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חוברת_עבודה_זו" defaultThemeVersion="124226"/>
  <bookViews>
    <workbookView xWindow="0" yWindow="0" windowWidth="20490" windowHeight="8160" tabRatio="804" activeTab="1"/>
  </bookViews>
  <sheets>
    <sheet name="ראשי-פרטים כלליים וריכוז הוצאות" sheetId="1" r:id="rId1"/>
    <sheet name="כח אדם - שכר" sheetId="3" r:id="rId2"/>
    <sheet name="חומרים" sheetId="10" r:id="rId3"/>
    <sheet name="קבלני משנה" sheetId="5" r:id="rId4"/>
    <sheet name="ציוד" sheetId="12" r:id="rId5"/>
    <sheet name="שונות ופטנטים" sheetId="7" r:id="rId6"/>
    <sheet name=" ציוד יעודי " sheetId="8" r:id="rId7"/>
  </sheets>
  <definedNames>
    <definedName name="_01_02">'ראשי-פרטים כלליים וריכוז הוצאות'!$B$72:$B$102</definedName>
    <definedName name="_xlnm._FilterDatabase" localSheetId="0" hidden="1">'ראשי-פרטים כלליים וריכוז הוצאות'!$A$55:$A$63</definedName>
    <definedName name="homarim_takziv">חומרים!$D$3:$D$42</definedName>
    <definedName name="homarim_teur">חומרים!$B$3:$B$42</definedName>
    <definedName name="kablanim_takziv" localSheetId="3">'קבלני משנה'!$D$3:$D$48</definedName>
    <definedName name="kablanim_takziv">'קבלני משנה'!#REF!</definedName>
    <definedName name="kablanim_toar" localSheetId="3">'קבלני משנה'!$B$3:$B$48</definedName>
    <definedName name="kablanim_toar">'קבלני משנה'!#REF!</definedName>
    <definedName name="koah_adam_code_sachar">'כח אדם - שכר'!$D$4:$D$223</definedName>
    <definedName name="koah_adam_tafkid">'כח אדם - שכר'!$C$4:$C$223</definedName>
    <definedName name="koah_adam_takziv">'כח אדם - שכר'!$EW$4:$EW$223</definedName>
    <definedName name="koah_adam_teur">'כח אדם - שכר'!$B$4:$B$223</definedName>
    <definedName name="shonot_takziv">'שונות ופטנטים'!$H$3:$H$37</definedName>
    <definedName name="shonot_teur">'שונות ופטנטים'!$B$3:$B$37</definedName>
    <definedName name="_xlnm.Print_Titles" localSheetId="1">'כח אדם - שכר'!$A:$D,'כח אדם - שכר'!$1:$3</definedName>
    <definedName name="_xlnm.Print_Titles" localSheetId="3">'קבלני משנה'!#REF!</definedName>
    <definedName name="_xlnm.Print_Titles" localSheetId="5">'שונות ופטנטים'!$1:$2</definedName>
    <definedName name="yeudi_takziv">' ציוד יעודי '!$D$3:$D$42</definedName>
    <definedName name="yeudi_teur">' ציוד יעודי '!$B$3:$B$42</definedName>
    <definedName name="Z_0C0A7354_1E68_4AF0_8238_6CB67405E9AA_.wvu.Cols" localSheetId="1" hidden="1">'כח אדם - שכר'!#REF!</definedName>
    <definedName name="Z_0C0A7354_1E68_4AF0_8238_6CB67405E9AA_.wvu.Rows" localSheetId="3" hidden="1">'קבלני משנה'!#REF!</definedName>
    <definedName name="Z_18145DD3_A370_4987_B463_78475180EB1E_.wvu.Cols" localSheetId="1" hidden="1">'כח אדם - שכר'!$BY:$DH</definedName>
    <definedName name="Z_18145DD3_A370_4987_B463_78475180EB1E_.wvu.FilterData" localSheetId="0" hidden="1">'ראשי-פרטים כלליים וריכוז הוצאות'!$A$55:$A$63</definedName>
    <definedName name="Z_18145DD3_A370_4987_B463_78475180EB1E_.wvu.PrintTitles" localSheetId="1" hidden="1">'כח אדם - שכר'!$A:$D,'כח אדם - שכר'!$1:$3</definedName>
    <definedName name="Z_18145DD3_A370_4987_B463_78475180EB1E_.wvu.PrintTitles" localSheetId="3" hidden="1">'קבלני משנה'!#REF!</definedName>
    <definedName name="Z_18145DD3_A370_4987_B463_78475180EB1E_.wvu.PrintTitles" localSheetId="5" hidden="1">'שונות ופטנטים'!$1:$2</definedName>
    <definedName name="Z_18145DD3_A370_4987_B463_78475180EB1E_.wvu.Rows" localSheetId="1" hidden="1">'כח אדם - שכר'!$54:$223</definedName>
    <definedName name="Z_18145DD3_A370_4987_B463_78475180EB1E_.wvu.Rows" localSheetId="0" hidden="1">'ראשי-פרטים כלליים וריכוז הוצאות'!$52:$151</definedName>
    <definedName name="ziyud_takziv">ציוד!$J$3:$J$52</definedName>
    <definedName name="ziyud_teur">ציוד!$B$3:$B$52</definedName>
    <definedName name="חומרים">חומרים!$F$1:$K$45</definedName>
    <definedName name="טקסט1" localSheetId="1">'כח אדם - שכר'!$A$4</definedName>
    <definedName name="טקסט3" localSheetId="3">'קבלני משנה'!#REF!</definedName>
    <definedName name="טקסט4" localSheetId="5">'שונות ופטנטים'!#REF!</definedName>
    <definedName name="כח_אדם_שכר">'כח אדם - שכר'!$FC$1:$FK$226</definedName>
    <definedName name="נפתח1" localSheetId="1">'כח אדם - שכר'!#REF!</definedName>
    <definedName name="עדתאריך">'ראשי-פרטים כלליים וריכוז הוצאות'!$B$72:$B$102</definedName>
    <definedName name="ציוד">ציוד!$K$1:$P$53</definedName>
    <definedName name="ציוד_יעודי">' ציוד יעודי '!$F$1:$K$43</definedName>
    <definedName name="קבלני_משנה">'קבלני משנה'!$F$1:$L$49</definedName>
    <definedName name="קוד_שכר">'ראשי-פרטים כלליים וריכוז הוצאות'!$A$47:$A$52</definedName>
    <definedName name="רבעון">'ראשי-פרטים כלליים וריכוז הוצאות'!$A$55:$A$59</definedName>
    <definedName name="רבעון_ראשון">'ראשי-פרטים כלליים וריכוז הוצאות'!$A$56:$A$59</definedName>
    <definedName name="שונות_ופטנטים">'שונות ופטנטים'!$I$1:$P$38</definedName>
    <definedName name="תאריך">'ראשי-פרטים כלליים וריכוז הוצאות'!$A$72:$A$102</definedName>
  </definedNames>
  <calcPr calcId="145621"/>
  <customWorkbookViews>
    <customWorkbookView name="BAKARA4 - תצוגה אישית" guid="{0C0A7354-1E68-4AF0-8238-6CB67405E9AA}" mergeInterval="0" personalView="1" maximized="1" windowWidth="796" windowHeight="397" tabRatio="691" activeSheetId="1"/>
    <customWorkbookView name="eitan.r - Personal View" guid="{18145DD3-A370-4987-B463-78475180EB1E}" autoUpdate="1" mergeInterval="5" personalView="1" maximized="1" windowWidth="1020" windowHeight="618" tabRatio="804" activeSheetId="10"/>
  </customWorkbookViews>
</workbook>
</file>

<file path=xl/calcChain.xml><?xml version="1.0" encoding="utf-8"?>
<calcChain xmlns="http://schemas.openxmlformats.org/spreadsheetml/2006/main">
  <c r="D66" i="1" l="1"/>
  <c r="D67" i="1" s="1"/>
  <c r="D68" i="1" l="1"/>
  <c r="J49" i="5"/>
  <c r="K49" i="5"/>
  <c r="L49" i="5"/>
  <c r="G27" i="1" l="1"/>
  <c r="G28" i="1"/>
  <c r="G29" i="1"/>
  <c r="G31" i="1"/>
  <c r="FC54" i="3"/>
  <c r="FD54" i="3"/>
  <c r="FE54" i="3"/>
  <c r="FG54" i="3"/>
  <c r="FC55" i="3"/>
  <c r="FD55" i="3"/>
  <c r="FE55" i="3"/>
  <c r="FG55" i="3"/>
  <c r="FC56" i="3"/>
  <c r="FD56" i="3"/>
  <c r="FE56" i="3"/>
  <c r="FG56" i="3"/>
  <c r="FC57" i="3"/>
  <c r="FD57" i="3"/>
  <c r="FE57" i="3"/>
  <c r="FG57" i="3"/>
  <c r="FC58" i="3"/>
  <c r="FD58" i="3"/>
  <c r="FE58" i="3"/>
  <c r="FG58" i="3"/>
  <c r="FC59" i="3"/>
  <c r="FD59" i="3"/>
  <c r="FE59" i="3"/>
  <c r="FG59" i="3"/>
  <c r="FC60" i="3"/>
  <c r="FD60" i="3"/>
  <c r="FE60" i="3"/>
  <c r="FG60" i="3"/>
  <c r="FC61" i="3"/>
  <c r="FD61" i="3"/>
  <c r="FE61" i="3"/>
  <c r="FG61" i="3"/>
  <c r="FC62" i="3"/>
  <c r="FD62" i="3"/>
  <c r="FE62" i="3"/>
  <c r="FG62" i="3"/>
  <c r="FC63" i="3"/>
  <c r="FD63" i="3"/>
  <c r="FE63" i="3"/>
  <c r="FG63" i="3"/>
  <c r="FC64" i="3"/>
  <c r="FD64" i="3"/>
  <c r="FE64" i="3"/>
  <c r="FG64" i="3"/>
  <c r="FC65" i="3"/>
  <c r="FD65" i="3"/>
  <c r="FE65" i="3"/>
  <c r="FG65" i="3"/>
  <c r="FC66" i="3"/>
  <c r="FD66" i="3"/>
  <c r="FE66" i="3"/>
  <c r="FG66" i="3"/>
  <c r="FC67" i="3"/>
  <c r="FD67" i="3"/>
  <c r="FE67" i="3"/>
  <c r="FG67" i="3"/>
  <c r="FC68" i="3"/>
  <c r="FD68" i="3"/>
  <c r="FE68" i="3"/>
  <c r="FG68" i="3"/>
  <c r="FC69" i="3"/>
  <c r="FD69" i="3"/>
  <c r="FE69" i="3"/>
  <c r="FG69" i="3"/>
  <c r="FC70" i="3"/>
  <c r="FD70" i="3"/>
  <c r="FE70" i="3"/>
  <c r="FG70" i="3"/>
  <c r="FC71" i="3"/>
  <c r="FD71" i="3"/>
  <c r="FE71" i="3"/>
  <c r="FG71" i="3"/>
  <c r="FC72" i="3"/>
  <c r="FD72" i="3"/>
  <c r="FE72" i="3"/>
  <c r="FG72" i="3"/>
  <c r="FC73" i="3"/>
  <c r="FD73" i="3"/>
  <c r="FE73" i="3"/>
  <c r="FG73" i="3"/>
  <c r="H28" i="1" l="1"/>
  <c r="H27" i="1"/>
  <c r="F3" i="8" l="1"/>
  <c r="G3" i="8"/>
  <c r="F4" i="8"/>
  <c r="G4" i="8"/>
  <c r="F5" i="8"/>
  <c r="G5" i="8"/>
  <c r="F6" i="8"/>
  <c r="G6" i="8"/>
  <c r="F7" i="8"/>
  <c r="G7" i="8"/>
  <c r="F8" i="8"/>
  <c r="G8" i="8"/>
  <c r="F9" i="8"/>
  <c r="G9" i="8"/>
  <c r="F10" i="8"/>
  <c r="G10" i="8"/>
  <c r="F11" i="8"/>
  <c r="G11" i="8"/>
  <c r="F12" i="8"/>
  <c r="G12" i="8"/>
  <c r="F13" i="8"/>
  <c r="G13" i="8"/>
  <c r="F14" i="8"/>
  <c r="G14" i="8"/>
  <c r="F15" i="8"/>
  <c r="G15" i="8"/>
  <c r="F16" i="8"/>
  <c r="G16" i="8"/>
  <c r="F17" i="8"/>
  <c r="G17" i="8"/>
  <c r="F18" i="8"/>
  <c r="G18" i="8"/>
  <c r="F19" i="8"/>
  <c r="G19" i="8"/>
  <c r="F20" i="8"/>
  <c r="G20" i="8"/>
  <c r="F21" i="8"/>
  <c r="G21" i="8"/>
  <c r="FC5" i="3"/>
  <c r="FD5" i="3"/>
  <c r="FE5" i="3"/>
  <c r="FG5" i="3"/>
  <c r="FC6" i="3"/>
  <c r="FD6" i="3"/>
  <c r="FE6" i="3"/>
  <c r="FG6" i="3"/>
  <c r="FC7" i="3"/>
  <c r="FD7" i="3"/>
  <c r="FE7" i="3"/>
  <c r="FG7" i="3"/>
  <c r="FC8" i="3"/>
  <c r="FD8" i="3"/>
  <c r="FE8" i="3"/>
  <c r="FG8" i="3"/>
  <c r="FC9" i="3"/>
  <c r="FD9" i="3"/>
  <c r="FE9" i="3"/>
  <c r="FG9" i="3"/>
  <c r="FC10" i="3"/>
  <c r="FD10" i="3"/>
  <c r="FE10" i="3"/>
  <c r="FG10" i="3"/>
  <c r="FC11" i="3"/>
  <c r="FD11" i="3"/>
  <c r="FE11" i="3"/>
  <c r="FG11" i="3"/>
  <c r="FC12" i="3"/>
  <c r="FD12" i="3"/>
  <c r="FE12" i="3"/>
  <c r="FG12" i="3"/>
  <c r="FC13" i="3"/>
  <c r="FD13" i="3"/>
  <c r="FE13" i="3"/>
  <c r="FG13" i="3"/>
  <c r="FC14" i="3"/>
  <c r="FD14" i="3"/>
  <c r="FE14" i="3"/>
  <c r="FG14" i="3"/>
  <c r="FC15" i="3"/>
  <c r="FD15" i="3"/>
  <c r="FE15" i="3"/>
  <c r="FG15" i="3"/>
  <c r="FC16" i="3"/>
  <c r="FD16" i="3"/>
  <c r="FE16" i="3"/>
  <c r="FG16" i="3"/>
  <c r="FC17" i="3"/>
  <c r="FD17" i="3"/>
  <c r="FE17" i="3"/>
  <c r="FG17" i="3"/>
  <c r="FC18" i="3"/>
  <c r="FD18" i="3"/>
  <c r="FE18" i="3"/>
  <c r="FG18" i="3"/>
  <c r="FC19" i="3"/>
  <c r="FD19" i="3"/>
  <c r="FE19" i="3"/>
  <c r="FG19" i="3"/>
  <c r="FC20" i="3"/>
  <c r="FD20" i="3"/>
  <c r="FE20" i="3"/>
  <c r="FG20" i="3"/>
  <c r="FC21" i="3"/>
  <c r="FD21" i="3"/>
  <c r="FE21" i="3"/>
  <c r="FG21" i="3"/>
  <c r="FC22" i="3"/>
  <c r="FD22" i="3"/>
  <c r="FE22" i="3"/>
  <c r="FG22" i="3"/>
  <c r="FC23" i="3"/>
  <c r="FD23" i="3"/>
  <c r="FE23" i="3"/>
  <c r="FG23" i="3"/>
  <c r="FC24" i="3"/>
  <c r="FD24" i="3"/>
  <c r="FE24" i="3"/>
  <c r="FG24" i="3"/>
  <c r="FC25" i="3"/>
  <c r="FD25" i="3"/>
  <c r="FE25" i="3"/>
  <c r="FG25" i="3"/>
  <c r="FC26" i="3"/>
  <c r="FD26" i="3"/>
  <c r="FE26" i="3"/>
  <c r="FG26" i="3"/>
  <c r="FC27" i="3"/>
  <c r="FD27" i="3"/>
  <c r="FE27" i="3"/>
  <c r="FG27" i="3"/>
  <c r="FC28" i="3"/>
  <c r="FD28" i="3"/>
  <c r="FE28" i="3"/>
  <c r="FG28" i="3"/>
  <c r="FC29" i="3"/>
  <c r="FD29" i="3"/>
  <c r="FE29" i="3"/>
  <c r="FG29" i="3"/>
  <c r="FC30" i="3"/>
  <c r="FD30" i="3"/>
  <c r="FE30" i="3"/>
  <c r="FG30" i="3"/>
  <c r="FC31" i="3"/>
  <c r="FD31" i="3"/>
  <c r="FE31" i="3"/>
  <c r="FG31" i="3"/>
  <c r="FC32" i="3"/>
  <c r="FD32" i="3"/>
  <c r="FE32" i="3"/>
  <c r="FG32" i="3"/>
  <c r="FC33" i="3"/>
  <c r="FD33" i="3"/>
  <c r="FE33" i="3"/>
  <c r="FG33" i="3"/>
  <c r="FC34" i="3"/>
  <c r="FD34" i="3"/>
  <c r="FE34" i="3"/>
  <c r="FG34" i="3"/>
  <c r="FC35" i="3"/>
  <c r="FD35" i="3"/>
  <c r="FE35" i="3"/>
  <c r="FG35" i="3"/>
  <c r="FC36" i="3"/>
  <c r="FD36" i="3"/>
  <c r="FE36" i="3"/>
  <c r="FG36" i="3"/>
  <c r="FC37" i="3"/>
  <c r="FD37" i="3"/>
  <c r="FE37" i="3"/>
  <c r="FG37" i="3"/>
  <c r="FC38" i="3"/>
  <c r="FD38" i="3"/>
  <c r="FE38" i="3"/>
  <c r="FG38" i="3"/>
  <c r="FC39" i="3"/>
  <c r="FD39" i="3"/>
  <c r="FE39" i="3"/>
  <c r="FG39" i="3"/>
  <c r="FC40" i="3"/>
  <c r="FD40" i="3"/>
  <c r="FE40" i="3"/>
  <c r="FG40" i="3"/>
  <c r="FC41" i="3"/>
  <c r="FD41" i="3"/>
  <c r="FE41" i="3"/>
  <c r="FG41" i="3"/>
  <c r="FC42" i="3"/>
  <c r="FD42" i="3"/>
  <c r="FE42" i="3"/>
  <c r="FG42" i="3"/>
  <c r="FC43" i="3"/>
  <c r="FD43" i="3"/>
  <c r="FE43" i="3"/>
  <c r="FG43" i="3"/>
  <c r="FC44" i="3"/>
  <c r="FD44" i="3"/>
  <c r="FE44" i="3"/>
  <c r="FG44" i="3"/>
  <c r="FC45" i="3"/>
  <c r="FD45" i="3"/>
  <c r="FE45" i="3"/>
  <c r="FG45" i="3"/>
  <c r="FC46" i="3"/>
  <c r="FD46" i="3"/>
  <c r="FE46" i="3"/>
  <c r="FG46" i="3"/>
  <c r="FC47" i="3"/>
  <c r="FD47" i="3"/>
  <c r="FE47" i="3"/>
  <c r="FG47" i="3"/>
  <c r="FC48" i="3"/>
  <c r="FD48" i="3"/>
  <c r="FE48" i="3"/>
  <c r="FG48" i="3"/>
  <c r="FC49" i="3"/>
  <c r="FD49" i="3"/>
  <c r="FE49" i="3"/>
  <c r="FG49" i="3"/>
  <c r="FC50" i="3"/>
  <c r="FD50" i="3"/>
  <c r="FE50" i="3"/>
  <c r="FG50" i="3"/>
  <c r="FC51" i="3"/>
  <c r="FD51" i="3"/>
  <c r="FE51" i="3"/>
  <c r="FG51" i="3"/>
  <c r="FC52" i="3"/>
  <c r="FD52" i="3"/>
  <c r="FE52" i="3"/>
  <c r="FG52" i="3"/>
  <c r="FC53" i="3"/>
  <c r="FD53" i="3"/>
  <c r="FE53" i="3"/>
  <c r="FG53" i="3"/>
  <c r="FG4" i="3"/>
  <c r="FG224" i="3" s="1"/>
  <c r="FE4" i="3"/>
  <c r="FD4" i="3"/>
  <c r="FC4" i="3"/>
  <c r="L37" i="7" l="1"/>
  <c r="I4" i="7"/>
  <c r="K4" i="7"/>
  <c r="L4" i="7"/>
  <c r="I5" i="7"/>
  <c r="K5" i="7"/>
  <c r="L5" i="7"/>
  <c r="I6" i="7"/>
  <c r="K6" i="7"/>
  <c r="L6" i="7"/>
  <c r="I7" i="7"/>
  <c r="K7" i="7"/>
  <c r="L7" i="7"/>
  <c r="I8" i="7"/>
  <c r="K8" i="7"/>
  <c r="L8" i="7"/>
  <c r="I9" i="7"/>
  <c r="K9" i="7"/>
  <c r="L9" i="7"/>
  <c r="I10" i="7"/>
  <c r="K10" i="7"/>
  <c r="L10" i="7"/>
  <c r="I11" i="7"/>
  <c r="K11" i="7"/>
  <c r="L11" i="7"/>
  <c r="I12" i="7"/>
  <c r="K12" i="7"/>
  <c r="L12" i="7"/>
  <c r="I13" i="7"/>
  <c r="K13" i="7"/>
  <c r="L13" i="7"/>
  <c r="I14" i="7"/>
  <c r="K14" i="7"/>
  <c r="L14" i="7"/>
  <c r="I15" i="7"/>
  <c r="K15" i="7"/>
  <c r="L15" i="7"/>
  <c r="I16" i="7"/>
  <c r="K16" i="7"/>
  <c r="L16" i="7"/>
  <c r="I17" i="7"/>
  <c r="K17" i="7"/>
  <c r="L17" i="7"/>
  <c r="I18" i="7"/>
  <c r="K18" i="7"/>
  <c r="L18" i="7"/>
  <c r="I19" i="7"/>
  <c r="K19" i="7"/>
  <c r="L19" i="7"/>
  <c r="I20" i="7"/>
  <c r="K20" i="7"/>
  <c r="L20" i="7"/>
  <c r="I21" i="7"/>
  <c r="K21" i="7"/>
  <c r="L21" i="7"/>
  <c r="I22" i="7"/>
  <c r="K22" i="7"/>
  <c r="L22" i="7"/>
  <c r="I23" i="7"/>
  <c r="K23" i="7"/>
  <c r="L23" i="7"/>
  <c r="I24" i="7"/>
  <c r="K24" i="7"/>
  <c r="L24" i="7"/>
  <c r="I25" i="7"/>
  <c r="K25" i="7"/>
  <c r="L25" i="7"/>
  <c r="I26" i="7"/>
  <c r="K26" i="7"/>
  <c r="L26" i="7"/>
  <c r="I27" i="7"/>
  <c r="K27" i="7"/>
  <c r="L27" i="7"/>
  <c r="I28" i="7"/>
  <c r="K28" i="7"/>
  <c r="L28" i="7"/>
  <c r="I29" i="7"/>
  <c r="K29" i="7"/>
  <c r="L29" i="7"/>
  <c r="I30" i="7"/>
  <c r="K30" i="7"/>
  <c r="L30" i="7"/>
  <c r="I31" i="7"/>
  <c r="K31" i="7"/>
  <c r="L31" i="7"/>
  <c r="I32" i="7"/>
  <c r="K32" i="7"/>
  <c r="L32" i="7"/>
  <c r="I33" i="7"/>
  <c r="K33" i="7"/>
  <c r="L33" i="7"/>
  <c r="I34" i="7"/>
  <c r="K34" i="7"/>
  <c r="L34" i="7"/>
  <c r="I35" i="7"/>
  <c r="K35" i="7"/>
  <c r="L35" i="7"/>
  <c r="I36" i="7"/>
  <c r="K36" i="7"/>
  <c r="L36" i="7"/>
  <c r="I37" i="7"/>
  <c r="K37" i="7"/>
  <c r="I3" i="7"/>
  <c r="K3" i="7"/>
  <c r="L3" i="7"/>
  <c r="F23" i="8"/>
  <c r="G23" i="8"/>
  <c r="F24" i="8"/>
  <c r="G24" i="8"/>
  <c r="F25" i="8"/>
  <c r="G25" i="8"/>
  <c r="F26" i="8"/>
  <c r="G26" i="8"/>
  <c r="F27" i="8"/>
  <c r="G27" i="8"/>
  <c r="F28" i="8"/>
  <c r="G28" i="8"/>
  <c r="F29" i="8"/>
  <c r="G29" i="8"/>
  <c r="F30" i="8"/>
  <c r="G30" i="8"/>
  <c r="F31" i="8"/>
  <c r="G31" i="8"/>
  <c r="F32" i="8"/>
  <c r="G32" i="8"/>
  <c r="F33" i="8"/>
  <c r="G33" i="8"/>
  <c r="F34" i="8"/>
  <c r="G34" i="8"/>
  <c r="F35" i="8"/>
  <c r="G35" i="8"/>
  <c r="F36" i="8"/>
  <c r="G36" i="8"/>
  <c r="F37" i="8"/>
  <c r="G37" i="8"/>
  <c r="F38" i="8"/>
  <c r="G38" i="8"/>
  <c r="F39" i="8"/>
  <c r="G39" i="8"/>
  <c r="F40" i="8"/>
  <c r="G40" i="8"/>
  <c r="F41" i="8"/>
  <c r="G41" i="8"/>
  <c r="F42" i="8"/>
  <c r="G42" i="8"/>
  <c r="G22" i="8"/>
  <c r="F22" i="8"/>
  <c r="K4" i="12"/>
  <c r="L4" i="12"/>
  <c r="K5" i="12"/>
  <c r="L5" i="12"/>
  <c r="K6" i="12"/>
  <c r="L6" i="12"/>
  <c r="K7" i="12"/>
  <c r="L7" i="12"/>
  <c r="K8" i="12"/>
  <c r="L8" i="12"/>
  <c r="K9" i="12"/>
  <c r="L9" i="12"/>
  <c r="K10" i="12"/>
  <c r="L10" i="12"/>
  <c r="K11" i="12"/>
  <c r="L11" i="12"/>
  <c r="K12" i="12"/>
  <c r="L12" i="12"/>
  <c r="K13" i="12"/>
  <c r="L13" i="12"/>
  <c r="K14" i="12"/>
  <c r="L14" i="12"/>
  <c r="K15" i="12"/>
  <c r="L15" i="12"/>
  <c r="K16" i="12"/>
  <c r="L16" i="12"/>
  <c r="K17" i="12"/>
  <c r="L17" i="12"/>
  <c r="K18" i="12"/>
  <c r="L18" i="12"/>
  <c r="K19" i="12"/>
  <c r="L19" i="12"/>
  <c r="K20" i="12"/>
  <c r="L20" i="12"/>
  <c r="K21" i="12"/>
  <c r="L21" i="12"/>
  <c r="K22" i="12"/>
  <c r="L22" i="12"/>
  <c r="K23" i="12"/>
  <c r="L23" i="12"/>
  <c r="K24" i="12"/>
  <c r="L24" i="12"/>
  <c r="K25" i="12"/>
  <c r="L25" i="12"/>
  <c r="K26" i="12"/>
  <c r="L26" i="12"/>
  <c r="K27" i="12"/>
  <c r="L27" i="12"/>
  <c r="K28" i="12"/>
  <c r="L28" i="12"/>
  <c r="K29" i="12"/>
  <c r="L29" i="12"/>
  <c r="K30" i="12"/>
  <c r="L30" i="12"/>
  <c r="K31" i="12"/>
  <c r="L31" i="12"/>
  <c r="K32" i="12"/>
  <c r="L32" i="12"/>
  <c r="K33" i="12"/>
  <c r="L33" i="12"/>
  <c r="K34" i="12"/>
  <c r="L34" i="12"/>
  <c r="K35" i="12"/>
  <c r="L35" i="12"/>
  <c r="K36" i="12"/>
  <c r="L36" i="12"/>
  <c r="K37" i="12"/>
  <c r="L37" i="12"/>
  <c r="K38" i="12"/>
  <c r="L38" i="12"/>
  <c r="K39" i="12"/>
  <c r="L39" i="12"/>
  <c r="K40" i="12"/>
  <c r="L40" i="12"/>
  <c r="K41" i="12"/>
  <c r="L41" i="12"/>
  <c r="K42" i="12"/>
  <c r="L42" i="12"/>
  <c r="K43" i="12"/>
  <c r="L43" i="12"/>
  <c r="K44" i="12"/>
  <c r="L44" i="12"/>
  <c r="K45" i="12"/>
  <c r="L45" i="12"/>
  <c r="K46" i="12"/>
  <c r="L46" i="12"/>
  <c r="K47" i="12"/>
  <c r="L47" i="12"/>
  <c r="K48" i="12"/>
  <c r="L48" i="12"/>
  <c r="K49" i="12"/>
  <c r="L49" i="12"/>
  <c r="K50" i="12"/>
  <c r="L50" i="12"/>
  <c r="K51" i="12"/>
  <c r="L51" i="12"/>
  <c r="K52" i="12"/>
  <c r="L52" i="12"/>
  <c r="L3" i="12"/>
  <c r="K3" i="12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3" i="5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3" i="5"/>
  <c r="F4" i="10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I4" i="10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3" i="10"/>
  <c r="F3" i="10"/>
  <c r="L43" i="10"/>
  <c r="P53" i="12"/>
  <c r="P38" i="7"/>
  <c r="H29" i="1" s="1"/>
  <c r="K43" i="8"/>
  <c r="H31" i="1" s="1"/>
  <c r="H65" i="8"/>
  <c r="D1" i="8"/>
  <c r="E1" i="8"/>
  <c r="H85" i="8"/>
  <c r="H125" i="8"/>
  <c r="H165" i="8"/>
  <c r="H185" i="8"/>
  <c r="H205" i="8"/>
  <c r="H225" i="8"/>
  <c r="H245" i="8"/>
  <c r="H285" i="8"/>
  <c r="H305" i="8"/>
  <c r="H345" i="8"/>
  <c r="H365" i="8"/>
  <c r="H385" i="8"/>
  <c r="H405" i="8"/>
  <c r="H445" i="8"/>
  <c r="H485" i="8"/>
  <c r="H505" i="8"/>
  <c r="C26" i="8"/>
  <c r="E26" i="8" s="1"/>
  <c r="H26" i="8" s="1"/>
  <c r="H525" i="8"/>
  <c r="H545" i="8"/>
  <c r="H565" i="8"/>
  <c r="H585" i="8"/>
  <c r="H605" i="8"/>
  <c r="H625" i="8"/>
  <c r="C32" i="8"/>
  <c r="E32" i="8"/>
  <c r="H32" i="8" s="1"/>
  <c r="H645" i="8"/>
  <c r="H665" i="8"/>
  <c r="H685" i="8"/>
  <c r="H725" i="8"/>
  <c r="C37" i="8"/>
  <c r="E37" i="8" s="1"/>
  <c r="H37" i="8" s="1"/>
  <c r="H745" i="8"/>
  <c r="H765" i="8"/>
  <c r="H785" i="8"/>
  <c r="H805" i="8"/>
  <c r="H825" i="8"/>
  <c r="I43" i="8"/>
  <c r="J43" i="8"/>
  <c r="C62" i="8"/>
  <c r="E62" i="8"/>
  <c r="E64" i="8"/>
  <c r="Q64" i="8"/>
  <c r="B65" i="8"/>
  <c r="N65" i="8"/>
  <c r="T65" i="8"/>
  <c r="W76" i="8"/>
  <c r="C3" i="8" s="1"/>
  <c r="E3" i="8" s="1"/>
  <c r="H3" i="8" s="1"/>
  <c r="B85" i="8"/>
  <c r="N85" i="8"/>
  <c r="T85" i="8"/>
  <c r="W96" i="8"/>
  <c r="E84" i="8" s="1"/>
  <c r="B105" i="8"/>
  <c r="H105" i="8"/>
  <c r="N105" i="8"/>
  <c r="T105" i="8"/>
  <c r="W116" i="8"/>
  <c r="K104" i="8" s="1"/>
  <c r="Q124" i="8"/>
  <c r="B125" i="8"/>
  <c r="N125" i="8"/>
  <c r="T125" i="8"/>
  <c r="W136" i="8"/>
  <c r="B145" i="8"/>
  <c r="H145" i="8"/>
  <c r="N145" i="8"/>
  <c r="T145" i="8"/>
  <c r="W156" i="8"/>
  <c r="B165" i="8"/>
  <c r="N165" i="8"/>
  <c r="T165" i="8"/>
  <c r="W176" i="8"/>
  <c r="Q164" i="8" s="1"/>
  <c r="E184" i="8"/>
  <c r="B185" i="8"/>
  <c r="N185" i="8"/>
  <c r="T185" i="8"/>
  <c r="W196" i="8"/>
  <c r="B205" i="8"/>
  <c r="N205" i="8"/>
  <c r="T205" i="8"/>
  <c r="W216" i="8"/>
  <c r="B225" i="8"/>
  <c r="N225" i="8"/>
  <c r="T225" i="8"/>
  <c r="W236" i="8"/>
  <c r="E244" i="8"/>
  <c r="K244" i="8"/>
  <c r="Q244" i="8"/>
  <c r="B245" i="8"/>
  <c r="N245" i="8"/>
  <c r="T245" i="8"/>
  <c r="W256" i="8"/>
  <c r="C12" i="8" s="1"/>
  <c r="E12" i="8" s="1"/>
  <c r="H12" i="8" s="1"/>
  <c r="E264" i="8"/>
  <c r="K264" i="8"/>
  <c r="Q264" i="8"/>
  <c r="B265" i="8"/>
  <c r="H265" i="8"/>
  <c r="N265" i="8"/>
  <c r="T265" i="8"/>
  <c r="W276" i="8"/>
  <c r="C13" i="8" s="1"/>
  <c r="E13" i="8" s="1"/>
  <c r="H13" i="8" s="1"/>
  <c r="Q284" i="8"/>
  <c r="B285" i="8"/>
  <c r="N285" i="8"/>
  <c r="T285" i="8"/>
  <c r="W296" i="8"/>
  <c r="C14" i="8" s="1"/>
  <c r="E14" i="8" s="1"/>
  <c r="H14" i="8" s="1"/>
  <c r="B305" i="8"/>
  <c r="N305" i="8"/>
  <c r="T305" i="8"/>
  <c r="W316" i="8"/>
  <c r="E304" i="8" s="1"/>
  <c r="B325" i="8"/>
  <c r="H325" i="8"/>
  <c r="N325" i="8"/>
  <c r="T325" i="8"/>
  <c r="W336" i="8"/>
  <c r="K324" i="8" s="1"/>
  <c r="B345" i="8"/>
  <c r="N345" i="8"/>
  <c r="T345" i="8"/>
  <c r="W356" i="8"/>
  <c r="E364" i="8"/>
  <c r="K364" i="8"/>
  <c r="B365" i="8"/>
  <c r="N365" i="8"/>
  <c r="T365" i="8"/>
  <c r="W376" i="8"/>
  <c r="Q364" i="8" s="1"/>
  <c r="B385" i="8"/>
  <c r="N385" i="8"/>
  <c r="T385" i="8"/>
  <c r="W396" i="8"/>
  <c r="E384" i="8" s="1"/>
  <c r="B405" i="8"/>
  <c r="N405" i="8"/>
  <c r="T405" i="8"/>
  <c r="W416" i="8"/>
  <c r="E424" i="8"/>
  <c r="B425" i="8"/>
  <c r="H425" i="8"/>
  <c r="N425" i="8"/>
  <c r="T425" i="8"/>
  <c r="W436" i="8"/>
  <c r="C21" i="8" s="1"/>
  <c r="E21" i="8" s="1"/>
  <c r="H21" i="8" s="1"/>
  <c r="B445" i="8"/>
  <c r="N445" i="8"/>
  <c r="T445" i="8"/>
  <c r="W456" i="8"/>
  <c r="E444" i="8" s="1"/>
  <c r="E464" i="8"/>
  <c r="B465" i="8"/>
  <c r="H465" i="8"/>
  <c r="N465" i="8"/>
  <c r="T465" i="8"/>
  <c r="W476" i="8"/>
  <c r="K464" i="8" s="1"/>
  <c r="E484" i="8"/>
  <c r="K484" i="8"/>
  <c r="B485" i="8"/>
  <c r="N485" i="8"/>
  <c r="T485" i="8"/>
  <c r="W496" i="8"/>
  <c r="Q484" i="8" s="1"/>
  <c r="B505" i="8"/>
  <c r="N505" i="8"/>
  <c r="T505" i="8"/>
  <c r="W516" i="8"/>
  <c r="B525" i="8"/>
  <c r="N525" i="8"/>
  <c r="T525" i="8"/>
  <c r="W536" i="8"/>
  <c r="E524" i="8" s="1"/>
  <c r="E544" i="8"/>
  <c r="Q544" i="8"/>
  <c r="B545" i="8"/>
  <c r="N545" i="8"/>
  <c r="T545" i="8"/>
  <c r="W556" i="8"/>
  <c r="K544" i="8" s="1"/>
  <c r="K564" i="8"/>
  <c r="B565" i="8"/>
  <c r="N565" i="8"/>
  <c r="T565" i="8"/>
  <c r="W576" i="8"/>
  <c r="Q564" i="8" s="1"/>
  <c r="B585" i="8"/>
  <c r="N585" i="8"/>
  <c r="T585" i="8"/>
  <c r="W596" i="8"/>
  <c r="B605" i="8"/>
  <c r="N605" i="8"/>
  <c r="T605" i="8"/>
  <c r="W616" i="8"/>
  <c r="B625" i="8"/>
  <c r="N625" i="8"/>
  <c r="T625" i="8"/>
  <c r="W636" i="8"/>
  <c r="E624" i="8" s="1"/>
  <c r="B645" i="8"/>
  <c r="N645" i="8"/>
  <c r="T645" i="8"/>
  <c r="W656" i="8"/>
  <c r="Q644" i="8" s="1"/>
  <c r="B665" i="8"/>
  <c r="N665" i="8"/>
  <c r="T665" i="8"/>
  <c r="W676" i="8"/>
  <c r="B685" i="8"/>
  <c r="N685" i="8"/>
  <c r="T685" i="8"/>
  <c r="W696" i="8"/>
  <c r="E684" i="8" s="1"/>
  <c r="B705" i="8"/>
  <c r="H705" i="8"/>
  <c r="N705" i="8"/>
  <c r="T705" i="8"/>
  <c r="W716" i="8"/>
  <c r="K704" i="8" s="1"/>
  <c r="E724" i="8"/>
  <c r="B725" i="8"/>
  <c r="N725" i="8"/>
  <c r="T725" i="8"/>
  <c r="W736" i="8"/>
  <c r="Q724" i="8" s="1"/>
  <c r="E744" i="8"/>
  <c r="K744" i="8"/>
  <c r="B745" i="8"/>
  <c r="N745" i="8"/>
  <c r="T745" i="8"/>
  <c r="W756" i="8"/>
  <c r="Q744" i="8" s="1"/>
  <c r="B765" i="8"/>
  <c r="N765" i="8"/>
  <c r="T765" i="8"/>
  <c r="W776" i="8"/>
  <c r="K784" i="8"/>
  <c r="B785" i="8"/>
  <c r="N785" i="8"/>
  <c r="T785" i="8"/>
  <c r="W796" i="8"/>
  <c r="C39" i="8" s="1"/>
  <c r="E39" i="8" s="1"/>
  <c r="H39" i="8" s="1"/>
  <c r="Q804" i="8"/>
  <c r="B805" i="8"/>
  <c r="N805" i="8"/>
  <c r="T805" i="8"/>
  <c r="W816" i="8"/>
  <c r="E804" i="8" s="1"/>
  <c r="B825" i="8"/>
  <c r="N825" i="8"/>
  <c r="T825" i="8"/>
  <c r="W836" i="8"/>
  <c r="Q824" i="8" s="1"/>
  <c r="B845" i="8"/>
  <c r="H845" i="8"/>
  <c r="N845" i="8"/>
  <c r="T845" i="8"/>
  <c r="W856" i="8"/>
  <c r="C42" i="8" s="1"/>
  <c r="E42" i="8" s="1"/>
  <c r="H42" i="8" s="1"/>
  <c r="F1" i="7"/>
  <c r="H1" i="7"/>
  <c r="G3" i="7"/>
  <c r="G4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F38" i="7"/>
  <c r="H38" i="7"/>
  <c r="E29" i="1" s="1"/>
  <c r="N38" i="7"/>
  <c r="O38" i="7"/>
  <c r="C63" i="7"/>
  <c r="E63" i="7"/>
  <c r="F66" i="7"/>
  <c r="M66" i="7"/>
  <c r="B67" i="7"/>
  <c r="I67" i="7"/>
  <c r="P67" i="7"/>
  <c r="W67" i="7"/>
  <c r="AA78" i="7"/>
  <c r="E3" i="7" s="1"/>
  <c r="M3" i="7" s="1"/>
  <c r="M86" i="7"/>
  <c r="B87" i="7"/>
  <c r="I87" i="7"/>
  <c r="P87" i="7"/>
  <c r="W87" i="7"/>
  <c r="AA98" i="7"/>
  <c r="T86" i="7" s="1"/>
  <c r="B107" i="7"/>
  <c r="I107" i="7"/>
  <c r="P107" i="7"/>
  <c r="W107" i="7"/>
  <c r="AA118" i="7"/>
  <c r="T106" i="7" s="1"/>
  <c r="B127" i="7"/>
  <c r="I127" i="7"/>
  <c r="P127" i="7"/>
  <c r="W127" i="7"/>
  <c r="AA138" i="7"/>
  <c r="T126" i="7" s="1"/>
  <c r="F146" i="7"/>
  <c r="B147" i="7"/>
  <c r="I147" i="7"/>
  <c r="P147" i="7"/>
  <c r="W147" i="7"/>
  <c r="AA158" i="7"/>
  <c r="E7" i="7" s="1"/>
  <c r="M7" i="7" s="1"/>
  <c r="B167" i="7"/>
  <c r="I167" i="7"/>
  <c r="P167" i="7"/>
  <c r="W167" i="7"/>
  <c r="AA178" i="7"/>
  <c r="F166" i="7" s="1"/>
  <c r="F186" i="7"/>
  <c r="B187" i="7"/>
  <c r="I187" i="7"/>
  <c r="P187" i="7"/>
  <c r="W187" i="7"/>
  <c r="AA198" i="7"/>
  <c r="T186" i="7" s="1"/>
  <c r="B207" i="7"/>
  <c r="I207" i="7"/>
  <c r="P207" i="7"/>
  <c r="W207" i="7"/>
  <c r="AA218" i="7"/>
  <c r="M226" i="7"/>
  <c r="B227" i="7"/>
  <c r="I227" i="7"/>
  <c r="P227" i="7"/>
  <c r="W227" i="7"/>
  <c r="AA238" i="7"/>
  <c r="B247" i="7"/>
  <c r="I247" i="7"/>
  <c r="P247" i="7"/>
  <c r="W247" i="7"/>
  <c r="AA258" i="7"/>
  <c r="T246" i="7" s="1"/>
  <c r="B267" i="7"/>
  <c r="I267" i="7"/>
  <c r="P267" i="7"/>
  <c r="W267" i="7"/>
  <c r="AA278" i="7"/>
  <c r="T266" i="7" s="1"/>
  <c r="B287" i="7"/>
  <c r="I287" i="7"/>
  <c r="P287" i="7"/>
  <c r="W287" i="7"/>
  <c r="AA298" i="7"/>
  <c r="T286" i="7" s="1"/>
  <c r="B307" i="7"/>
  <c r="I307" i="7"/>
  <c r="P307" i="7"/>
  <c r="W307" i="7"/>
  <c r="AA318" i="7"/>
  <c r="E15" i="7" s="1"/>
  <c r="M15" i="7" s="1"/>
  <c r="M326" i="7"/>
  <c r="B327" i="7"/>
  <c r="I327" i="7"/>
  <c r="P327" i="7"/>
  <c r="W327" i="7"/>
  <c r="AA338" i="7"/>
  <c r="M346" i="7"/>
  <c r="B347" i="7"/>
  <c r="I347" i="7"/>
  <c r="P347" i="7"/>
  <c r="W347" i="7"/>
  <c r="AA358" i="7"/>
  <c r="T346" i="7" s="1"/>
  <c r="B367" i="7"/>
  <c r="I367" i="7"/>
  <c r="P367" i="7"/>
  <c r="W367" i="7"/>
  <c r="AA378" i="7"/>
  <c r="B387" i="7"/>
  <c r="I387" i="7"/>
  <c r="P387" i="7"/>
  <c r="W387" i="7"/>
  <c r="AA398" i="7"/>
  <c r="E19" i="7" s="1"/>
  <c r="M19" i="7" s="1"/>
  <c r="M406" i="7"/>
  <c r="B407" i="7"/>
  <c r="I407" i="7"/>
  <c r="P407" i="7"/>
  <c r="W407" i="7"/>
  <c r="AA418" i="7"/>
  <c r="T406" i="7" s="1"/>
  <c r="B427" i="7"/>
  <c r="I427" i="7"/>
  <c r="P427" i="7"/>
  <c r="W427" i="7"/>
  <c r="AA438" i="7"/>
  <c r="T426" i="7" s="1"/>
  <c r="B447" i="7"/>
  <c r="I447" i="7"/>
  <c r="P447" i="7"/>
  <c r="W447" i="7"/>
  <c r="AA458" i="7"/>
  <c r="T446" i="7" s="1"/>
  <c r="F466" i="7"/>
  <c r="B467" i="7"/>
  <c r="I467" i="7"/>
  <c r="P467" i="7"/>
  <c r="W467" i="7"/>
  <c r="AA478" i="7"/>
  <c r="E23" i="7" s="1"/>
  <c r="M23" i="7" s="1"/>
  <c r="B487" i="7"/>
  <c r="I487" i="7"/>
  <c r="P487" i="7"/>
  <c r="W487" i="7"/>
  <c r="AA498" i="7"/>
  <c r="M506" i="7"/>
  <c r="B507" i="7"/>
  <c r="I507" i="7"/>
  <c r="P507" i="7"/>
  <c r="W507" i="7"/>
  <c r="AA518" i="7"/>
  <c r="T506" i="7" s="1"/>
  <c r="B527" i="7"/>
  <c r="I527" i="7"/>
  <c r="P527" i="7"/>
  <c r="W527" i="7"/>
  <c r="AA538" i="7"/>
  <c r="M526" i="7" s="1"/>
  <c r="M546" i="7"/>
  <c r="B547" i="7"/>
  <c r="I547" i="7"/>
  <c r="P547" i="7"/>
  <c r="W547" i="7"/>
  <c r="AA558" i="7"/>
  <c r="E27" i="7" s="1"/>
  <c r="M27" i="7" s="1"/>
  <c r="M566" i="7"/>
  <c r="B567" i="7"/>
  <c r="I567" i="7"/>
  <c r="P567" i="7"/>
  <c r="W567" i="7"/>
  <c r="AA578" i="7"/>
  <c r="T566" i="7" s="1"/>
  <c r="B587" i="7"/>
  <c r="I587" i="7"/>
  <c r="P587" i="7"/>
  <c r="W587" i="7"/>
  <c r="AA598" i="7"/>
  <c r="T586" i="7" s="1"/>
  <c r="B607" i="7"/>
  <c r="I607" i="7"/>
  <c r="P607" i="7"/>
  <c r="W607" i="7"/>
  <c r="AA618" i="7"/>
  <c r="T606" i="7" s="1"/>
  <c r="F626" i="7"/>
  <c r="B627" i="7"/>
  <c r="I627" i="7"/>
  <c r="P627" i="7"/>
  <c r="W627" i="7"/>
  <c r="AA638" i="7"/>
  <c r="E31" i="7" s="1"/>
  <c r="M31" i="7" s="1"/>
  <c r="B647" i="7"/>
  <c r="I647" i="7"/>
  <c r="P647" i="7"/>
  <c r="W647" i="7"/>
  <c r="AA658" i="7"/>
  <c r="B667" i="7"/>
  <c r="I667" i="7"/>
  <c r="P667" i="7"/>
  <c r="W667" i="7"/>
  <c r="AA678" i="7"/>
  <c r="M666" i="7" s="1"/>
  <c r="B687" i="7"/>
  <c r="I687" i="7"/>
  <c r="P687" i="7"/>
  <c r="W687" i="7"/>
  <c r="AA698" i="7"/>
  <c r="F686" i="7" s="1"/>
  <c r="B707" i="7"/>
  <c r="I707" i="7"/>
  <c r="P707" i="7"/>
  <c r="W707" i="7"/>
  <c r="AA718" i="7"/>
  <c r="E35" i="7" s="1"/>
  <c r="M35" i="7" s="1"/>
  <c r="B727" i="7"/>
  <c r="I727" i="7"/>
  <c r="P727" i="7"/>
  <c r="W727" i="7"/>
  <c r="AA738" i="7"/>
  <c r="T726" i="7" s="1"/>
  <c r="B747" i="7"/>
  <c r="I747" i="7"/>
  <c r="P747" i="7"/>
  <c r="W747" i="7"/>
  <c r="AA758" i="7"/>
  <c r="T746" i="7" s="1"/>
  <c r="H1" i="12"/>
  <c r="J1" i="12"/>
  <c r="H53" i="12"/>
  <c r="J53" i="12"/>
  <c r="E28" i="1" s="1"/>
  <c r="N53" i="12"/>
  <c r="O53" i="12"/>
  <c r="D1" i="5"/>
  <c r="E1" i="5"/>
  <c r="D49" i="5"/>
  <c r="C73" i="5"/>
  <c r="E73" i="5"/>
  <c r="B76" i="5"/>
  <c r="I76" i="5"/>
  <c r="P76" i="5"/>
  <c r="W76" i="5"/>
  <c r="AA87" i="5"/>
  <c r="C3" i="5" s="1"/>
  <c r="H3" i="5" s="1"/>
  <c r="B96" i="5"/>
  <c r="I96" i="5"/>
  <c r="P96" i="5"/>
  <c r="W96" i="5"/>
  <c r="AA107" i="5"/>
  <c r="C4" i="5" s="1"/>
  <c r="H4" i="5" s="1"/>
  <c r="B116" i="5"/>
  <c r="I116" i="5"/>
  <c r="P116" i="5"/>
  <c r="W116" i="5"/>
  <c r="AA127" i="5"/>
  <c r="C5" i="5" s="1"/>
  <c r="H5" i="5" s="1"/>
  <c r="B136" i="5"/>
  <c r="I136" i="5"/>
  <c r="P136" i="5"/>
  <c r="W136" i="5"/>
  <c r="AA147" i="5"/>
  <c r="C6" i="5" s="1"/>
  <c r="H6" i="5" s="1"/>
  <c r="B156" i="5"/>
  <c r="I156" i="5"/>
  <c r="P156" i="5"/>
  <c r="W156" i="5"/>
  <c r="AA167" i="5"/>
  <c r="C7" i="5" s="1"/>
  <c r="H7" i="5" s="1"/>
  <c r="B176" i="5"/>
  <c r="I176" i="5"/>
  <c r="P176" i="5"/>
  <c r="W176" i="5"/>
  <c r="AA187" i="5"/>
  <c r="F175" i="5" s="1"/>
  <c r="B196" i="5"/>
  <c r="I196" i="5"/>
  <c r="P196" i="5"/>
  <c r="W196" i="5"/>
  <c r="AA207" i="5"/>
  <c r="F195" i="5" s="1"/>
  <c r="B216" i="5"/>
  <c r="I216" i="5"/>
  <c r="P216" i="5"/>
  <c r="W216" i="5"/>
  <c r="AA227" i="5"/>
  <c r="F215" i="5" s="1"/>
  <c r="B236" i="5"/>
  <c r="I236" i="5"/>
  <c r="P236" i="5"/>
  <c r="W236" i="5"/>
  <c r="AA247" i="5"/>
  <c r="B256" i="5"/>
  <c r="I256" i="5"/>
  <c r="P256" i="5"/>
  <c r="W256" i="5"/>
  <c r="AA267" i="5"/>
  <c r="F255" i="5" s="1"/>
  <c r="B276" i="5"/>
  <c r="I276" i="5"/>
  <c r="P276" i="5"/>
  <c r="W276" i="5"/>
  <c r="AA287" i="5"/>
  <c r="F275" i="5" s="1"/>
  <c r="F295" i="5"/>
  <c r="B296" i="5"/>
  <c r="I296" i="5"/>
  <c r="P296" i="5"/>
  <c r="W296" i="5"/>
  <c r="AA307" i="5"/>
  <c r="B316" i="5"/>
  <c r="I316" i="5"/>
  <c r="P316" i="5"/>
  <c r="W316" i="5"/>
  <c r="AA327" i="5"/>
  <c r="B336" i="5"/>
  <c r="I336" i="5"/>
  <c r="P336" i="5"/>
  <c r="W336" i="5"/>
  <c r="AA347" i="5"/>
  <c r="F335" i="5" s="1"/>
  <c r="B356" i="5"/>
  <c r="I356" i="5"/>
  <c r="P356" i="5"/>
  <c r="W356" i="5"/>
  <c r="AA367" i="5"/>
  <c r="F355" i="5" s="1"/>
  <c r="B376" i="5"/>
  <c r="I376" i="5"/>
  <c r="P376" i="5"/>
  <c r="W376" i="5"/>
  <c r="AA387" i="5"/>
  <c r="F375" i="5" s="1"/>
  <c r="B396" i="5"/>
  <c r="I396" i="5"/>
  <c r="P396" i="5"/>
  <c r="W396" i="5"/>
  <c r="AA407" i="5"/>
  <c r="B416" i="5"/>
  <c r="I416" i="5"/>
  <c r="P416" i="5"/>
  <c r="W416" i="5"/>
  <c r="AA427" i="5"/>
  <c r="C20" i="5" s="1"/>
  <c r="B436" i="5"/>
  <c r="I436" i="5"/>
  <c r="P436" i="5"/>
  <c r="W436" i="5"/>
  <c r="AA447" i="5"/>
  <c r="F435" i="5" s="1"/>
  <c r="B456" i="5"/>
  <c r="I456" i="5"/>
  <c r="P456" i="5"/>
  <c r="W456" i="5"/>
  <c r="AA467" i="5"/>
  <c r="C22" i="5" s="1"/>
  <c r="B476" i="5"/>
  <c r="I476" i="5"/>
  <c r="P476" i="5"/>
  <c r="W476" i="5"/>
  <c r="AA487" i="5"/>
  <c r="B496" i="5"/>
  <c r="I496" i="5"/>
  <c r="P496" i="5"/>
  <c r="W496" i="5"/>
  <c r="AA507" i="5"/>
  <c r="F495" i="5" s="1"/>
  <c r="B516" i="5"/>
  <c r="I516" i="5"/>
  <c r="P516" i="5"/>
  <c r="W516" i="5"/>
  <c r="AA527" i="5"/>
  <c r="F515" i="5" s="1"/>
  <c r="B536" i="5"/>
  <c r="I536" i="5"/>
  <c r="P536" i="5"/>
  <c r="W536" i="5"/>
  <c r="AA547" i="5"/>
  <c r="F535" i="5" s="1"/>
  <c r="B556" i="5"/>
  <c r="I556" i="5"/>
  <c r="P556" i="5"/>
  <c r="W556" i="5"/>
  <c r="AA567" i="5"/>
  <c r="B576" i="5"/>
  <c r="I576" i="5"/>
  <c r="P576" i="5"/>
  <c r="W576" i="5"/>
  <c r="AA587" i="5"/>
  <c r="F575" i="5" s="1"/>
  <c r="B596" i="5"/>
  <c r="I596" i="5"/>
  <c r="P596" i="5"/>
  <c r="W596" i="5"/>
  <c r="AA607" i="5"/>
  <c r="B616" i="5"/>
  <c r="I616" i="5"/>
  <c r="P616" i="5"/>
  <c r="W616" i="5"/>
  <c r="AA627" i="5"/>
  <c r="F615" i="5" s="1"/>
  <c r="B636" i="5"/>
  <c r="I636" i="5"/>
  <c r="P636" i="5"/>
  <c r="W636" i="5"/>
  <c r="AA647" i="5"/>
  <c r="B656" i="5"/>
  <c r="I656" i="5"/>
  <c r="P656" i="5"/>
  <c r="W656" i="5"/>
  <c r="AA667" i="5"/>
  <c r="C32" i="5" s="1"/>
  <c r="B676" i="5"/>
  <c r="I676" i="5"/>
  <c r="P676" i="5"/>
  <c r="W676" i="5"/>
  <c r="AA687" i="5"/>
  <c r="B696" i="5"/>
  <c r="I696" i="5"/>
  <c r="P696" i="5"/>
  <c r="W696" i="5"/>
  <c r="AA707" i="5"/>
  <c r="F695" i="5" s="1"/>
  <c r="B716" i="5"/>
  <c r="I716" i="5"/>
  <c r="P716" i="5"/>
  <c r="W716" i="5"/>
  <c r="AA727" i="5"/>
  <c r="B736" i="5"/>
  <c r="I736" i="5"/>
  <c r="P736" i="5"/>
  <c r="W736" i="5"/>
  <c r="AA747" i="5"/>
  <c r="B756" i="5"/>
  <c r="I756" i="5"/>
  <c r="P756" i="5"/>
  <c r="W756" i="5"/>
  <c r="AA767" i="5"/>
  <c r="B776" i="5"/>
  <c r="I776" i="5"/>
  <c r="P776" i="5"/>
  <c r="W776" i="5"/>
  <c r="AA787" i="5"/>
  <c r="F795" i="5"/>
  <c r="B796" i="5"/>
  <c r="I796" i="5"/>
  <c r="P796" i="5"/>
  <c r="W796" i="5"/>
  <c r="AA807" i="5"/>
  <c r="M795" i="5" s="1"/>
  <c r="B816" i="5"/>
  <c r="I816" i="5"/>
  <c r="P816" i="5"/>
  <c r="W816" i="5"/>
  <c r="AA827" i="5"/>
  <c r="F815" i="5" s="1"/>
  <c r="B836" i="5"/>
  <c r="I836" i="5"/>
  <c r="P836" i="5"/>
  <c r="W836" i="5"/>
  <c r="AA847" i="5"/>
  <c r="M835" i="5" s="1"/>
  <c r="B856" i="5"/>
  <c r="I856" i="5"/>
  <c r="P856" i="5"/>
  <c r="W856" i="5"/>
  <c r="AA867" i="5"/>
  <c r="B876" i="5"/>
  <c r="I876" i="5"/>
  <c r="P876" i="5"/>
  <c r="W876" i="5"/>
  <c r="AA887" i="5"/>
  <c r="C43" i="5" s="1"/>
  <c r="B896" i="5"/>
  <c r="I896" i="5"/>
  <c r="P896" i="5"/>
  <c r="W896" i="5"/>
  <c r="AA907" i="5"/>
  <c r="F895" i="5" s="1"/>
  <c r="B916" i="5"/>
  <c r="I916" i="5"/>
  <c r="P916" i="5"/>
  <c r="W916" i="5"/>
  <c r="AA927" i="5"/>
  <c r="F915" i="5" s="1"/>
  <c r="B936" i="5"/>
  <c r="I936" i="5"/>
  <c r="P936" i="5"/>
  <c r="W936" i="5"/>
  <c r="AA947" i="5"/>
  <c r="M935" i="5" s="1"/>
  <c r="B956" i="5"/>
  <c r="I956" i="5"/>
  <c r="P956" i="5"/>
  <c r="W956" i="5"/>
  <c r="AA967" i="5"/>
  <c r="T955" i="5" s="1"/>
  <c r="B976" i="5"/>
  <c r="I976" i="5"/>
  <c r="P976" i="5"/>
  <c r="W976" i="5"/>
  <c r="AA987" i="5"/>
  <c r="F975" i="5" s="1"/>
  <c r="D1" i="10"/>
  <c r="E1" i="10"/>
  <c r="D43" i="10"/>
  <c r="C62" i="10"/>
  <c r="E62" i="10"/>
  <c r="B65" i="10"/>
  <c r="H65" i="10"/>
  <c r="N65" i="10"/>
  <c r="T65" i="10"/>
  <c r="W76" i="10"/>
  <c r="Q64" i="10" s="1"/>
  <c r="B85" i="10"/>
  <c r="H85" i="10"/>
  <c r="N85" i="10"/>
  <c r="T85" i="10"/>
  <c r="W96" i="10"/>
  <c r="B105" i="10"/>
  <c r="H105" i="10"/>
  <c r="N105" i="10"/>
  <c r="T105" i="10"/>
  <c r="W116" i="10"/>
  <c r="B125" i="10"/>
  <c r="H125" i="10"/>
  <c r="N125" i="10"/>
  <c r="T125" i="10"/>
  <c r="W136" i="10"/>
  <c r="E124" i="10" s="1"/>
  <c r="B145" i="10"/>
  <c r="H145" i="10"/>
  <c r="N145" i="10"/>
  <c r="T145" i="10"/>
  <c r="W156" i="10"/>
  <c r="Q144" i="10" s="1"/>
  <c r="B165" i="10"/>
  <c r="H165" i="10"/>
  <c r="N165" i="10"/>
  <c r="T165" i="10"/>
  <c r="W176" i="10"/>
  <c r="Q164" i="10" s="1"/>
  <c r="B185" i="10"/>
  <c r="H185" i="10"/>
  <c r="N185" i="10"/>
  <c r="T185" i="10"/>
  <c r="W196" i="10"/>
  <c r="E184" i="10" s="1"/>
  <c r="B205" i="10"/>
  <c r="H205" i="10"/>
  <c r="N205" i="10"/>
  <c r="T205" i="10"/>
  <c r="W216" i="10"/>
  <c r="Q204" i="10" s="1"/>
  <c r="B225" i="10"/>
  <c r="H225" i="10"/>
  <c r="N225" i="10"/>
  <c r="T225" i="10"/>
  <c r="W236" i="10"/>
  <c r="Q224" i="10" s="1"/>
  <c r="B245" i="10"/>
  <c r="H245" i="10"/>
  <c r="N245" i="10"/>
  <c r="T245" i="10"/>
  <c r="W256" i="10"/>
  <c r="B265" i="10"/>
  <c r="H265" i="10"/>
  <c r="N265" i="10"/>
  <c r="T265" i="10"/>
  <c r="W276" i="10"/>
  <c r="B285" i="10"/>
  <c r="H285" i="10"/>
  <c r="N285" i="10"/>
  <c r="T285" i="10"/>
  <c r="W296" i="10"/>
  <c r="C14" i="10" s="1"/>
  <c r="E304" i="10"/>
  <c r="B305" i="10"/>
  <c r="H305" i="10"/>
  <c r="N305" i="10"/>
  <c r="T305" i="10"/>
  <c r="W316" i="10"/>
  <c r="Q304" i="10" s="1"/>
  <c r="B325" i="10"/>
  <c r="H325" i="10"/>
  <c r="N325" i="10"/>
  <c r="T325" i="10"/>
  <c r="W336" i="10"/>
  <c r="Q324" i="10" s="1"/>
  <c r="B345" i="10"/>
  <c r="H345" i="10"/>
  <c r="N345" i="10"/>
  <c r="T345" i="10"/>
  <c r="W356" i="10"/>
  <c r="E344" i="10" s="1"/>
  <c r="B365" i="10"/>
  <c r="H365" i="10"/>
  <c r="N365" i="10"/>
  <c r="T365" i="10"/>
  <c r="W376" i="10"/>
  <c r="Q364" i="10" s="1"/>
  <c r="B385" i="10"/>
  <c r="H385" i="10"/>
  <c r="N385" i="10"/>
  <c r="T385" i="10"/>
  <c r="W396" i="10"/>
  <c r="Q384" i="10" s="1"/>
  <c r="B405" i="10"/>
  <c r="H405" i="10"/>
  <c r="N405" i="10"/>
  <c r="T405" i="10"/>
  <c r="W416" i="10"/>
  <c r="B425" i="10"/>
  <c r="H425" i="10"/>
  <c r="N425" i="10"/>
  <c r="T425" i="10"/>
  <c r="W436" i="10"/>
  <c r="B445" i="10"/>
  <c r="H445" i="10"/>
  <c r="N445" i="10"/>
  <c r="T445" i="10"/>
  <c r="W456" i="10"/>
  <c r="B465" i="10"/>
  <c r="H465" i="10"/>
  <c r="N465" i="10"/>
  <c r="T465" i="10"/>
  <c r="W476" i="10"/>
  <c r="Q464" i="10" s="1"/>
  <c r="B485" i="10"/>
  <c r="H485" i="10"/>
  <c r="N485" i="10"/>
  <c r="T485" i="10"/>
  <c r="W496" i="10"/>
  <c r="Q484" i="10" s="1"/>
  <c r="B505" i="10"/>
  <c r="H505" i="10"/>
  <c r="N505" i="10"/>
  <c r="T505" i="10"/>
  <c r="W516" i="10"/>
  <c r="E504" i="10" s="1"/>
  <c r="B525" i="10"/>
  <c r="H525" i="10"/>
  <c r="N525" i="10"/>
  <c r="T525" i="10"/>
  <c r="W536" i="10"/>
  <c r="Q524" i="10" s="1"/>
  <c r="B545" i="10"/>
  <c r="H545" i="10"/>
  <c r="N545" i="10"/>
  <c r="T545" i="10"/>
  <c r="W556" i="10"/>
  <c r="Q544" i="10" s="1"/>
  <c r="B565" i="10"/>
  <c r="H565" i="10"/>
  <c r="N565" i="10"/>
  <c r="T565" i="10"/>
  <c r="W576" i="10"/>
  <c r="B585" i="10"/>
  <c r="H585" i="10"/>
  <c r="N585" i="10"/>
  <c r="T585" i="10"/>
  <c r="W596" i="10"/>
  <c r="B605" i="10"/>
  <c r="H605" i="10"/>
  <c r="N605" i="10"/>
  <c r="T605" i="10"/>
  <c r="W616" i="10"/>
  <c r="B625" i="10"/>
  <c r="H625" i="10"/>
  <c r="N625" i="10"/>
  <c r="T625" i="10"/>
  <c r="W636" i="10"/>
  <c r="Q624" i="10" s="1"/>
  <c r="B645" i="10"/>
  <c r="H645" i="10"/>
  <c r="N645" i="10"/>
  <c r="T645" i="10"/>
  <c r="W656" i="10"/>
  <c r="Q644" i="10" s="1"/>
  <c r="B665" i="10"/>
  <c r="H665" i="10"/>
  <c r="N665" i="10"/>
  <c r="T665" i="10"/>
  <c r="W676" i="10"/>
  <c r="E664" i="10" s="1"/>
  <c r="B685" i="10"/>
  <c r="H685" i="10"/>
  <c r="N685" i="10"/>
  <c r="T685" i="10"/>
  <c r="W696" i="10"/>
  <c r="E684" i="10" s="1"/>
  <c r="B705" i="10"/>
  <c r="H705" i="10"/>
  <c r="N705" i="10"/>
  <c r="T705" i="10"/>
  <c r="W716" i="10"/>
  <c r="Q704" i="10" s="1"/>
  <c r="B725" i="10"/>
  <c r="H725" i="10"/>
  <c r="N725" i="10"/>
  <c r="T725" i="10"/>
  <c r="W736" i="10"/>
  <c r="E724" i="10" s="1"/>
  <c r="B745" i="10"/>
  <c r="H745" i="10"/>
  <c r="N745" i="10"/>
  <c r="T745" i="10"/>
  <c r="W756" i="10"/>
  <c r="B765" i="10"/>
  <c r="H765" i="10"/>
  <c r="N765" i="10"/>
  <c r="T765" i="10"/>
  <c r="W776" i="10"/>
  <c r="C38" i="10" s="1"/>
  <c r="B785" i="10"/>
  <c r="H785" i="10"/>
  <c r="N785" i="10"/>
  <c r="T785" i="10"/>
  <c r="W796" i="10"/>
  <c r="Q784" i="10" s="1"/>
  <c r="B805" i="10"/>
  <c r="H805" i="10"/>
  <c r="N805" i="10"/>
  <c r="T805" i="10"/>
  <c r="W816" i="10"/>
  <c r="K804" i="10" s="1"/>
  <c r="B825" i="10"/>
  <c r="H825" i="10"/>
  <c r="N825" i="10"/>
  <c r="T825" i="10"/>
  <c r="W836" i="10"/>
  <c r="E824" i="10" s="1"/>
  <c r="B845" i="10"/>
  <c r="H845" i="10"/>
  <c r="N845" i="10"/>
  <c r="T845" i="10"/>
  <c r="W856" i="10"/>
  <c r="E1" i="3"/>
  <c r="I1" i="3"/>
  <c r="S1" i="3"/>
  <c r="ES1" i="3"/>
  <c r="E2" i="3"/>
  <c r="I4" i="3"/>
  <c r="O4" i="3"/>
  <c r="U4" i="3"/>
  <c r="AA4" i="3"/>
  <c r="AG4" i="3"/>
  <c r="AM4" i="3"/>
  <c r="AS4" i="3"/>
  <c r="AY4" i="3"/>
  <c r="BE4" i="3"/>
  <c r="BK4" i="3"/>
  <c r="BQ4" i="3"/>
  <c r="BW4" i="3"/>
  <c r="CC4" i="3"/>
  <c r="CI4" i="3"/>
  <c r="CO4" i="3"/>
  <c r="CU4" i="3"/>
  <c r="DA4" i="3"/>
  <c r="DG4" i="3"/>
  <c r="DM4" i="3"/>
  <c r="DS4" i="3"/>
  <c r="DY4" i="3"/>
  <c r="EE4" i="3"/>
  <c r="EK4" i="3"/>
  <c r="EQ4" i="3"/>
  <c r="ES4" i="3"/>
  <c r="ET4" i="3" s="1"/>
  <c r="EV4" i="3"/>
  <c r="I5" i="3"/>
  <c r="O5" i="3"/>
  <c r="U5" i="3"/>
  <c r="AA5" i="3"/>
  <c r="AG5" i="3"/>
  <c r="AM5" i="3"/>
  <c r="AS5" i="3"/>
  <c r="AY5" i="3"/>
  <c r="BE5" i="3"/>
  <c r="BK5" i="3"/>
  <c r="BQ5" i="3"/>
  <c r="BW5" i="3"/>
  <c r="CC5" i="3"/>
  <c r="CI5" i="3"/>
  <c r="CO5" i="3"/>
  <c r="CU5" i="3"/>
  <c r="DA5" i="3"/>
  <c r="DG5" i="3"/>
  <c r="DM5" i="3"/>
  <c r="DS5" i="3"/>
  <c r="DY5" i="3"/>
  <c r="EE5" i="3"/>
  <c r="EK5" i="3"/>
  <c r="EQ5" i="3"/>
  <c r="ES5" i="3"/>
  <c r="ET5" i="3" s="1"/>
  <c r="EV5" i="3"/>
  <c r="I6" i="3"/>
  <c r="O6" i="3"/>
  <c r="U6" i="3"/>
  <c r="AA6" i="3"/>
  <c r="AG6" i="3"/>
  <c r="AM6" i="3"/>
  <c r="AS6" i="3"/>
  <c r="AY6" i="3"/>
  <c r="BE6" i="3"/>
  <c r="BK6" i="3"/>
  <c r="BQ6" i="3"/>
  <c r="BW6" i="3"/>
  <c r="CC6" i="3"/>
  <c r="CI6" i="3"/>
  <c r="CO6" i="3"/>
  <c r="CU6" i="3"/>
  <c r="DA6" i="3"/>
  <c r="DG6" i="3"/>
  <c r="DM6" i="3"/>
  <c r="DS6" i="3"/>
  <c r="DY6" i="3"/>
  <c r="EE6" i="3"/>
  <c r="EK6" i="3"/>
  <c r="EQ6" i="3"/>
  <c r="ES6" i="3"/>
  <c r="ET6" i="3" s="1"/>
  <c r="EV6" i="3"/>
  <c r="I7" i="3"/>
  <c r="O7" i="3"/>
  <c r="U7" i="3"/>
  <c r="AA7" i="3"/>
  <c r="AG7" i="3"/>
  <c r="AM7" i="3"/>
  <c r="AS7" i="3"/>
  <c r="AY7" i="3"/>
  <c r="BE7" i="3"/>
  <c r="BK7" i="3"/>
  <c r="BQ7" i="3"/>
  <c r="BW7" i="3"/>
  <c r="CC7" i="3"/>
  <c r="CI7" i="3"/>
  <c r="CO7" i="3"/>
  <c r="CU7" i="3"/>
  <c r="DA7" i="3"/>
  <c r="DG7" i="3"/>
  <c r="DM7" i="3"/>
  <c r="DS7" i="3"/>
  <c r="DY7" i="3"/>
  <c r="EE7" i="3"/>
  <c r="EK7" i="3"/>
  <c r="EQ7" i="3"/>
  <c r="ES7" i="3"/>
  <c r="ET7" i="3" s="1"/>
  <c r="EV7" i="3"/>
  <c r="I8" i="3"/>
  <c r="O8" i="3"/>
  <c r="U8" i="3"/>
  <c r="AA8" i="3"/>
  <c r="AG8" i="3"/>
  <c r="AM8" i="3"/>
  <c r="AS8" i="3"/>
  <c r="AY8" i="3"/>
  <c r="BE8" i="3"/>
  <c r="BK8" i="3"/>
  <c r="BQ8" i="3"/>
  <c r="BW8" i="3"/>
  <c r="CC8" i="3"/>
  <c r="CI8" i="3"/>
  <c r="CO8" i="3"/>
  <c r="CU8" i="3"/>
  <c r="DA8" i="3"/>
  <c r="DG8" i="3"/>
  <c r="DM8" i="3"/>
  <c r="DS8" i="3"/>
  <c r="DY8" i="3"/>
  <c r="EE8" i="3"/>
  <c r="EK8" i="3"/>
  <c r="EQ8" i="3"/>
  <c r="ES8" i="3"/>
  <c r="ET8" i="3" s="1"/>
  <c r="EV8" i="3"/>
  <c r="I9" i="3"/>
  <c r="O9" i="3"/>
  <c r="U9" i="3"/>
  <c r="AA9" i="3"/>
  <c r="AG9" i="3"/>
  <c r="AM9" i="3"/>
  <c r="AS9" i="3"/>
  <c r="AY9" i="3"/>
  <c r="BE9" i="3"/>
  <c r="BK9" i="3"/>
  <c r="BQ9" i="3"/>
  <c r="BW9" i="3"/>
  <c r="CC9" i="3"/>
  <c r="CI9" i="3"/>
  <c r="CO9" i="3"/>
  <c r="CU9" i="3"/>
  <c r="DA9" i="3"/>
  <c r="DG9" i="3"/>
  <c r="DM9" i="3"/>
  <c r="DS9" i="3"/>
  <c r="DY9" i="3"/>
  <c r="EE9" i="3"/>
  <c r="EK9" i="3"/>
  <c r="EQ9" i="3"/>
  <c r="ES9" i="3"/>
  <c r="ET9" i="3" s="1"/>
  <c r="EV9" i="3"/>
  <c r="I10" i="3"/>
  <c r="O10" i="3"/>
  <c r="U10" i="3"/>
  <c r="AA10" i="3"/>
  <c r="AG10" i="3"/>
  <c r="AM10" i="3"/>
  <c r="AS10" i="3"/>
  <c r="AY10" i="3"/>
  <c r="BE10" i="3"/>
  <c r="BK10" i="3"/>
  <c r="BQ10" i="3"/>
  <c r="BW10" i="3"/>
  <c r="CC10" i="3"/>
  <c r="CI10" i="3"/>
  <c r="CO10" i="3"/>
  <c r="CU10" i="3"/>
  <c r="DA10" i="3"/>
  <c r="DG10" i="3"/>
  <c r="DM10" i="3"/>
  <c r="DS10" i="3"/>
  <c r="DY10" i="3"/>
  <c r="EE10" i="3"/>
  <c r="EK10" i="3"/>
  <c r="EQ10" i="3"/>
  <c r="ES10" i="3"/>
  <c r="ET10" i="3" s="1"/>
  <c r="EV10" i="3"/>
  <c r="I11" i="3"/>
  <c r="O11" i="3"/>
  <c r="U11" i="3"/>
  <c r="AA11" i="3"/>
  <c r="AG11" i="3"/>
  <c r="AM11" i="3"/>
  <c r="AS11" i="3"/>
  <c r="AY11" i="3"/>
  <c r="BE11" i="3"/>
  <c r="BK11" i="3"/>
  <c r="BQ11" i="3"/>
  <c r="BW11" i="3"/>
  <c r="CC11" i="3"/>
  <c r="CI11" i="3"/>
  <c r="CO11" i="3"/>
  <c r="CU11" i="3"/>
  <c r="DA11" i="3"/>
  <c r="DG11" i="3"/>
  <c r="DM11" i="3"/>
  <c r="DS11" i="3"/>
  <c r="DY11" i="3"/>
  <c r="EE11" i="3"/>
  <c r="EK11" i="3"/>
  <c r="EQ11" i="3"/>
  <c r="ES11" i="3"/>
  <c r="ET11" i="3" s="1"/>
  <c r="EV11" i="3"/>
  <c r="I12" i="3"/>
  <c r="O12" i="3"/>
  <c r="U12" i="3"/>
  <c r="AA12" i="3"/>
  <c r="AG12" i="3"/>
  <c r="AM12" i="3"/>
  <c r="AS12" i="3"/>
  <c r="AY12" i="3"/>
  <c r="BE12" i="3"/>
  <c r="BK12" i="3"/>
  <c r="BQ12" i="3"/>
  <c r="BW12" i="3"/>
  <c r="CC12" i="3"/>
  <c r="CI12" i="3"/>
  <c r="CO12" i="3"/>
  <c r="CU12" i="3"/>
  <c r="DA12" i="3"/>
  <c r="DG12" i="3"/>
  <c r="DM12" i="3"/>
  <c r="DS12" i="3"/>
  <c r="DY12" i="3"/>
  <c r="EE12" i="3"/>
  <c r="EK12" i="3"/>
  <c r="EQ12" i="3"/>
  <c r="ES12" i="3"/>
  <c r="ET12" i="3" s="1"/>
  <c r="EV12" i="3"/>
  <c r="I13" i="3"/>
  <c r="O13" i="3"/>
  <c r="U13" i="3"/>
  <c r="AA13" i="3"/>
  <c r="AG13" i="3"/>
  <c r="AM13" i="3"/>
  <c r="AS13" i="3"/>
  <c r="AY13" i="3"/>
  <c r="BE13" i="3"/>
  <c r="BK13" i="3"/>
  <c r="BQ13" i="3"/>
  <c r="BW13" i="3"/>
  <c r="CC13" i="3"/>
  <c r="CI13" i="3"/>
  <c r="CO13" i="3"/>
  <c r="CU13" i="3"/>
  <c r="DA13" i="3"/>
  <c r="DG13" i="3"/>
  <c r="DM13" i="3"/>
  <c r="DS13" i="3"/>
  <c r="DY13" i="3"/>
  <c r="EE13" i="3"/>
  <c r="EK13" i="3"/>
  <c r="EQ13" i="3"/>
  <c r="ES13" i="3"/>
  <c r="ET13" i="3" s="1"/>
  <c r="EV13" i="3"/>
  <c r="I14" i="3"/>
  <c r="O14" i="3"/>
  <c r="U14" i="3"/>
  <c r="AA14" i="3"/>
  <c r="AG14" i="3"/>
  <c r="AM14" i="3"/>
  <c r="AS14" i="3"/>
  <c r="AY14" i="3"/>
  <c r="BE14" i="3"/>
  <c r="BK14" i="3"/>
  <c r="BQ14" i="3"/>
  <c r="BW14" i="3"/>
  <c r="CC14" i="3"/>
  <c r="CI14" i="3"/>
  <c r="CO14" i="3"/>
  <c r="CU14" i="3"/>
  <c r="DA14" i="3"/>
  <c r="DG14" i="3"/>
  <c r="DM14" i="3"/>
  <c r="DS14" i="3"/>
  <c r="DY14" i="3"/>
  <c r="EE14" i="3"/>
  <c r="EK14" i="3"/>
  <c r="EQ14" i="3"/>
  <c r="ES14" i="3"/>
  <c r="ET14" i="3" s="1"/>
  <c r="EV14" i="3"/>
  <c r="I15" i="3"/>
  <c r="O15" i="3"/>
  <c r="U15" i="3"/>
  <c r="AA15" i="3"/>
  <c r="AG15" i="3"/>
  <c r="AM15" i="3"/>
  <c r="AS15" i="3"/>
  <c r="AY15" i="3"/>
  <c r="BE15" i="3"/>
  <c r="BK15" i="3"/>
  <c r="BQ15" i="3"/>
  <c r="BW15" i="3"/>
  <c r="CC15" i="3"/>
  <c r="CI15" i="3"/>
  <c r="CO15" i="3"/>
  <c r="CU15" i="3"/>
  <c r="DA15" i="3"/>
  <c r="DG15" i="3"/>
  <c r="DM15" i="3"/>
  <c r="DS15" i="3"/>
  <c r="DY15" i="3"/>
  <c r="EE15" i="3"/>
  <c r="EK15" i="3"/>
  <c r="EQ15" i="3"/>
  <c r="ES15" i="3"/>
  <c r="ET15" i="3" s="1"/>
  <c r="EV15" i="3"/>
  <c r="I16" i="3"/>
  <c r="O16" i="3"/>
  <c r="U16" i="3"/>
  <c r="AA16" i="3"/>
  <c r="AG16" i="3"/>
  <c r="AM16" i="3"/>
  <c r="AS16" i="3"/>
  <c r="AY16" i="3"/>
  <c r="BE16" i="3"/>
  <c r="BK16" i="3"/>
  <c r="BQ16" i="3"/>
  <c r="BW16" i="3"/>
  <c r="CC16" i="3"/>
  <c r="CI16" i="3"/>
  <c r="CO16" i="3"/>
  <c r="CU16" i="3"/>
  <c r="DA16" i="3"/>
  <c r="DG16" i="3"/>
  <c r="DM16" i="3"/>
  <c r="DS16" i="3"/>
  <c r="DY16" i="3"/>
  <c r="EE16" i="3"/>
  <c r="EK16" i="3"/>
  <c r="EQ16" i="3"/>
  <c r="ES16" i="3"/>
  <c r="ET16" i="3"/>
  <c r="EV16" i="3"/>
  <c r="I17" i="3"/>
  <c r="O17" i="3"/>
  <c r="U17" i="3"/>
  <c r="AA17" i="3"/>
  <c r="AG17" i="3"/>
  <c r="AM17" i="3"/>
  <c r="AS17" i="3"/>
  <c r="AY17" i="3"/>
  <c r="BE17" i="3"/>
  <c r="BK17" i="3"/>
  <c r="BQ17" i="3"/>
  <c r="BW17" i="3"/>
  <c r="CC17" i="3"/>
  <c r="CI17" i="3"/>
  <c r="CO17" i="3"/>
  <c r="CU17" i="3"/>
  <c r="DA17" i="3"/>
  <c r="DG17" i="3"/>
  <c r="DM17" i="3"/>
  <c r="DS17" i="3"/>
  <c r="DY17" i="3"/>
  <c r="EE17" i="3"/>
  <c r="EK17" i="3"/>
  <c r="EQ17" i="3"/>
  <c r="ES17" i="3"/>
  <c r="ET17" i="3" s="1"/>
  <c r="EV17" i="3"/>
  <c r="I18" i="3"/>
  <c r="O18" i="3"/>
  <c r="U18" i="3"/>
  <c r="AA18" i="3"/>
  <c r="AG18" i="3"/>
  <c r="AM18" i="3"/>
  <c r="AS18" i="3"/>
  <c r="AY18" i="3"/>
  <c r="BE18" i="3"/>
  <c r="BK18" i="3"/>
  <c r="BQ18" i="3"/>
  <c r="BW18" i="3"/>
  <c r="CC18" i="3"/>
  <c r="CI18" i="3"/>
  <c r="CO18" i="3"/>
  <c r="CU18" i="3"/>
  <c r="DA18" i="3"/>
  <c r="DG18" i="3"/>
  <c r="DM18" i="3"/>
  <c r="DS18" i="3"/>
  <c r="DY18" i="3"/>
  <c r="EE18" i="3"/>
  <c r="EK18" i="3"/>
  <c r="EQ18" i="3"/>
  <c r="ES18" i="3"/>
  <c r="ET18" i="3" s="1"/>
  <c r="EV18" i="3"/>
  <c r="I19" i="3"/>
  <c r="O19" i="3"/>
  <c r="U19" i="3"/>
  <c r="AA19" i="3"/>
  <c r="AG19" i="3"/>
  <c r="AM19" i="3"/>
  <c r="AS19" i="3"/>
  <c r="AY19" i="3"/>
  <c r="BE19" i="3"/>
  <c r="BK19" i="3"/>
  <c r="BQ19" i="3"/>
  <c r="BW19" i="3"/>
  <c r="CC19" i="3"/>
  <c r="CI19" i="3"/>
  <c r="CO19" i="3"/>
  <c r="CU19" i="3"/>
  <c r="DA19" i="3"/>
  <c r="DG19" i="3"/>
  <c r="DM19" i="3"/>
  <c r="DS19" i="3"/>
  <c r="DY19" i="3"/>
  <c r="EE19" i="3"/>
  <c r="EK19" i="3"/>
  <c r="EQ19" i="3"/>
  <c r="ES19" i="3"/>
  <c r="ET19" i="3" s="1"/>
  <c r="EV19" i="3"/>
  <c r="I20" i="3"/>
  <c r="O20" i="3"/>
  <c r="U20" i="3"/>
  <c r="AA20" i="3"/>
  <c r="AG20" i="3"/>
  <c r="AM20" i="3"/>
  <c r="AS20" i="3"/>
  <c r="AY20" i="3"/>
  <c r="BE20" i="3"/>
  <c r="BK20" i="3"/>
  <c r="BQ20" i="3"/>
  <c r="BW20" i="3"/>
  <c r="CC20" i="3"/>
  <c r="CI20" i="3"/>
  <c r="CO20" i="3"/>
  <c r="CU20" i="3"/>
  <c r="DA20" i="3"/>
  <c r="DG20" i="3"/>
  <c r="DM20" i="3"/>
  <c r="DS20" i="3"/>
  <c r="DY20" i="3"/>
  <c r="EE20" i="3"/>
  <c r="EK20" i="3"/>
  <c r="EQ20" i="3"/>
  <c r="ES20" i="3"/>
  <c r="ET20" i="3" s="1"/>
  <c r="EV20" i="3"/>
  <c r="I21" i="3"/>
  <c r="O21" i="3"/>
  <c r="U21" i="3"/>
  <c r="AA21" i="3"/>
  <c r="AG21" i="3"/>
  <c r="AM21" i="3"/>
  <c r="AS21" i="3"/>
  <c r="AY21" i="3"/>
  <c r="BE21" i="3"/>
  <c r="BK21" i="3"/>
  <c r="BQ21" i="3"/>
  <c r="BW21" i="3"/>
  <c r="CC21" i="3"/>
  <c r="CI21" i="3"/>
  <c r="CO21" i="3"/>
  <c r="CU21" i="3"/>
  <c r="DA21" i="3"/>
  <c r="DG21" i="3"/>
  <c r="DM21" i="3"/>
  <c r="DS21" i="3"/>
  <c r="DY21" i="3"/>
  <c r="EE21" i="3"/>
  <c r="EK21" i="3"/>
  <c r="EQ21" i="3"/>
  <c r="ES21" i="3"/>
  <c r="ET21" i="3" s="1"/>
  <c r="EV21" i="3"/>
  <c r="I22" i="3"/>
  <c r="O22" i="3"/>
  <c r="U22" i="3"/>
  <c r="AA22" i="3"/>
  <c r="AG22" i="3"/>
  <c r="AM22" i="3"/>
  <c r="AS22" i="3"/>
  <c r="AY22" i="3"/>
  <c r="BE22" i="3"/>
  <c r="BK22" i="3"/>
  <c r="BQ22" i="3"/>
  <c r="BW22" i="3"/>
  <c r="CC22" i="3"/>
  <c r="CI22" i="3"/>
  <c r="CO22" i="3"/>
  <c r="CU22" i="3"/>
  <c r="DA22" i="3"/>
  <c r="DG22" i="3"/>
  <c r="DM22" i="3"/>
  <c r="DS22" i="3"/>
  <c r="DY22" i="3"/>
  <c r="EE22" i="3"/>
  <c r="EK22" i="3"/>
  <c r="EQ22" i="3"/>
  <c r="ES22" i="3"/>
  <c r="ET22" i="3" s="1"/>
  <c r="EV22" i="3"/>
  <c r="I23" i="3"/>
  <c r="O23" i="3"/>
  <c r="U23" i="3"/>
  <c r="AA23" i="3"/>
  <c r="AG23" i="3"/>
  <c r="AM23" i="3"/>
  <c r="AS23" i="3"/>
  <c r="AY23" i="3"/>
  <c r="BE23" i="3"/>
  <c r="BK23" i="3"/>
  <c r="BQ23" i="3"/>
  <c r="BW23" i="3"/>
  <c r="CC23" i="3"/>
  <c r="CI23" i="3"/>
  <c r="CO23" i="3"/>
  <c r="CU23" i="3"/>
  <c r="DA23" i="3"/>
  <c r="DG23" i="3"/>
  <c r="DM23" i="3"/>
  <c r="DS23" i="3"/>
  <c r="DY23" i="3"/>
  <c r="EE23" i="3"/>
  <c r="EK23" i="3"/>
  <c r="EQ23" i="3"/>
  <c r="ES23" i="3"/>
  <c r="ET23" i="3" s="1"/>
  <c r="EV23" i="3"/>
  <c r="I24" i="3"/>
  <c r="O24" i="3"/>
  <c r="U24" i="3"/>
  <c r="AA24" i="3"/>
  <c r="AG24" i="3"/>
  <c r="AM24" i="3"/>
  <c r="AS24" i="3"/>
  <c r="AY24" i="3"/>
  <c r="BE24" i="3"/>
  <c r="BK24" i="3"/>
  <c r="BQ24" i="3"/>
  <c r="BW24" i="3"/>
  <c r="CC24" i="3"/>
  <c r="CI24" i="3"/>
  <c r="CO24" i="3"/>
  <c r="CU24" i="3"/>
  <c r="DA24" i="3"/>
  <c r="DG24" i="3"/>
  <c r="DM24" i="3"/>
  <c r="DS24" i="3"/>
  <c r="DY24" i="3"/>
  <c r="EE24" i="3"/>
  <c r="EK24" i="3"/>
  <c r="EQ24" i="3"/>
  <c r="ES24" i="3"/>
  <c r="ET24" i="3" s="1"/>
  <c r="EV24" i="3"/>
  <c r="I25" i="3"/>
  <c r="O25" i="3"/>
  <c r="U25" i="3"/>
  <c r="AA25" i="3"/>
  <c r="AG25" i="3"/>
  <c r="AM25" i="3"/>
  <c r="AS25" i="3"/>
  <c r="AY25" i="3"/>
  <c r="BE25" i="3"/>
  <c r="BK25" i="3"/>
  <c r="BQ25" i="3"/>
  <c r="BW25" i="3"/>
  <c r="CC25" i="3"/>
  <c r="CI25" i="3"/>
  <c r="CO25" i="3"/>
  <c r="CU25" i="3"/>
  <c r="DA25" i="3"/>
  <c r="DG25" i="3"/>
  <c r="DM25" i="3"/>
  <c r="DS25" i="3"/>
  <c r="DY25" i="3"/>
  <c r="EE25" i="3"/>
  <c r="EK25" i="3"/>
  <c r="EQ25" i="3"/>
  <c r="ES25" i="3"/>
  <c r="ET25" i="3" s="1"/>
  <c r="EV25" i="3"/>
  <c r="I26" i="3"/>
  <c r="O26" i="3"/>
  <c r="U26" i="3"/>
  <c r="AA26" i="3"/>
  <c r="AG26" i="3"/>
  <c r="AM26" i="3"/>
  <c r="AS26" i="3"/>
  <c r="AY26" i="3"/>
  <c r="BE26" i="3"/>
  <c r="BK26" i="3"/>
  <c r="BQ26" i="3"/>
  <c r="BW26" i="3"/>
  <c r="CC26" i="3"/>
  <c r="CI26" i="3"/>
  <c r="CO26" i="3"/>
  <c r="CU26" i="3"/>
  <c r="DA26" i="3"/>
  <c r="DG26" i="3"/>
  <c r="DM26" i="3"/>
  <c r="DS26" i="3"/>
  <c r="DY26" i="3"/>
  <c r="EE26" i="3"/>
  <c r="EK26" i="3"/>
  <c r="EQ26" i="3"/>
  <c r="ES26" i="3"/>
  <c r="ET26" i="3" s="1"/>
  <c r="EV26" i="3"/>
  <c r="I27" i="3"/>
  <c r="O27" i="3"/>
  <c r="U27" i="3"/>
  <c r="AA27" i="3"/>
  <c r="AG27" i="3"/>
  <c r="AM27" i="3"/>
  <c r="AS27" i="3"/>
  <c r="AY27" i="3"/>
  <c r="BE27" i="3"/>
  <c r="BK27" i="3"/>
  <c r="BQ27" i="3"/>
  <c r="BW27" i="3"/>
  <c r="CC27" i="3"/>
  <c r="CI27" i="3"/>
  <c r="CO27" i="3"/>
  <c r="CU27" i="3"/>
  <c r="DA27" i="3"/>
  <c r="DG27" i="3"/>
  <c r="DM27" i="3"/>
  <c r="DS27" i="3"/>
  <c r="DY27" i="3"/>
  <c r="EE27" i="3"/>
  <c r="EK27" i="3"/>
  <c r="EQ27" i="3"/>
  <c r="ES27" i="3"/>
  <c r="ET27" i="3" s="1"/>
  <c r="EV27" i="3"/>
  <c r="I28" i="3"/>
  <c r="O28" i="3"/>
  <c r="U28" i="3"/>
  <c r="AA28" i="3"/>
  <c r="AG28" i="3"/>
  <c r="AM28" i="3"/>
  <c r="AS28" i="3"/>
  <c r="AY28" i="3"/>
  <c r="BE28" i="3"/>
  <c r="BK28" i="3"/>
  <c r="BQ28" i="3"/>
  <c r="BW28" i="3"/>
  <c r="CC28" i="3"/>
  <c r="CI28" i="3"/>
  <c r="CO28" i="3"/>
  <c r="CU28" i="3"/>
  <c r="DA28" i="3"/>
  <c r="DG28" i="3"/>
  <c r="DM28" i="3"/>
  <c r="DS28" i="3"/>
  <c r="DY28" i="3"/>
  <c r="EE28" i="3"/>
  <c r="EK28" i="3"/>
  <c r="EQ28" i="3"/>
  <c r="ES28" i="3"/>
  <c r="ET28" i="3"/>
  <c r="EV28" i="3"/>
  <c r="I29" i="3"/>
  <c r="O29" i="3"/>
  <c r="U29" i="3"/>
  <c r="AA29" i="3"/>
  <c r="AG29" i="3"/>
  <c r="AM29" i="3"/>
  <c r="AS29" i="3"/>
  <c r="AY29" i="3"/>
  <c r="BE29" i="3"/>
  <c r="BK29" i="3"/>
  <c r="BQ29" i="3"/>
  <c r="BW29" i="3"/>
  <c r="CC29" i="3"/>
  <c r="CI29" i="3"/>
  <c r="CO29" i="3"/>
  <c r="CU29" i="3"/>
  <c r="DA29" i="3"/>
  <c r="DG29" i="3"/>
  <c r="DM29" i="3"/>
  <c r="DS29" i="3"/>
  <c r="DY29" i="3"/>
  <c r="EE29" i="3"/>
  <c r="EK29" i="3"/>
  <c r="EQ29" i="3"/>
  <c r="ES29" i="3"/>
  <c r="ET29" i="3" s="1"/>
  <c r="EV29" i="3"/>
  <c r="I30" i="3"/>
  <c r="O30" i="3"/>
  <c r="U30" i="3"/>
  <c r="AA30" i="3"/>
  <c r="AG30" i="3"/>
  <c r="AM30" i="3"/>
  <c r="AS30" i="3"/>
  <c r="AY30" i="3"/>
  <c r="BE30" i="3"/>
  <c r="BK30" i="3"/>
  <c r="BQ30" i="3"/>
  <c r="BW30" i="3"/>
  <c r="CC30" i="3"/>
  <c r="CI30" i="3"/>
  <c r="CO30" i="3"/>
  <c r="CU30" i="3"/>
  <c r="DA30" i="3"/>
  <c r="DG30" i="3"/>
  <c r="DM30" i="3"/>
  <c r="DS30" i="3"/>
  <c r="DY30" i="3"/>
  <c r="EE30" i="3"/>
  <c r="EK30" i="3"/>
  <c r="EQ30" i="3"/>
  <c r="ES30" i="3"/>
  <c r="ET30" i="3" s="1"/>
  <c r="EV30" i="3"/>
  <c r="I31" i="3"/>
  <c r="O31" i="3"/>
  <c r="U31" i="3"/>
  <c r="AA31" i="3"/>
  <c r="AG31" i="3"/>
  <c r="AM31" i="3"/>
  <c r="AS31" i="3"/>
  <c r="AY31" i="3"/>
  <c r="BE31" i="3"/>
  <c r="BK31" i="3"/>
  <c r="BQ31" i="3"/>
  <c r="BW31" i="3"/>
  <c r="CC31" i="3"/>
  <c r="CI31" i="3"/>
  <c r="CO31" i="3"/>
  <c r="CU31" i="3"/>
  <c r="DA31" i="3"/>
  <c r="DG31" i="3"/>
  <c r="DM31" i="3"/>
  <c r="DS31" i="3"/>
  <c r="DY31" i="3"/>
  <c r="EE31" i="3"/>
  <c r="EK31" i="3"/>
  <c r="EQ31" i="3"/>
  <c r="ES31" i="3"/>
  <c r="ET31" i="3" s="1"/>
  <c r="EV31" i="3"/>
  <c r="I32" i="3"/>
  <c r="O32" i="3"/>
  <c r="U32" i="3"/>
  <c r="AA32" i="3"/>
  <c r="AG32" i="3"/>
  <c r="AM32" i="3"/>
  <c r="AS32" i="3"/>
  <c r="AY32" i="3"/>
  <c r="BE32" i="3"/>
  <c r="BK32" i="3"/>
  <c r="BQ32" i="3"/>
  <c r="BW32" i="3"/>
  <c r="CC32" i="3"/>
  <c r="CI32" i="3"/>
  <c r="CO32" i="3"/>
  <c r="CU32" i="3"/>
  <c r="DA32" i="3"/>
  <c r="DG32" i="3"/>
  <c r="DM32" i="3"/>
  <c r="DS32" i="3"/>
  <c r="DY32" i="3"/>
  <c r="EE32" i="3"/>
  <c r="EK32" i="3"/>
  <c r="EQ32" i="3"/>
  <c r="ES32" i="3"/>
  <c r="ET32" i="3" s="1"/>
  <c r="EV32" i="3"/>
  <c r="I33" i="3"/>
  <c r="O33" i="3"/>
  <c r="U33" i="3"/>
  <c r="AA33" i="3"/>
  <c r="AG33" i="3"/>
  <c r="AM33" i="3"/>
  <c r="AS33" i="3"/>
  <c r="AY33" i="3"/>
  <c r="BE33" i="3"/>
  <c r="BK33" i="3"/>
  <c r="BQ33" i="3"/>
  <c r="BW33" i="3"/>
  <c r="CC33" i="3"/>
  <c r="CI33" i="3"/>
  <c r="CO33" i="3"/>
  <c r="CU33" i="3"/>
  <c r="DA33" i="3"/>
  <c r="DG33" i="3"/>
  <c r="DM33" i="3"/>
  <c r="DS33" i="3"/>
  <c r="DY33" i="3"/>
  <c r="EE33" i="3"/>
  <c r="EK33" i="3"/>
  <c r="EQ33" i="3"/>
  <c r="ES33" i="3"/>
  <c r="ET33" i="3" s="1"/>
  <c r="EV33" i="3"/>
  <c r="I34" i="3"/>
  <c r="O34" i="3"/>
  <c r="U34" i="3"/>
  <c r="AA34" i="3"/>
  <c r="AG34" i="3"/>
  <c r="AM34" i="3"/>
  <c r="AS34" i="3"/>
  <c r="AY34" i="3"/>
  <c r="BE34" i="3"/>
  <c r="BK34" i="3"/>
  <c r="BQ34" i="3"/>
  <c r="BW34" i="3"/>
  <c r="CC34" i="3"/>
  <c r="CI34" i="3"/>
  <c r="CO34" i="3"/>
  <c r="CU34" i="3"/>
  <c r="DA34" i="3"/>
  <c r="DG34" i="3"/>
  <c r="DM34" i="3"/>
  <c r="DS34" i="3"/>
  <c r="DY34" i="3"/>
  <c r="EE34" i="3"/>
  <c r="EK34" i="3"/>
  <c r="EQ34" i="3"/>
  <c r="ES34" i="3"/>
  <c r="ET34" i="3" s="1"/>
  <c r="EV34" i="3"/>
  <c r="I35" i="3"/>
  <c r="O35" i="3"/>
  <c r="U35" i="3"/>
  <c r="AA35" i="3"/>
  <c r="AG35" i="3"/>
  <c r="AM35" i="3"/>
  <c r="AS35" i="3"/>
  <c r="AY35" i="3"/>
  <c r="BE35" i="3"/>
  <c r="BK35" i="3"/>
  <c r="BQ35" i="3"/>
  <c r="BW35" i="3"/>
  <c r="CC35" i="3"/>
  <c r="CI35" i="3"/>
  <c r="CO35" i="3"/>
  <c r="CU35" i="3"/>
  <c r="DA35" i="3"/>
  <c r="DG35" i="3"/>
  <c r="DM35" i="3"/>
  <c r="DS35" i="3"/>
  <c r="DY35" i="3"/>
  <c r="EE35" i="3"/>
  <c r="EK35" i="3"/>
  <c r="EQ35" i="3"/>
  <c r="ES35" i="3"/>
  <c r="ET35" i="3" s="1"/>
  <c r="EV35" i="3"/>
  <c r="I36" i="3"/>
  <c r="O36" i="3"/>
  <c r="U36" i="3"/>
  <c r="AA36" i="3"/>
  <c r="AG36" i="3"/>
  <c r="AM36" i="3"/>
  <c r="AS36" i="3"/>
  <c r="AY36" i="3"/>
  <c r="BE36" i="3"/>
  <c r="BK36" i="3"/>
  <c r="BQ36" i="3"/>
  <c r="BW36" i="3"/>
  <c r="CC36" i="3"/>
  <c r="CI36" i="3"/>
  <c r="CO36" i="3"/>
  <c r="CU36" i="3"/>
  <c r="DA36" i="3"/>
  <c r="DG36" i="3"/>
  <c r="DM36" i="3"/>
  <c r="DS36" i="3"/>
  <c r="DY36" i="3"/>
  <c r="EE36" i="3"/>
  <c r="EK36" i="3"/>
  <c r="EQ36" i="3"/>
  <c r="ES36" i="3"/>
  <c r="ET36" i="3" s="1"/>
  <c r="EV36" i="3"/>
  <c r="I37" i="3"/>
  <c r="O37" i="3"/>
  <c r="U37" i="3"/>
  <c r="AA37" i="3"/>
  <c r="AG37" i="3"/>
  <c r="AM37" i="3"/>
  <c r="AS37" i="3"/>
  <c r="AY37" i="3"/>
  <c r="BE37" i="3"/>
  <c r="BK37" i="3"/>
  <c r="BQ37" i="3"/>
  <c r="BW37" i="3"/>
  <c r="CC37" i="3"/>
  <c r="CI37" i="3"/>
  <c r="CO37" i="3"/>
  <c r="CU37" i="3"/>
  <c r="DA37" i="3"/>
  <c r="DG37" i="3"/>
  <c r="DM37" i="3"/>
  <c r="DS37" i="3"/>
  <c r="DY37" i="3"/>
  <c r="EE37" i="3"/>
  <c r="EK37" i="3"/>
  <c r="EQ37" i="3"/>
  <c r="ES37" i="3"/>
  <c r="ET37" i="3" s="1"/>
  <c r="EV37" i="3"/>
  <c r="I38" i="3"/>
  <c r="O38" i="3"/>
  <c r="U38" i="3"/>
  <c r="AA38" i="3"/>
  <c r="AG38" i="3"/>
  <c r="AM38" i="3"/>
  <c r="AS38" i="3"/>
  <c r="AY38" i="3"/>
  <c r="BE38" i="3"/>
  <c r="BK38" i="3"/>
  <c r="BQ38" i="3"/>
  <c r="BW38" i="3"/>
  <c r="CC38" i="3"/>
  <c r="CI38" i="3"/>
  <c r="CO38" i="3"/>
  <c r="CU38" i="3"/>
  <c r="DA38" i="3"/>
  <c r="DG38" i="3"/>
  <c r="DM38" i="3"/>
  <c r="DS38" i="3"/>
  <c r="DY38" i="3"/>
  <c r="EE38" i="3"/>
  <c r="EK38" i="3"/>
  <c r="EQ38" i="3"/>
  <c r="ES38" i="3"/>
  <c r="ET38" i="3" s="1"/>
  <c r="EV38" i="3"/>
  <c r="I39" i="3"/>
  <c r="O39" i="3"/>
  <c r="U39" i="3"/>
  <c r="AA39" i="3"/>
  <c r="AG39" i="3"/>
  <c r="AM39" i="3"/>
  <c r="AS39" i="3"/>
  <c r="AY39" i="3"/>
  <c r="BE39" i="3"/>
  <c r="BK39" i="3"/>
  <c r="BQ39" i="3"/>
  <c r="BW39" i="3"/>
  <c r="CC39" i="3"/>
  <c r="CI39" i="3"/>
  <c r="CO39" i="3"/>
  <c r="CU39" i="3"/>
  <c r="DA39" i="3"/>
  <c r="DG39" i="3"/>
  <c r="DM39" i="3"/>
  <c r="DS39" i="3"/>
  <c r="DY39" i="3"/>
  <c r="EE39" i="3"/>
  <c r="EK39" i="3"/>
  <c r="EQ39" i="3"/>
  <c r="ES39" i="3"/>
  <c r="ET39" i="3"/>
  <c r="EV39" i="3"/>
  <c r="I40" i="3"/>
  <c r="O40" i="3"/>
  <c r="U40" i="3"/>
  <c r="AA40" i="3"/>
  <c r="AG40" i="3"/>
  <c r="AM40" i="3"/>
  <c r="AS40" i="3"/>
  <c r="AY40" i="3"/>
  <c r="BE40" i="3"/>
  <c r="BK40" i="3"/>
  <c r="BQ40" i="3"/>
  <c r="BW40" i="3"/>
  <c r="CC40" i="3"/>
  <c r="CI40" i="3"/>
  <c r="CO40" i="3"/>
  <c r="CU40" i="3"/>
  <c r="DA40" i="3"/>
  <c r="DG40" i="3"/>
  <c r="DM40" i="3"/>
  <c r="DS40" i="3"/>
  <c r="DY40" i="3"/>
  <c r="EE40" i="3"/>
  <c r="EK40" i="3"/>
  <c r="EQ40" i="3"/>
  <c r="ES40" i="3"/>
  <c r="ET40" i="3" s="1"/>
  <c r="EV40" i="3"/>
  <c r="I41" i="3"/>
  <c r="O41" i="3"/>
  <c r="U41" i="3"/>
  <c r="AA41" i="3"/>
  <c r="AG41" i="3"/>
  <c r="AM41" i="3"/>
  <c r="AS41" i="3"/>
  <c r="AY41" i="3"/>
  <c r="BE41" i="3"/>
  <c r="BK41" i="3"/>
  <c r="BQ41" i="3"/>
  <c r="BW41" i="3"/>
  <c r="CC41" i="3"/>
  <c r="CI41" i="3"/>
  <c r="CO41" i="3"/>
  <c r="CU41" i="3"/>
  <c r="DA41" i="3"/>
  <c r="DG41" i="3"/>
  <c r="DM41" i="3"/>
  <c r="DS41" i="3"/>
  <c r="DY41" i="3"/>
  <c r="EE41" i="3"/>
  <c r="EK41" i="3"/>
  <c r="EQ41" i="3"/>
  <c r="ES41" i="3"/>
  <c r="ET41" i="3" s="1"/>
  <c r="EV41" i="3"/>
  <c r="I42" i="3"/>
  <c r="O42" i="3"/>
  <c r="U42" i="3"/>
  <c r="AA42" i="3"/>
  <c r="AG42" i="3"/>
  <c r="AM42" i="3"/>
  <c r="AS42" i="3"/>
  <c r="AY42" i="3"/>
  <c r="BE42" i="3"/>
  <c r="BK42" i="3"/>
  <c r="BQ42" i="3"/>
  <c r="BW42" i="3"/>
  <c r="CC42" i="3"/>
  <c r="CI42" i="3"/>
  <c r="CO42" i="3"/>
  <c r="CU42" i="3"/>
  <c r="DA42" i="3"/>
  <c r="DG42" i="3"/>
  <c r="DM42" i="3"/>
  <c r="DS42" i="3"/>
  <c r="DY42" i="3"/>
  <c r="EE42" i="3"/>
  <c r="EK42" i="3"/>
  <c r="EQ42" i="3"/>
  <c r="ES42" i="3"/>
  <c r="ET42" i="3"/>
  <c r="EV42" i="3"/>
  <c r="I43" i="3"/>
  <c r="O43" i="3"/>
  <c r="U43" i="3"/>
  <c r="AA43" i="3"/>
  <c r="AG43" i="3"/>
  <c r="AM43" i="3"/>
  <c r="AS43" i="3"/>
  <c r="AY43" i="3"/>
  <c r="BE43" i="3"/>
  <c r="BK43" i="3"/>
  <c r="BQ43" i="3"/>
  <c r="BW43" i="3"/>
  <c r="CC43" i="3"/>
  <c r="CI43" i="3"/>
  <c r="CO43" i="3"/>
  <c r="CU43" i="3"/>
  <c r="DA43" i="3"/>
  <c r="DG43" i="3"/>
  <c r="DM43" i="3"/>
  <c r="DS43" i="3"/>
  <c r="DY43" i="3"/>
  <c r="EE43" i="3"/>
  <c r="EK43" i="3"/>
  <c r="EQ43" i="3"/>
  <c r="ES43" i="3"/>
  <c r="ET43" i="3" s="1"/>
  <c r="EV43" i="3"/>
  <c r="I44" i="3"/>
  <c r="O44" i="3"/>
  <c r="U44" i="3"/>
  <c r="AA44" i="3"/>
  <c r="AG44" i="3"/>
  <c r="AM44" i="3"/>
  <c r="AS44" i="3"/>
  <c r="AY44" i="3"/>
  <c r="BE44" i="3"/>
  <c r="BK44" i="3"/>
  <c r="BQ44" i="3"/>
  <c r="BW44" i="3"/>
  <c r="CC44" i="3"/>
  <c r="CI44" i="3"/>
  <c r="CO44" i="3"/>
  <c r="CU44" i="3"/>
  <c r="DA44" i="3"/>
  <c r="DG44" i="3"/>
  <c r="DM44" i="3"/>
  <c r="DS44" i="3"/>
  <c r="DY44" i="3"/>
  <c r="EE44" i="3"/>
  <c r="EK44" i="3"/>
  <c r="EQ44" i="3"/>
  <c r="ES44" i="3"/>
  <c r="ET44" i="3" s="1"/>
  <c r="EV44" i="3"/>
  <c r="I45" i="3"/>
  <c r="O45" i="3"/>
  <c r="U45" i="3"/>
  <c r="AA45" i="3"/>
  <c r="AG45" i="3"/>
  <c r="AM45" i="3"/>
  <c r="AS45" i="3"/>
  <c r="AY45" i="3"/>
  <c r="BE45" i="3"/>
  <c r="BK45" i="3"/>
  <c r="BQ45" i="3"/>
  <c r="BW45" i="3"/>
  <c r="CC45" i="3"/>
  <c r="CI45" i="3"/>
  <c r="CO45" i="3"/>
  <c r="CU45" i="3"/>
  <c r="DA45" i="3"/>
  <c r="DG45" i="3"/>
  <c r="DM45" i="3"/>
  <c r="DS45" i="3"/>
  <c r="DY45" i="3"/>
  <c r="EE45" i="3"/>
  <c r="EK45" i="3"/>
  <c r="EQ45" i="3"/>
  <c r="ES45" i="3"/>
  <c r="ET45" i="3" s="1"/>
  <c r="EV45" i="3"/>
  <c r="I46" i="3"/>
  <c r="O46" i="3"/>
  <c r="U46" i="3"/>
  <c r="AA46" i="3"/>
  <c r="AG46" i="3"/>
  <c r="AM46" i="3"/>
  <c r="AS46" i="3"/>
  <c r="AY46" i="3"/>
  <c r="BE46" i="3"/>
  <c r="BK46" i="3"/>
  <c r="BQ46" i="3"/>
  <c r="BW46" i="3"/>
  <c r="CC46" i="3"/>
  <c r="CI46" i="3"/>
  <c r="CO46" i="3"/>
  <c r="CU46" i="3"/>
  <c r="DA46" i="3"/>
  <c r="DG46" i="3"/>
  <c r="DM46" i="3"/>
  <c r="DS46" i="3"/>
  <c r="DY46" i="3"/>
  <c r="EE46" i="3"/>
  <c r="EK46" i="3"/>
  <c r="EQ46" i="3"/>
  <c r="ES46" i="3"/>
  <c r="ET46" i="3" s="1"/>
  <c r="EV46" i="3"/>
  <c r="I47" i="3"/>
  <c r="O47" i="3"/>
  <c r="U47" i="3"/>
  <c r="AA47" i="3"/>
  <c r="AG47" i="3"/>
  <c r="AM47" i="3"/>
  <c r="AS47" i="3"/>
  <c r="AY47" i="3"/>
  <c r="BE47" i="3"/>
  <c r="BK47" i="3"/>
  <c r="BQ47" i="3"/>
  <c r="BW47" i="3"/>
  <c r="CC47" i="3"/>
  <c r="CI47" i="3"/>
  <c r="CO47" i="3"/>
  <c r="CU47" i="3"/>
  <c r="DA47" i="3"/>
  <c r="DG47" i="3"/>
  <c r="DM47" i="3"/>
  <c r="DS47" i="3"/>
  <c r="DY47" i="3"/>
  <c r="EE47" i="3"/>
  <c r="EK47" i="3"/>
  <c r="EQ47" i="3"/>
  <c r="ES47" i="3"/>
  <c r="ET47" i="3" s="1"/>
  <c r="EV47" i="3"/>
  <c r="I48" i="3"/>
  <c r="O48" i="3"/>
  <c r="U48" i="3"/>
  <c r="AA48" i="3"/>
  <c r="AG48" i="3"/>
  <c r="AM48" i="3"/>
  <c r="AS48" i="3"/>
  <c r="AY48" i="3"/>
  <c r="BE48" i="3"/>
  <c r="BK48" i="3"/>
  <c r="BQ48" i="3"/>
  <c r="BW48" i="3"/>
  <c r="CC48" i="3"/>
  <c r="CI48" i="3"/>
  <c r="CO48" i="3"/>
  <c r="CU48" i="3"/>
  <c r="DA48" i="3"/>
  <c r="DG48" i="3"/>
  <c r="DM48" i="3"/>
  <c r="DS48" i="3"/>
  <c r="DY48" i="3"/>
  <c r="EE48" i="3"/>
  <c r="EK48" i="3"/>
  <c r="EQ48" i="3"/>
  <c r="ES48" i="3"/>
  <c r="ET48" i="3" s="1"/>
  <c r="EV48" i="3"/>
  <c r="I49" i="3"/>
  <c r="O49" i="3"/>
  <c r="U49" i="3"/>
  <c r="AA49" i="3"/>
  <c r="AG49" i="3"/>
  <c r="AM49" i="3"/>
  <c r="AS49" i="3"/>
  <c r="AY49" i="3"/>
  <c r="BE49" i="3"/>
  <c r="BK49" i="3"/>
  <c r="BQ49" i="3"/>
  <c r="BW49" i="3"/>
  <c r="CC49" i="3"/>
  <c r="CI49" i="3"/>
  <c r="CO49" i="3"/>
  <c r="CU49" i="3"/>
  <c r="DA49" i="3"/>
  <c r="DG49" i="3"/>
  <c r="DM49" i="3"/>
  <c r="DS49" i="3"/>
  <c r="DY49" i="3"/>
  <c r="EE49" i="3"/>
  <c r="EK49" i="3"/>
  <c r="EQ49" i="3"/>
  <c r="ES49" i="3"/>
  <c r="ET49" i="3" s="1"/>
  <c r="EV49" i="3"/>
  <c r="I50" i="3"/>
  <c r="O50" i="3"/>
  <c r="U50" i="3"/>
  <c r="AA50" i="3"/>
  <c r="AG50" i="3"/>
  <c r="AM50" i="3"/>
  <c r="AS50" i="3"/>
  <c r="AY50" i="3"/>
  <c r="BE50" i="3"/>
  <c r="BK50" i="3"/>
  <c r="BQ50" i="3"/>
  <c r="BW50" i="3"/>
  <c r="CC50" i="3"/>
  <c r="CI50" i="3"/>
  <c r="CO50" i="3"/>
  <c r="CU50" i="3"/>
  <c r="DA50" i="3"/>
  <c r="DG50" i="3"/>
  <c r="DM50" i="3"/>
  <c r="DS50" i="3"/>
  <c r="DY50" i="3"/>
  <c r="EE50" i="3"/>
  <c r="EK50" i="3"/>
  <c r="EQ50" i="3"/>
  <c r="ES50" i="3"/>
  <c r="ET50" i="3" s="1"/>
  <c r="EV50" i="3"/>
  <c r="I51" i="3"/>
  <c r="O51" i="3"/>
  <c r="U51" i="3"/>
  <c r="AA51" i="3"/>
  <c r="AG51" i="3"/>
  <c r="AM51" i="3"/>
  <c r="AS51" i="3"/>
  <c r="AY51" i="3"/>
  <c r="BE51" i="3"/>
  <c r="BK51" i="3"/>
  <c r="BQ51" i="3"/>
  <c r="BW51" i="3"/>
  <c r="CC51" i="3"/>
  <c r="CI51" i="3"/>
  <c r="CO51" i="3"/>
  <c r="CU51" i="3"/>
  <c r="DA51" i="3"/>
  <c r="DG51" i="3"/>
  <c r="DM51" i="3"/>
  <c r="DS51" i="3"/>
  <c r="DY51" i="3"/>
  <c r="EE51" i="3"/>
  <c r="EK51" i="3"/>
  <c r="EQ51" i="3"/>
  <c r="ES51" i="3"/>
  <c r="ET51" i="3" s="1"/>
  <c r="EV51" i="3"/>
  <c r="I52" i="3"/>
  <c r="O52" i="3"/>
  <c r="U52" i="3"/>
  <c r="AA52" i="3"/>
  <c r="AG52" i="3"/>
  <c r="AM52" i="3"/>
  <c r="AS52" i="3"/>
  <c r="AY52" i="3"/>
  <c r="BE52" i="3"/>
  <c r="BK52" i="3"/>
  <c r="BQ52" i="3"/>
  <c r="BW52" i="3"/>
  <c r="CC52" i="3"/>
  <c r="CI52" i="3"/>
  <c r="CO52" i="3"/>
  <c r="CU52" i="3"/>
  <c r="DA52" i="3"/>
  <c r="DG52" i="3"/>
  <c r="DM52" i="3"/>
  <c r="DS52" i="3"/>
  <c r="DY52" i="3"/>
  <c r="EE52" i="3"/>
  <c r="EK52" i="3"/>
  <c r="EQ52" i="3"/>
  <c r="ES52" i="3"/>
  <c r="ET52" i="3" s="1"/>
  <c r="EV52" i="3"/>
  <c r="I53" i="3"/>
  <c r="O53" i="3"/>
  <c r="U53" i="3"/>
  <c r="AA53" i="3"/>
  <c r="AG53" i="3"/>
  <c r="AM53" i="3"/>
  <c r="AS53" i="3"/>
  <c r="AY53" i="3"/>
  <c r="BE53" i="3"/>
  <c r="BK53" i="3"/>
  <c r="BQ53" i="3"/>
  <c r="BW53" i="3"/>
  <c r="CC53" i="3"/>
  <c r="CI53" i="3"/>
  <c r="CO53" i="3"/>
  <c r="CU53" i="3"/>
  <c r="DA53" i="3"/>
  <c r="DG53" i="3"/>
  <c r="DM53" i="3"/>
  <c r="DS53" i="3"/>
  <c r="DY53" i="3"/>
  <c r="EE53" i="3"/>
  <c r="EK53" i="3"/>
  <c r="EQ53" i="3"/>
  <c r="ES53" i="3"/>
  <c r="ET53" i="3" s="1"/>
  <c r="EV53" i="3"/>
  <c r="I54" i="3"/>
  <c r="O54" i="3"/>
  <c r="U54" i="3"/>
  <c r="AA54" i="3"/>
  <c r="AG54" i="3"/>
  <c r="AM54" i="3"/>
  <c r="AS54" i="3"/>
  <c r="AY54" i="3"/>
  <c r="BE54" i="3"/>
  <c r="BK54" i="3"/>
  <c r="BQ54" i="3"/>
  <c r="BW54" i="3"/>
  <c r="CC54" i="3"/>
  <c r="CI54" i="3"/>
  <c r="CO54" i="3"/>
  <c r="CU54" i="3"/>
  <c r="DA54" i="3"/>
  <c r="DG54" i="3"/>
  <c r="DM54" i="3"/>
  <c r="DS54" i="3"/>
  <c r="DY54" i="3"/>
  <c r="EE54" i="3"/>
  <c r="EK54" i="3"/>
  <c r="EQ54" i="3"/>
  <c r="ES54" i="3"/>
  <c r="ET54" i="3" s="1"/>
  <c r="EV54" i="3"/>
  <c r="I55" i="3"/>
  <c r="O55" i="3"/>
  <c r="U55" i="3"/>
  <c r="AA55" i="3"/>
  <c r="AG55" i="3"/>
  <c r="AM55" i="3"/>
  <c r="AS55" i="3"/>
  <c r="AY55" i="3"/>
  <c r="BE55" i="3"/>
  <c r="BK55" i="3"/>
  <c r="BQ55" i="3"/>
  <c r="BW55" i="3"/>
  <c r="CC55" i="3"/>
  <c r="CI55" i="3"/>
  <c r="CO55" i="3"/>
  <c r="CU55" i="3"/>
  <c r="DA55" i="3"/>
  <c r="DG55" i="3"/>
  <c r="DM55" i="3"/>
  <c r="DS55" i="3"/>
  <c r="DY55" i="3"/>
  <c r="EE55" i="3"/>
  <c r="EK55" i="3"/>
  <c r="EQ55" i="3"/>
  <c r="ES55" i="3"/>
  <c r="ET55" i="3" s="1"/>
  <c r="EV55" i="3"/>
  <c r="I56" i="3"/>
  <c r="O56" i="3"/>
  <c r="U56" i="3"/>
  <c r="AA56" i="3"/>
  <c r="AG56" i="3"/>
  <c r="AM56" i="3"/>
  <c r="AS56" i="3"/>
  <c r="AY56" i="3"/>
  <c r="BE56" i="3"/>
  <c r="BK56" i="3"/>
  <c r="BQ56" i="3"/>
  <c r="BW56" i="3"/>
  <c r="CC56" i="3"/>
  <c r="CI56" i="3"/>
  <c r="CO56" i="3"/>
  <c r="CU56" i="3"/>
  <c r="DA56" i="3"/>
  <c r="DG56" i="3"/>
  <c r="DM56" i="3"/>
  <c r="DS56" i="3"/>
  <c r="DY56" i="3"/>
  <c r="EE56" i="3"/>
  <c r="EK56" i="3"/>
  <c r="EQ56" i="3"/>
  <c r="ES56" i="3"/>
  <c r="ET56" i="3" s="1"/>
  <c r="EV56" i="3"/>
  <c r="I57" i="3"/>
  <c r="O57" i="3"/>
  <c r="U57" i="3"/>
  <c r="AA57" i="3"/>
  <c r="AG57" i="3"/>
  <c r="AM57" i="3"/>
  <c r="AS57" i="3"/>
  <c r="AY57" i="3"/>
  <c r="BE57" i="3"/>
  <c r="BK57" i="3"/>
  <c r="BQ57" i="3"/>
  <c r="BW57" i="3"/>
  <c r="CC57" i="3"/>
  <c r="CI57" i="3"/>
  <c r="CO57" i="3"/>
  <c r="CU57" i="3"/>
  <c r="DA57" i="3"/>
  <c r="DG57" i="3"/>
  <c r="DM57" i="3"/>
  <c r="DS57" i="3"/>
  <c r="DY57" i="3"/>
  <c r="EE57" i="3"/>
  <c r="EK57" i="3"/>
  <c r="EQ57" i="3"/>
  <c r="ES57" i="3"/>
  <c r="ET57" i="3" s="1"/>
  <c r="EV57" i="3"/>
  <c r="I58" i="3"/>
  <c r="O58" i="3"/>
  <c r="U58" i="3"/>
  <c r="AA58" i="3"/>
  <c r="AG58" i="3"/>
  <c r="AM58" i="3"/>
  <c r="AS58" i="3"/>
  <c r="AY58" i="3"/>
  <c r="BE58" i="3"/>
  <c r="BK58" i="3"/>
  <c r="BQ58" i="3"/>
  <c r="BW58" i="3"/>
  <c r="CC58" i="3"/>
  <c r="CI58" i="3"/>
  <c r="CO58" i="3"/>
  <c r="CU58" i="3"/>
  <c r="DA58" i="3"/>
  <c r="DG58" i="3"/>
  <c r="DM58" i="3"/>
  <c r="DS58" i="3"/>
  <c r="DY58" i="3"/>
  <c r="EE58" i="3"/>
  <c r="EK58" i="3"/>
  <c r="EQ58" i="3"/>
  <c r="ES58" i="3"/>
  <c r="ET58" i="3" s="1"/>
  <c r="EV58" i="3"/>
  <c r="I59" i="3"/>
  <c r="O59" i="3"/>
  <c r="U59" i="3"/>
  <c r="AA59" i="3"/>
  <c r="AG59" i="3"/>
  <c r="AM59" i="3"/>
  <c r="AS59" i="3"/>
  <c r="AY59" i="3"/>
  <c r="BE59" i="3"/>
  <c r="BK59" i="3"/>
  <c r="BQ59" i="3"/>
  <c r="BW59" i="3"/>
  <c r="CC59" i="3"/>
  <c r="CI59" i="3"/>
  <c r="CO59" i="3"/>
  <c r="CU59" i="3"/>
  <c r="DA59" i="3"/>
  <c r="DG59" i="3"/>
  <c r="DM59" i="3"/>
  <c r="DS59" i="3"/>
  <c r="DY59" i="3"/>
  <c r="EE59" i="3"/>
  <c r="EK59" i="3"/>
  <c r="EQ59" i="3"/>
  <c r="ES59" i="3"/>
  <c r="ET59" i="3" s="1"/>
  <c r="EV59" i="3"/>
  <c r="I60" i="3"/>
  <c r="O60" i="3"/>
  <c r="U60" i="3"/>
  <c r="AA60" i="3"/>
  <c r="AG60" i="3"/>
  <c r="AM60" i="3"/>
  <c r="AS60" i="3"/>
  <c r="AY60" i="3"/>
  <c r="BE60" i="3"/>
  <c r="BK60" i="3"/>
  <c r="BQ60" i="3"/>
  <c r="BW60" i="3"/>
  <c r="CC60" i="3"/>
  <c r="CI60" i="3"/>
  <c r="CO60" i="3"/>
  <c r="CU60" i="3"/>
  <c r="DA60" i="3"/>
  <c r="DG60" i="3"/>
  <c r="DM60" i="3"/>
  <c r="DS60" i="3"/>
  <c r="DY60" i="3"/>
  <c r="EE60" i="3"/>
  <c r="EK60" i="3"/>
  <c r="EQ60" i="3"/>
  <c r="ES60" i="3"/>
  <c r="ET60" i="3" s="1"/>
  <c r="EV60" i="3"/>
  <c r="I61" i="3"/>
  <c r="O61" i="3"/>
  <c r="U61" i="3"/>
  <c r="AA61" i="3"/>
  <c r="AG61" i="3"/>
  <c r="AM61" i="3"/>
  <c r="AS61" i="3"/>
  <c r="AY61" i="3"/>
  <c r="BE61" i="3"/>
  <c r="BK61" i="3"/>
  <c r="BQ61" i="3"/>
  <c r="BW61" i="3"/>
  <c r="CC61" i="3"/>
  <c r="CI61" i="3"/>
  <c r="CO61" i="3"/>
  <c r="CU61" i="3"/>
  <c r="DA61" i="3"/>
  <c r="DG61" i="3"/>
  <c r="DM61" i="3"/>
  <c r="DS61" i="3"/>
  <c r="DY61" i="3"/>
  <c r="EE61" i="3"/>
  <c r="EK61" i="3"/>
  <c r="EQ61" i="3"/>
  <c r="ES61" i="3"/>
  <c r="ET61" i="3" s="1"/>
  <c r="EV61" i="3"/>
  <c r="I62" i="3"/>
  <c r="O62" i="3"/>
  <c r="U62" i="3"/>
  <c r="AA62" i="3"/>
  <c r="AG62" i="3"/>
  <c r="AM62" i="3"/>
  <c r="AS62" i="3"/>
  <c r="AY62" i="3"/>
  <c r="BE62" i="3"/>
  <c r="BK62" i="3"/>
  <c r="BQ62" i="3"/>
  <c r="BW62" i="3"/>
  <c r="CC62" i="3"/>
  <c r="CI62" i="3"/>
  <c r="CO62" i="3"/>
  <c r="CU62" i="3"/>
  <c r="DA62" i="3"/>
  <c r="DG62" i="3"/>
  <c r="DM62" i="3"/>
  <c r="DS62" i="3"/>
  <c r="DY62" i="3"/>
  <c r="EE62" i="3"/>
  <c r="EK62" i="3"/>
  <c r="EQ62" i="3"/>
  <c r="ES62" i="3"/>
  <c r="ET62" i="3" s="1"/>
  <c r="EV62" i="3"/>
  <c r="I63" i="3"/>
  <c r="O63" i="3"/>
  <c r="U63" i="3"/>
  <c r="AA63" i="3"/>
  <c r="AG63" i="3"/>
  <c r="AM63" i="3"/>
  <c r="AS63" i="3"/>
  <c r="AY63" i="3"/>
  <c r="BE63" i="3"/>
  <c r="BK63" i="3"/>
  <c r="BQ63" i="3"/>
  <c r="BW63" i="3"/>
  <c r="CC63" i="3"/>
  <c r="CI63" i="3"/>
  <c r="CO63" i="3"/>
  <c r="CU63" i="3"/>
  <c r="DA63" i="3"/>
  <c r="DG63" i="3"/>
  <c r="DM63" i="3"/>
  <c r="DS63" i="3"/>
  <c r="DY63" i="3"/>
  <c r="EE63" i="3"/>
  <c r="EK63" i="3"/>
  <c r="EQ63" i="3"/>
  <c r="ES63" i="3"/>
  <c r="ET63" i="3" s="1"/>
  <c r="EV63" i="3"/>
  <c r="I64" i="3"/>
  <c r="O64" i="3"/>
  <c r="U64" i="3"/>
  <c r="AA64" i="3"/>
  <c r="AG64" i="3"/>
  <c r="AM64" i="3"/>
  <c r="AS64" i="3"/>
  <c r="AY64" i="3"/>
  <c r="BE64" i="3"/>
  <c r="BK64" i="3"/>
  <c r="BQ64" i="3"/>
  <c r="BW64" i="3"/>
  <c r="CC64" i="3"/>
  <c r="CI64" i="3"/>
  <c r="CO64" i="3"/>
  <c r="CU64" i="3"/>
  <c r="DA64" i="3"/>
  <c r="DG64" i="3"/>
  <c r="DM64" i="3"/>
  <c r="DS64" i="3"/>
  <c r="DY64" i="3"/>
  <c r="EE64" i="3"/>
  <c r="EK64" i="3"/>
  <c r="EQ64" i="3"/>
  <c r="ES64" i="3"/>
  <c r="ET64" i="3" s="1"/>
  <c r="EV64" i="3"/>
  <c r="I65" i="3"/>
  <c r="O65" i="3"/>
  <c r="U65" i="3"/>
  <c r="AA65" i="3"/>
  <c r="AG65" i="3"/>
  <c r="AM65" i="3"/>
  <c r="AS65" i="3"/>
  <c r="AY65" i="3"/>
  <c r="BE65" i="3"/>
  <c r="BK65" i="3"/>
  <c r="BQ65" i="3"/>
  <c r="BW65" i="3"/>
  <c r="CC65" i="3"/>
  <c r="CI65" i="3"/>
  <c r="CO65" i="3"/>
  <c r="CU65" i="3"/>
  <c r="DA65" i="3"/>
  <c r="DG65" i="3"/>
  <c r="DM65" i="3"/>
  <c r="DS65" i="3"/>
  <c r="DY65" i="3"/>
  <c r="EE65" i="3"/>
  <c r="EK65" i="3"/>
  <c r="EQ65" i="3"/>
  <c r="ES65" i="3"/>
  <c r="ET65" i="3" s="1"/>
  <c r="EV65" i="3"/>
  <c r="I66" i="3"/>
  <c r="O66" i="3"/>
  <c r="U66" i="3"/>
  <c r="AA66" i="3"/>
  <c r="AG66" i="3"/>
  <c r="AM66" i="3"/>
  <c r="AS66" i="3"/>
  <c r="AY66" i="3"/>
  <c r="BE66" i="3"/>
  <c r="BK66" i="3"/>
  <c r="BQ66" i="3"/>
  <c r="BW66" i="3"/>
  <c r="CC66" i="3"/>
  <c r="CI66" i="3"/>
  <c r="CO66" i="3"/>
  <c r="CU66" i="3"/>
  <c r="DA66" i="3"/>
  <c r="DG66" i="3"/>
  <c r="DM66" i="3"/>
  <c r="DS66" i="3"/>
  <c r="DY66" i="3"/>
  <c r="EE66" i="3"/>
  <c r="EK66" i="3"/>
  <c r="EQ66" i="3"/>
  <c r="ES66" i="3"/>
  <c r="ET66" i="3" s="1"/>
  <c r="EV66" i="3"/>
  <c r="I67" i="3"/>
  <c r="O67" i="3"/>
  <c r="U67" i="3"/>
  <c r="AA67" i="3"/>
  <c r="AG67" i="3"/>
  <c r="AM67" i="3"/>
  <c r="AS67" i="3"/>
  <c r="AY67" i="3"/>
  <c r="BE67" i="3"/>
  <c r="BK67" i="3"/>
  <c r="BQ67" i="3"/>
  <c r="BW67" i="3"/>
  <c r="CC67" i="3"/>
  <c r="CI67" i="3"/>
  <c r="CO67" i="3"/>
  <c r="CU67" i="3"/>
  <c r="DA67" i="3"/>
  <c r="DG67" i="3"/>
  <c r="DM67" i="3"/>
  <c r="DS67" i="3"/>
  <c r="DY67" i="3"/>
  <c r="EE67" i="3"/>
  <c r="EK67" i="3"/>
  <c r="EQ67" i="3"/>
  <c r="ES67" i="3"/>
  <c r="ET67" i="3" s="1"/>
  <c r="EV67" i="3"/>
  <c r="I68" i="3"/>
  <c r="O68" i="3"/>
  <c r="U68" i="3"/>
  <c r="AA68" i="3"/>
  <c r="AG68" i="3"/>
  <c r="AM68" i="3"/>
  <c r="AS68" i="3"/>
  <c r="AY68" i="3"/>
  <c r="BE68" i="3"/>
  <c r="BK68" i="3"/>
  <c r="BQ68" i="3"/>
  <c r="BW68" i="3"/>
  <c r="CC68" i="3"/>
  <c r="CI68" i="3"/>
  <c r="CO68" i="3"/>
  <c r="CU68" i="3"/>
  <c r="DA68" i="3"/>
  <c r="DG68" i="3"/>
  <c r="DM68" i="3"/>
  <c r="DS68" i="3"/>
  <c r="DY68" i="3"/>
  <c r="EE68" i="3"/>
  <c r="EK68" i="3"/>
  <c r="EQ68" i="3"/>
  <c r="ES68" i="3"/>
  <c r="ET68" i="3" s="1"/>
  <c r="EV68" i="3"/>
  <c r="I69" i="3"/>
  <c r="O69" i="3"/>
  <c r="U69" i="3"/>
  <c r="AA69" i="3"/>
  <c r="AG69" i="3"/>
  <c r="AM69" i="3"/>
  <c r="AS69" i="3"/>
  <c r="AY69" i="3"/>
  <c r="BE69" i="3"/>
  <c r="BK69" i="3"/>
  <c r="BQ69" i="3"/>
  <c r="BW69" i="3"/>
  <c r="CC69" i="3"/>
  <c r="CI69" i="3"/>
  <c r="CO69" i="3"/>
  <c r="CU69" i="3"/>
  <c r="DA69" i="3"/>
  <c r="DG69" i="3"/>
  <c r="DM69" i="3"/>
  <c r="DS69" i="3"/>
  <c r="DY69" i="3"/>
  <c r="EE69" i="3"/>
  <c r="EK69" i="3"/>
  <c r="EQ69" i="3"/>
  <c r="ES69" i="3"/>
  <c r="ET69" i="3" s="1"/>
  <c r="EV69" i="3"/>
  <c r="I70" i="3"/>
  <c r="O70" i="3"/>
  <c r="U70" i="3"/>
  <c r="AA70" i="3"/>
  <c r="AG70" i="3"/>
  <c r="AM70" i="3"/>
  <c r="AS70" i="3"/>
  <c r="AY70" i="3"/>
  <c r="BE70" i="3"/>
  <c r="BK70" i="3"/>
  <c r="BQ70" i="3"/>
  <c r="BW70" i="3"/>
  <c r="CC70" i="3"/>
  <c r="CI70" i="3"/>
  <c r="CO70" i="3"/>
  <c r="CU70" i="3"/>
  <c r="DA70" i="3"/>
  <c r="DG70" i="3"/>
  <c r="DM70" i="3"/>
  <c r="DS70" i="3"/>
  <c r="DY70" i="3"/>
  <c r="EE70" i="3"/>
  <c r="EK70" i="3"/>
  <c r="EQ70" i="3"/>
  <c r="ES70" i="3"/>
  <c r="ET70" i="3" s="1"/>
  <c r="EV70" i="3"/>
  <c r="I71" i="3"/>
  <c r="O71" i="3"/>
  <c r="U71" i="3"/>
  <c r="AA71" i="3"/>
  <c r="AG71" i="3"/>
  <c r="AM71" i="3"/>
  <c r="AS71" i="3"/>
  <c r="AY71" i="3"/>
  <c r="BE71" i="3"/>
  <c r="BK71" i="3"/>
  <c r="BQ71" i="3"/>
  <c r="BW71" i="3"/>
  <c r="CC71" i="3"/>
  <c r="CI71" i="3"/>
  <c r="CO71" i="3"/>
  <c r="CU71" i="3"/>
  <c r="DA71" i="3"/>
  <c r="DG71" i="3"/>
  <c r="DM71" i="3"/>
  <c r="DS71" i="3"/>
  <c r="DY71" i="3"/>
  <c r="EE71" i="3"/>
  <c r="EK71" i="3"/>
  <c r="EQ71" i="3"/>
  <c r="ES71" i="3"/>
  <c r="ET71" i="3" s="1"/>
  <c r="EV71" i="3"/>
  <c r="I72" i="3"/>
  <c r="O72" i="3"/>
  <c r="U72" i="3"/>
  <c r="AA72" i="3"/>
  <c r="AG72" i="3"/>
  <c r="AM72" i="3"/>
  <c r="AS72" i="3"/>
  <c r="AY72" i="3"/>
  <c r="BE72" i="3"/>
  <c r="BK72" i="3"/>
  <c r="BQ72" i="3"/>
  <c r="BW72" i="3"/>
  <c r="CC72" i="3"/>
  <c r="CI72" i="3"/>
  <c r="CO72" i="3"/>
  <c r="CU72" i="3"/>
  <c r="DA72" i="3"/>
  <c r="DG72" i="3"/>
  <c r="DM72" i="3"/>
  <c r="DS72" i="3"/>
  <c r="DY72" i="3"/>
  <c r="EE72" i="3"/>
  <c r="EK72" i="3"/>
  <c r="EQ72" i="3"/>
  <c r="ES72" i="3"/>
  <c r="ET72" i="3" s="1"/>
  <c r="EV72" i="3"/>
  <c r="I73" i="3"/>
  <c r="O73" i="3"/>
  <c r="U73" i="3"/>
  <c r="AA73" i="3"/>
  <c r="AG73" i="3"/>
  <c r="AM73" i="3"/>
  <c r="AS73" i="3"/>
  <c r="AY73" i="3"/>
  <c r="BE73" i="3"/>
  <c r="BK73" i="3"/>
  <c r="BQ73" i="3"/>
  <c r="BW73" i="3"/>
  <c r="CC73" i="3"/>
  <c r="CI73" i="3"/>
  <c r="CO73" i="3"/>
  <c r="CU73" i="3"/>
  <c r="DA73" i="3"/>
  <c r="DG73" i="3"/>
  <c r="DM73" i="3"/>
  <c r="DS73" i="3"/>
  <c r="DY73" i="3"/>
  <c r="EE73" i="3"/>
  <c r="EK73" i="3"/>
  <c r="EQ73" i="3"/>
  <c r="ES73" i="3"/>
  <c r="ET73" i="3" s="1"/>
  <c r="EV73" i="3"/>
  <c r="I74" i="3"/>
  <c r="O74" i="3"/>
  <c r="U74" i="3"/>
  <c r="AA74" i="3"/>
  <c r="AG74" i="3"/>
  <c r="AM74" i="3"/>
  <c r="AS74" i="3"/>
  <c r="AY74" i="3"/>
  <c r="BE74" i="3"/>
  <c r="BK74" i="3"/>
  <c r="BQ74" i="3"/>
  <c r="BW74" i="3"/>
  <c r="CC74" i="3"/>
  <c r="CI74" i="3"/>
  <c r="CO74" i="3"/>
  <c r="CU74" i="3"/>
  <c r="DA74" i="3"/>
  <c r="DG74" i="3"/>
  <c r="DM74" i="3"/>
  <c r="DS74" i="3"/>
  <c r="DY74" i="3"/>
  <c r="EE74" i="3"/>
  <c r="EK74" i="3"/>
  <c r="EQ74" i="3"/>
  <c r="ES74" i="3"/>
  <c r="ET74" i="3" s="1"/>
  <c r="EV74" i="3"/>
  <c r="FI74" i="3"/>
  <c r="I75" i="3"/>
  <c r="O75" i="3"/>
  <c r="U75" i="3"/>
  <c r="AA75" i="3"/>
  <c r="AG75" i="3"/>
  <c r="AM75" i="3"/>
  <c r="AS75" i="3"/>
  <c r="AY75" i="3"/>
  <c r="BE75" i="3"/>
  <c r="BK75" i="3"/>
  <c r="BQ75" i="3"/>
  <c r="BW75" i="3"/>
  <c r="CC75" i="3"/>
  <c r="CI75" i="3"/>
  <c r="CO75" i="3"/>
  <c r="CU75" i="3"/>
  <c r="DA75" i="3"/>
  <c r="DG75" i="3"/>
  <c r="DM75" i="3"/>
  <c r="DS75" i="3"/>
  <c r="DY75" i="3"/>
  <c r="EE75" i="3"/>
  <c r="EK75" i="3"/>
  <c r="EQ75" i="3"/>
  <c r="ES75" i="3"/>
  <c r="ET75" i="3" s="1"/>
  <c r="EV75" i="3"/>
  <c r="FI75" i="3"/>
  <c r="FK75" i="3" s="1"/>
  <c r="I76" i="3"/>
  <c r="O76" i="3"/>
  <c r="U76" i="3"/>
  <c r="AA76" i="3"/>
  <c r="AG76" i="3"/>
  <c r="AM76" i="3"/>
  <c r="AS76" i="3"/>
  <c r="AY76" i="3"/>
  <c r="BE76" i="3"/>
  <c r="BK76" i="3"/>
  <c r="BQ76" i="3"/>
  <c r="BW76" i="3"/>
  <c r="CC76" i="3"/>
  <c r="CI76" i="3"/>
  <c r="CO76" i="3"/>
  <c r="CU76" i="3"/>
  <c r="DA76" i="3"/>
  <c r="DG76" i="3"/>
  <c r="DM76" i="3"/>
  <c r="DS76" i="3"/>
  <c r="DY76" i="3"/>
  <c r="EE76" i="3"/>
  <c r="EK76" i="3"/>
  <c r="EQ76" i="3"/>
  <c r="ES76" i="3"/>
  <c r="ET76" i="3" s="1"/>
  <c r="EV76" i="3"/>
  <c r="FI76" i="3"/>
  <c r="FK76" i="3" s="1"/>
  <c r="I77" i="3"/>
  <c r="O77" i="3"/>
  <c r="U77" i="3"/>
  <c r="AA77" i="3"/>
  <c r="AG77" i="3"/>
  <c r="AM77" i="3"/>
  <c r="AS77" i="3"/>
  <c r="AY77" i="3"/>
  <c r="BE77" i="3"/>
  <c r="BK77" i="3"/>
  <c r="BQ77" i="3"/>
  <c r="BW77" i="3"/>
  <c r="CC77" i="3"/>
  <c r="CI77" i="3"/>
  <c r="CO77" i="3"/>
  <c r="CU77" i="3"/>
  <c r="DA77" i="3"/>
  <c r="DG77" i="3"/>
  <c r="DM77" i="3"/>
  <c r="DS77" i="3"/>
  <c r="DY77" i="3"/>
  <c r="EE77" i="3"/>
  <c r="EK77" i="3"/>
  <c r="EQ77" i="3"/>
  <c r="ES77" i="3"/>
  <c r="ET77" i="3" s="1"/>
  <c r="EV77" i="3"/>
  <c r="FI77" i="3"/>
  <c r="FJ77" i="3" s="1"/>
  <c r="I78" i="3"/>
  <c r="O78" i="3"/>
  <c r="U78" i="3"/>
  <c r="AA78" i="3"/>
  <c r="AG78" i="3"/>
  <c r="AM78" i="3"/>
  <c r="AS78" i="3"/>
  <c r="AY78" i="3"/>
  <c r="BE78" i="3"/>
  <c r="BK78" i="3"/>
  <c r="BQ78" i="3"/>
  <c r="BW78" i="3"/>
  <c r="CC78" i="3"/>
  <c r="CI78" i="3"/>
  <c r="CO78" i="3"/>
  <c r="CU78" i="3"/>
  <c r="DA78" i="3"/>
  <c r="DG78" i="3"/>
  <c r="DM78" i="3"/>
  <c r="DS78" i="3"/>
  <c r="DY78" i="3"/>
  <c r="EE78" i="3"/>
  <c r="EK78" i="3"/>
  <c r="EQ78" i="3"/>
  <c r="ES78" i="3"/>
  <c r="ET78" i="3" s="1"/>
  <c r="EV78" i="3"/>
  <c r="FI78" i="3"/>
  <c r="FK78" i="3" s="1"/>
  <c r="I79" i="3"/>
  <c r="O79" i="3"/>
  <c r="U79" i="3"/>
  <c r="AA79" i="3"/>
  <c r="AG79" i="3"/>
  <c r="AM79" i="3"/>
  <c r="AS79" i="3"/>
  <c r="AY79" i="3"/>
  <c r="BE79" i="3"/>
  <c r="BK79" i="3"/>
  <c r="BQ79" i="3"/>
  <c r="BW79" i="3"/>
  <c r="CC79" i="3"/>
  <c r="CI79" i="3"/>
  <c r="CO79" i="3"/>
  <c r="CU79" i="3"/>
  <c r="DA79" i="3"/>
  <c r="DG79" i="3"/>
  <c r="DM79" i="3"/>
  <c r="DS79" i="3"/>
  <c r="DY79" i="3"/>
  <c r="EE79" i="3"/>
  <c r="EK79" i="3"/>
  <c r="EQ79" i="3"/>
  <c r="ES79" i="3"/>
  <c r="ET79" i="3" s="1"/>
  <c r="EV79" i="3"/>
  <c r="FI79" i="3"/>
  <c r="FJ79" i="3" s="1"/>
  <c r="I80" i="3"/>
  <c r="O80" i="3"/>
  <c r="U80" i="3"/>
  <c r="AA80" i="3"/>
  <c r="AG80" i="3"/>
  <c r="AM80" i="3"/>
  <c r="AS80" i="3"/>
  <c r="AY80" i="3"/>
  <c r="BE80" i="3"/>
  <c r="BK80" i="3"/>
  <c r="BQ80" i="3"/>
  <c r="BW80" i="3"/>
  <c r="CC80" i="3"/>
  <c r="CI80" i="3"/>
  <c r="CO80" i="3"/>
  <c r="CU80" i="3"/>
  <c r="DA80" i="3"/>
  <c r="DG80" i="3"/>
  <c r="DM80" i="3"/>
  <c r="DS80" i="3"/>
  <c r="DY80" i="3"/>
  <c r="EE80" i="3"/>
  <c r="EK80" i="3"/>
  <c r="EQ80" i="3"/>
  <c r="ES80" i="3"/>
  <c r="ET80" i="3" s="1"/>
  <c r="EV80" i="3"/>
  <c r="FI80" i="3"/>
  <c r="FJ80" i="3" s="1"/>
  <c r="I81" i="3"/>
  <c r="O81" i="3"/>
  <c r="U81" i="3"/>
  <c r="AA81" i="3"/>
  <c r="AG81" i="3"/>
  <c r="AM81" i="3"/>
  <c r="AS81" i="3"/>
  <c r="AY81" i="3"/>
  <c r="BE81" i="3"/>
  <c r="BK81" i="3"/>
  <c r="BQ81" i="3"/>
  <c r="BW81" i="3"/>
  <c r="CC81" i="3"/>
  <c r="CI81" i="3"/>
  <c r="CO81" i="3"/>
  <c r="CU81" i="3"/>
  <c r="DA81" i="3"/>
  <c r="DG81" i="3"/>
  <c r="DM81" i="3"/>
  <c r="DS81" i="3"/>
  <c r="DY81" i="3"/>
  <c r="EE81" i="3"/>
  <c r="EK81" i="3"/>
  <c r="EQ81" i="3"/>
  <c r="ES81" i="3"/>
  <c r="ET81" i="3" s="1"/>
  <c r="EV81" i="3"/>
  <c r="FI81" i="3"/>
  <c r="FJ81" i="3" s="1"/>
  <c r="I82" i="3"/>
  <c r="O82" i="3"/>
  <c r="U82" i="3"/>
  <c r="AA82" i="3"/>
  <c r="AG82" i="3"/>
  <c r="AM82" i="3"/>
  <c r="AS82" i="3"/>
  <c r="AY82" i="3"/>
  <c r="BE82" i="3"/>
  <c r="BK82" i="3"/>
  <c r="BQ82" i="3"/>
  <c r="BW82" i="3"/>
  <c r="CC82" i="3"/>
  <c r="CI82" i="3"/>
  <c r="CO82" i="3"/>
  <c r="CU82" i="3"/>
  <c r="DA82" i="3"/>
  <c r="DG82" i="3"/>
  <c r="DM82" i="3"/>
  <c r="DS82" i="3"/>
  <c r="DY82" i="3"/>
  <c r="EE82" i="3"/>
  <c r="EK82" i="3"/>
  <c r="EQ82" i="3"/>
  <c r="ES82" i="3"/>
  <c r="ET82" i="3" s="1"/>
  <c r="EV82" i="3"/>
  <c r="FI82" i="3"/>
  <c r="FJ82" i="3" s="1"/>
  <c r="I83" i="3"/>
  <c r="O83" i="3"/>
  <c r="U83" i="3"/>
  <c r="AA83" i="3"/>
  <c r="AG83" i="3"/>
  <c r="AM83" i="3"/>
  <c r="AS83" i="3"/>
  <c r="AY83" i="3"/>
  <c r="BE83" i="3"/>
  <c r="BK83" i="3"/>
  <c r="BQ83" i="3"/>
  <c r="BW83" i="3"/>
  <c r="CC83" i="3"/>
  <c r="CI83" i="3"/>
  <c r="CO83" i="3"/>
  <c r="CU83" i="3"/>
  <c r="DA83" i="3"/>
  <c r="DG83" i="3"/>
  <c r="DM83" i="3"/>
  <c r="DS83" i="3"/>
  <c r="DY83" i="3"/>
  <c r="EE83" i="3"/>
  <c r="EK83" i="3"/>
  <c r="EQ83" i="3"/>
  <c r="ES83" i="3"/>
  <c r="ET83" i="3" s="1"/>
  <c r="EV83" i="3"/>
  <c r="FI83" i="3"/>
  <c r="FK83" i="3" s="1"/>
  <c r="I84" i="3"/>
  <c r="O84" i="3"/>
  <c r="U84" i="3"/>
  <c r="AA84" i="3"/>
  <c r="AG84" i="3"/>
  <c r="AM84" i="3"/>
  <c r="AS84" i="3"/>
  <c r="AY84" i="3"/>
  <c r="BE84" i="3"/>
  <c r="BK84" i="3"/>
  <c r="BQ84" i="3"/>
  <c r="BW84" i="3"/>
  <c r="CC84" i="3"/>
  <c r="CI84" i="3"/>
  <c r="CO84" i="3"/>
  <c r="CU84" i="3"/>
  <c r="DA84" i="3"/>
  <c r="DG84" i="3"/>
  <c r="DM84" i="3"/>
  <c r="DS84" i="3"/>
  <c r="DY84" i="3"/>
  <c r="EE84" i="3"/>
  <c r="EK84" i="3"/>
  <c r="EQ84" i="3"/>
  <c r="ES84" i="3"/>
  <c r="ET84" i="3" s="1"/>
  <c r="EV84" i="3"/>
  <c r="FI84" i="3"/>
  <c r="I85" i="3"/>
  <c r="O85" i="3"/>
  <c r="U85" i="3"/>
  <c r="AA85" i="3"/>
  <c r="AG85" i="3"/>
  <c r="AM85" i="3"/>
  <c r="AS85" i="3"/>
  <c r="AY85" i="3"/>
  <c r="BE85" i="3"/>
  <c r="BK85" i="3"/>
  <c r="BQ85" i="3"/>
  <c r="BW85" i="3"/>
  <c r="CC85" i="3"/>
  <c r="CI85" i="3"/>
  <c r="CO85" i="3"/>
  <c r="CU85" i="3"/>
  <c r="DA85" i="3"/>
  <c r="DG85" i="3"/>
  <c r="DM85" i="3"/>
  <c r="DS85" i="3"/>
  <c r="DY85" i="3"/>
  <c r="EE85" i="3"/>
  <c r="EK85" i="3"/>
  <c r="EQ85" i="3"/>
  <c r="ES85" i="3"/>
  <c r="ET85" i="3" s="1"/>
  <c r="EV85" i="3"/>
  <c r="FI85" i="3"/>
  <c r="FK85" i="3" s="1"/>
  <c r="I86" i="3"/>
  <c r="O86" i="3"/>
  <c r="U86" i="3"/>
  <c r="AA86" i="3"/>
  <c r="AG86" i="3"/>
  <c r="AM86" i="3"/>
  <c r="AS86" i="3"/>
  <c r="AY86" i="3"/>
  <c r="BE86" i="3"/>
  <c r="BK86" i="3"/>
  <c r="BQ86" i="3"/>
  <c r="BW86" i="3"/>
  <c r="CC86" i="3"/>
  <c r="CI86" i="3"/>
  <c r="CO86" i="3"/>
  <c r="CU86" i="3"/>
  <c r="DA86" i="3"/>
  <c r="DG86" i="3"/>
  <c r="DM86" i="3"/>
  <c r="DS86" i="3"/>
  <c r="DY86" i="3"/>
  <c r="EE86" i="3"/>
  <c r="EK86" i="3"/>
  <c r="EQ86" i="3"/>
  <c r="ES86" i="3"/>
  <c r="ET86" i="3" s="1"/>
  <c r="EV86" i="3"/>
  <c r="FI86" i="3"/>
  <c r="FJ86" i="3" s="1"/>
  <c r="I87" i="3"/>
  <c r="O87" i="3"/>
  <c r="U87" i="3"/>
  <c r="AA87" i="3"/>
  <c r="AG87" i="3"/>
  <c r="AM87" i="3"/>
  <c r="AS87" i="3"/>
  <c r="AY87" i="3"/>
  <c r="BE87" i="3"/>
  <c r="BK87" i="3"/>
  <c r="BQ87" i="3"/>
  <c r="BW87" i="3"/>
  <c r="CC87" i="3"/>
  <c r="CI87" i="3"/>
  <c r="CO87" i="3"/>
  <c r="CU87" i="3"/>
  <c r="DA87" i="3"/>
  <c r="DG87" i="3"/>
  <c r="DM87" i="3"/>
  <c r="DS87" i="3"/>
  <c r="DY87" i="3"/>
  <c r="EE87" i="3"/>
  <c r="EK87" i="3"/>
  <c r="EQ87" i="3"/>
  <c r="ES87" i="3"/>
  <c r="ET87" i="3" s="1"/>
  <c r="EV87" i="3"/>
  <c r="FI87" i="3"/>
  <c r="FK87" i="3" s="1"/>
  <c r="I88" i="3"/>
  <c r="O88" i="3"/>
  <c r="U88" i="3"/>
  <c r="AA88" i="3"/>
  <c r="AG88" i="3"/>
  <c r="AM88" i="3"/>
  <c r="AS88" i="3"/>
  <c r="AY88" i="3"/>
  <c r="BE88" i="3"/>
  <c r="BK88" i="3"/>
  <c r="BQ88" i="3"/>
  <c r="BW88" i="3"/>
  <c r="CC88" i="3"/>
  <c r="CI88" i="3"/>
  <c r="CO88" i="3"/>
  <c r="CU88" i="3"/>
  <c r="DA88" i="3"/>
  <c r="DG88" i="3"/>
  <c r="DM88" i="3"/>
  <c r="DS88" i="3"/>
  <c r="DY88" i="3"/>
  <c r="EE88" i="3"/>
  <c r="EK88" i="3"/>
  <c r="EQ88" i="3"/>
  <c r="ES88" i="3"/>
  <c r="ET88" i="3" s="1"/>
  <c r="EV88" i="3"/>
  <c r="FI88" i="3"/>
  <c r="FJ88" i="3"/>
  <c r="I89" i="3"/>
  <c r="O89" i="3"/>
  <c r="U89" i="3"/>
  <c r="AA89" i="3"/>
  <c r="AG89" i="3"/>
  <c r="AM89" i="3"/>
  <c r="AS89" i="3"/>
  <c r="AY89" i="3"/>
  <c r="BE89" i="3"/>
  <c r="BK89" i="3"/>
  <c r="BQ89" i="3"/>
  <c r="BW89" i="3"/>
  <c r="CC89" i="3"/>
  <c r="CI89" i="3"/>
  <c r="CO89" i="3"/>
  <c r="CU89" i="3"/>
  <c r="DA89" i="3"/>
  <c r="DG89" i="3"/>
  <c r="DM89" i="3"/>
  <c r="DS89" i="3"/>
  <c r="DY89" i="3"/>
  <c r="EE89" i="3"/>
  <c r="EK89" i="3"/>
  <c r="EQ89" i="3"/>
  <c r="ES89" i="3"/>
  <c r="ET89" i="3" s="1"/>
  <c r="EV89" i="3"/>
  <c r="FI89" i="3"/>
  <c r="FK89" i="3" s="1"/>
  <c r="FJ89" i="3"/>
  <c r="I90" i="3"/>
  <c r="O90" i="3"/>
  <c r="U90" i="3"/>
  <c r="AA90" i="3"/>
  <c r="AG90" i="3"/>
  <c r="AM90" i="3"/>
  <c r="AS90" i="3"/>
  <c r="AY90" i="3"/>
  <c r="BE90" i="3"/>
  <c r="BK90" i="3"/>
  <c r="BQ90" i="3"/>
  <c r="BW90" i="3"/>
  <c r="CC90" i="3"/>
  <c r="CI90" i="3"/>
  <c r="CO90" i="3"/>
  <c r="CU90" i="3"/>
  <c r="DA90" i="3"/>
  <c r="DG90" i="3"/>
  <c r="DM90" i="3"/>
  <c r="DS90" i="3"/>
  <c r="DY90" i="3"/>
  <c r="EE90" i="3"/>
  <c r="EK90" i="3"/>
  <c r="EQ90" i="3"/>
  <c r="ES90" i="3"/>
  <c r="ET90" i="3" s="1"/>
  <c r="EV90" i="3"/>
  <c r="FI90" i="3"/>
  <c r="I91" i="3"/>
  <c r="O91" i="3"/>
  <c r="U91" i="3"/>
  <c r="AA91" i="3"/>
  <c r="AG91" i="3"/>
  <c r="AM91" i="3"/>
  <c r="AS91" i="3"/>
  <c r="AY91" i="3"/>
  <c r="BE91" i="3"/>
  <c r="BK91" i="3"/>
  <c r="BQ91" i="3"/>
  <c r="BW91" i="3"/>
  <c r="CC91" i="3"/>
  <c r="CI91" i="3"/>
  <c r="CO91" i="3"/>
  <c r="CU91" i="3"/>
  <c r="DA91" i="3"/>
  <c r="DG91" i="3"/>
  <c r="DM91" i="3"/>
  <c r="DS91" i="3"/>
  <c r="DY91" i="3"/>
  <c r="EE91" i="3"/>
  <c r="EK91" i="3"/>
  <c r="EQ91" i="3"/>
  <c r="ES91" i="3"/>
  <c r="ET91" i="3" s="1"/>
  <c r="EV91" i="3"/>
  <c r="FI91" i="3"/>
  <c r="FJ91" i="3" s="1"/>
  <c r="I92" i="3"/>
  <c r="O92" i="3"/>
  <c r="U92" i="3"/>
  <c r="AA92" i="3"/>
  <c r="AG92" i="3"/>
  <c r="AM92" i="3"/>
  <c r="AS92" i="3"/>
  <c r="AY92" i="3"/>
  <c r="BE92" i="3"/>
  <c r="BK92" i="3"/>
  <c r="BQ92" i="3"/>
  <c r="BW92" i="3"/>
  <c r="CC92" i="3"/>
  <c r="CI92" i="3"/>
  <c r="CO92" i="3"/>
  <c r="CU92" i="3"/>
  <c r="DA92" i="3"/>
  <c r="DG92" i="3"/>
  <c r="DM92" i="3"/>
  <c r="DS92" i="3"/>
  <c r="DY92" i="3"/>
  <c r="EE92" i="3"/>
  <c r="EK92" i="3"/>
  <c r="EQ92" i="3"/>
  <c r="ES92" i="3"/>
  <c r="ET92" i="3" s="1"/>
  <c r="EV92" i="3"/>
  <c r="FI92" i="3"/>
  <c r="FK92" i="3" s="1"/>
  <c r="FJ92" i="3"/>
  <c r="I93" i="3"/>
  <c r="O93" i="3"/>
  <c r="U93" i="3"/>
  <c r="AA93" i="3"/>
  <c r="AG93" i="3"/>
  <c r="AM93" i="3"/>
  <c r="AS93" i="3"/>
  <c r="AY93" i="3"/>
  <c r="BE93" i="3"/>
  <c r="BK93" i="3"/>
  <c r="BQ93" i="3"/>
  <c r="BW93" i="3"/>
  <c r="CC93" i="3"/>
  <c r="CI93" i="3"/>
  <c r="CO93" i="3"/>
  <c r="CU93" i="3"/>
  <c r="DA93" i="3"/>
  <c r="DG93" i="3"/>
  <c r="DM93" i="3"/>
  <c r="DS93" i="3"/>
  <c r="DY93" i="3"/>
  <c r="EE93" i="3"/>
  <c r="EK93" i="3"/>
  <c r="EQ93" i="3"/>
  <c r="ES93" i="3"/>
  <c r="ET93" i="3" s="1"/>
  <c r="EV93" i="3"/>
  <c r="FI93" i="3"/>
  <c r="FK93" i="3" s="1"/>
  <c r="I94" i="3"/>
  <c r="O94" i="3"/>
  <c r="U94" i="3"/>
  <c r="AA94" i="3"/>
  <c r="AG94" i="3"/>
  <c r="AM94" i="3"/>
  <c r="AS94" i="3"/>
  <c r="AY94" i="3"/>
  <c r="BE94" i="3"/>
  <c r="BK94" i="3"/>
  <c r="BQ94" i="3"/>
  <c r="BW94" i="3"/>
  <c r="CC94" i="3"/>
  <c r="CI94" i="3"/>
  <c r="CO94" i="3"/>
  <c r="CU94" i="3"/>
  <c r="DA94" i="3"/>
  <c r="DG94" i="3"/>
  <c r="DM94" i="3"/>
  <c r="DS94" i="3"/>
  <c r="DY94" i="3"/>
  <c r="EE94" i="3"/>
  <c r="EK94" i="3"/>
  <c r="EQ94" i="3"/>
  <c r="ES94" i="3"/>
  <c r="ET94" i="3" s="1"/>
  <c r="EV94" i="3"/>
  <c r="FI94" i="3"/>
  <c r="FK94" i="3" s="1"/>
  <c r="I95" i="3"/>
  <c r="O95" i="3"/>
  <c r="U95" i="3"/>
  <c r="AA95" i="3"/>
  <c r="AG95" i="3"/>
  <c r="AM95" i="3"/>
  <c r="AS95" i="3"/>
  <c r="AY95" i="3"/>
  <c r="BE95" i="3"/>
  <c r="BK95" i="3"/>
  <c r="BQ95" i="3"/>
  <c r="BW95" i="3"/>
  <c r="CC95" i="3"/>
  <c r="CI95" i="3"/>
  <c r="CO95" i="3"/>
  <c r="CU95" i="3"/>
  <c r="DA95" i="3"/>
  <c r="DG95" i="3"/>
  <c r="DM95" i="3"/>
  <c r="DS95" i="3"/>
  <c r="DY95" i="3"/>
  <c r="EE95" i="3"/>
  <c r="EK95" i="3"/>
  <c r="EQ95" i="3"/>
  <c r="ES95" i="3"/>
  <c r="ET95" i="3" s="1"/>
  <c r="EV95" i="3"/>
  <c r="FI95" i="3"/>
  <c r="FJ95" i="3" s="1"/>
  <c r="I96" i="3"/>
  <c r="O96" i="3"/>
  <c r="U96" i="3"/>
  <c r="AA96" i="3"/>
  <c r="AG96" i="3"/>
  <c r="AM96" i="3"/>
  <c r="AS96" i="3"/>
  <c r="AY96" i="3"/>
  <c r="BE96" i="3"/>
  <c r="BK96" i="3"/>
  <c r="BQ96" i="3"/>
  <c r="BW96" i="3"/>
  <c r="CC96" i="3"/>
  <c r="CI96" i="3"/>
  <c r="CO96" i="3"/>
  <c r="CU96" i="3"/>
  <c r="DA96" i="3"/>
  <c r="DG96" i="3"/>
  <c r="DM96" i="3"/>
  <c r="DS96" i="3"/>
  <c r="DY96" i="3"/>
  <c r="EE96" i="3"/>
  <c r="EK96" i="3"/>
  <c r="EQ96" i="3"/>
  <c r="ES96" i="3"/>
  <c r="ET96" i="3" s="1"/>
  <c r="EV96" i="3"/>
  <c r="FI96" i="3"/>
  <c r="FJ96" i="3" s="1"/>
  <c r="I97" i="3"/>
  <c r="O97" i="3"/>
  <c r="U97" i="3"/>
  <c r="AA97" i="3"/>
  <c r="AG97" i="3"/>
  <c r="AM97" i="3"/>
  <c r="AS97" i="3"/>
  <c r="AY97" i="3"/>
  <c r="BE97" i="3"/>
  <c r="BK97" i="3"/>
  <c r="BQ97" i="3"/>
  <c r="BW97" i="3"/>
  <c r="CC97" i="3"/>
  <c r="CI97" i="3"/>
  <c r="CO97" i="3"/>
  <c r="CU97" i="3"/>
  <c r="DA97" i="3"/>
  <c r="DG97" i="3"/>
  <c r="DM97" i="3"/>
  <c r="DS97" i="3"/>
  <c r="DY97" i="3"/>
  <c r="EE97" i="3"/>
  <c r="EK97" i="3"/>
  <c r="EQ97" i="3"/>
  <c r="ES97" i="3"/>
  <c r="ET97" i="3" s="1"/>
  <c r="EV97" i="3"/>
  <c r="FI97" i="3"/>
  <c r="FK97" i="3"/>
  <c r="I98" i="3"/>
  <c r="O98" i="3"/>
  <c r="U98" i="3"/>
  <c r="AA98" i="3"/>
  <c r="AG98" i="3"/>
  <c r="AM98" i="3"/>
  <c r="AS98" i="3"/>
  <c r="AY98" i="3"/>
  <c r="BE98" i="3"/>
  <c r="BK98" i="3"/>
  <c r="BQ98" i="3"/>
  <c r="BW98" i="3"/>
  <c r="CC98" i="3"/>
  <c r="CI98" i="3"/>
  <c r="CO98" i="3"/>
  <c r="CU98" i="3"/>
  <c r="DA98" i="3"/>
  <c r="DG98" i="3"/>
  <c r="DM98" i="3"/>
  <c r="DS98" i="3"/>
  <c r="DY98" i="3"/>
  <c r="EE98" i="3"/>
  <c r="EK98" i="3"/>
  <c r="EQ98" i="3"/>
  <c r="ES98" i="3"/>
  <c r="ET98" i="3" s="1"/>
  <c r="EV98" i="3"/>
  <c r="FI98" i="3"/>
  <c r="FK98" i="3" s="1"/>
  <c r="I99" i="3"/>
  <c r="O99" i="3"/>
  <c r="U99" i="3"/>
  <c r="AA99" i="3"/>
  <c r="AG99" i="3"/>
  <c r="AM99" i="3"/>
  <c r="AS99" i="3"/>
  <c r="AY99" i="3"/>
  <c r="BE99" i="3"/>
  <c r="BK99" i="3"/>
  <c r="BQ99" i="3"/>
  <c r="BW99" i="3"/>
  <c r="CC99" i="3"/>
  <c r="CI99" i="3"/>
  <c r="CO99" i="3"/>
  <c r="CU99" i="3"/>
  <c r="DA99" i="3"/>
  <c r="DG99" i="3"/>
  <c r="DM99" i="3"/>
  <c r="DS99" i="3"/>
  <c r="DY99" i="3"/>
  <c r="EE99" i="3"/>
  <c r="EK99" i="3"/>
  <c r="EQ99" i="3"/>
  <c r="ES99" i="3"/>
  <c r="ET99" i="3" s="1"/>
  <c r="EV99" i="3"/>
  <c r="FI99" i="3"/>
  <c r="FK99" i="3" s="1"/>
  <c r="I100" i="3"/>
  <c r="O100" i="3"/>
  <c r="U100" i="3"/>
  <c r="AA100" i="3"/>
  <c r="AG100" i="3"/>
  <c r="AM100" i="3"/>
  <c r="AS100" i="3"/>
  <c r="AY100" i="3"/>
  <c r="BE100" i="3"/>
  <c r="BK100" i="3"/>
  <c r="BQ100" i="3"/>
  <c r="BW100" i="3"/>
  <c r="CC100" i="3"/>
  <c r="CI100" i="3"/>
  <c r="CO100" i="3"/>
  <c r="CU100" i="3"/>
  <c r="DA100" i="3"/>
  <c r="DG100" i="3"/>
  <c r="DM100" i="3"/>
  <c r="DS100" i="3"/>
  <c r="DY100" i="3"/>
  <c r="EE100" i="3"/>
  <c r="EK100" i="3"/>
  <c r="EQ100" i="3"/>
  <c r="ES100" i="3"/>
  <c r="ET100" i="3" s="1"/>
  <c r="EV100" i="3"/>
  <c r="FI100" i="3"/>
  <c r="I101" i="3"/>
  <c r="O101" i="3"/>
  <c r="U101" i="3"/>
  <c r="AA101" i="3"/>
  <c r="AG101" i="3"/>
  <c r="AM101" i="3"/>
  <c r="AS101" i="3"/>
  <c r="AY101" i="3"/>
  <c r="BE101" i="3"/>
  <c r="BK101" i="3"/>
  <c r="BQ101" i="3"/>
  <c r="BW101" i="3"/>
  <c r="CC101" i="3"/>
  <c r="CI101" i="3"/>
  <c r="CO101" i="3"/>
  <c r="CU101" i="3"/>
  <c r="DA101" i="3"/>
  <c r="DG101" i="3"/>
  <c r="DM101" i="3"/>
  <c r="DS101" i="3"/>
  <c r="DY101" i="3"/>
  <c r="EE101" i="3"/>
  <c r="EK101" i="3"/>
  <c r="EQ101" i="3"/>
  <c r="ES101" i="3"/>
  <c r="ET101" i="3" s="1"/>
  <c r="EV101" i="3"/>
  <c r="FI101" i="3"/>
  <c r="FK101" i="3" s="1"/>
  <c r="I102" i="3"/>
  <c r="O102" i="3"/>
  <c r="U102" i="3"/>
  <c r="AA102" i="3"/>
  <c r="AG102" i="3"/>
  <c r="AM102" i="3"/>
  <c r="AS102" i="3"/>
  <c r="AY102" i="3"/>
  <c r="BE102" i="3"/>
  <c r="BK102" i="3"/>
  <c r="BQ102" i="3"/>
  <c r="BW102" i="3"/>
  <c r="CC102" i="3"/>
  <c r="CI102" i="3"/>
  <c r="CO102" i="3"/>
  <c r="CU102" i="3"/>
  <c r="DA102" i="3"/>
  <c r="DG102" i="3"/>
  <c r="DM102" i="3"/>
  <c r="DS102" i="3"/>
  <c r="DY102" i="3"/>
  <c r="EE102" i="3"/>
  <c r="EK102" i="3"/>
  <c r="EQ102" i="3"/>
  <c r="ES102" i="3"/>
  <c r="ET102" i="3" s="1"/>
  <c r="EV102" i="3"/>
  <c r="FI102" i="3"/>
  <c r="I103" i="3"/>
  <c r="O103" i="3"/>
  <c r="U103" i="3"/>
  <c r="AA103" i="3"/>
  <c r="AG103" i="3"/>
  <c r="AM103" i="3"/>
  <c r="AS103" i="3"/>
  <c r="AY103" i="3"/>
  <c r="BE103" i="3"/>
  <c r="BK103" i="3"/>
  <c r="BQ103" i="3"/>
  <c r="BW103" i="3"/>
  <c r="CC103" i="3"/>
  <c r="CI103" i="3"/>
  <c r="CO103" i="3"/>
  <c r="CU103" i="3"/>
  <c r="DA103" i="3"/>
  <c r="DG103" i="3"/>
  <c r="DM103" i="3"/>
  <c r="DS103" i="3"/>
  <c r="DY103" i="3"/>
  <c r="EE103" i="3"/>
  <c r="EK103" i="3"/>
  <c r="EQ103" i="3"/>
  <c r="ES103" i="3"/>
  <c r="ET103" i="3" s="1"/>
  <c r="EV103" i="3"/>
  <c r="FI103" i="3"/>
  <c r="FK103" i="3" s="1"/>
  <c r="I104" i="3"/>
  <c r="O104" i="3"/>
  <c r="U104" i="3"/>
  <c r="AA104" i="3"/>
  <c r="AG104" i="3"/>
  <c r="AM104" i="3"/>
  <c r="AS104" i="3"/>
  <c r="AY104" i="3"/>
  <c r="BE104" i="3"/>
  <c r="BK104" i="3"/>
  <c r="BQ104" i="3"/>
  <c r="BW104" i="3"/>
  <c r="CC104" i="3"/>
  <c r="CI104" i="3"/>
  <c r="CO104" i="3"/>
  <c r="CU104" i="3"/>
  <c r="DA104" i="3"/>
  <c r="DG104" i="3"/>
  <c r="DM104" i="3"/>
  <c r="DS104" i="3"/>
  <c r="DY104" i="3"/>
  <c r="EE104" i="3"/>
  <c r="EK104" i="3"/>
  <c r="EQ104" i="3"/>
  <c r="ES104" i="3"/>
  <c r="ET104" i="3" s="1"/>
  <c r="EV104" i="3"/>
  <c r="FI104" i="3"/>
  <c r="FJ104" i="3" s="1"/>
  <c r="I105" i="3"/>
  <c r="O105" i="3"/>
  <c r="U105" i="3"/>
  <c r="AA105" i="3"/>
  <c r="AG105" i="3"/>
  <c r="AM105" i="3"/>
  <c r="AS105" i="3"/>
  <c r="AY105" i="3"/>
  <c r="BE105" i="3"/>
  <c r="BK105" i="3"/>
  <c r="BQ105" i="3"/>
  <c r="BW105" i="3"/>
  <c r="CC105" i="3"/>
  <c r="CI105" i="3"/>
  <c r="CO105" i="3"/>
  <c r="CU105" i="3"/>
  <c r="DA105" i="3"/>
  <c r="DG105" i="3"/>
  <c r="DM105" i="3"/>
  <c r="DS105" i="3"/>
  <c r="DY105" i="3"/>
  <c r="EE105" i="3"/>
  <c r="EK105" i="3"/>
  <c r="EQ105" i="3"/>
  <c r="ES105" i="3"/>
  <c r="ET105" i="3" s="1"/>
  <c r="EV105" i="3"/>
  <c r="FI105" i="3"/>
  <c r="FK105" i="3" s="1"/>
  <c r="I106" i="3"/>
  <c r="O106" i="3"/>
  <c r="U106" i="3"/>
  <c r="AA106" i="3"/>
  <c r="AG106" i="3"/>
  <c r="AM106" i="3"/>
  <c r="AS106" i="3"/>
  <c r="AY106" i="3"/>
  <c r="BE106" i="3"/>
  <c r="BK106" i="3"/>
  <c r="BQ106" i="3"/>
  <c r="BW106" i="3"/>
  <c r="CC106" i="3"/>
  <c r="CI106" i="3"/>
  <c r="CO106" i="3"/>
  <c r="CU106" i="3"/>
  <c r="DA106" i="3"/>
  <c r="DG106" i="3"/>
  <c r="DM106" i="3"/>
  <c r="DS106" i="3"/>
  <c r="DY106" i="3"/>
  <c r="EE106" i="3"/>
  <c r="EK106" i="3"/>
  <c r="EQ106" i="3"/>
  <c r="ES106" i="3"/>
  <c r="ET106" i="3" s="1"/>
  <c r="EV106" i="3"/>
  <c r="FI106" i="3"/>
  <c r="FJ106" i="3" s="1"/>
  <c r="I107" i="3"/>
  <c r="O107" i="3"/>
  <c r="U107" i="3"/>
  <c r="AA107" i="3"/>
  <c r="AG107" i="3"/>
  <c r="AM107" i="3"/>
  <c r="AS107" i="3"/>
  <c r="AY107" i="3"/>
  <c r="BE107" i="3"/>
  <c r="BK107" i="3"/>
  <c r="BQ107" i="3"/>
  <c r="BW107" i="3"/>
  <c r="CC107" i="3"/>
  <c r="CI107" i="3"/>
  <c r="CO107" i="3"/>
  <c r="CU107" i="3"/>
  <c r="DA107" i="3"/>
  <c r="DG107" i="3"/>
  <c r="DM107" i="3"/>
  <c r="DS107" i="3"/>
  <c r="DY107" i="3"/>
  <c r="EE107" i="3"/>
  <c r="EK107" i="3"/>
  <c r="EQ107" i="3"/>
  <c r="ES107" i="3"/>
  <c r="ET107" i="3" s="1"/>
  <c r="EV107" i="3"/>
  <c r="FI107" i="3"/>
  <c r="FK107" i="3" s="1"/>
  <c r="I108" i="3"/>
  <c r="O108" i="3"/>
  <c r="U108" i="3"/>
  <c r="AA108" i="3"/>
  <c r="AG108" i="3"/>
  <c r="AM108" i="3"/>
  <c r="AS108" i="3"/>
  <c r="AY108" i="3"/>
  <c r="BE108" i="3"/>
  <c r="BK108" i="3"/>
  <c r="BQ108" i="3"/>
  <c r="BW108" i="3"/>
  <c r="CC108" i="3"/>
  <c r="CI108" i="3"/>
  <c r="CO108" i="3"/>
  <c r="CU108" i="3"/>
  <c r="DA108" i="3"/>
  <c r="DG108" i="3"/>
  <c r="DM108" i="3"/>
  <c r="DS108" i="3"/>
  <c r="DY108" i="3"/>
  <c r="EE108" i="3"/>
  <c r="EK108" i="3"/>
  <c r="EQ108" i="3"/>
  <c r="ES108" i="3"/>
  <c r="ET108" i="3" s="1"/>
  <c r="EV108" i="3"/>
  <c r="FI108" i="3"/>
  <c r="FJ108" i="3" s="1"/>
  <c r="I109" i="3"/>
  <c r="O109" i="3"/>
  <c r="U109" i="3"/>
  <c r="AA109" i="3"/>
  <c r="AG109" i="3"/>
  <c r="AM109" i="3"/>
  <c r="AS109" i="3"/>
  <c r="AY109" i="3"/>
  <c r="BE109" i="3"/>
  <c r="BK109" i="3"/>
  <c r="BQ109" i="3"/>
  <c r="BW109" i="3"/>
  <c r="CC109" i="3"/>
  <c r="CI109" i="3"/>
  <c r="CO109" i="3"/>
  <c r="CU109" i="3"/>
  <c r="DA109" i="3"/>
  <c r="DG109" i="3"/>
  <c r="DM109" i="3"/>
  <c r="DS109" i="3"/>
  <c r="DY109" i="3"/>
  <c r="EE109" i="3"/>
  <c r="EK109" i="3"/>
  <c r="EQ109" i="3"/>
  <c r="ES109" i="3"/>
  <c r="ET109" i="3" s="1"/>
  <c r="EV109" i="3"/>
  <c r="FI109" i="3"/>
  <c r="I110" i="3"/>
  <c r="O110" i="3"/>
  <c r="U110" i="3"/>
  <c r="AA110" i="3"/>
  <c r="AG110" i="3"/>
  <c r="AM110" i="3"/>
  <c r="AS110" i="3"/>
  <c r="AY110" i="3"/>
  <c r="BE110" i="3"/>
  <c r="BK110" i="3"/>
  <c r="BQ110" i="3"/>
  <c r="BW110" i="3"/>
  <c r="CC110" i="3"/>
  <c r="CI110" i="3"/>
  <c r="CO110" i="3"/>
  <c r="CU110" i="3"/>
  <c r="DA110" i="3"/>
  <c r="DG110" i="3"/>
  <c r="DM110" i="3"/>
  <c r="DS110" i="3"/>
  <c r="DY110" i="3"/>
  <c r="EE110" i="3"/>
  <c r="EK110" i="3"/>
  <c r="EQ110" i="3"/>
  <c r="ES110" i="3"/>
  <c r="ET110" i="3" s="1"/>
  <c r="EV110" i="3"/>
  <c r="FI110" i="3"/>
  <c r="I111" i="3"/>
  <c r="O111" i="3"/>
  <c r="U111" i="3"/>
  <c r="AA111" i="3"/>
  <c r="AG111" i="3"/>
  <c r="AM111" i="3"/>
  <c r="AS111" i="3"/>
  <c r="AY111" i="3"/>
  <c r="BE111" i="3"/>
  <c r="BK111" i="3"/>
  <c r="BQ111" i="3"/>
  <c r="BW111" i="3"/>
  <c r="CC111" i="3"/>
  <c r="CI111" i="3"/>
  <c r="CO111" i="3"/>
  <c r="CU111" i="3"/>
  <c r="DA111" i="3"/>
  <c r="DG111" i="3"/>
  <c r="DM111" i="3"/>
  <c r="DS111" i="3"/>
  <c r="DY111" i="3"/>
  <c r="EE111" i="3"/>
  <c r="EK111" i="3"/>
  <c r="EQ111" i="3"/>
  <c r="ES111" i="3"/>
  <c r="ET111" i="3" s="1"/>
  <c r="EV111" i="3"/>
  <c r="FI111" i="3"/>
  <c r="FK111" i="3" s="1"/>
  <c r="FJ111" i="3"/>
  <c r="I112" i="3"/>
  <c r="O112" i="3"/>
  <c r="U112" i="3"/>
  <c r="AA112" i="3"/>
  <c r="AG112" i="3"/>
  <c r="AM112" i="3"/>
  <c r="AS112" i="3"/>
  <c r="AY112" i="3"/>
  <c r="BE112" i="3"/>
  <c r="BK112" i="3"/>
  <c r="BQ112" i="3"/>
  <c r="BW112" i="3"/>
  <c r="CC112" i="3"/>
  <c r="CI112" i="3"/>
  <c r="CO112" i="3"/>
  <c r="CU112" i="3"/>
  <c r="DA112" i="3"/>
  <c r="DG112" i="3"/>
  <c r="DM112" i="3"/>
  <c r="DS112" i="3"/>
  <c r="DY112" i="3"/>
  <c r="EE112" i="3"/>
  <c r="EK112" i="3"/>
  <c r="EQ112" i="3"/>
  <c r="ES112" i="3"/>
  <c r="ET112" i="3" s="1"/>
  <c r="EV112" i="3"/>
  <c r="FI112" i="3"/>
  <c r="FJ112" i="3" s="1"/>
  <c r="I113" i="3"/>
  <c r="O113" i="3"/>
  <c r="U113" i="3"/>
  <c r="AA113" i="3"/>
  <c r="AG113" i="3"/>
  <c r="AM113" i="3"/>
  <c r="AS113" i="3"/>
  <c r="AY113" i="3"/>
  <c r="BE113" i="3"/>
  <c r="BK113" i="3"/>
  <c r="BQ113" i="3"/>
  <c r="BW113" i="3"/>
  <c r="CC113" i="3"/>
  <c r="CI113" i="3"/>
  <c r="CO113" i="3"/>
  <c r="CU113" i="3"/>
  <c r="DA113" i="3"/>
  <c r="DG113" i="3"/>
  <c r="DM113" i="3"/>
  <c r="DS113" i="3"/>
  <c r="DY113" i="3"/>
  <c r="EE113" i="3"/>
  <c r="EK113" i="3"/>
  <c r="EQ113" i="3"/>
  <c r="ES113" i="3"/>
  <c r="ET113" i="3" s="1"/>
  <c r="EV113" i="3"/>
  <c r="FI113" i="3"/>
  <c r="FJ113" i="3" s="1"/>
  <c r="I114" i="3"/>
  <c r="O114" i="3"/>
  <c r="U114" i="3"/>
  <c r="AA114" i="3"/>
  <c r="AG114" i="3"/>
  <c r="AM114" i="3"/>
  <c r="AS114" i="3"/>
  <c r="AY114" i="3"/>
  <c r="BE114" i="3"/>
  <c r="BK114" i="3"/>
  <c r="BQ114" i="3"/>
  <c r="BW114" i="3"/>
  <c r="CC114" i="3"/>
  <c r="CI114" i="3"/>
  <c r="CO114" i="3"/>
  <c r="CU114" i="3"/>
  <c r="DA114" i="3"/>
  <c r="DG114" i="3"/>
  <c r="DM114" i="3"/>
  <c r="DS114" i="3"/>
  <c r="DY114" i="3"/>
  <c r="EE114" i="3"/>
  <c r="EK114" i="3"/>
  <c r="EQ114" i="3"/>
  <c r="ES114" i="3"/>
  <c r="ET114" i="3" s="1"/>
  <c r="EV114" i="3"/>
  <c r="FI114" i="3"/>
  <c r="FJ114" i="3" s="1"/>
  <c r="I115" i="3"/>
  <c r="O115" i="3"/>
  <c r="U115" i="3"/>
  <c r="AA115" i="3"/>
  <c r="AG115" i="3"/>
  <c r="AM115" i="3"/>
  <c r="AS115" i="3"/>
  <c r="AY115" i="3"/>
  <c r="BE115" i="3"/>
  <c r="BK115" i="3"/>
  <c r="BQ115" i="3"/>
  <c r="BW115" i="3"/>
  <c r="CC115" i="3"/>
  <c r="CI115" i="3"/>
  <c r="CO115" i="3"/>
  <c r="CU115" i="3"/>
  <c r="DA115" i="3"/>
  <c r="DG115" i="3"/>
  <c r="DM115" i="3"/>
  <c r="DS115" i="3"/>
  <c r="DY115" i="3"/>
  <c r="EE115" i="3"/>
  <c r="EK115" i="3"/>
  <c r="EQ115" i="3"/>
  <c r="ES115" i="3"/>
  <c r="ET115" i="3" s="1"/>
  <c r="EV115" i="3"/>
  <c r="FI115" i="3"/>
  <c r="FJ115" i="3" s="1"/>
  <c r="I116" i="3"/>
  <c r="O116" i="3"/>
  <c r="U116" i="3"/>
  <c r="AA116" i="3"/>
  <c r="AG116" i="3"/>
  <c r="AM116" i="3"/>
  <c r="AS116" i="3"/>
  <c r="AY116" i="3"/>
  <c r="BE116" i="3"/>
  <c r="BK116" i="3"/>
  <c r="BQ116" i="3"/>
  <c r="BW116" i="3"/>
  <c r="CC116" i="3"/>
  <c r="CI116" i="3"/>
  <c r="CO116" i="3"/>
  <c r="CU116" i="3"/>
  <c r="DA116" i="3"/>
  <c r="DG116" i="3"/>
  <c r="DM116" i="3"/>
  <c r="DS116" i="3"/>
  <c r="DY116" i="3"/>
  <c r="EE116" i="3"/>
  <c r="EK116" i="3"/>
  <c r="EQ116" i="3"/>
  <c r="ES116" i="3"/>
  <c r="ET116" i="3" s="1"/>
  <c r="EV116" i="3"/>
  <c r="FI116" i="3"/>
  <c r="I117" i="3"/>
  <c r="O117" i="3"/>
  <c r="U117" i="3"/>
  <c r="AA117" i="3"/>
  <c r="AG117" i="3"/>
  <c r="AM117" i="3"/>
  <c r="AS117" i="3"/>
  <c r="AY117" i="3"/>
  <c r="BE117" i="3"/>
  <c r="BK117" i="3"/>
  <c r="BQ117" i="3"/>
  <c r="BW117" i="3"/>
  <c r="CC117" i="3"/>
  <c r="CI117" i="3"/>
  <c r="CO117" i="3"/>
  <c r="CU117" i="3"/>
  <c r="DA117" i="3"/>
  <c r="DG117" i="3"/>
  <c r="DM117" i="3"/>
  <c r="DS117" i="3"/>
  <c r="DY117" i="3"/>
  <c r="EE117" i="3"/>
  <c r="EK117" i="3"/>
  <c r="EQ117" i="3"/>
  <c r="ES117" i="3"/>
  <c r="ET117" i="3" s="1"/>
  <c r="EV117" i="3"/>
  <c r="FI117" i="3"/>
  <c r="FJ117" i="3" s="1"/>
  <c r="I118" i="3"/>
  <c r="O118" i="3"/>
  <c r="U118" i="3"/>
  <c r="AA118" i="3"/>
  <c r="AG118" i="3"/>
  <c r="AM118" i="3"/>
  <c r="AS118" i="3"/>
  <c r="AY118" i="3"/>
  <c r="BE118" i="3"/>
  <c r="BK118" i="3"/>
  <c r="BQ118" i="3"/>
  <c r="BW118" i="3"/>
  <c r="CC118" i="3"/>
  <c r="CI118" i="3"/>
  <c r="CO118" i="3"/>
  <c r="CU118" i="3"/>
  <c r="DA118" i="3"/>
  <c r="DG118" i="3"/>
  <c r="DM118" i="3"/>
  <c r="DS118" i="3"/>
  <c r="DY118" i="3"/>
  <c r="EE118" i="3"/>
  <c r="EK118" i="3"/>
  <c r="EQ118" i="3"/>
  <c r="ES118" i="3"/>
  <c r="ET118" i="3" s="1"/>
  <c r="EV118" i="3"/>
  <c r="FI118" i="3"/>
  <c r="FK118" i="3" s="1"/>
  <c r="I119" i="3"/>
  <c r="O119" i="3"/>
  <c r="U119" i="3"/>
  <c r="AA119" i="3"/>
  <c r="AG119" i="3"/>
  <c r="AM119" i="3"/>
  <c r="AS119" i="3"/>
  <c r="AY119" i="3"/>
  <c r="BE119" i="3"/>
  <c r="BK119" i="3"/>
  <c r="BQ119" i="3"/>
  <c r="BW119" i="3"/>
  <c r="CC119" i="3"/>
  <c r="CI119" i="3"/>
  <c r="CO119" i="3"/>
  <c r="CU119" i="3"/>
  <c r="DA119" i="3"/>
  <c r="DG119" i="3"/>
  <c r="DM119" i="3"/>
  <c r="DS119" i="3"/>
  <c r="DY119" i="3"/>
  <c r="EE119" i="3"/>
  <c r="EK119" i="3"/>
  <c r="EQ119" i="3"/>
  <c r="ES119" i="3"/>
  <c r="ET119" i="3" s="1"/>
  <c r="EV119" i="3"/>
  <c r="FI119" i="3"/>
  <c r="FK119" i="3" s="1"/>
  <c r="I120" i="3"/>
  <c r="O120" i="3"/>
  <c r="U120" i="3"/>
  <c r="AA120" i="3"/>
  <c r="AG120" i="3"/>
  <c r="AM120" i="3"/>
  <c r="AS120" i="3"/>
  <c r="AY120" i="3"/>
  <c r="BE120" i="3"/>
  <c r="BK120" i="3"/>
  <c r="BQ120" i="3"/>
  <c r="BW120" i="3"/>
  <c r="CC120" i="3"/>
  <c r="CI120" i="3"/>
  <c r="CO120" i="3"/>
  <c r="CU120" i="3"/>
  <c r="DA120" i="3"/>
  <c r="DG120" i="3"/>
  <c r="DM120" i="3"/>
  <c r="DS120" i="3"/>
  <c r="DY120" i="3"/>
  <c r="EE120" i="3"/>
  <c r="EK120" i="3"/>
  <c r="EQ120" i="3"/>
  <c r="ES120" i="3"/>
  <c r="ET120" i="3" s="1"/>
  <c r="EV120" i="3"/>
  <c r="FI120" i="3"/>
  <c r="FK120" i="3" s="1"/>
  <c r="I121" i="3"/>
  <c r="O121" i="3"/>
  <c r="U121" i="3"/>
  <c r="AA121" i="3"/>
  <c r="AG121" i="3"/>
  <c r="AM121" i="3"/>
  <c r="AS121" i="3"/>
  <c r="AY121" i="3"/>
  <c r="BE121" i="3"/>
  <c r="BK121" i="3"/>
  <c r="BQ121" i="3"/>
  <c r="BW121" i="3"/>
  <c r="CC121" i="3"/>
  <c r="CI121" i="3"/>
  <c r="CO121" i="3"/>
  <c r="CU121" i="3"/>
  <c r="DA121" i="3"/>
  <c r="DG121" i="3"/>
  <c r="DM121" i="3"/>
  <c r="DS121" i="3"/>
  <c r="DY121" i="3"/>
  <c r="EE121" i="3"/>
  <c r="EK121" i="3"/>
  <c r="EQ121" i="3"/>
  <c r="ES121" i="3"/>
  <c r="ET121" i="3" s="1"/>
  <c r="EV121" i="3"/>
  <c r="FI121" i="3"/>
  <c r="FJ121" i="3" s="1"/>
  <c r="I122" i="3"/>
  <c r="O122" i="3"/>
  <c r="U122" i="3"/>
  <c r="AA122" i="3"/>
  <c r="AG122" i="3"/>
  <c r="AM122" i="3"/>
  <c r="AS122" i="3"/>
  <c r="AY122" i="3"/>
  <c r="BE122" i="3"/>
  <c r="BK122" i="3"/>
  <c r="BQ122" i="3"/>
  <c r="BW122" i="3"/>
  <c r="CC122" i="3"/>
  <c r="CI122" i="3"/>
  <c r="CO122" i="3"/>
  <c r="CU122" i="3"/>
  <c r="DA122" i="3"/>
  <c r="DG122" i="3"/>
  <c r="DM122" i="3"/>
  <c r="DS122" i="3"/>
  <c r="DY122" i="3"/>
  <c r="EE122" i="3"/>
  <c r="EK122" i="3"/>
  <c r="EQ122" i="3"/>
  <c r="ES122" i="3"/>
  <c r="ET122" i="3" s="1"/>
  <c r="EV122" i="3"/>
  <c r="FI122" i="3"/>
  <c r="FK122" i="3" s="1"/>
  <c r="I123" i="3"/>
  <c r="O123" i="3"/>
  <c r="U123" i="3"/>
  <c r="AA123" i="3"/>
  <c r="AG123" i="3"/>
  <c r="AM123" i="3"/>
  <c r="AS123" i="3"/>
  <c r="AY123" i="3"/>
  <c r="BE123" i="3"/>
  <c r="BK123" i="3"/>
  <c r="BQ123" i="3"/>
  <c r="BW123" i="3"/>
  <c r="CC123" i="3"/>
  <c r="CI123" i="3"/>
  <c r="CO123" i="3"/>
  <c r="CU123" i="3"/>
  <c r="DA123" i="3"/>
  <c r="DG123" i="3"/>
  <c r="DM123" i="3"/>
  <c r="DS123" i="3"/>
  <c r="DY123" i="3"/>
  <c r="EE123" i="3"/>
  <c r="EK123" i="3"/>
  <c r="EQ123" i="3"/>
  <c r="ES123" i="3"/>
  <c r="ET123" i="3" s="1"/>
  <c r="EV123" i="3"/>
  <c r="FI123" i="3"/>
  <c r="FJ123" i="3" s="1"/>
  <c r="I124" i="3"/>
  <c r="O124" i="3"/>
  <c r="U124" i="3"/>
  <c r="AA124" i="3"/>
  <c r="AG124" i="3"/>
  <c r="AM124" i="3"/>
  <c r="AS124" i="3"/>
  <c r="AY124" i="3"/>
  <c r="BE124" i="3"/>
  <c r="BK124" i="3"/>
  <c r="BQ124" i="3"/>
  <c r="BW124" i="3"/>
  <c r="CC124" i="3"/>
  <c r="CI124" i="3"/>
  <c r="CO124" i="3"/>
  <c r="CU124" i="3"/>
  <c r="DA124" i="3"/>
  <c r="DG124" i="3"/>
  <c r="DM124" i="3"/>
  <c r="DS124" i="3"/>
  <c r="DY124" i="3"/>
  <c r="EE124" i="3"/>
  <c r="EK124" i="3"/>
  <c r="EQ124" i="3"/>
  <c r="ES124" i="3"/>
  <c r="ET124" i="3" s="1"/>
  <c r="EV124" i="3"/>
  <c r="FI124" i="3"/>
  <c r="FK124" i="3" s="1"/>
  <c r="I125" i="3"/>
  <c r="O125" i="3"/>
  <c r="U125" i="3"/>
  <c r="AA125" i="3"/>
  <c r="AG125" i="3"/>
  <c r="AM125" i="3"/>
  <c r="AS125" i="3"/>
  <c r="AY125" i="3"/>
  <c r="BE125" i="3"/>
  <c r="BK125" i="3"/>
  <c r="BQ125" i="3"/>
  <c r="BW125" i="3"/>
  <c r="CC125" i="3"/>
  <c r="CI125" i="3"/>
  <c r="CO125" i="3"/>
  <c r="CU125" i="3"/>
  <c r="DA125" i="3"/>
  <c r="DG125" i="3"/>
  <c r="DM125" i="3"/>
  <c r="DS125" i="3"/>
  <c r="DY125" i="3"/>
  <c r="EE125" i="3"/>
  <c r="EK125" i="3"/>
  <c r="EQ125" i="3"/>
  <c r="ES125" i="3"/>
  <c r="ET125" i="3" s="1"/>
  <c r="EV125" i="3"/>
  <c r="FI125" i="3"/>
  <c r="FJ125" i="3" s="1"/>
  <c r="I126" i="3"/>
  <c r="O126" i="3"/>
  <c r="U126" i="3"/>
  <c r="AA126" i="3"/>
  <c r="AG126" i="3"/>
  <c r="AM126" i="3"/>
  <c r="AS126" i="3"/>
  <c r="AY126" i="3"/>
  <c r="BE126" i="3"/>
  <c r="BK126" i="3"/>
  <c r="BQ126" i="3"/>
  <c r="BW126" i="3"/>
  <c r="CC126" i="3"/>
  <c r="CI126" i="3"/>
  <c r="CO126" i="3"/>
  <c r="CU126" i="3"/>
  <c r="DA126" i="3"/>
  <c r="DG126" i="3"/>
  <c r="DM126" i="3"/>
  <c r="DS126" i="3"/>
  <c r="DY126" i="3"/>
  <c r="EE126" i="3"/>
  <c r="EK126" i="3"/>
  <c r="EQ126" i="3"/>
  <c r="ES126" i="3"/>
  <c r="ET126" i="3" s="1"/>
  <c r="EV126" i="3"/>
  <c r="FI126" i="3"/>
  <c r="FK126" i="3" s="1"/>
  <c r="I127" i="3"/>
  <c r="O127" i="3"/>
  <c r="U127" i="3"/>
  <c r="AA127" i="3"/>
  <c r="AG127" i="3"/>
  <c r="AM127" i="3"/>
  <c r="AS127" i="3"/>
  <c r="AY127" i="3"/>
  <c r="BE127" i="3"/>
  <c r="BK127" i="3"/>
  <c r="BQ127" i="3"/>
  <c r="BW127" i="3"/>
  <c r="CC127" i="3"/>
  <c r="CI127" i="3"/>
  <c r="CO127" i="3"/>
  <c r="CU127" i="3"/>
  <c r="DA127" i="3"/>
  <c r="DG127" i="3"/>
  <c r="DM127" i="3"/>
  <c r="DS127" i="3"/>
  <c r="DY127" i="3"/>
  <c r="EE127" i="3"/>
  <c r="EK127" i="3"/>
  <c r="EQ127" i="3"/>
  <c r="ES127" i="3"/>
  <c r="ET127" i="3" s="1"/>
  <c r="EV127" i="3"/>
  <c r="FI127" i="3"/>
  <c r="FK127" i="3" s="1"/>
  <c r="I128" i="3"/>
  <c r="O128" i="3"/>
  <c r="U128" i="3"/>
  <c r="AA128" i="3"/>
  <c r="AG128" i="3"/>
  <c r="AM128" i="3"/>
  <c r="AS128" i="3"/>
  <c r="AY128" i="3"/>
  <c r="BE128" i="3"/>
  <c r="BK128" i="3"/>
  <c r="BQ128" i="3"/>
  <c r="BW128" i="3"/>
  <c r="CC128" i="3"/>
  <c r="CI128" i="3"/>
  <c r="CO128" i="3"/>
  <c r="CU128" i="3"/>
  <c r="DA128" i="3"/>
  <c r="DG128" i="3"/>
  <c r="DM128" i="3"/>
  <c r="DS128" i="3"/>
  <c r="DY128" i="3"/>
  <c r="EE128" i="3"/>
  <c r="EK128" i="3"/>
  <c r="EQ128" i="3"/>
  <c r="ES128" i="3"/>
  <c r="ET128" i="3" s="1"/>
  <c r="EV128" i="3"/>
  <c r="FI128" i="3"/>
  <c r="FK128" i="3" s="1"/>
  <c r="I129" i="3"/>
  <c r="O129" i="3"/>
  <c r="U129" i="3"/>
  <c r="AA129" i="3"/>
  <c r="AG129" i="3"/>
  <c r="AM129" i="3"/>
  <c r="AS129" i="3"/>
  <c r="AY129" i="3"/>
  <c r="BE129" i="3"/>
  <c r="BK129" i="3"/>
  <c r="BQ129" i="3"/>
  <c r="BW129" i="3"/>
  <c r="CC129" i="3"/>
  <c r="CI129" i="3"/>
  <c r="CO129" i="3"/>
  <c r="CU129" i="3"/>
  <c r="DA129" i="3"/>
  <c r="DG129" i="3"/>
  <c r="DM129" i="3"/>
  <c r="DS129" i="3"/>
  <c r="DY129" i="3"/>
  <c r="EE129" i="3"/>
  <c r="EK129" i="3"/>
  <c r="EQ129" i="3"/>
  <c r="ES129" i="3"/>
  <c r="ET129" i="3" s="1"/>
  <c r="EV129" i="3"/>
  <c r="FI129" i="3"/>
  <c r="FJ129" i="3" s="1"/>
  <c r="I130" i="3"/>
  <c r="O130" i="3"/>
  <c r="U130" i="3"/>
  <c r="AA130" i="3"/>
  <c r="AG130" i="3"/>
  <c r="AM130" i="3"/>
  <c r="AS130" i="3"/>
  <c r="AY130" i="3"/>
  <c r="BE130" i="3"/>
  <c r="BK130" i="3"/>
  <c r="BQ130" i="3"/>
  <c r="BW130" i="3"/>
  <c r="CC130" i="3"/>
  <c r="CI130" i="3"/>
  <c r="CO130" i="3"/>
  <c r="CU130" i="3"/>
  <c r="DA130" i="3"/>
  <c r="DG130" i="3"/>
  <c r="DM130" i="3"/>
  <c r="DS130" i="3"/>
  <c r="DY130" i="3"/>
  <c r="EE130" i="3"/>
  <c r="EK130" i="3"/>
  <c r="EQ130" i="3"/>
  <c r="ES130" i="3"/>
  <c r="ET130" i="3" s="1"/>
  <c r="EV130" i="3"/>
  <c r="FI130" i="3"/>
  <c r="FK130" i="3" s="1"/>
  <c r="I131" i="3"/>
  <c r="O131" i="3"/>
  <c r="U131" i="3"/>
  <c r="AA131" i="3"/>
  <c r="AG131" i="3"/>
  <c r="AM131" i="3"/>
  <c r="AS131" i="3"/>
  <c r="AY131" i="3"/>
  <c r="BE131" i="3"/>
  <c r="BK131" i="3"/>
  <c r="BQ131" i="3"/>
  <c r="BW131" i="3"/>
  <c r="CC131" i="3"/>
  <c r="CI131" i="3"/>
  <c r="CO131" i="3"/>
  <c r="CU131" i="3"/>
  <c r="DA131" i="3"/>
  <c r="DG131" i="3"/>
  <c r="DM131" i="3"/>
  <c r="DS131" i="3"/>
  <c r="DY131" i="3"/>
  <c r="EE131" i="3"/>
  <c r="EK131" i="3"/>
  <c r="EQ131" i="3"/>
  <c r="ES131" i="3"/>
  <c r="ET131" i="3" s="1"/>
  <c r="EV131" i="3"/>
  <c r="FI131" i="3"/>
  <c r="FJ131" i="3" s="1"/>
  <c r="I132" i="3"/>
  <c r="O132" i="3"/>
  <c r="U132" i="3"/>
  <c r="AA132" i="3"/>
  <c r="AG132" i="3"/>
  <c r="AM132" i="3"/>
  <c r="AS132" i="3"/>
  <c r="AY132" i="3"/>
  <c r="BE132" i="3"/>
  <c r="BK132" i="3"/>
  <c r="BQ132" i="3"/>
  <c r="BW132" i="3"/>
  <c r="CC132" i="3"/>
  <c r="CI132" i="3"/>
  <c r="CO132" i="3"/>
  <c r="CU132" i="3"/>
  <c r="DA132" i="3"/>
  <c r="DG132" i="3"/>
  <c r="DM132" i="3"/>
  <c r="DS132" i="3"/>
  <c r="DY132" i="3"/>
  <c r="EE132" i="3"/>
  <c r="EK132" i="3"/>
  <c r="EQ132" i="3"/>
  <c r="ES132" i="3"/>
  <c r="ET132" i="3" s="1"/>
  <c r="EV132" i="3"/>
  <c r="FI132" i="3"/>
  <c r="I133" i="3"/>
  <c r="O133" i="3"/>
  <c r="U133" i="3"/>
  <c r="AA133" i="3"/>
  <c r="AG133" i="3"/>
  <c r="AM133" i="3"/>
  <c r="AS133" i="3"/>
  <c r="AY133" i="3"/>
  <c r="BE133" i="3"/>
  <c r="BK133" i="3"/>
  <c r="BQ133" i="3"/>
  <c r="BW133" i="3"/>
  <c r="CC133" i="3"/>
  <c r="CI133" i="3"/>
  <c r="CO133" i="3"/>
  <c r="CU133" i="3"/>
  <c r="DA133" i="3"/>
  <c r="DG133" i="3"/>
  <c r="DM133" i="3"/>
  <c r="DS133" i="3"/>
  <c r="DY133" i="3"/>
  <c r="EE133" i="3"/>
  <c r="EK133" i="3"/>
  <c r="EQ133" i="3"/>
  <c r="ES133" i="3"/>
  <c r="ET133" i="3" s="1"/>
  <c r="EV133" i="3"/>
  <c r="FI133" i="3"/>
  <c r="FJ133" i="3" s="1"/>
  <c r="I134" i="3"/>
  <c r="O134" i="3"/>
  <c r="U134" i="3"/>
  <c r="AA134" i="3"/>
  <c r="AG134" i="3"/>
  <c r="AM134" i="3"/>
  <c r="AS134" i="3"/>
  <c r="AY134" i="3"/>
  <c r="BE134" i="3"/>
  <c r="BK134" i="3"/>
  <c r="BQ134" i="3"/>
  <c r="BW134" i="3"/>
  <c r="CC134" i="3"/>
  <c r="CI134" i="3"/>
  <c r="CO134" i="3"/>
  <c r="CU134" i="3"/>
  <c r="DA134" i="3"/>
  <c r="DG134" i="3"/>
  <c r="DM134" i="3"/>
  <c r="DS134" i="3"/>
  <c r="DY134" i="3"/>
  <c r="EE134" i="3"/>
  <c r="EK134" i="3"/>
  <c r="EQ134" i="3"/>
  <c r="ES134" i="3"/>
  <c r="ET134" i="3" s="1"/>
  <c r="EV134" i="3"/>
  <c r="FI134" i="3"/>
  <c r="FK134" i="3" s="1"/>
  <c r="I135" i="3"/>
  <c r="O135" i="3"/>
  <c r="U135" i="3"/>
  <c r="AA135" i="3"/>
  <c r="AG135" i="3"/>
  <c r="AM135" i="3"/>
  <c r="AS135" i="3"/>
  <c r="AY135" i="3"/>
  <c r="BE135" i="3"/>
  <c r="BK135" i="3"/>
  <c r="BQ135" i="3"/>
  <c r="BW135" i="3"/>
  <c r="CC135" i="3"/>
  <c r="CI135" i="3"/>
  <c r="CO135" i="3"/>
  <c r="CU135" i="3"/>
  <c r="DA135" i="3"/>
  <c r="DG135" i="3"/>
  <c r="DM135" i="3"/>
  <c r="DS135" i="3"/>
  <c r="DY135" i="3"/>
  <c r="EE135" i="3"/>
  <c r="EK135" i="3"/>
  <c r="EQ135" i="3"/>
  <c r="ES135" i="3"/>
  <c r="ET135" i="3" s="1"/>
  <c r="EV135" i="3"/>
  <c r="FI135" i="3"/>
  <c r="FJ135" i="3" s="1"/>
  <c r="I136" i="3"/>
  <c r="O136" i="3"/>
  <c r="U136" i="3"/>
  <c r="AA136" i="3"/>
  <c r="AG136" i="3"/>
  <c r="AM136" i="3"/>
  <c r="AS136" i="3"/>
  <c r="AY136" i="3"/>
  <c r="BE136" i="3"/>
  <c r="BK136" i="3"/>
  <c r="BQ136" i="3"/>
  <c r="BW136" i="3"/>
  <c r="CC136" i="3"/>
  <c r="CI136" i="3"/>
  <c r="CO136" i="3"/>
  <c r="CU136" i="3"/>
  <c r="DA136" i="3"/>
  <c r="DG136" i="3"/>
  <c r="DM136" i="3"/>
  <c r="DS136" i="3"/>
  <c r="DY136" i="3"/>
  <c r="EE136" i="3"/>
  <c r="EK136" i="3"/>
  <c r="EQ136" i="3"/>
  <c r="ES136" i="3"/>
  <c r="ET136" i="3" s="1"/>
  <c r="EV136" i="3"/>
  <c r="FI136" i="3"/>
  <c r="FK136" i="3" s="1"/>
  <c r="FJ136" i="3"/>
  <c r="I137" i="3"/>
  <c r="O137" i="3"/>
  <c r="U137" i="3"/>
  <c r="AA137" i="3"/>
  <c r="AG137" i="3"/>
  <c r="AM137" i="3"/>
  <c r="AS137" i="3"/>
  <c r="AY137" i="3"/>
  <c r="BE137" i="3"/>
  <c r="BK137" i="3"/>
  <c r="BQ137" i="3"/>
  <c r="BW137" i="3"/>
  <c r="CC137" i="3"/>
  <c r="CI137" i="3"/>
  <c r="CO137" i="3"/>
  <c r="CU137" i="3"/>
  <c r="DA137" i="3"/>
  <c r="DG137" i="3"/>
  <c r="DM137" i="3"/>
  <c r="DS137" i="3"/>
  <c r="DY137" i="3"/>
  <c r="EE137" i="3"/>
  <c r="EK137" i="3"/>
  <c r="EQ137" i="3"/>
  <c r="ES137" i="3"/>
  <c r="ET137" i="3" s="1"/>
  <c r="EV137" i="3"/>
  <c r="FI137" i="3"/>
  <c r="FJ137" i="3"/>
  <c r="I138" i="3"/>
  <c r="O138" i="3"/>
  <c r="U138" i="3"/>
  <c r="AA138" i="3"/>
  <c r="AG138" i="3"/>
  <c r="AM138" i="3"/>
  <c r="AS138" i="3"/>
  <c r="AY138" i="3"/>
  <c r="BE138" i="3"/>
  <c r="BK138" i="3"/>
  <c r="BQ138" i="3"/>
  <c r="BW138" i="3"/>
  <c r="CC138" i="3"/>
  <c r="CI138" i="3"/>
  <c r="CO138" i="3"/>
  <c r="CU138" i="3"/>
  <c r="DA138" i="3"/>
  <c r="DG138" i="3"/>
  <c r="DM138" i="3"/>
  <c r="DS138" i="3"/>
  <c r="DY138" i="3"/>
  <c r="EE138" i="3"/>
  <c r="EK138" i="3"/>
  <c r="EQ138" i="3"/>
  <c r="ES138" i="3"/>
  <c r="ET138" i="3" s="1"/>
  <c r="EV138" i="3"/>
  <c r="FI138" i="3"/>
  <c r="I139" i="3"/>
  <c r="O139" i="3"/>
  <c r="U139" i="3"/>
  <c r="AA139" i="3"/>
  <c r="AG139" i="3"/>
  <c r="AM139" i="3"/>
  <c r="AS139" i="3"/>
  <c r="AY139" i="3"/>
  <c r="BE139" i="3"/>
  <c r="BK139" i="3"/>
  <c r="BQ139" i="3"/>
  <c r="BW139" i="3"/>
  <c r="CC139" i="3"/>
  <c r="CI139" i="3"/>
  <c r="CO139" i="3"/>
  <c r="CU139" i="3"/>
  <c r="DA139" i="3"/>
  <c r="DG139" i="3"/>
  <c r="DM139" i="3"/>
  <c r="DS139" i="3"/>
  <c r="DY139" i="3"/>
  <c r="EE139" i="3"/>
  <c r="EK139" i="3"/>
  <c r="EQ139" i="3"/>
  <c r="ES139" i="3"/>
  <c r="ET139" i="3" s="1"/>
  <c r="EV139" i="3"/>
  <c r="FI139" i="3"/>
  <c r="FK139" i="3" s="1"/>
  <c r="I140" i="3"/>
  <c r="O140" i="3"/>
  <c r="U140" i="3"/>
  <c r="AA140" i="3"/>
  <c r="AG140" i="3"/>
  <c r="AM140" i="3"/>
  <c r="AS140" i="3"/>
  <c r="AY140" i="3"/>
  <c r="BE140" i="3"/>
  <c r="BK140" i="3"/>
  <c r="BQ140" i="3"/>
  <c r="BW140" i="3"/>
  <c r="CC140" i="3"/>
  <c r="CI140" i="3"/>
  <c r="CO140" i="3"/>
  <c r="CU140" i="3"/>
  <c r="DA140" i="3"/>
  <c r="DG140" i="3"/>
  <c r="DM140" i="3"/>
  <c r="DS140" i="3"/>
  <c r="DY140" i="3"/>
  <c r="EE140" i="3"/>
  <c r="EK140" i="3"/>
  <c r="EQ140" i="3"/>
  <c r="ES140" i="3"/>
  <c r="ET140" i="3" s="1"/>
  <c r="EV140" i="3"/>
  <c r="FI140" i="3"/>
  <c r="FJ140" i="3" s="1"/>
  <c r="I141" i="3"/>
  <c r="O141" i="3"/>
  <c r="U141" i="3"/>
  <c r="AA141" i="3"/>
  <c r="AG141" i="3"/>
  <c r="AM141" i="3"/>
  <c r="AS141" i="3"/>
  <c r="AY141" i="3"/>
  <c r="BE141" i="3"/>
  <c r="BK141" i="3"/>
  <c r="BQ141" i="3"/>
  <c r="BW141" i="3"/>
  <c r="CC141" i="3"/>
  <c r="CI141" i="3"/>
  <c r="CO141" i="3"/>
  <c r="CU141" i="3"/>
  <c r="DA141" i="3"/>
  <c r="DG141" i="3"/>
  <c r="DM141" i="3"/>
  <c r="DS141" i="3"/>
  <c r="DY141" i="3"/>
  <c r="EE141" i="3"/>
  <c r="EK141" i="3"/>
  <c r="EQ141" i="3"/>
  <c r="ES141" i="3"/>
  <c r="ET141" i="3" s="1"/>
  <c r="EV141" i="3"/>
  <c r="FI141" i="3"/>
  <c r="FJ141" i="3" s="1"/>
  <c r="I142" i="3"/>
  <c r="O142" i="3"/>
  <c r="U142" i="3"/>
  <c r="AA142" i="3"/>
  <c r="AG142" i="3"/>
  <c r="AM142" i="3"/>
  <c r="AS142" i="3"/>
  <c r="AY142" i="3"/>
  <c r="BE142" i="3"/>
  <c r="BK142" i="3"/>
  <c r="BQ142" i="3"/>
  <c r="BW142" i="3"/>
  <c r="CC142" i="3"/>
  <c r="CI142" i="3"/>
  <c r="CO142" i="3"/>
  <c r="CU142" i="3"/>
  <c r="DA142" i="3"/>
  <c r="DG142" i="3"/>
  <c r="DM142" i="3"/>
  <c r="DS142" i="3"/>
  <c r="DY142" i="3"/>
  <c r="EE142" i="3"/>
  <c r="EK142" i="3"/>
  <c r="EQ142" i="3"/>
  <c r="ES142" i="3"/>
  <c r="ET142" i="3" s="1"/>
  <c r="EV142" i="3"/>
  <c r="FI142" i="3"/>
  <c r="FK142" i="3" s="1"/>
  <c r="I143" i="3"/>
  <c r="O143" i="3"/>
  <c r="U143" i="3"/>
  <c r="AA143" i="3"/>
  <c r="AG143" i="3"/>
  <c r="AM143" i="3"/>
  <c r="AS143" i="3"/>
  <c r="AY143" i="3"/>
  <c r="BE143" i="3"/>
  <c r="BK143" i="3"/>
  <c r="BQ143" i="3"/>
  <c r="BW143" i="3"/>
  <c r="CC143" i="3"/>
  <c r="CI143" i="3"/>
  <c r="CO143" i="3"/>
  <c r="CU143" i="3"/>
  <c r="DA143" i="3"/>
  <c r="DG143" i="3"/>
  <c r="DM143" i="3"/>
  <c r="DS143" i="3"/>
  <c r="DY143" i="3"/>
  <c r="EE143" i="3"/>
  <c r="EK143" i="3"/>
  <c r="EQ143" i="3"/>
  <c r="ES143" i="3"/>
  <c r="ET143" i="3" s="1"/>
  <c r="EV143" i="3"/>
  <c r="FI143" i="3"/>
  <c r="FJ143" i="3" s="1"/>
  <c r="I144" i="3"/>
  <c r="O144" i="3"/>
  <c r="U144" i="3"/>
  <c r="AA144" i="3"/>
  <c r="AG144" i="3"/>
  <c r="AM144" i="3"/>
  <c r="AS144" i="3"/>
  <c r="AY144" i="3"/>
  <c r="BE144" i="3"/>
  <c r="BK144" i="3"/>
  <c r="BQ144" i="3"/>
  <c r="BW144" i="3"/>
  <c r="CC144" i="3"/>
  <c r="CI144" i="3"/>
  <c r="CO144" i="3"/>
  <c r="CU144" i="3"/>
  <c r="DA144" i="3"/>
  <c r="DG144" i="3"/>
  <c r="DM144" i="3"/>
  <c r="DS144" i="3"/>
  <c r="DY144" i="3"/>
  <c r="EE144" i="3"/>
  <c r="EK144" i="3"/>
  <c r="EQ144" i="3"/>
  <c r="ES144" i="3"/>
  <c r="ET144" i="3" s="1"/>
  <c r="EV144" i="3"/>
  <c r="FI144" i="3"/>
  <c r="FJ144" i="3" s="1"/>
  <c r="I145" i="3"/>
  <c r="O145" i="3"/>
  <c r="U145" i="3"/>
  <c r="AA145" i="3"/>
  <c r="AG145" i="3"/>
  <c r="AM145" i="3"/>
  <c r="AS145" i="3"/>
  <c r="AY145" i="3"/>
  <c r="BE145" i="3"/>
  <c r="BK145" i="3"/>
  <c r="BQ145" i="3"/>
  <c r="BW145" i="3"/>
  <c r="CC145" i="3"/>
  <c r="CI145" i="3"/>
  <c r="CO145" i="3"/>
  <c r="CU145" i="3"/>
  <c r="DA145" i="3"/>
  <c r="DG145" i="3"/>
  <c r="DM145" i="3"/>
  <c r="DS145" i="3"/>
  <c r="DY145" i="3"/>
  <c r="EE145" i="3"/>
  <c r="EK145" i="3"/>
  <c r="EQ145" i="3"/>
  <c r="ES145" i="3"/>
  <c r="ET145" i="3" s="1"/>
  <c r="EV145" i="3"/>
  <c r="FI145" i="3"/>
  <c r="FJ145" i="3" s="1"/>
  <c r="I146" i="3"/>
  <c r="O146" i="3"/>
  <c r="U146" i="3"/>
  <c r="AA146" i="3"/>
  <c r="AG146" i="3"/>
  <c r="AM146" i="3"/>
  <c r="AS146" i="3"/>
  <c r="AY146" i="3"/>
  <c r="BE146" i="3"/>
  <c r="BK146" i="3"/>
  <c r="BQ146" i="3"/>
  <c r="BW146" i="3"/>
  <c r="CC146" i="3"/>
  <c r="CI146" i="3"/>
  <c r="CO146" i="3"/>
  <c r="CU146" i="3"/>
  <c r="DA146" i="3"/>
  <c r="DG146" i="3"/>
  <c r="DM146" i="3"/>
  <c r="DS146" i="3"/>
  <c r="DY146" i="3"/>
  <c r="EE146" i="3"/>
  <c r="EK146" i="3"/>
  <c r="EQ146" i="3"/>
  <c r="ES146" i="3"/>
  <c r="ET146" i="3" s="1"/>
  <c r="EV146" i="3"/>
  <c r="FI146" i="3"/>
  <c r="FK146" i="3" s="1"/>
  <c r="FJ146" i="3"/>
  <c r="I147" i="3"/>
  <c r="O147" i="3"/>
  <c r="U147" i="3"/>
  <c r="AA147" i="3"/>
  <c r="AG147" i="3"/>
  <c r="AM147" i="3"/>
  <c r="AS147" i="3"/>
  <c r="AY147" i="3"/>
  <c r="BE147" i="3"/>
  <c r="BK147" i="3"/>
  <c r="BQ147" i="3"/>
  <c r="BW147" i="3"/>
  <c r="CC147" i="3"/>
  <c r="CI147" i="3"/>
  <c r="CO147" i="3"/>
  <c r="CU147" i="3"/>
  <c r="DA147" i="3"/>
  <c r="DG147" i="3"/>
  <c r="DM147" i="3"/>
  <c r="DS147" i="3"/>
  <c r="DY147" i="3"/>
  <c r="EE147" i="3"/>
  <c r="EK147" i="3"/>
  <c r="EQ147" i="3"/>
  <c r="ES147" i="3"/>
  <c r="ET147" i="3" s="1"/>
  <c r="EV147" i="3"/>
  <c r="FI147" i="3"/>
  <c r="FJ147" i="3" s="1"/>
  <c r="I148" i="3"/>
  <c r="O148" i="3"/>
  <c r="U148" i="3"/>
  <c r="AA148" i="3"/>
  <c r="AG148" i="3"/>
  <c r="AM148" i="3"/>
  <c r="AS148" i="3"/>
  <c r="AY148" i="3"/>
  <c r="BE148" i="3"/>
  <c r="BK148" i="3"/>
  <c r="BQ148" i="3"/>
  <c r="BW148" i="3"/>
  <c r="CC148" i="3"/>
  <c r="CI148" i="3"/>
  <c r="CO148" i="3"/>
  <c r="CU148" i="3"/>
  <c r="DA148" i="3"/>
  <c r="DG148" i="3"/>
  <c r="DM148" i="3"/>
  <c r="DS148" i="3"/>
  <c r="DY148" i="3"/>
  <c r="EE148" i="3"/>
  <c r="EK148" i="3"/>
  <c r="EQ148" i="3"/>
  <c r="ES148" i="3"/>
  <c r="ET148" i="3" s="1"/>
  <c r="EV148" i="3"/>
  <c r="FI148" i="3"/>
  <c r="FK148" i="3" s="1"/>
  <c r="I149" i="3"/>
  <c r="O149" i="3"/>
  <c r="U149" i="3"/>
  <c r="AA149" i="3"/>
  <c r="AG149" i="3"/>
  <c r="AM149" i="3"/>
  <c r="AS149" i="3"/>
  <c r="AY149" i="3"/>
  <c r="BE149" i="3"/>
  <c r="BK149" i="3"/>
  <c r="BQ149" i="3"/>
  <c r="BW149" i="3"/>
  <c r="CC149" i="3"/>
  <c r="CI149" i="3"/>
  <c r="CO149" i="3"/>
  <c r="CU149" i="3"/>
  <c r="DA149" i="3"/>
  <c r="DG149" i="3"/>
  <c r="DM149" i="3"/>
  <c r="DS149" i="3"/>
  <c r="DY149" i="3"/>
  <c r="EE149" i="3"/>
  <c r="EK149" i="3"/>
  <c r="EQ149" i="3"/>
  <c r="ES149" i="3"/>
  <c r="ET149" i="3" s="1"/>
  <c r="EV149" i="3"/>
  <c r="FI149" i="3"/>
  <c r="FJ149" i="3" s="1"/>
  <c r="I150" i="3"/>
  <c r="O150" i="3"/>
  <c r="U150" i="3"/>
  <c r="AA150" i="3"/>
  <c r="AG150" i="3"/>
  <c r="AM150" i="3"/>
  <c r="AS150" i="3"/>
  <c r="AY150" i="3"/>
  <c r="BE150" i="3"/>
  <c r="BK150" i="3"/>
  <c r="BQ150" i="3"/>
  <c r="BW150" i="3"/>
  <c r="CC150" i="3"/>
  <c r="CI150" i="3"/>
  <c r="CO150" i="3"/>
  <c r="CU150" i="3"/>
  <c r="DA150" i="3"/>
  <c r="DG150" i="3"/>
  <c r="DM150" i="3"/>
  <c r="DS150" i="3"/>
  <c r="DY150" i="3"/>
  <c r="EE150" i="3"/>
  <c r="EK150" i="3"/>
  <c r="EQ150" i="3"/>
  <c r="ES150" i="3"/>
  <c r="ET150" i="3" s="1"/>
  <c r="EV150" i="3"/>
  <c r="FI150" i="3"/>
  <c r="FK150" i="3" s="1"/>
  <c r="I151" i="3"/>
  <c r="O151" i="3"/>
  <c r="U151" i="3"/>
  <c r="AA151" i="3"/>
  <c r="AG151" i="3"/>
  <c r="AM151" i="3"/>
  <c r="AS151" i="3"/>
  <c r="AY151" i="3"/>
  <c r="BE151" i="3"/>
  <c r="BK151" i="3"/>
  <c r="BQ151" i="3"/>
  <c r="BW151" i="3"/>
  <c r="CC151" i="3"/>
  <c r="CI151" i="3"/>
  <c r="CO151" i="3"/>
  <c r="CU151" i="3"/>
  <c r="DA151" i="3"/>
  <c r="DG151" i="3"/>
  <c r="DM151" i="3"/>
  <c r="DS151" i="3"/>
  <c r="DY151" i="3"/>
  <c r="EE151" i="3"/>
  <c r="EK151" i="3"/>
  <c r="EQ151" i="3"/>
  <c r="ES151" i="3"/>
  <c r="ET151" i="3" s="1"/>
  <c r="EV151" i="3"/>
  <c r="FI151" i="3"/>
  <c r="FJ151" i="3" s="1"/>
  <c r="I152" i="3"/>
  <c r="O152" i="3"/>
  <c r="U152" i="3"/>
  <c r="AA152" i="3"/>
  <c r="AG152" i="3"/>
  <c r="AM152" i="3"/>
  <c r="AS152" i="3"/>
  <c r="AY152" i="3"/>
  <c r="BE152" i="3"/>
  <c r="BK152" i="3"/>
  <c r="BQ152" i="3"/>
  <c r="BW152" i="3"/>
  <c r="CC152" i="3"/>
  <c r="CI152" i="3"/>
  <c r="CO152" i="3"/>
  <c r="CU152" i="3"/>
  <c r="DA152" i="3"/>
  <c r="DG152" i="3"/>
  <c r="DM152" i="3"/>
  <c r="DS152" i="3"/>
  <c r="DY152" i="3"/>
  <c r="EE152" i="3"/>
  <c r="EK152" i="3"/>
  <c r="EQ152" i="3"/>
  <c r="ES152" i="3"/>
  <c r="ET152" i="3" s="1"/>
  <c r="EV152" i="3"/>
  <c r="FI152" i="3"/>
  <c r="I153" i="3"/>
  <c r="O153" i="3"/>
  <c r="U153" i="3"/>
  <c r="AA153" i="3"/>
  <c r="AG153" i="3"/>
  <c r="AM153" i="3"/>
  <c r="AS153" i="3"/>
  <c r="AY153" i="3"/>
  <c r="BE153" i="3"/>
  <c r="BK153" i="3"/>
  <c r="BQ153" i="3"/>
  <c r="BW153" i="3"/>
  <c r="CC153" i="3"/>
  <c r="CI153" i="3"/>
  <c r="CO153" i="3"/>
  <c r="CU153" i="3"/>
  <c r="DA153" i="3"/>
  <c r="DG153" i="3"/>
  <c r="DM153" i="3"/>
  <c r="DS153" i="3"/>
  <c r="DY153" i="3"/>
  <c r="EE153" i="3"/>
  <c r="EK153" i="3"/>
  <c r="EQ153" i="3"/>
  <c r="ES153" i="3"/>
  <c r="ET153" i="3" s="1"/>
  <c r="EV153" i="3"/>
  <c r="FI153" i="3"/>
  <c r="FJ153" i="3" s="1"/>
  <c r="I154" i="3"/>
  <c r="O154" i="3"/>
  <c r="U154" i="3"/>
  <c r="AA154" i="3"/>
  <c r="AG154" i="3"/>
  <c r="AM154" i="3"/>
  <c r="AS154" i="3"/>
  <c r="AY154" i="3"/>
  <c r="BE154" i="3"/>
  <c r="BK154" i="3"/>
  <c r="BQ154" i="3"/>
  <c r="BW154" i="3"/>
  <c r="CC154" i="3"/>
  <c r="CI154" i="3"/>
  <c r="CO154" i="3"/>
  <c r="CU154" i="3"/>
  <c r="DA154" i="3"/>
  <c r="DG154" i="3"/>
  <c r="DM154" i="3"/>
  <c r="DS154" i="3"/>
  <c r="DY154" i="3"/>
  <c r="EE154" i="3"/>
  <c r="EK154" i="3"/>
  <c r="EQ154" i="3"/>
  <c r="ES154" i="3"/>
  <c r="ET154" i="3" s="1"/>
  <c r="EV154" i="3"/>
  <c r="FI154" i="3"/>
  <c r="FK154" i="3" s="1"/>
  <c r="I155" i="3"/>
  <c r="O155" i="3"/>
  <c r="U155" i="3"/>
  <c r="AA155" i="3"/>
  <c r="AG155" i="3"/>
  <c r="AM155" i="3"/>
  <c r="AS155" i="3"/>
  <c r="AY155" i="3"/>
  <c r="BE155" i="3"/>
  <c r="BK155" i="3"/>
  <c r="BQ155" i="3"/>
  <c r="BW155" i="3"/>
  <c r="CC155" i="3"/>
  <c r="CI155" i="3"/>
  <c r="CO155" i="3"/>
  <c r="CU155" i="3"/>
  <c r="DA155" i="3"/>
  <c r="DG155" i="3"/>
  <c r="DM155" i="3"/>
  <c r="DS155" i="3"/>
  <c r="DY155" i="3"/>
  <c r="EE155" i="3"/>
  <c r="EK155" i="3"/>
  <c r="EQ155" i="3"/>
  <c r="ES155" i="3"/>
  <c r="ET155" i="3" s="1"/>
  <c r="EV155" i="3"/>
  <c r="FI155" i="3"/>
  <c r="FJ155" i="3" s="1"/>
  <c r="I156" i="3"/>
  <c r="O156" i="3"/>
  <c r="U156" i="3"/>
  <c r="AA156" i="3"/>
  <c r="AG156" i="3"/>
  <c r="AM156" i="3"/>
  <c r="AS156" i="3"/>
  <c r="AY156" i="3"/>
  <c r="BE156" i="3"/>
  <c r="BK156" i="3"/>
  <c r="BQ156" i="3"/>
  <c r="BW156" i="3"/>
  <c r="CC156" i="3"/>
  <c r="CI156" i="3"/>
  <c r="CO156" i="3"/>
  <c r="CU156" i="3"/>
  <c r="DA156" i="3"/>
  <c r="DG156" i="3"/>
  <c r="DM156" i="3"/>
  <c r="DS156" i="3"/>
  <c r="DY156" i="3"/>
  <c r="EE156" i="3"/>
  <c r="EK156" i="3"/>
  <c r="EQ156" i="3"/>
  <c r="ES156" i="3"/>
  <c r="ET156" i="3" s="1"/>
  <c r="EV156" i="3"/>
  <c r="FI156" i="3"/>
  <c r="FJ156" i="3" s="1"/>
  <c r="I157" i="3"/>
  <c r="O157" i="3"/>
  <c r="U157" i="3"/>
  <c r="AA157" i="3"/>
  <c r="AG157" i="3"/>
  <c r="AM157" i="3"/>
  <c r="AS157" i="3"/>
  <c r="AY157" i="3"/>
  <c r="BE157" i="3"/>
  <c r="BK157" i="3"/>
  <c r="BQ157" i="3"/>
  <c r="BW157" i="3"/>
  <c r="CC157" i="3"/>
  <c r="CI157" i="3"/>
  <c r="CO157" i="3"/>
  <c r="CU157" i="3"/>
  <c r="DA157" i="3"/>
  <c r="DG157" i="3"/>
  <c r="DM157" i="3"/>
  <c r="DS157" i="3"/>
  <c r="DY157" i="3"/>
  <c r="EE157" i="3"/>
  <c r="EK157" i="3"/>
  <c r="EQ157" i="3"/>
  <c r="ES157" i="3"/>
  <c r="ET157" i="3" s="1"/>
  <c r="EV157" i="3"/>
  <c r="FI157" i="3"/>
  <c r="I158" i="3"/>
  <c r="O158" i="3"/>
  <c r="U158" i="3"/>
  <c r="AA158" i="3"/>
  <c r="AG158" i="3"/>
  <c r="AM158" i="3"/>
  <c r="AS158" i="3"/>
  <c r="AY158" i="3"/>
  <c r="BE158" i="3"/>
  <c r="BK158" i="3"/>
  <c r="BQ158" i="3"/>
  <c r="BW158" i="3"/>
  <c r="CC158" i="3"/>
  <c r="CI158" i="3"/>
  <c r="CO158" i="3"/>
  <c r="CU158" i="3"/>
  <c r="DA158" i="3"/>
  <c r="DG158" i="3"/>
  <c r="DM158" i="3"/>
  <c r="DS158" i="3"/>
  <c r="DY158" i="3"/>
  <c r="EE158" i="3"/>
  <c r="EK158" i="3"/>
  <c r="EQ158" i="3"/>
  <c r="ES158" i="3"/>
  <c r="ET158" i="3" s="1"/>
  <c r="EV158" i="3"/>
  <c r="FI158" i="3"/>
  <c r="FK158" i="3" s="1"/>
  <c r="I159" i="3"/>
  <c r="O159" i="3"/>
  <c r="U159" i="3"/>
  <c r="AA159" i="3"/>
  <c r="AG159" i="3"/>
  <c r="AM159" i="3"/>
  <c r="AS159" i="3"/>
  <c r="AY159" i="3"/>
  <c r="BE159" i="3"/>
  <c r="BK159" i="3"/>
  <c r="BQ159" i="3"/>
  <c r="BW159" i="3"/>
  <c r="CC159" i="3"/>
  <c r="CI159" i="3"/>
  <c r="CO159" i="3"/>
  <c r="CU159" i="3"/>
  <c r="DA159" i="3"/>
  <c r="DG159" i="3"/>
  <c r="DM159" i="3"/>
  <c r="DS159" i="3"/>
  <c r="DY159" i="3"/>
  <c r="EE159" i="3"/>
  <c r="EK159" i="3"/>
  <c r="EQ159" i="3"/>
  <c r="ES159" i="3"/>
  <c r="ET159" i="3" s="1"/>
  <c r="EV159" i="3"/>
  <c r="FI159" i="3"/>
  <c r="FJ159" i="3" s="1"/>
  <c r="I160" i="3"/>
  <c r="O160" i="3"/>
  <c r="U160" i="3"/>
  <c r="AA160" i="3"/>
  <c r="AG160" i="3"/>
  <c r="AM160" i="3"/>
  <c r="AS160" i="3"/>
  <c r="AY160" i="3"/>
  <c r="BE160" i="3"/>
  <c r="BK160" i="3"/>
  <c r="BQ160" i="3"/>
  <c r="BW160" i="3"/>
  <c r="CC160" i="3"/>
  <c r="CI160" i="3"/>
  <c r="CO160" i="3"/>
  <c r="CU160" i="3"/>
  <c r="DA160" i="3"/>
  <c r="DG160" i="3"/>
  <c r="DM160" i="3"/>
  <c r="DS160" i="3"/>
  <c r="DY160" i="3"/>
  <c r="EE160" i="3"/>
  <c r="EK160" i="3"/>
  <c r="EQ160" i="3"/>
  <c r="ES160" i="3"/>
  <c r="ET160" i="3" s="1"/>
  <c r="EV160" i="3"/>
  <c r="FI160" i="3"/>
  <c r="FK160" i="3" s="1"/>
  <c r="I161" i="3"/>
  <c r="O161" i="3"/>
  <c r="U161" i="3"/>
  <c r="AA161" i="3"/>
  <c r="AG161" i="3"/>
  <c r="AM161" i="3"/>
  <c r="AS161" i="3"/>
  <c r="AY161" i="3"/>
  <c r="BE161" i="3"/>
  <c r="BK161" i="3"/>
  <c r="BQ161" i="3"/>
  <c r="BW161" i="3"/>
  <c r="CC161" i="3"/>
  <c r="CI161" i="3"/>
  <c r="CO161" i="3"/>
  <c r="CU161" i="3"/>
  <c r="DA161" i="3"/>
  <c r="DG161" i="3"/>
  <c r="DM161" i="3"/>
  <c r="DS161" i="3"/>
  <c r="DY161" i="3"/>
  <c r="EE161" i="3"/>
  <c r="EK161" i="3"/>
  <c r="EQ161" i="3"/>
  <c r="ES161" i="3"/>
  <c r="ET161" i="3" s="1"/>
  <c r="EV161" i="3"/>
  <c r="FI161" i="3"/>
  <c r="FJ161" i="3" s="1"/>
  <c r="I162" i="3"/>
  <c r="O162" i="3"/>
  <c r="U162" i="3"/>
  <c r="AA162" i="3"/>
  <c r="AG162" i="3"/>
  <c r="AM162" i="3"/>
  <c r="AS162" i="3"/>
  <c r="AY162" i="3"/>
  <c r="BE162" i="3"/>
  <c r="BK162" i="3"/>
  <c r="BQ162" i="3"/>
  <c r="BW162" i="3"/>
  <c r="CC162" i="3"/>
  <c r="CI162" i="3"/>
  <c r="CO162" i="3"/>
  <c r="CU162" i="3"/>
  <c r="DA162" i="3"/>
  <c r="DG162" i="3"/>
  <c r="DM162" i="3"/>
  <c r="DS162" i="3"/>
  <c r="DY162" i="3"/>
  <c r="EE162" i="3"/>
  <c r="EK162" i="3"/>
  <c r="EQ162" i="3"/>
  <c r="ES162" i="3"/>
  <c r="ET162" i="3" s="1"/>
  <c r="EV162" i="3"/>
  <c r="FI162" i="3"/>
  <c r="FJ162" i="3" s="1"/>
  <c r="I163" i="3"/>
  <c r="O163" i="3"/>
  <c r="U163" i="3"/>
  <c r="AA163" i="3"/>
  <c r="AG163" i="3"/>
  <c r="AM163" i="3"/>
  <c r="AS163" i="3"/>
  <c r="AY163" i="3"/>
  <c r="BE163" i="3"/>
  <c r="BK163" i="3"/>
  <c r="BQ163" i="3"/>
  <c r="BW163" i="3"/>
  <c r="CC163" i="3"/>
  <c r="CI163" i="3"/>
  <c r="CO163" i="3"/>
  <c r="CU163" i="3"/>
  <c r="DA163" i="3"/>
  <c r="DG163" i="3"/>
  <c r="DM163" i="3"/>
  <c r="DS163" i="3"/>
  <c r="DY163" i="3"/>
  <c r="EE163" i="3"/>
  <c r="EK163" i="3"/>
  <c r="EQ163" i="3"/>
  <c r="ES163" i="3"/>
  <c r="ET163" i="3" s="1"/>
  <c r="EV163" i="3"/>
  <c r="FI163" i="3"/>
  <c r="FJ163" i="3" s="1"/>
  <c r="I164" i="3"/>
  <c r="O164" i="3"/>
  <c r="U164" i="3"/>
  <c r="AA164" i="3"/>
  <c r="AG164" i="3"/>
  <c r="AM164" i="3"/>
  <c r="AS164" i="3"/>
  <c r="AY164" i="3"/>
  <c r="BE164" i="3"/>
  <c r="BK164" i="3"/>
  <c r="BQ164" i="3"/>
  <c r="BW164" i="3"/>
  <c r="CC164" i="3"/>
  <c r="CI164" i="3"/>
  <c r="CO164" i="3"/>
  <c r="CU164" i="3"/>
  <c r="DA164" i="3"/>
  <c r="DG164" i="3"/>
  <c r="DM164" i="3"/>
  <c r="DS164" i="3"/>
  <c r="DY164" i="3"/>
  <c r="EE164" i="3"/>
  <c r="EK164" i="3"/>
  <c r="EQ164" i="3"/>
  <c r="ES164" i="3"/>
  <c r="ET164" i="3" s="1"/>
  <c r="EV164" i="3"/>
  <c r="FI164" i="3"/>
  <c r="FK164" i="3" s="1"/>
  <c r="I165" i="3"/>
  <c r="O165" i="3"/>
  <c r="U165" i="3"/>
  <c r="AA165" i="3"/>
  <c r="AG165" i="3"/>
  <c r="AM165" i="3"/>
  <c r="AS165" i="3"/>
  <c r="AY165" i="3"/>
  <c r="BE165" i="3"/>
  <c r="BK165" i="3"/>
  <c r="BQ165" i="3"/>
  <c r="BW165" i="3"/>
  <c r="CC165" i="3"/>
  <c r="CI165" i="3"/>
  <c r="CO165" i="3"/>
  <c r="CU165" i="3"/>
  <c r="DA165" i="3"/>
  <c r="DG165" i="3"/>
  <c r="DM165" i="3"/>
  <c r="DS165" i="3"/>
  <c r="DY165" i="3"/>
  <c r="EE165" i="3"/>
  <c r="EK165" i="3"/>
  <c r="EQ165" i="3"/>
  <c r="ES165" i="3"/>
  <c r="ET165" i="3" s="1"/>
  <c r="EV165" i="3"/>
  <c r="FI165" i="3"/>
  <c r="FJ165" i="3" s="1"/>
  <c r="I166" i="3"/>
  <c r="O166" i="3"/>
  <c r="U166" i="3"/>
  <c r="AA166" i="3"/>
  <c r="AG166" i="3"/>
  <c r="AM166" i="3"/>
  <c r="AS166" i="3"/>
  <c r="AY166" i="3"/>
  <c r="BE166" i="3"/>
  <c r="BK166" i="3"/>
  <c r="BQ166" i="3"/>
  <c r="BW166" i="3"/>
  <c r="CC166" i="3"/>
  <c r="CI166" i="3"/>
  <c r="CO166" i="3"/>
  <c r="CU166" i="3"/>
  <c r="DA166" i="3"/>
  <c r="DG166" i="3"/>
  <c r="DM166" i="3"/>
  <c r="DS166" i="3"/>
  <c r="DY166" i="3"/>
  <c r="EE166" i="3"/>
  <c r="EK166" i="3"/>
  <c r="EQ166" i="3"/>
  <c r="ES166" i="3"/>
  <c r="ET166" i="3" s="1"/>
  <c r="EV166" i="3"/>
  <c r="FI166" i="3"/>
  <c r="FK166" i="3" s="1"/>
  <c r="I167" i="3"/>
  <c r="O167" i="3"/>
  <c r="U167" i="3"/>
  <c r="AA167" i="3"/>
  <c r="AG167" i="3"/>
  <c r="AM167" i="3"/>
  <c r="AS167" i="3"/>
  <c r="AY167" i="3"/>
  <c r="BE167" i="3"/>
  <c r="BK167" i="3"/>
  <c r="BQ167" i="3"/>
  <c r="BW167" i="3"/>
  <c r="CC167" i="3"/>
  <c r="CI167" i="3"/>
  <c r="CO167" i="3"/>
  <c r="CU167" i="3"/>
  <c r="DA167" i="3"/>
  <c r="DG167" i="3"/>
  <c r="DM167" i="3"/>
  <c r="DS167" i="3"/>
  <c r="DY167" i="3"/>
  <c r="EE167" i="3"/>
  <c r="EK167" i="3"/>
  <c r="EQ167" i="3"/>
  <c r="ES167" i="3"/>
  <c r="ET167" i="3" s="1"/>
  <c r="EV167" i="3"/>
  <c r="FI167" i="3"/>
  <c r="FJ167" i="3" s="1"/>
  <c r="I168" i="3"/>
  <c r="O168" i="3"/>
  <c r="U168" i="3"/>
  <c r="AA168" i="3"/>
  <c r="AG168" i="3"/>
  <c r="AM168" i="3"/>
  <c r="AS168" i="3"/>
  <c r="AY168" i="3"/>
  <c r="BE168" i="3"/>
  <c r="BK168" i="3"/>
  <c r="BQ168" i="3"/>
  <c r="BW168" i="3"/>
  <c r="CC168" i="3"/>
  <c r="CI168" i="3"/>
  <c r="CO168" i="3"/>
  <c r="CU168" i="3"/>
  <c r="DA168" i="3"/>
  <c r="DG168" i="3"/>
  <c r="DM168" i="3"/>
  <c r="DS168" i="3"/>
  <c r="DY168" i="3"/>
  <c r="EE168" i="3"/>
  <c r="EK168" i="3"/>
  <c r="EQ168" i="3"/>
  <c r="ES168" i="3"/>
  <c r="ET168" i="3" s="1"/>
  <c r="EV168" i="3"/>
  <c r="FI168" i="3"/>
  <c r="FK168" i="3" s="1"/>
  <c r="I169" i="3"/>
  <c r="O169" i="3"/>
  <c r="U169" i="3"/>
  <c r="AA169" i="3"/>
  <c r="AG169" i="3"/>
  <c r="AM169" i="3"/>
  <c r="AS169" i="3"/>
  <c r="AY169" i="3"/>
  <c r="BE169" i="3"/>
  <c r="BK169" i="3"/>
  <c r="BQ169" i="3"/>
  <c r="BW169" i="3"/>
  <c r="CC169" i="3"/>
  <c r="CI169" i="3"/>
  <c r="CO169" i="3"/>
  <c r="CU169" i="3"/>
  <c r="DA169" i="3"/>
  <c r="DG169" i="3"/>
  <c r="DM169" i="3"/>
  <c r="DS169" i="3"/>
  <c r="DY169" i="3"/>
  <c r="EE169" i="3"/>
  <c r="EK169" i="3"/>
  <c r="EQ169" i="3"/>
  <c r="ES169" i="3"/>
  <c r="ET169" i="3" s="1"/>
  <c r="EV169" i="3"/>
  <c r="FI169" i="3"/>
  <c r="FJ169" i="3" s="1"/>
  <c r="I170" i="3"/>
  <c r="O170" i="3"/>
  <c r="U170" i="3"/>
  <c r="AA170" i="3"/>
  <c r="AG170" i="3"/>
  <c r="AM170" i="3"/>
  <c r="AS170" i="3"/>
  <c r="AY170" i="3"/>
  <c r="BE170" i="3"/>
  <c r="BK170" i="3"/>
  <c r="BQ170" i="3"/>
  <c r="BW170" i="3"/>
  <c r="CC170" i="3"/>
  <c r="CI170" i="3"/>
  <c r="CO170" i="3"/>
  <c r="CU170" i="3"/>
  <c r="DA170" i="3"/>
  <c r="DG170" i="3"/>
  <c r="DM170" i="3"/>
  <c r="DS170" i="3"/>
  <c r="DY170" i="3"/>
  <c r="EE170" i="3"/>
  <c r="EK170" i="3"/>
  <c r="EQ170" i="3"/>
  <c r="ES170" i="3"/>
  <c r="ET170" i="3" s="1"/>
  <c r="EV170" i="3"/>
  <c r="FI170" i="3"/>
  <c r="FJ170" i="3" s="1"/>
  <c r="I171" i="3"/>
  <c r="O171" i="3"/>
  <c r="U171" i="3"/>
  <c r="AA171" i="3"/>
  <c r="AG171" i="3"/>
  <c r="AM171" i="3"/>
  <c r="AS171" i="3"/>
  <c r="AY171" i="3"/>
  <c r="BE171" i="3"/>
  <c r="BK171" i="3"/>
  <c r="BQ171" i="3"/>
  <c r="BW171" i="3"/>
  <c r="CC171" i="3"/>
  <c r="CI171" i="3"/>
  <c r="CO171" i="3"/>
  <c r="CU171" i="3"/>
  <c r="DA171" i="3"/>
  <c r="DG171" i="3"/>
  <c r="DM171" i="3"/>
  <c r="DS171" i="3"/>
  <c r="DY171" i="3"/>
  <c r="EE171" i="3"/>
  <c r="EK171" i="3"/>
  <c r="EQ171" i="3"/>
  <c r="ES171" i="3"/>
  <c r="ET171" i="3" s="1"/>
  <c r="EV171" i="3"/>
  <c r="FI171" i="3"/>
  <c r="FK171" i="3" s="1"/>
  <c r="I172" i="3"/>
  <c r="O172" i="3"/>
  <c r="U172" i="3"/>
  <c r="AA172" i="3"/>
  <c r="AG172" i="3"/>
  <c r="AM172" i="3"/>
  <c r="AS172" i="3"/>
  <c r="AY172" i="3"/>
  <c r="BE172" i="3"/>
  <c r="BK172" i="3"/>
  <c r="BQ172" i="3"/>
  <c r="BW172" i="3"/>
  <c r="CC172" i="3"/>
  <c r="CI172" i="3"/>
  <c r="CO172" i="3"/>
  <c r="CU172" i="3"/>
  <c r="DA172" i="3"/>
  <c r="DG172" i="3"/>
  <c r="DM172" i="3"/>
  <c r="DS172" i="3"/>
  <c r="DY172" i="3"/>
  <c r="EE172" i="3"/>
  <c r="EK172" i="3"/>
  <c r="EQ172" i="3"/>
  <c r="ES172" i="3"/>
  <c r="ET172" i="3" s="1"/>
  <c r="EV172" i="3"/>
  <c r="FI172" i="3"/>
  <c r="FK172" i="3" s="1"/>
  <c r="FJ172" i="3"/>
  <c r="I173" i="3"/>
  <c r="O173" i="3"/>
  <c r="U173" i="3"/>
  <c r="AA173" i="3"/>
  <c r="AG173" i="3"/>
  <c r="AM173" i="3"/>
  <c r="AS173" i="3"/>
  <c r="AY173" i="3"/>
  <c r="BE173" i="3"/>
  <c r="BK173" i="3"/>
  <c r="BQ173" i="3"/>
  <c r="BW173" i="3"/>
  <c r="CC173" i="3"/>
  <c r="CI173" i="3"/>
  <c r="CO173" i="3"/>
  <c r="CU173" i="3"/>
  <c r="DA173" i="3"/>
  <c r="DG173" i="3"/>
  <c r="DM173" i="3"/>
  <c r="DS173" i="3"/>
  <c r="DY173" i="3"/>
  <c r="EE173" i="3"/>
  <c r="EK173" i="3"/>
  <c r="EQ173" i="3"/>
  <c r="ES173" i="3"/>
  <c r="ET173" i="3" s="1"/>
  <c r="EV173" i="3"/>
  <c r="FI173" i="3"/>
  <c r="FK173" i="3" s="1"/>
  <c r="I174" i="3"/>
  <c r="O174" i="3"/>
  <c r="U174" i="3"/>
  <c r="AA174" i="3"/>
  <c r="AG174" i="3"/>
  <c r="AM174" i="3"/>
  <c r="AS174" i="3"/>
  <c r="AY174" i="3"/>
  <c r="BE174" i="3"/>
  <c r="BK174" i="3"/>
  <c r="BQ174" i="3"/>
  <c r="BW174" i="3"/>
  <c r="CC174" i="3"/>
  <c r="CI174" i="3"/>
  <c r="CO174" i="3"/>
  <c r="CU174" i="3"/>
  <c r="DA174" i="3"/>
  <c r="DG174" i="3"/>
  <c r="DM174" i="3"/>
  <c r="DS174" i="3"/>
  <c r="DY174" i="3"/>
  <c r="EE174" i="3"/>
  <c r="EK174" i="3"/>
  <c r="EQ174" i="3"/>
  <c r="ES174" i="3"/>
  <c r="ET174" i="3" s="1"/>
  <c r="EV174" i="3"/>
  <c r="FI174" i="3"/>
  <c r="FJ174" i="3" s="1"/>
  <c r="I175" i="3"/>
  <c r="O175" i="3"/>
  <c r="U175" i="3"/>
  <c r="AA175" i="3"/>
  <c r="AG175" i="3"/>
  <c r="AM175" i="3"/>
  <c r="AS175" i="3"/>
  <c r="AY175" i="3"/>
  <c r="BE175" i="3"/>
  <c r="BK175" i="3"/>
  <c r="BQ175" i="3"/>
  <c r="BW175" i="3"/>
  <c r="CC175" i="3"/>
  <c r="CI175" i="3"/>
  <c r="CO175" i="3"/>
  <c r="CU175" i="3"/>
  <c r="DA175" i="3"/>
  <c r="DG175" i="3"/>
  <c r="DM175" i="3"/>
  <c r="DS175" i="3"/>
  <c r="DY175" i="3"/>
  <c r="EE175" i="3"/>
  <c r="EK175" i="3"/>
  <c r="EQ175" i="3"/>
  <c r="ES175" i="3"/>
  <c r="ET175" i="3" s="1"/>
  <c r="EV175" i="3"/>
  <c r="FI175" i="3"/>
  <c r="FK175" i="3" s="1"/>
  <c r="I176" i="3"/>
  <c r="O176" i="3"/>
  <c r="U176" i="3"/>
  <c r="AA176" i="3"/>
  <c r="AG176" i="3"/>
  <c r="AM176" i="3"/>
  <c r="AS176" i="3"/>
  <c r="AY176" i="3"/>
  <c r="BE176" i="3"/>
  <c r="BK176" i="3"/>
  <c r="BQ176" i="3"/>
  <c r="BW176" i="3"/>
  <c r="CC176" i="3"/>
  <c r="CI176" i="3"/>
  <c r="CO176" i="3"/>
  <c r="CU176" i="3"/>
  <c r="DA176" i="3"/>
  <c r="DG176" i="3"/>
  <c r="DM176" i="3"/>
  <c r="DS176" i="3"/>
  <c r="DY176" i="3"/>
  <c r="EE176" i="3"/>
  <c r="EK176" i="3"/>
  <c r="EQ176" i="3"/>
  <c r="ES176" i="3"/>
  <c r="ET176" i="3" s="1"/>
  <c r="EV176" i="3"/>
  <c r="FI176" i="3"/>
  <c r="FK176" i="3" s="1"/>
  <c r="I177" i="3"/>
  <c r="O177" i="3"/>
  <c r="U177" i="3"/>
  <c r="AA177" i="3"/>
  <c r="AG177" i="3"/>
  <c r="AM177" i="3"/>
  <c r="AS177" i="3"/>
  <c r="AY177" i="3"/>
  <c r="BE177" i="3"/>
  <c r="BK177" i="3"/>
  <c r="BQ177" i="3"/>
  <c r="BW177" i="3"/>
  <c r="CC177" i="3"/>
  <c r="CI177" i="3"/>
  <c r="CO177" i="3"/>
  <c r="CU177" i="3"/>
  <c r="DA177" i="3"/>
  <c r="DG177" i="3"/>
  <c r="DM177" i="3"/>
  <c r="DS177" i="3"/>
  <c r="DY177" i="3"/>
  <c r="EE177" i="3"/>
  <c r="EK177" i="3"/>
  <c r="EQ177" i="3"/>
  <c r="ES177" i="3"/>
  <c r="ET177" i="3" s="1"/>
  <c r="EV177" i="3"/>
  <c r="FI177" i="3"/>
  <c r="FJ177" i="3" s="1"/>
  <c r="I178" i="3"/>
  <c r="O178" i="3"/>
  <c r="U178" i="3"/>
  <c r="AA178" i="3"/>
  <c r="AG178" i="3"/>
  <c r="AM178" i="3"/>
  <c r="AS178" i="3"/>
  <c r="AY178" i="3"/>
  <c r="BE178" i="3"/>
  <c r="BK178" i="3"/>
  <c r="BQ178" i="3"/>
  <c r="BW178" i="3"/>
  <c r="CC178" i="3"/>
  <c r="CI178" i="3"/>
  <c r="CO178" i="3"/>
  <c r="CU178" i="3"/>
  <c r="DA178" i="3"/>
  <c r="DG178" i="3"/>
  <c r="DM178" i="3"/>
  <c r="DS178" i="3"/>
  <c r="DY178" i="3"/>
  <c r="EE178" i="3"/>
  <c r="EK178" i="3"/>
  <c r="EQ178" i="3"/>
  <c r="ES178" i="3"/>
  <c r="ET178" i="3" s="1"/>
  <c r="EV178" i="3"/>
  <c r="FI178" i="3"/>
  <c r="FJ178" i="3" s="1"/>
  <c r="I179" i="3"/>
  <c r="O179" i="3"/>
  <c r="U179" i="3"/>
  <c r="AA179" i="3"/>
  <c r="AG179" i="3"/>
  <c r="AM179" i="3"/>
  <c r="AS179" i="3"/>
  <c r="AY179" i="3"/>
  <c r="BE179" i="3"/>
  <c r="BK179" i="3"/>
  <c r="BQ179" i="3"/>
  <c r="BW179" i="3"/>
  <c r="CC179" i="3"/>
  <c r="CI179" i="3"/>
  <c r="CO179" i="3"/>
  <c r="CU179" i="3"/>
  <c r="DA179" i="3"/>
  <c r="DG179" i="3"/>
  <c r="DM179" i="3"/>
  <c r="DS179" i="3"/>
  <c r="DY179" i="3"/>
  <c r="EE179" i="3"/>
  <c r="EK179" i="3"/>
  <c r="EQ179" i="3"/>
  <c r="ES179" i="3"/>
  <c r="ET179" i="3" s="1"/>
  <c r="EV179" i="3"/>
  <c r="FI179" i="3"/>
  <c r="FJ179" i="3" s="1"/>
  <c r="I180" i="3"/>
  <c r="O180" i="3"/>
  <c r="U180" i="3"/>
  <c r="AA180" i="3"/>
  <c r="AG180" i="3"/>
  <c r="AM180" i="3"/>
  <c r="AS180" i="3"/>
  <c r="AY180" i="3"/>
  <c r="BE180" i="3"/>
  <c r="BK180" i="3"/>
  <c r="BQ180" i="3"/>
  <c r="BW180" i="3"/>
  <c r="CC180" i="3"/>
  <c r="CI180" i="3"/>
  <c r="CO180" i="3"/>
  <c r="CU180" i="3"/>
  <c r="DA180" i="3"/>
  <c r="DG180" i="3"/>
  <c r="DM180" i="3"/>
  <c r="DS180" i="3"/>
  <c r="DY180" i="3"/>
  <c r="EE180" i="3"/>
  <c r="EK180" i="3"/>
  <c r="EQ180" i="3"/>
  <c r="ES180" i="3"/>
  <c r="ET180" i="3" s="1"/>
  <c r="EV180" i="3"/>
  <c r="FI180" i="3"/>
  <c r="FK180" i="3" s="1"/>
  <c r="I181" i="3"/>
  <c r="O181" i="3"/>
  <c r="U181" i="3"/>
  <c r="AA181" i="3"/>
  <c r="AG181" i="3"/>
  <c r="AM181" i="3"/>
  <c r="AS181" i="3"/>
  <c r="AY181" i="3"/>
  <c r="BE181" i="3"/>
  <c r="BK181" i="3"/>
  <c r="BQ181" i="3"/>
  <c r="BW181" i="3"/>
  <c r="CC181" i="3"/>
  <c r="CI181" i="3"/>
  <c r="CO181" i="3"/>
  <c r="CU181" i="3"/>
  <c r="DA181" i="3"/>
  <c r="DG181" i="3"/>
  <c r="DM181" i="3"/>
  <c r="DS181" i="3"/>
  <c r="DY181" i="3"/>
  <c r="EE181" i="3"/>
  <c r="EK181" i="3"/>
  <c r="EQ181" i="3"/>
  <c r="ES181" i="3"/>
  <c r="ET181" i="3" s="1"/>
  <c r="EV181" i="3"/>
  <c r="FI181" i="3"/>
  <c r="FK181" i="3" s="1"/>
  <c r="I182" i="3"/>
  <c r="O182" i="3"/>
  <c r="U182" i="3"/>
  <c r="AA182" i="3"/>
  <c r="AG182" i="3"/>
  <c r="AM182" i="3"/>
  <c r="AS182" i="3"/>
  <c r="AY182" i="3"/>
  <c r="BE182" i="3"/>
  <c r="BK182" i="3"/>
  <c r="BQ182" i="3"/>
  <c r="BW182" i="3"/>
  <c r="CC182" i="3"/>
  <c r="CI182" i="3"/>
  <c r="CO182" i="3"/>
  <c r="CU182" i="3"/>
  <c r="DA182" i="3"/>
  <c r="DG182" i="3"/>
  <c r="DM182" i="3"/>
  <c r="DS182" i="3"/>
  <c r="DY182" i="3"/>
  <c r="EE182" i="3"/>
  <c r="EK182" i="3"/>
  <c r="EQ182" i="3"/>
  <c r="ES182" i="3"/>
  <c r="ET182" i="3" s="1"/>
  <c r="EV182" i="3"/>
  <c r="FI182" i="3"/>
  <c r="FK182" i="3" s="1"/>
  <c r="I183" i="3"/>
  <c r="O183" i="3"/>
  <c r="U183" i="3"/>
  <c r="AA183" i="3"/>
  <c r="AG183" i="3"/>
  <c r="AM183" i="3"/>
  <c r="AS183" i="3"/>
  <c r="AY183" i="3"/>
  <c r="BE183" i="3"/>
  <c r="BK183" i="3"/>
  <c r="BQ183" i="3"/>
  <c r="BW183" i="3"/>
  <c r="CC183" i="3"/>
  <c r="CI183" i="3"/>
  <c r="CO183" i="3"/>
  <c r="CU183" i="3"/>
  <c r="DA183" i="3"/>
  <c r="DG183" i="3"/>
  <c r="DM183" i="3"/>
  <c r="DS183" i="3"/>
  <c r="DY183" i="3"/>
  <c r="EE183" i="3"/>
  <c r="EK183" i="3"/>
  <c r="EQ183" i="3"/>
  <c r="ES183" i="3"/>
  <c r="ET183" i="3" s="1"/>
  <c r="EV183" i="3"/>
  <c r="FI183" i="3"/>
  <c r="FK183" i="3" s="1"/>
  <c r="I184" i="3"/>
  <c r="O184" i="3"/>
  <c r="U184" i="3"/>
  <c r="AA184" i="3"/>
  <c r="AG184" i="3"/>
  <c r="AM184" i="3"/>
  <c r="AS184" i="3"/>
  <c r="AY184" i="3"/>
  <c r="BE184" i="3"/>
  <c r="BK184" i="3"/>
  <c r="BQ184" i="3"/>
  <c r="BW184" i="3"/>
  <c r="CC184" i="3"/>
  <c r="CI184" i="3"/>
  <c r="CO184" i="3"/>
  <c r="CU184" i="3"/>
  <c r="DA184" i="3"/>
  <c r="DG184" i="3"/>
  <c r="DM184" i="3"/>
  <c r="DS184" i="3"/>
  <c r="DY184" i="3"/>
  <c r="EE184" i="3"/>
  <c r="EK184" i="3"/>
  <c r="EQ184" i="3"/>
  <c r="ES184" i="3"/>
  <c r="ET184" i="3" s="1"/>
  <c r="EV184" i="3"/>
  <c r="FI184" i="3"/>
  <c r="I185" i="3"/>
  <c r="O185" i="3"/>
  <c r="U185" i="3"/>
  <c r="AA185" i="3"/>
  <c r="AG185" i="3"/>
  <c r="AM185" i="3"/>
  <c r="AS185" i="3"/>
  <c r="AY185" i="3"/>
  <c r="BE185" i="3"/>
  <c r="BK185" i="3"/>
  <c r="BQ185" i="3"/>
  <c r="BW185" i="3"/>
  <c r="CC185" i="3"/>
  <c r="CI185" i="3"/>
  <c r="CO185" i="3"/>
  <c r="CU185" i="3"/>
  <c r="DA185" i="3"/>
  <c r="DG185" i="3"/>
  <c r="DM185" i="3"/>
  <c r="DS185" i="3"/>
  <c r="DY185" i="3"/>
  <c r="EE185" i="3"/>
  <c r="EK185" i="3"/>
  <c r="EQ185" i="3"/>
  <c r="ES185" i="3"/>
  <c r="ET185" i="3" s="1"/>
  <c r="EV185" i="3"/>
  <c r="FI185" i="3"/>
  <c r="I186" i="3"/>
  <c r="O186" i="3"/>
  <c r="U186" i="3"/>
  <c r="AA186" i="3"/>
  <c r="AG186" i="3"/>
  <c r="AM186" i="3"/>
  <c r="AS186" i="3"/>
  <c r="AY186" i="3"/>
  <c r="BE186" i="3"/>
  <c r="BK186" i="3"/>
  <c r="BQ186" i="3"/>
  <c r="BW186" i="3"/>
  <c r="CC186" i="3"/>
  <c r="CI186" i="3"/>
  <c r="CO186" i="3"/>
  <c r="CU186" i="3"/>
  <c r="DA186" i="3"/>
  <c r="DG186" i="3"/>
  <c r="DM186" i="3"/>
  <c r="DS186" i="3"/>
  <c r="DY186" i="3"/>
  <c r="EE186" i="3"/>
  <c r="EK186" i="3"/>
  <c r="EQ186" i="3"/>
  <c r="ES186" i="3"/>
  <c r="ET186" i="3" s="1"/>
  <c r="EV186" i="3"/>
  <c r="FI186" i="3"/>
  <c r="FK186" i="3" s="1"/>
  <c r="I187" i="3"/>
  <c r="O187" i="3"/>
  <c r="U187" i="3"/>
  <c r="AA187" i="3"/>
  <c r="AG187" i="3"/>
  <c r="AM187" i="3"/>
  <c r="AS187" i="3"/>
  <c r="AY187" i="3"/>
  <c r="BE187" i="3"/>
  <c r="BK187" i="3"/>
  <c r="BQ187" i="3"/>
  <c r="BW187" i="3"/>
  <c r="CC187" i="3"/>
  <c r="CI187" i="3"/>
  <c r="CO187" i="3"/>
  <c r="CU187" i="3"/>
  <c r="DA187" i="3"/>
  <c r="DG187" i="3"/>
  <c r="DM187" i="3"/>
  <c r="DS187" i="3"/>
  <c r="DY187" i="3"/>
  <c r="EE187" i="3"/>
  <c r="EK187" i="3"/>
  <c r="EQ187" i="3"/>
  <c r="ES187" i="3"/>
  <c r="ET187" i="3" s="1"/>
  <c r="EV187" i="3"/>
  <c r="FI187" i="3"/>
  <c r="FK187" i="3" s="1"/>
  <c r="I188" i="3"/>
  <c r="O188" i="3"/>
  <c r="U188" i="3"/>
  <c r="AA188" i="3"/>
  <c r="AG188" i="3"/>
  <c r="AM188" i="3"/>
  <c r="AS188" i="3"/>
  <c r="AY188" i="3"/>
  <c r="BE188" i="3"/>
  <c r="BK188" i="3"/>
  <c r="BQ188" i="3"/>
  <c r="BW188" i="3"/>
  <c r="CC188" i="3"/>
  <c r="CI188" i="3"/>
  <c r="CO188" i="3"/>
  <c r="CU188" i="3"/>
  <c r="DA188" i="3"/>
  <c r="DG188" i="3"/>
  <c r="DM188" i="3"/>
  <c r="DS188" i="3"/>
  <c r="DY188" i="3"/>
  <c r="EE188" i="3"/>
  <c r="EK188" i="3"/>
  <c r="EQ188" i="3"/>
  <c r="ES188" i="3"/>
  <c r="ET188" i="3" s="1"/>
  <c r="EV188" i="3"/>
  <c r="FI188" i="3"/>
  <c r="I189" i="3"/>
  <c r="O189" i="3"/>
  <c r="U189" i="3"/>
  <c r="AA189" i="3"/>
  <c r="AG189" i="3"/>
  <c r="AM189" i="3"/>
  <c r="AS189" i="3"/>
  <c r="AY189" i="3"/>
  <c r="BE189" i="3"/>
  <c r="BK189" i="3"/>
  <c r="BQ189" i="3"/>
  <c r="BW189" i="3"/>
  <c r="CC189" i="3"/>
  <c r="CI189" i="3"/>
  <c r="CO189" i="3"/>
  <c r="CU189" i="3"/>
  <c r="DA189" i="3"/>
  <c r="DG189" i="3"/>
  <c r="DM189" i="3"/>
  <c r="DS189" i="3"/>
  <c r="DY189" i="3"/>
  <c r="EE189" i="3"/>
  <c r="EK189" i="3"/>
  <c r="EQ189" i="3"/>
  <c r="ES189" i="3"/>
  <c r="ET189" i="3" s="1"/>
  <c r="EV189" i="3"/>
  <c r="FI189" i="3"/>
  <c r="FJ189" i="3" s="1"/>
  <c r="I190" i="3"/>
  <c r="O190" i="3"/>
  <c r="U190" i="3"/>
  <c r="AA190" i="3"/>
  <c r="AG190" i="3"/>
  <c r="AM190" i="3"/>
  <c r="AS190" i="3"/>
  <c r="AY190" i="3"/>
  <c r="BE190" i="3"/>
  <c r="BK190" i="3"/>
  <c r="BQ190" i="3"/>
  <c r="BW190" i="3"/>
  <c r="CC190" i="3"/>
  <c r="CI190" i="3"/>
  <c r="CO190" i="3"/>
  <c r="CU190" i="3"/>
  <c r="DA190" i="3"/>
  <c r="DG190" i="3"/>
  <c r="DM190" i="3"/>
  <c r="DS190" i="3"/>
  <c r="DY190" i="3"/>
  <c r="EE190" i="3"/>
  <c r="EK190" i="3"/>
  <c r="EQ190" i="3"/>
  <c r="ES190" i="3"/>
  <c r="ET190" i="3" s="1"/>
  <c r="EV190" i="3"/>
  <c r="FI190" i="3"/>
  <c r="FK190" i="3" s="1"/>
  <c r="I191" i="3"/>
  <c r="O191" i="3"/>
  <c r="U191" i="3"/>
  <c r="AA191" i="3"/>
  <c r="AG191" i="3"/>
  <c r="AM191" i="3"/>
  <c r="AS191" i="3"/>
  <c r="AY191" i="3"/>
  <c r="BE191" i="3"/>
  <c r="BK191" i="3"/>
  <c r="BQ191" i="3"/>
  <c r="BW191" i="3"/>
  <c r="CC191" i="3"/>
  <c r="CI191" i="3"/>
  <c r="CO191" i="3"/>
  <c r="CU191" i="3"/>
  <c r="DA191" i="3"/>
  <c r="DG191" i="3"/>
  <c r="DM191" i="3"/>
  <c r="DS191" i="3"/>
  <c r="DY191" i="3"/>
  <c r="EE191" i="3"/>
  <c r="EK191" i="3"/>
  <c r="EQ191" i="3"/>
  <c r="ES191" i="3"/>
  <c r="ET191" i="3" s="1"/>
  <c r="EV191" i="3"/>
  <c r="FI191" i="3"/>
  <c r="FJ191" i="3" s="1"/>
  <c r="I192" i="3"/>
  <c r="O192" i="3"/>
  <c r="U192" i="3"/>
  <c r="AA192" i="3"/>
  <c r="AG192" i="3"/>
  <c r="AM192" i="3"/>
  <c r="AS192" i="3"/>
  <c r="AY192" i="3"/>
  <c r="BE192" i="3"/>
  <c r="BK192" i="3"/>
  <c r="BQ192" i="3"/>
  <c r="BW192" i="3"/>
  <c r="CC192" i="3"/>
  <c r="CI192" i="3"/>
  <c r="CO192" i="3"/>
  <c r="CU192" i="3"/>
  <c r="DA192" i="3"/>
  <c r="DG192" i="3"/>
  <c r="DM192" i="3"/>
  <c r="DS192" i="3"/>
  <c r="DY192" i="3"/>
  <c r="EE192" i="3"/>
  <c r="EK192" i="3"/>
  <c r="EQ192" i="3"/>
  <c r="ES192" i="3"/>
  <c r="ET192" i="3" s="1"/>
  <c r="EV192" i="3"/>
  <c r="FI192" i="3"/>
  <c r="FK192" i="3" s="1"/>
  <c r="I193" i="3"/>
  <c r="O193" i="3"/>
  <c r="U193" i="3"/>
  <c r="AA193" i="3"/>
  <c r="AG193" i="3"/>
  <c r="AM193" i="3"/>
  <c r="AS193" i="3"/>
  <c r="AY193" i="3"/>
  <c r="BE193" i="3"/>
  <c r="BK193" i="3"/>
  <c r="BQ193" i="3"/>
  <c r="BW193" i="3"/>
  <c r="CC193" i="3"/>
  <c r="CI193" i="3"/>
  <c r="CO193" i="3"/>
  <c r="CU193" i="3"/>
  <c r="DA193" i="3"/>
  <c r="DG193" i="3"/>
  <c r="DM193" i="3"/>
  <c r="DS193" i="3"/>
  <c r="DY193" i="3"/>
  <c r="EE193" i="3"/>
  <c r="EK193" i="3"/>
  <c r="EQ193" i="3"/>
  <c r="ES193" i="3"/>
  <c r="ET193" i="3" s="1"/>
  <c r="EV193" i="3"/>
  <c r="FI193" i="3"/>
  <c r="FJ193" i="3" s="1"/>
  <c r="I194" i="3"/>
  <c r="O194" i="3"/>
  <c r="U194" i="3"/>
  <c r="AA194" i="3"/>
  <c r="AG194" i="3"/>
  <c r="AM194" i="3"/>
  <c r="AS194" i="3"/>
  <c r="AY194" i="3"/>
  <c r="BE194" i="3"/>
  <c r="BK194" i="3"/>
  <c r="BQ194" i="3"/>
  <c r="BW194" i="3"/>
  <c r="CC194" i="3"/>
  <c r="CI194" i="3"/>
  <c r="CO194" i="3"/>
  <c r="CU194" i="3"/>
  <c r="DA194" i="3"/>
  <c r="DG194" i="3"/>
  <c r="DM194" i="3"/>
  <c r="DS194" i="3"/>
  <c r="DY194" i="3"/>
  <c r="EE194" i="3"/>
  <c r="EK194" i="3"/>
  <c r="EQ194" i="3"/>
  <c r="ES194" i="3"/>
  <c r="ET194" i="3" s="1"/>
  <c r="EV194" i="3"/>
  <c r="FI194" i="3"/>
  <c r="FJ194" i="3" s="1"/>
  <c r="I195" i="3"/>
  <c r="O195" i="3"/>
  <c r="U195" i="3"/>
  <c r="AA195" i="3"/>
  <c r="AG195" i="3"/>
  <c r="AM195" i="3"/>
  <c r="AS195" i="3"/>
  <c r="AY195" i="3"/>
  <c r="BE195" i="3"/>
  <c r="BK195" i="3"/>
  <c r="BQ195" i="3"/>
  <c r="BW195" i="3"/>
  <c r="CC195" i="3"/>
  <c r="CI195" i="3"/>
  <c r="CO195" i="3"/>
  <c r="CU195" i="3"/>
  <c r="DA195" i="3"/>
  <c r="DG195" i="3"/>
  <c r="DM195" i="3"/>
  <c r="DS195" i="3"/>
  <c r="DY195" i="3"/>
  <c r="EE195" i="3"/>
  <c r="EK195" i="3"/>
  <c r="EQ195" i="3"/>
  <c r="ES195" i="3"/>
  <c r="ET195" i="3" s="1"/>
  <c r="EV195" i="3"/>
  <c r="FI195" i="3"/>
  <c r="I196" i="3"/>
  <c r="O196" i="3"/>
  <c r="U196" i="3"/>
  <c r="AA196" i="3"/>
  <c r="AG196" i="3"/>
  <c r="AM196" i="3"/>
  <c r="AS196" i="3"/>
  <c r="AY196" i="3"/>
  <c r="BE196" i="3"/>
  <c r="BK196" i="3"/>
  <c r="BQ196" i="3"/>
  <c r="BW196" i="3"/>
  <c r="CC196" i="3"/>
  <c r="CI196" i="3"/>
  <c r="CO196" i="3"/>
  <c r="CU196" i="3"/>
  <c r="DA196" i="3"/>
  <c r="DG196" i="3"/>
  <c r="DM196" i="3"/>
  <c r="DS196" i="3"/>
  <c r="DY196" i="3"/>
  <c r="EE196" i="3"/>
  <c r="EK196" i="3"/>
  <c r="EQ196" i="3"/>
  <c r="ES196" i="3"/>
  <c r="ET196" i="3" s="1"/>
  <c r="EV196" i="3"/>
  <c r="FI196" i="3"/>
  <c r="FJ196" i="3" s="1"/>
  <c r="I197" i="3"/>
  <c r="O197" i="3"/>
  <c r="U197" i="3"/>
  <c r="AA197" i="3"/>
  <c r="AG197" i="3"/>
  <c r="AM197" i="3"/>
  <c r="AS197" i="3"/>
  <c r="AY197" i="3"/>
  <c r="BE197" i="3"/>
  <c r="BK197" i="3"/>
  <c r="BQ197" i="3"/>
  <c r="BW197" i="3"/>
  <c r="CC197" i="3"/>
  <c r="CI197" i="3"/>
  <c r="CO197" i="3"/>
  <c r="CU197" i="3"/>
  <c r="DA197" i="3"/>
  <c r="DG197" i="3"/>
  <c r="DM197" i="3"/>
  <c r="DS197" i="3"/>
  <c r="DY197" i="3"/>
  <c r="EE197" i="3"/>
  <c r="EK197" i="3"/>
  <c r="EQ197" i="3"/>
  <c r="ES197" i="3"/>
  <c r="ET197" i="3" s="1"/>
  <c r="EV197" i="3"/>
  <c r="FI197" i="3"/>
  <c r="FK197" i="3" s="1"/>
  <c r="I198" i="3"/>
  <c r="O198" i="3"/>
  <c r="U198" i="3"/>
  <c r="AA198" i="3"/>
  <c r="AG198" i="3"/>
  <c r="AM198" i="3"/>
  <c r="AS198" i="3"/>
  <c r="AY198" i="3"/>
  <c r="BE198" i="3"/>
  <c r="BK198" i="3"/>
  <c r="BQ198" i="3"/>
  <c r="BW198" i="3"/>
  <c r="CC198" i="3"/>
  <c r="CI198" i="3"/>
  <c r="CO198" i="3"/>
  <c r="CU198" i="3"/>
  <c r="DA198" i="3"/>
  <c r="DG198" i="3"/>
  <c r="DM198" i="3"/>
  <c r="DS198" i="3"/>
  <c r="DY198" i="3"/>
  <c r="EE198" i="3"/>
  <c r="EK198" i="3"/>
  <c r="EQ198" i="3"/>
  <c r="ES198" i="3"/>
  <c r="ET198" i="3" s="1"/>
  <c r="EV198" i="3"/>
  <c r="FI198" i="3"/>
  <c r="FJ198" i="3" s="1"/>
  <c r="FK198" i="3"/>
  <c r="I199" i="3"/>
  <c r="O199" i="3"/>
  <c r="U199" i="3"/>
  <c r="AA199" i="3"/>
  <c r="AG199" i="3"/>
  <c r="AM199" i="3"/>
  <c r="AS199" i="3"/>
  <c r="AY199" i="3"/>
  <c r="BE199" i="3"/>
  <c r="BK199" i="3"/>
  <c r="BQ199" i="3"/>
  <c r="BW199" i="3"/>
  <c r="CC199" i="3"/>
  <c r="CI199" i="3"/>
  <c r="CO199" i="3"/>
  <c r="CU199" i="3"/>
  <c r="DA199" i="3"/>
  <c r="DG199" i="3"/>
  <c r="DM199" i="3"/>
  <c r="DS199" i="3"/>
  <c r="DY199" i="3"/>
  <c r="EE199" i="3"/>
  <c r="EK199" i="3"/>
  <c r="EQ199" i="3"/>
  <c r="ES199" i="3"/>
  <c r="ET199" i="3" s="1"/>
  <c r="EV199" i="3"/>
  <c r="FI199" i="3"/>
  <c r="FK199" i="3" s="1"/>
  <c r="I200" i="3"/>
  <c r="O200" i="3"/>
  <c r="U200" i="3"/>
  <c r="AA200" i="3"/>
  <c r="AG200" i="3"/>
  <c r="AM200" i="3"/>
  <c r="AS200" i="3"/>
  <c r="AY200" i="3"/>
  <c r="BE200" i="3"/>
  <c r="BK200" i="3"/>
  <c r="BQ200" i="3"/>
  <c r="BW200" i="3"/>
  <c r="CC200" i="3"/>
  <c r="CI200" i="3"/>
  <c r="CO200" i="3"/>
  <c r="CU200" i="3"/>
  <c r="DA200" i="3"/>
  <c r="DG200" i="3"/>
  <c r="DM200" i="3"/>
  <c r="DS200" i="3"/>
  <c r="DY200" i="3"/>
  <c r="EE200" i="3"/>
  <c r="EK200" i="3"/>
  <c r="EQ200" i="3"/>
  <c r="ES200" i="3"/>
  <c r="ET200" i="3" s="1"/>
  <c r="EV200" i="3"/>
  <c r="FI200" i="3"/>
  <c r="I201" i="3"/>
  <c r="O201" i="3"/>
  <c r="U201" i="3"/>
  <c r="AA201" i="3"/>
  <c r="AG201" i="3"/>
  <c r="AM201" i="3"/>
  <c r="AS201" i="3"/>
  <c r="AY201" i="3"/>
  <c r="BE201" i="3"/>
  <c r="BK201" i="3"/>
  <c r="BQ201" i="3"/>
  <c r="BW201" i="3"/>
  <c r="CC201" i="3"/>
  <c r="CI201" i="3"/>
  <c r="CO201" i="3"/>
  <c r="CU201" i="3"/>
  <c r="DA201" i="3"/>
  <c r="DG201" i="3"/>
  <c r="DM201" i="3"/>
  <c r="DS201" i="3"/>
  <c r="DY201" i="3"/>
  <c r="EE201" i="3"/>
  <c r="EK201" i="3"/>
  <c r="EQ201" i="3"/>
  <c r="ES201" i="3"/>
  <c r="ET201" i="3" s="1"/>
  <c r="EV201" i="3"/>
  <c r="FI201" i="3"/>
  <c r="FJ201" i="3" s="1"/>
  <c r="I202" i="3"/>
  <c r="O202" i="3"/>
  <c r="U202" i="3"/>
  <c r="AA202" i="3"/>
  <c r="AG202" i="3"/>
  <c r="AM202" i="3"/>
  <c r="AS202" i="3"/>
  <c r="AY202" i="3"/>
  <c r="BE202" i="3"/>
  <c r="BK202" i="3"/>
  <c r="BQ202" i="3"/>
  <c r="BW202" i="3"/>
  <c r="CC202" i="3"/>
  <c r="CI202" i="3"/>
  <c r="CO202" i="3"/>
  <c r="CU202" i="3"/>
  <c r="DA202" i="3"/>
  <c r="DG202" i="3"/>
  <c r="DM202" i="3"/>
  <c r="DS202" i="3"/>
  <c r="DY202" i="3"/>
  <c r="EE202" i="3"/>
  <c r="EK202" i="3"/>
  <c r="EQ202" i="3"/>
  <c r="ES202" i="3"/>
  <c r="ET202" i="3" s="1"/>
  <c r="EV202" i="3"/>
  <c r="FI202" i="3"/>
  <c r="FJ202" i="3" s="1"/>
  <c r="I203" i="3"/>
  <c r="O203" i="3"/>
  <c r="U203" i="3"/>
  <c r="AA203" i="3"/>
  <c r="AG203" i="3"/>
  <c r="AM203" i="3"/>
  <c r="AS203" i="3"/>
  <c r="AY203" i="3"/>
  <c r="BE203" i="3"/>
  <c r="BK203" i="3"/>
  <c r="BQ203" i="3"/>
  <c r="BW203" i="3"/>
  <c r="CC203" i="3"/>
  <c r="CI203" i="3"/>
  <c r="CO203" i="3"/>
  <c r="CU203" i="3"/>
  <c r="DA203" i="3"/>
  <c r="DG203" i="3"/>
  <c r="DM203" i="3"/>
  <c r="DS203" i="3"/>
  <c r="DY203" i="3"/>
  <c r="EE203" i="3"/>
  <c r="EK203" i="3"/>
  <c r="EQ203" i="3"/>
  <c r="ES203" i="3"/>
  <c r="ET203" i="3" s="1"/>
  <c r="EV203" i="3"/>
  <c r="FI203" i="3"/>
  <c r="FK203" i="3" s="1"/>
  <c r="I204" i="3"/>
  <c r="O204" i="3"/>
  <c r="U204" i="3"/>
  <c r="AA204" i="3"/>
  <c r="AG204" i="3"/>
  <c r="AM204" i="3"/>
  <c r="AS204" i="3"/>
  <c r="AY204" i="3"/>
  <c r="BE204" i="3"/>
  <c r="BK204" i="3"/>
  <c r="BQ204" i="3"/>
  <c r="BW204" i="3"/>
  <c r="CC204" i="3"/>
  <c r="CI204" i="3"/>
  <c r="CO204" i="3"/>
  <c r="CU204" i="3"/>
  <c r="DA204" i="3"/>
  <c r="DG204" i="3"/>
  <c r="DM204" i="3"/>
  <c r="DS204" i="3"/>
  <c r="DY204" i="3"/>
  <c r="EE204" i="3"/>
  <c r="EK204" i="3"/>
  <c r="EQ204" i="3"/>
  <c r="ES204" i="3"/>
  <c r="ET204" i="3" s="1"/>
  <c r="EV204" i="3"/>
  <c r="FI204" i="3"/>
  <c r="FJ204" i="3" s="1"/>
  <c r="I205" i="3"/>
  <c r="O205" i="3"/>
  <c r="U205" i="3"/>
  <c r="AA205" i="3"/>
  <c r="AG205" i="3"/>
  <c r="AM205" i="3"/>
  <c r="AS205" i="3"/>
  <c r="AY205" i="3"/>
  <c r="BE205" i="3"/>
  <c r="BK205" i="3"/>
  <c r="BQ205" i="3"/>
  <c r="BW205" i="3"/>
  <c r="CC205" i="3"/>
  <c r="CI205" i="3"/>
  <c r="CO205" i="3"/>
  <c r="CU205" i="3"/>
  <c r="DA205" i="3"/>
  <c r="DG205" i="3"/>
  <c r="DM205" i="3"/>
  <c r="DS205" i="3"/>
  <c r="DY205" i="3"/>
  <c r="EE205" i="3"/>
  <c r="EK205" i="3"/>
  <c r="EQ205" i="3"/>
  <c r="ES205" i="3"/>
  <c r="ET205" i="3" s="1"/>
  <c r="EV205" i="3"/>
  <c r="FI205" i="3"/>
  <c r="FK205" i="3" s="1"/>
  <c r="FJ205" i="3"/>
  <c r="I206" i="3"/>
  <c r="O206" i="3"/>
  <c r="U206" i="3"/>
  <c r="AA206" i="3"/>
  <c r="AG206" i="3"/>
  <c r="AM206" i="3"/>
  <c r="AS206" i="3"/>
  <c r="AY206" i="3"/>
  <c r="BE206" i="3"/>
  <c r="BK206" i="3"/>
  <c r="BQ206" i="3"/>
  <c r="BW206" i="3"/>
  <c r="CC206" i="3"/>
  <c r="CI206" i="3"/>
  <c r="CO206" i="3"/>
  <c r="CU206" i="3"/>
  <c r="DA206" i="3"/>
  <c r="DG206" i="3"/>
  <c r="DM206" i="3"/>
  <c r="DS206" i="3"/>
  <c r="DY206" i="3"/>
  <c r="EE206" i="3"/>
  <c r="EK206" i="3"/>
  <c r="EQ206" i="3"/>
  <c r="ES206" i="3"/>
  <c r="ET206" i="3" s="1"/>
  <c r="EV206" i="3"/>
  <c r="FI206" i="3"/>
  <c r="FK206" i="3" s="1"/>
  <c r="I207" i="3"/>
  <c r="O207" i="3"/>
  <c r="U207" i="3"/>
  <c r="AA207" i="3"/>
  <c r="AG207" i="3"/>
  <c r="AM207" i="3"/>
  <c r="AS207" i="3"/>
  <c r="AY207" i="3"/>
  <c r="BE207" i="3"/>
  <c r="BK207" i="3"/>
  <c r="BQ207" i="3"/>
  <c r="BW207" i="3"/>
  <c r="CC207" i="3"/>
  <c r="CI207" i="3"/>
  <c r="CO207" i="3"/>
  <c r="CU207" i="3"/>
  <c r="DA207" i="3"/>
  <c r="DG207" i="3"/>
  <c r="DM207" i="3"/>
  <c r="DS207" i="3"/>
  <c r="DY207" i="3"/>
  <c r="EE207" i="3"/>
  <c r="EK207" i="3"/>
  <c r="EQ207" i="3"/>
  <c r="ES207" i="3"/>
  <c r="ET207" i="3" s="1"/>
  <c r="EV207" i="3"/>
  <c r="FI207" i="3"/>
  <c r="I208" i="3"/>
  <c r="O208" i="3"/>
  <c r="U208" i="3"/>
  <c r="AA208" i="3"/>
  <c r="AG208" i="3"/>
  <c r="AM208" i="3"/>
  <c r="AS208" i="3"/>
  <c r="AY208" i="3"/>
  <c r="BE208" i="3"/>
  <c r="BK208" i="3"/>
  <c r="BQ208" i="3"/>
  <c r="BW208" i="3"/>
  <c r="CC208" i="3"/>
  <c r="CI208" i="3"/>
  <c r="CO208" i="3"/>
  <c r="CU208" i="3"/>
  <c r="DA208" i="3"/>
  <c r="DG208" i="3"/>
  <c r="DM208" i="3"/>
  <c r="DS208" i="3"/>
  <c r="DY208" i="3"/>
  <c r="EE208" i="3"/>
  <c r="EK208" i="3"/>
  <c r="EQ208" i="3"/>
  <c r="ES208" i="3"/>
  <c r="ET208" i="3" s="1"/>
  <c r="EV208" i="3"/>
  <c r="FI208" i="3"/>
  <c r="FK208" i="3" s="1"/>
  <c r="I209" i="3"/>
  <c r="O209" i="3"/>
  <c r="U209" i="3"/>
  <c r="AA209" i="3"/>
  <c r="AG209" i="3"/>
  <c r="AM209" i="3"/>
  <c r="AS209" i="3"/>
  <c r="AY209" i="3"/>
  <c r="BE209" i="3"/>
  <c r="BK209" i="3"/>
  <c r="BQ209" i="3"/>
  <c r="BW209" i="3"/>
  <c r="CC209" i="3"/>
  <c r="CI209" i="3"/>
  <c r="CO209" i="3"/>
  <c r="CU209" i="3"/>
  <c r="DA209" i="3"/>
  <c r="DG209" i="3"/>
  <c r="DM209" i="3"/>
  <c r="DS209" i="3"/>
  <c r="DY209" i="3"/>
  <c r="EE209" i="3"/>
  <c r="EK209" i="3"/>
  <c r="EQ209" i="3"/>
  <c r="ES209" i="3"/>
  <c r="ET209" i="3" s="1"/>
  <c r="EV209" i="3"/>
  <c r="FI209" i="3"/>
  <c r="FJ209" i="3" s="1"/>
  <c r="I210" i="3"/>
  <c r="O210" i="3"/>
  <c r="U210" i="3"/>
  <c r="AA210" i="3"/>
  <c r="AG210" i="3"/>
  <c r="AM210" i="3"/>
  <c r="AS210" i="3"/>
  <c r="AY210" i="3"/>
  <c r="BE210" i="3"/>
  <c r="BK210" i="3"/>
  <c r="BQ210" i="3"/>
  <c r="BW210" i="3"/>
  <c r="CC210" i="3"/>
  <c r="CI210" i="3"/>
  <c r="CO210" i="3"/>
  <c r="CU210" i="3"/>
  <c r="DA210" i="3"/>
  <c r="DG210" i="3"/>
  <c r="DM210" i="3"/>
  <c r="DS210" i="3"/>
  <c r="DY210" i="3"/>
  <c r="EE210" i="3"/>
  <c r="EK210" i="3"/>
  <c r="EQ210" i="3"/>
  <c r="ES210" i="3"/>
  <c r="ET210" i="3" s="1"/>
  <c r="EV210" i="3"/>
  <c r="FI210" i="3"/>
  <c r="I211" i="3"/>
  <c r="O211" i="3"/>
  <c r="U211" i="3"/>
  <c r="AA211" i="3"/>
  <c r="AG211" i="3"/>
  <c r="AM211" i="3"/>
  <c r="AS211" i="3"/>
  <c r="AY211" i="3"/>
  <c r="BE211" i="3"/>
  <c r="BK211" i="3"/>
  <c r="BQ211" i="3"/>
  <c r="BW211" i="3"/>
  <c r="CC211" i="3"/>
  <c r="CI211" i="3"/>
  <c r="CO211" i="3"/>
  <c r="CU211" i="3"/>
  <c r="DA211" i="3"/>
  <c r="DG211" i="3"/>
  <c r="DM211" i="3"/>
  <c r="DS211" i="3"/>
  <c r="DY211" i="3"/>
  <c r="EE211" i="3"/>
  <c r="EK211" i="3"/>
  <c r="EQ211" i="3"/>
  <c r="ES211" i="3"/>
  <c r="ET211" i="3" s="1"/>
  <c r="EV211" i="3"/>
  <c r="FI211" i="3"/>
  <c r="FJ211" i="3" s="1"/>
  <c r="FK211" i="3"/>
  <c r="I212" i="3"/>
  <c r="O212" i="3"/>
  <c r="U212" i="3"/>
  <c r="AA212" i="3"/>
  <c r="AG212" i="3"/>
  <c r="AM212" i="3"/>
  <c r="AS212" i="3"/>
  <c r="AY212" i="3"/>
  <c r="BE212" i="3"/>
  <c r="BK212" i="3"/>
  <c r="BQ212" i="3"/>
  <c r="BW212" i="3"/>
  <c r="CC212" i="3"/>
  <c r="CI212" i="3"/>
  <c r="CO212" i="3"/>
  <c r="CU212" i="3"/>
  <c r="DA212" i="3"/>
  <c r="DG212" i="3"/>
  <c r="DM212" i="3"/>
  <c r="DS212" i="3"/>
  <c r="DY212" i="3"/>
  <c r="EE212" i="3"/>
  <c r="EK212" i="3"/>
  <c r="EQ212" i="3"/>
  <c r="ES212" i="3"/>
  <c r="ET212" i="3" s="1"/>
  <c r="EV212" i="3"/>
  <c r="FI212" i="3"/>
  <c r="FK212" i="3" s="1"/>
  <c r="I213" i="3"/>
  <c r="O213" i="3"/>
  <c r="U213" i="3"/>
  <c r="AA213" i="3"/>
  <c r="AG213" i="3"/>
  <c r="AM213" i="3"/>
  <c r="AS213" i="3"/>
  <c r="AY213" i="3"/>
  <c r="BE213" i="3"/>
  <c r="BK213" i="3"/>
  <c r="BQ213" i="3"/>
  <c r="BW213" i="3"/>
  <c r="CC213" i="3"/>
  <c r="CI213" i="3"/>
  <c r="CO213" i="3"/>
  <c r="CU213" i="3"/>
  <c r="DA213" i="3"/>
  <c r="DG213" i="3"/>
  <c r="DM213" i="3"/>
  <c r="DS213" i="3"/>
  <c r="DY213" i="3"/>
  <c r="EE213" i="3"/>
  <c r="EK213" i="3"/>
  <c r="EQ213" i="3"/>
  <c r="ES213" i="3"/>
  <c r="ET213" i="3" s="1"/>
  <c r="EV213" i="3"/>
  <c r="FI213" i="3"/>
  <c r="FJ213" i="3" s="1"/>
  <c r="I214" i="3"/>
  <c r="O214" i="3"/>
  <c r="U214" i="3"/>
  <c r="AA214" i="3"/>
  <c r="AG214" i="3"/>
  <c r="AM214" i="3"/>
  <c r="AS214" i="3"/>
  <c r="AY214" i="3"/>
  <c r="BE214" i="3"/>
  <c r="BK214" i="3"/>
  <c r="BQ214" i="3"/>
  <c r="BW214" i="3"/>
  <c r="CC214" i="3"/>
  <c r="CI214" i="3"/>
  <c r="CO214" i="3"/>
  <c r="CU214" i="3"/>
  <c r="DA214" i="3"/>
  <c r="DG214" i="3"/>
  <c r="DM214" i="3"/>
  <c r="DS214" i="3"/>
  <c r="DY214" i="3"/>
  <c r="EE214" i="3"/>
  <c r="EK214" i="3"/>
  <c r="EQ214" i="3"/>
  <c r="ES214" i="3"/>
  <c r="ET214" i="3" s="1"/>
  <c r="EV214" i="3"/>
  <c r="FI214" i="3"/>
  <c r="FJ214" i="3" s="1"/>
  <c r="I215" i="3"/>
  <c r="O215" i="3"/>
  <c r="U215" i="3"/>
  <c r="AA215" i="3"/>
  <c r="AG215" i="3"/>
  <c r="AM215" i="3"/>
  <c r="AS215" i="3"/>
  <c r="AY215" i="3"/>
  <c r="BE215" i="3"/>
  <c r="BK215" i="3"/>
  <c r="BQ215" i="3"/>
  <c r="BW215" i="3"/>
  <c r="CC215" i="3"/>
  <c r="CI215" i="3"/>
  <c r="CO215" i="3"/>
  <c r="CU215" i="3"/>
  <c r="DA215" i="3"/>
  <c r="DG215" i="3"/>
  <c r="DM215" i="3"/>
  <c r="DS215" i="3"/>
  <c r="DY215" i="3"/>
  <c r="EE215" i="3"/>
  <c r="EK215" i="3"/>
  <c r="EQ215" i="3"/>
  <c r="ES215" i="3"/>
  <c r="ET215" i="3" s="1"/>
  <c r="EV215" i="3"/>
  <c r="FI215" i="3"/>
  <c r="I216" i="3"/>
  <c r="O216" i="3"/>
  <c r="U216" i="3"/>
  <c r="AA216" i="3"/>
  <c r="AG216" i="3"/>
  <c r="AM216" i="3"/>
  <c r="AS216" i="3"/>
  <c r="AY216" i="3"/>
  <c r="BE216" i="3"/>
  <c r="BK216" i="3"/>
  <c r="BQ216" i="3"/>
  <c r="BW216" i="3"/>
  <c r="CC216" i="3"/>
  <c r="CI216" i="3"/>
  <c r="CO216" i="3"/>
  <c r="CU216" i="3"/>
  <c r="DA216" i="3"/>
  <c r="DG216" i="3"/>
  <c r="DM216" i="3"/>
  <c r="DS216" i="3"/>
  <c r="DY216" i="3"/>
  <c r="EE216" i="3"/>
  <c r="EK216" i="3"/>
  <c r="EQ216" i="3"/>
  <c r="ES216" i="3"/>
  <c r="ET216" i="3" s="1"/>
  <c r="EV216" i="3"/>
  <c r="FI216" i="3"/>
  <c r="FJ216" i="3" s="1"/>
  <c r="I217" i="3"/>
  <c r="O217" i="3"/>
  <c r="U217" i="3"/>
  <c r="AA217" i="3"/>
  <c r="AG217" i="3"/>
  <c r="AM217" i="3"/>
  <c r="AS217" i="3"/>
  <c r="AY217" i="3"/>
  <c r="BE217" i="3"/>
  <c r="BK217" i="3"/>
  <c r="BQ217" i="3"/>
  <c r="BW217" i="3"/>
  <c r="CC217" i="3"/>
  <c r="CI217" i="3"/>
  <c r="CO217" i="3"/>
  <c r="CU217" i="3"/>
  <c r="DA217" i="3"/>
  <c r="DG217" i="3"/>
  <c r="DM217" i="3"/>
  <c r="DS217" i="3"/>
  <c r="DY217" i="3"/>
  <c r="EE217" i="3"/>
  <c r="EK217" i="3"/>
  <c r="EQ217" i="3"/>
  <c r="ES217" i="3"/>
  <c r="ET217" i="3" s="1"/>
  <c r="EV217" i="3"/>
  <c r="FI217" i="3"/>
  <c r="FJ217" i="3" s="1"/>
  <c r="I218" i="3"/>
  <c r="O218" i="3"/>
  <c r="U218" i="3"/>
  <c r="AA218" i="3"/>
  <c r="AG218" i="3"/>
  <c r="AM218" i="3"/>
  <c r="AS218" i="3"/>
  <c r="AY218" i="3"/>
  <c r="BE218" i="3"/>
  <c r="BK218" i="3"/>
  <c r="BQ218" i="3"/>
  <c r="BW218" i="3"/>
  <c r="CC218" i="3"/>
  <c r="CI218" i="3"/>
  <c r="CO218" i="3"/>
  <c r="CU218" i="3"/>
  <c r="DA218" i="3"/>
  <c r="DG218" i="3"/>
  <c r="DM218" i="3"/>
  <c r="DS218" i="3"/>
  <c r="DY218" i="3"/>
  <c r="EE218" i="3"/>
  <c r="EK218" i="3"/>
  <c r="EQ218" i="3"/>
  <c r="ES218" i="3"/>
  <c r="ET218" i="3" s="1"/>
  <c r="EV218" i="3"/>
  <c r="FI218" i="3"/>
  <c r="FK218" i="3" s="1"/>
  <c r="I219" i="3"/>
  <c r="O219" i="3"/>
  <c r="U219" i="3"/>
  <c r="AA219" i="3"/>
  <c r="AG219" i="3"/>
  <c r="AM219" i="3"/>
  <c r="AS219" i="3"/>
  <c r="AY219" i="3"/>
  <c r="BE219" i="3"/>
  <c r="BK219" i="3"/>
  <c r="BQ219" i="3"/>
  <c r="BW219" i="3"/>
  <c r="CC219" i="3"/>
  <c r="CI219" i="3"/>
  <c r="CO219" i="3"/>
  <c r="CU219" i="3"/>
  <c r="DA219" i="3"/>
  <c r="DG219" i="3"/>
  <c r="DM219" i="3"/>
  <c r="DS219" i="3"/>
  <c r="DY219" i="3"/>
  <c r="EE219" i="3"/>
  <c r="EK219" i="3"/>
  <c r="EQ219" i="3"/>
  <c r="ES219" i="3"/>
  <c r="ET219" i="3" s="1"/>
  <c r="EV219" i="3"/>
  <c r="FI219" i="3"/>
  <c r="FJ219" i="3" s="1"/>
  <c r="FK219" i="3"/>
  <c r="I220" i="3"/>
  <c r="O220" i="3"/>
  <c r="U220" i="3"/>
  <c r="AA220" i="3"/>
  <c r="AG220" i="3"/>
  <c r="AM220" i="3"/>
  <c r="AS220" i="3"/>
  <c r="AY220" i="3"/>
  <c r="BE220" i="3"/>
  <c r="BK220" i="3"/>
  <c r="BQ220" i="3"/>
  <c r="BW220" i="3"/>
  <c r="CC220" i="3"/>
  <c r="CI220" i="3"/>
  <c r="CO220" i="3"/>
  <c r="CU220" i="3"/>
  <c r="DA220" i="3"/>
  <c r="DG220" i="3"/>
  <c r="DM220" i="3"/>
  <c r="DS220" i="3"/>
  <c r="DY220" i="3"/>
  <c r="EE220" i="3"/>
  <c r="EK220" i="3"/>
  <c r="EQ220" i="3"/>
  <c r="ES220" i="3"/>
  <c r="ET220" i="3" s="1"/>
  <c r="EV220" i="3"/>
  <c r="FI220" i="3"/>
  <c r="FK220" i="3" s="1"/>
  <c r="I221" i="3"/>
  <c r="O221" i="3"/>
  <c r="U221" i="3"/>
  <c r="AA221" i="3"/>
  <c r="AG221" i="3"/>
  <c r="AM221" i="3"/>
  <c r="AS221" i="3"/>
  <c r="AY221" i="3"/>
  <c r="BE221" i="3"/>
  <c r="BK221" i="3"/>
  <c r="BQ221" i="3"/>
  <c r="BW221" i="3"/>
  <c r="CC221" i="3"/>
  <c r="CI221" i="3"/>
  <c r="CO221" i="3"/>
  <c r="CU221" i="3"/>
  <c r="DA221" i="3"/>
  <c r="DG221" i="3"/>
  <c r="DM221" i="3"/>
  <c r="DS221" i="3"/>
  <c r="DY221" i="3"/>
  <c r="EE221" i="3"/>
  <c r="EK221" i="3"/>
  <c r="EQ221" i="3"/>
  <c r="ES221" i="3"/>
  <c r="ET221" i="3" s="1"/>
  <c r="EV221" i="3"/>
  <c r="FI221" i="3"/>
  <c r="FK221" i="3" s="1"/>
  <c r="I222" i="3"/>
  <c r="O222" i="3"/>
  <c r="U222" i="3"/>
  <c r="AA222" i="3"/>
  <c r="AG222" i="3"/>
  <c r="AM222" i="3"/>
  <c r="AS222" i="3"/>
  <c r="AY222" i="3"/>
  <c r="BE222" i="3"/>
  <c r="BK222" i="3"/>
  <c r="BQ222" i="3"/>
  <c r="BW222" i="3"/>
  <c r="CC222" i="3"/>
  <c r="CI222" i="3"/>
  <c r="CO222" i="3"/>
  <c r="CU222" i="3"/>
  <c r="DA222" i="3"/>
  <c r="DG222" i="3"/>
  <c r="DM222" i="3"/>
  <c r="DS222" i="3"/>
  <c r="DY222" i="3"/>
  <c r="EE222" i="3"/>
  <c r="EK222" i="3"/>
  <c r="EQ222" i="3"/>
  <c r="ES222" i="3"/>
  <c r="ET222" i="3" s="1"/>
  <c r="EV222" i="3"/>
  <c r="FI222" i="3"/>
  <c r="FK222" i="3" s="1"/>
  <c r="I223" i="3"/>
  <c r="O223" i="3"/>
  <c r="U223" i="3"/>
  <c r="AA223" i="3"/>
  <c r="AG223" i="3"/>
  <c r="AM223" i="3"/>
  <c r="AS223" i="3"/>
  <c r="AY223" i="3"/>
  <c r="BE223" i="3"/>
  <c r="BK223" i="3"/>
  <c r="BQ223" i="3"/>
  <c r="BW223" i="3"/>
  <c r="CC223" i="3"/>
  <c r="CI223" i="3"/>
  <c r="CO223" i="3"/>
  <c r="CU223" i="3"/>
  <c r="DA223" i="3"/>
  <c r="DG223" i="3"/>
  <c r="DM223" i="3"/>
  <c r="DS223" i="3"/>
  <c r="DY223" i="3"/>
  <c r="EE223" i="3"/>
  <c r="EK223" i="3"/>
  <c r="EQ223" i="3"/>
  <c r="ES223" i="3"/>
  <c r="ET223" i="3" s="1"/>
  <c r="EV223" i="3"/>
  <c r="FI223" i="3"/>
  <c r="FJ223" i="3" s="1"/>
  <c r="E224" i="3"/>
  <c r="F224" i="3"/>
  <c r="K224" i="3"/>
  <c r="L224" i="3"/>
  <c r="Q224" i="3"/>
  <c r="R224" i="3"/>
  <c r="W224" i="3"/>
  <c r="X224" i="3"/>
  <c r="AC224" i="3"/>
  <c r="AD224" i="3"/>
  <c r="AI224" i="3"/>
  <c r="AJ224" i="3"/>
  <c r="AO224" i="3"/>
  <c r="AP224" i="3"/>
  <c r="AU224" i="3"/>
  <c r="AV224" i="3"/>
  <c r="BA224" i="3"/>
  <c r="BB224" i="3"/>
  <c r="BG224" i="3"/>
  <c r="BH224" i="3"/>
  <c r="BM224" i="3"/>
  <c r="BN224" i="3"/>
  <c r="BS224" i="3"/>
  <c r="BT224" i="3"/>
  <c r="BY224" i="3"/>
  <c r="BZ224" i="3"/>
  <c r="CE224" i="3"/>
  <c r="CF224" i="3"/>
  <c r="CK224" i="3"/>
  <c r="CL224" i="3"/>
  <c r="CQ224" i="3"/>
  <c r="CR224" i="3"/>
  <c r="CW224" i="3"/>
  <c r="CX224" i="3"/>
  <c r="DC224" i="3"/>
  <c r="DD224" i="3"/>
  <c r="DI224" i="3"/>
  <c r="DJ224" i="3"/>
  <c r="DO224" i="3"/>
  <c r="DP224" i="3"/>
  <c r="DU224" i="3"/>
  <c r="DV224" i="3"/>
  <c r="EA224" i="3"/>
  <c r="EB224" i="3"/>
  <c r="EG224" i="3"/>
  <c r="EH224" i="3"/>
  <c r="EM224" i="3"/>
  <c r="EN224" i="3"/>
  <c r="EW224" i="3"/>
  <c r="EY224" i="3"/>
  <c r="A21" i="1"/>
  <c r="E27" i="1"/>
  <c r="FK133" i="3"/>
  <c r="FJ85" i="3"/>
  <c r="FJ103" i="3"/>
  <c r="FK95" i="3"/>
  <c r="FK79" i="3"/>
  <c r="FK167" i="3"/>
  <c r="FK137" i="3"/>
  <c r="FJ97" i="3"/>
  <c r="FK155" i="3"/>
  <c r="FJ139" i="3"/>
  <c r="FK112" i="3"/>
  <c r="FK88" i="3"/>
  <c r="FJ75" i="3"/>
  <c r="FJ101" i="3"/>
  <c r="K43" i="10"/>
  <c r="J43" i="10"/>
  <c r="FJ222" i="3"/>
  <c r="FJ90" i="3"/>
  <c r="FK90" i="3"/>
  <c r="FJ218" i="3"/>
  <c r="FJ157" i="3"/>
  <c r="FK157" i="3"/>
  <c r="FJ160" i="3"/>
  <c r="FK194" i="3"/>
  <c r="FJ171" i="3"/>
  <c r="FJ122" i="3"/>
  <c r="FK216" i="3"/>
  <c r="FJ154" i="3"/>
  <c r="FK140" i="3"/>
  <c r="FK80" i="3"/>
  <c r="FJ173" i="3"/>
  <c r="FJ119" i="3"/>
  <c r="FK115" i="3"/>
  <c r="M955" i="5" l="1"/>
  <c r="F415" i="5"/>
  <c r="F955" i="5"/>
  <c r="K664" i="10"/>
  <c r="K824" i="10"/>
  <c r="E764" i="10"/>
  <c r="K704" i="10"/>
  <c r="K304" i="10"/>
  <c r="K344" i="10"/>
  <c r="K544" i="10"/>
  <c r="F935" i="5"/>
  <c r="C48" i="5"/>
  <c r="C47" i="5"/>
  <c r="H47" i="5" s="1"/>
  <c r="T975" i="5"/>
  <c r="F655" i="5"/>
  <c r="F115" i="5"/>
  <c r="M975" i="5"/>
  <c r="M895" i="5"/>
  <c r="K624" i="10"/>
  <c r="K464" i="10"/>
  <c r="E204" i="10"/>
  <c r="E164" i="10"/>
  <c r="C23" i="10"/>
  <c r="H23" i="10" s="1"/>
  <c r="C8" i="10"/>
  <c r="E464" i="10"/>
  <c r="C19" i="10"/>
  <c r="E484" i="10"/>
  <c r="K384" i="10"/>
  <c r="K184" i="10"/>
  <c r="C35" i="10"/>
  <c r="C16" i="10"/>
  <c r="H16" i="10" s="1"/>
  <c r="E524" i="10"/>
  <c r="E324" i="10"/>
  <c r="C31" i="10"/>
  <c r="H31" i="10" s="1"/>
  <c r="C15" i="10"/>
  <c r="H15" i="10" s="1"/>
  <c r="C39" i="10"/>
  <c r="H39" i="10" s="1"/>
  <c r="C41" i="8"/>
  <c r="E41" i="8" s="1"/>
  <c r="H41" i="8" s="1"/>
  <c r="FK196" i="3"/>
  <c r="FJ203" i="3"/>
  <c r="FK91" i="3"/>
  <c r="FK209" i="3"/>
  <c r="FK86" i="3"/>
  <c r="C32" i="10"/>
  <c r="F875" i="5"/>
  <c r="M815" i="5"/>
  <c r="F135" i="5"/>
  <c r="M706" i="7"/>
  <c r="E564" i="8"/>
  <c r="K284" i="8"/>
  <c r="K64" i="8"/>
  <c r="C35" i="8"/>
  <c r="E35" i="8" s="1"/>
  <c r="H35" i="8" s="1"/>
  <c r="C8" i="8"/>
  <c r="E8" i="8" s="1"/>
  <c r="H8" i="8" s="1"/>
  <c r="FK162" i="3"/>
  <c r="FJ107" i="3"/>
  <c r="FJ94" i="3"/>
  <c r="FK96" i="3"/>
  <c r="FK213" i="3"/>
  <c r="C34" i="5"/>
  <c r="H34" i="5" s="1"/>
  <c r="F706" i="7"/>
  <c r="E12" i="7"/>
  <c r="M12" i="7" s="1"/>
  <c r="K824" i="8"/>
  <c r="Q684" i="8"/>
  <c r="Q624" i="8"/>
  <c r="Q304" i="8"/>
  <c r="E284" i="8"/>
  <c r="Q84" i="8"/>
  <c r="FK104" i="3"/>
  <c r="FJ105" i="3"/>
  <c r="FJ206" i="3"/>
  <c r="FK204" i="3"/>
  <c r="FJ199" i="3"/>
  <c r="FJ127" i="3"/>
  <c r="K784" i="10"/>
  <c r="E624" i="10"/>
  <c r="C27" i="10"/>
  <c r="F155" i="5"/>
  <c r="F75" i="5"/>
  <c r="M726" i="7"/>
  <c r="F506" i="7"/>
  <c r="Q844" i="8"/>
  <c r="E824" i="8"/>
  <c r="K684" i="8"/>
  <c r="Q444" i="8"/>
  <c r="Q384" i="8"/>
  <c r="K304" i="8"/>
  <c r="K164" i="8"/>
  <c r="K84" i="8"/>
  <c r="C34" i="8"/>
  <c r="E34" i="8" s="1"/>
  <c r="H34" i="8" s="1"/>
  <c r="C24" i="8"/>
  <c r="E24" i="8" s="1"/>
  <c r="H24" i="8" s="1"/>
  <c r="C7" i="10"/>
  <c r="H7" i="10" s="1"/>
  <c r="FK77" i="3"/>
  <c r="FK114" i="3"/>
  <c r="E784" i="10"/>
  <c r="E644" i="10"/>
  <c r="K504" i="10"/>
  <c r="E364" i="10"/>
  <c r="K224" i="10"/>
  <c r="K144" i="10"/>
  <c r="C11" i="10"/>
  <c r="H11" i="10" s="1"/>
  <c r="M915" i="5"/>
  <c r="C28" i="5"/>
  <c r="M386" i="7"/>
  <c r="F306" i="7"/>
  <c r="M246" i="7"/>
  <c r="K844" i="8"/>
  <c r="Q704" i="8"/>
  <c r="K644" i="8"/>
  <c r="Q524" i="8"/>
  <c r="Q324" i="8"/>
  <c r="E164" i="8"/>
  <c r="Q104" i="8"/>
  <c r="C28" i="8"/>
  <c r="E28" i="8" s="1"/>
  <c r="H28" i="8" s="1"/>
  <c r="FK131" i="3"/>
  <c r="FK153" i="3"/>
  <c r="J97" i="3"/>
  <c r="FK217" i="3"/>
  <c r="FJ183" i="3"/>
  <c r="FJ134" i="3"/>
  <c r="FJ124" i="3"/>
  <c r="E144" i="10"/>
  <c r="C26" i="10"/>
  <c r="C10" i="10"/>
  <c r="F455" i="5"/>
  <c r="F95" i="5"/>
  <c r="F386" i="7"/>
  <c r="M186" i="7"/>
  <c r="E844" i="8"/>
  <c r="E704" i="8"/>
  <c r="E644" i="8"/>
  <c r="K524" i="8"/>
  <c r="E324" i="8"/>
  <c r="E104" i="8"/>
  <c r="L53" i="12"/>
  <c r="A51" i="8"/>
  <c r="D43" i="8" s="1"/>
  <c r="E31" i="1" s="1"/>
  <c r="J221" i="3"/>
  <c r="J219" i="3"/>
  <c r="J215" i="3"/>
  <c r="J196" i="3"/>
  <c r="J162" i="3"/>
  <c r="J155" i="3"/>
  <c r="J150" i="3"/>
  <c r="J131" i="3"/>
  <c r="A44" i="10"/>
  <c r="I44" i="10" s="1"/>
  <c r="I45" i="10" s="1"/>
  <c r="J217" i="3"/>
  <c r="J209" i="3"/>
  <c r="J198" i="3"/>
  <c r="J176" i="3"/>
  <c r="J135" i="3"/>
  <c r="A36" i="1"/>
  <c r="J185" i="3"/>
  <c r="J178" i="3"/>
  <c r="J171" i="3"/>
  <c r="J159" i="3"/>
  <c r="J218" i="3"/>
  <c r="J212" i="3"/>
  <c r="J210" i="3"/>
  <c r="J130" i="3"/>
  <c r="J106" i="3"/>
  <c r="J120" i="3"/>
  <c r="J165" i="3"/>
  <c r="J203" i="3"/>
  <c r="J186" i="3"/>
  <c r="J179" i="3"/>
  <c r="J160" i="3"/>
  <c r="J143" i="3"/>
  <c r="FK169" i="3"/>
  <c r="FK141" i="3"/>
  <c r="FJ76" i="3"/>
  <c r="FK147" i="3"/>
  <c r="FK117" i="3"/>
  <c r="FK177" i="3"/>
  <c r="FJ175" i="3"/>
  <c r="FK161" i="3"/>
  <c r="FJ120" i="3"/>
  <c r="FJ130" i="3"/>
  <c r="FJ220" i="3"/>
  <c r="FJ192" i="3"/>
  <c r="FJ99" i="3"/>
  <c r="FK174" i="3"/>
  <c r="FJ181" i="3"/>
  <c r="FK129" i="3"/>
  <c r="FJ118" i="3"/>
  <c r="FK135" i="3"/>
  <c r="FK156" i="3"/>
  <c r="FK106" i="3"/>
  <c r="FK121" i="3"/>
  <c r="FJ197" i="3"/>
  <c r="FJ158" i="3"/>
  <c r="EU170" i="3"/>
  <c r="EU123" i="3"/>
  <c r="EU30" i="3"/>
  <c r="FF30" i="3" s="1"/>
  <c r="EU29" i="3"/>
  <c r="FF29" i="3" s="1"/>
  <c r="EU129" i="3"/>
  <c r="EU10" i="3"/>
  <c r="FF10" i="3" s="1"/>
  <c r="EU97" i="3"/>
  <c r="EU11" i="3"/>
  <c r="FF11" i="3" s="1"/>
  <c r="EU40" i="3"/>
  <c r="FF40" i="3" s="1"/>
  <c r="EU62" i="3"/>
  <c r="FF62" i="3" s="1"/>
  <c r="EU25" i="3"/>
  <c r="FF25" i="3" s="1"/>
  <c r="EU33" i="3"/>
  <c r="FF33" i="3" s="1"/>
  <c r="EU17" i="3"/>
  <c r="FF17" i="3" s="1"/>
  <c r="EU84" i="3"/>
  <c r="EU51" i="3"/>
  <c r="FF51" i="3" s="1"/>
  <c r="EU218" i="3"/>
  <c r="EU106" i="3"/>
  <c r="EU104" i="3"/>
  <c r="EU32" i="3"/>
  <c r="FF32" i="3" s="1"/>
  <c r="EU219" i="3"/>
  <c r="EU164" i="3"/>
  <c r="EU48" i="3"/>
  <c r="FF48" i="3" s="1"/>
  <c r="EU31" i="3"/>
  <c r="FF31" i="3" s="1"/>
  <c r="EU9" i="3"/>
  <c r="FF9" i="3" s="1"/>
  <c r="EU210" i="3"/>
  <c r="EU103" i="3"/>
  <c r="EU98" i="3"/>
  <c r="EU59" i="3"/>
  <c r="FF59" i="3" s="1"/>
  <c r="EU165" i="3"/>
  <c r="FK159" i="3"/>
  <c r="FJ150" i="3"/>
  <c r="EU140" i="3"/>
  <c r="FK82" i="3"/>
  <c r="FJ78" i="3"/>
  <c r="EU124" i="3"/>
  <c r="EU119" i="3"/>
  <c r="FK113" i="3"/>
  <c r="EU203" i="3"/>
  <c r="EU184" i="3"/>
  <c r="FK201" i="3"/>
  <c r="EU191" i="3"/>
  <c r="EU113" i="3"/>
  <c r="EU74" i="3"/>
  <c r="FJ83" i="3"/>
  <c r="FJ176" i="3"/>
  <c r="FK123" i="3"/>
  <c r="FK125" i="3"/>
  <c r="FK178" i="3"/>
  <c r="FK81" i="3"/>
  <c r="FK149" i="3"/>
  <c r="EU216" i="3"/>
  <c r="EU213" i="3"/>
  <c r="FK202" i="3"/>
  <c r="FJ190" i="3"/>
  <c r="FJ186" i="3"/>
  <c r="FK165" i="3"/>
  <c r="EU76" i="3"/>
  <c r="EU145" i="3"/>
  <c r="EU148" i="3"/>
  <c r="EU122" i="3"/>
  <c r="EU204" i="3"/>
  <c r="EU161" i="3"/>
  <c r="EU138" i="3"/>
  <c r="EU90" i="3"/>
  <c r="FK108" i="3"/>
  <c r="FK145" i="3"/>
  <c r="FK143" i="3"/>
  <c r="FK223" i="3"/>
  <c r="FK193" i="3"/>
  <c r="EU192" i="3"/>
  <c r="EU183" i="3"/>
  <c r="FK170" i="3"/>
  <c r="EU167" i="3"/>
  <c r="FJ148" i="3"/>
  <c r="FJ142" i="3"/>
  <c r="EU136" i="3"/>
  <c r="EU112" i="3"/>
  <c r="FJ98" i="3"/>
  <c r="EU211" i="3"/>
  <c r="EU58" i="3"/>
  <c r="FF58" i="3" s="1"/>
  <c r="EU189" i="3"/>
  <c r="EU139" i="3"/>
  <c r="EU88" i="3"/>
  <c r="EU176" i="3"/>
  <c r="EU114" i="3"/>
  <c r="FJ164" i="3"/>
  <c r="FK189" i="3"/>
  <c r="FJ87" i="3"/>
  <c r="EU158" i="3"/>
  <c r="EU156" i="3"/>
  <c r="FJ93" i="3"/>
  <c r="FK214" i="3"/>
  <c r="FJ126" i="3"/>
  <c r="FJ208" i="3"/>
  <c r="FJ187" i="3"/>
  <c r="FJ221" i="3"/>
  <c r="EU217" i="3"/>
  <c r="FK191" i="3"/>
  <c r="FJ182" i="3"/>
  <c r="EU179" i="3"/>
  <c r="FJ168" i="3"/>
  <c r="FJ166" i="3"/>
  <c r="FK163" i="3"/>
  <c r="FK151" i="3"/>
  <c r="EU141" i="3"/>
  <c r="EU128" i="3"/>
  <c r="EU78" i="3"/>
  <c r="CI224" i="3"/>
  <c r="J222" i="3"/>
  <c r="J204" i="3"/>
  <c r="J201" i="3"/>
  <c r="J193" i="3"/>
  <c r="J175" i="3"/>
  <c r="J166" i="3"/>
  <c r="J144" i="3"/>
  <c r="J108" i="3"/>
  <c r="J216" i="3"/>
  <c r="J213" i="3"/>
  <c r="J205" i="3"/>
  <c r="J191" i="3"/>
  <c r="J119" i="3"/>
  <c r="J223" i="3"/>
  <c r="J220" i="3"/>
  <c r="J202" i="3"/>
  <c r="J189" i="3"/>
  <c r="J184" i="3"/>
  <c r="J109" i="3"/>
  <c r="J214" i="3"/>
  <c r="J211" i="3"/>
  <c r="J208" i="3"/>
  <c r="J192" i="3"/>
  <c r="J180" i="3"/>
  <c r="J177" i="3"/>
  <c r="J154" i="3"/>
  <c r="J149" i="3"/>
  <c r="CO224" i="3"/>
  <c r="EU182" i="3"/>
  <c r="EU173" i="3"/>
  <c r="EU146" i="3"/>
  <c r="EU153" i="3"/>
  <c r="EU60" i="3"/>
  <c r="FF60" i="3" s="1"/>
  <c r="EU171" i="3"/>
  <c r="FK132" i="3"/>
  <c r="FJ132" i="3"/>
  <c r="FJ184" i="3"/>
  <c r="FK184" i="3"/>
  <c r="EU177" i="3"/>
  <c r="EU157" i="3"/>
  <c r="FK207" i="3"/>
  <c r="FJ207" i="3"/>
  <c r="EU198" i="3"/>
  <c r="EU197" i="3"/>
  <c r="FJ185" i="3"/>
  <c r="FK185" i="3"/>
  <c r="EU174" i="3"/>
  <c r="FK210" i="3"/>
  <c r="FJ210" i="3"/>
  <c r="EU190" i="3"/>
  <c r="EU150" i="3"/>
  <c r="EU143" i="3"/>
  <c r="CC224" i="3"/>
  <c r="FJ152" i="3"/>
  <c r="FK152" i="3"/>
  <c r="DM224" i="3"/>
  <c r="EU205" i="3"/>
  <c r="E1" i="12"/>
  <c r="F30" i="12" s="1"/>
  <c r="G30" i="12" s="1"/>
  <c r="FA1" i="3"/>
  <c r="EU214" i="3"/>
  <c r="EU212" i="3"/>
  <c r="EU207" i="3"/>
  <c r="EU202" i="3"/>
  <c r="EU201" i="3"/>
  <c r="EU199" i="3"/>
  <c r="FK188" i="3"/>
  <c r="FJ188" i="3"/>
  <c r="EU186" i="3"/>
  <c r="EU178" i="3"/>
  <c r="EU169" i="3"/>
  <c r="EU168" i="3"/>
  <c r="EU162" i="3"/>
  <c r="U224" i="3"/>
  <c r="EU89" i="3"/>
  <c r="O224" i="3"/>
  <c r="EV224" i="3"/>
  <c r="EK224" i="3"/>
  <c r="EE224" i="3"/>
  <c r="EU160" i="3"/>
  <c r="FK138" i="3"/>
  <c r="FJ138" i="3"/>
  <c r="DG224" i="3"/>
  <c r="EU134" i="3"/>
  <c r="BK224" i="3"/>
  <c r="AA224" i="3"/>
  <c r="EU68" i="3"/>
  <c r="FF68" i="3" s="1"/>
  <c r="I224" i="3"/>
  <c r="EU222" i="3"/>
  <c r="FK200" i="3"/>
  <c r="FJ200" i="3"/>
  <c r="EU181" i="3"/>
  <c r="EU180" i="3"/>
  <c r="EU172" i="3"/>
  <c r="EU144" i="3"/>
  <c r="BE224" i="3"/>
  <c r="BQ224" i="3"/>
  <c r="FI224" i="3"/>
  <c r="EU52" i="3"/>
  <c r="FF52" i="3" s="1"/>
  <c r="BW224" i="3"/>
  <c r="AG224" i="3"/>
  <c r="EU121" i="3"/>
  <c r="AY224" i="3"/>
  <c r="H32" i="10"/>
  <c r="EU209" i="3"/>
  <c r="EU208" i="3"/>
  <c r="EU200" i="3"/>
  <c r="FK195" i="3"/>
  <c r="FJ195" i="3"/>
  <c r="FK100" i="3"/>
  <c r="FJ100" i="3"/>
  <c r="DS224" i="3"/>
  <c r="FJ212" i="3"/>
  <c r="FK144" i="3"/>
  <c r="G43" i="8"/>
  <c r="EU220" i="3"/>
  <c r="FJ180" i="3"/>
  <c r="FK179" i="3"/>
  <c r="EU149" i="3"/>
  <c r="EU130" i="3"/>
  <c r="FJ109" i="3"/>
  <c r="FK109" i="3"/>
  <c r="EU95" i="3"/>
  <c r="EQ224" i="3"/>
  <c r="CU224" i="3"/>
  <c r="EU195" i="3"/>
  <c r="EU194" i="3"/>
  <c r="DA224" i="3"/>
  <c r="EU35" i="3"/>
  <c r="FF35" i="3" s="1"/>
  <c r="AM224" i="3"/>
  <c r="EU206" i="3"/>
  <c r="EU193" i="3"/>
  <c r="EU223" i="3"/>
  <c r="EU221" i="3"/>
  <c r="FK215" i="3"/>
  <c r="FJ215" i="3"/>
  <c r="EU215" i="3"/>
  <c r="EU196" i="3"/>
  <c r="EU188" i="3"/>
  <c r="EU187" i="3"/>
  <c r="EU185" i="3"/>
  <c r="EU147" i="3"/>
  <c r="DY224" i="3"/>
  <c r="FK102" i="3"/>
  <c r="FJ102" i="3"/>
  <c r="AS224" i="3"/>
  <c r="ES224" i="3"/>
  <c r="ES226" i="3" s="1"/>
  <c r="J206" i="3"/>
  <c r="J199" i="3"/>
  <c r="J181" i="3"/>
  <c r="J173" i="3"/>
  <c r="J164" i="3"/>
  <c r="J158" i="3"/>
  <c r="EU152" i="3"/>
  <c r="J141" i="3"/>
  <c r="J138" i="3"/>
  <c r="EU132" i="3"/>
  <c r="FJ116" i="3"/>
  <c r="FK116" i="3"/>
  <c r="EU116" i="3"/>
  <c r="EU96" i="3"/>
  <c r="EU75" i="3"/>
  <c r="A52" i="8"/>
  <c r="J28" i="3"/>
  <c r="J31" i="3"/>
  <c r="J32" i="3"/>
  <c r="J33" i="3"/>
  <c r="J43" i="3"/>
  <c r="J44" i="3"/>
  <c r="J45" i="3"/>
  <c r="J46" i="3"/>
  <c r="J47" i="3"/>
  <c r="J48" i="3"/>
  <c r="J49" i="3"/>
  <c r="J50" i="3"/>
  <c r="J51" i="3"/>
  <c r="J52" i="3"/>
  <c r="J53" i="3"/>
  <c r="J39" i="3"/>
  <c r="J40" i="3"/>
  <c r="J29" i="3"/>
  <c r="J26" i="3"/>
  <c r="J38" i="3"/>
  <c r="J41" i="3"/>
  <c r="J71" i="3"/>
  <c r="J72" i="3"/>
  <c r="J34" i="3"/>
  <c r="J55" i="3"/>
  <c r="J65" i="3"/>
  <c r="J73" i="3"/>
  <c r="J24" i="3"/>
  <c r="J17" i="3"/>
  <c r="J74" i="3"/>
  <c r="J58" i="3"/>
  <c r="J59" i="3"/>
  <c r="J60" i="3"/>
  <c r="J69" i="3"/>
  <c r="J83" i="3"/>
  <c r="J84" i="3"/>
  <c r="J8" i="3"/>
  <c r="J57" i="3"/>
  <c r="J70" i="3"/>
  <c r="J79" i="3"/>
  <c r="J63" i="3"/>
  <c r="J75" i="3"/>
  <c r="J80" i="3"/>
  <c r="J85" i="3"/>
  <c r="J76" i="3"/>
  <c r="J81" i="3"/>
  <c r="J42" i="3"/>
  <c r="J68" i="3"/>
  <c r="J82" i="3"/>
  <c r="J86" i="3"/>
  <c r="J87" i="3"/>
  <c r="J101" i="3"/>
  <c r="J102" i="3"/>
  <c r="J117" i="3"/>
  <c r="J5" i="3"/>
  <c r="J93" i="3"/>
  <c r="J111" i="3"/>
  <c r="J61" i="3"/>
  <c r="J88" i="3"/>
  <c r="J89" i="3"/>
  <c r="J94" i="3"/>
  <c r="J95" i="3"/>
  <c r="J96" i="3"/>
  <c r="J103" i="3"/>
  <c r="J104" i="3"/>
  <c r="J112" i="3"/>
  <c r="J92" i="3"/>
  <c r="J110" i="3"/>
  <c r="J54" i="3"/>
  <c r="J67" i="3"/>
  <c r="J121" i="3"/>
  <c r="J133" i="3"/>
  <c r="J30" i="3"/>
  <c r="J98" i="3"/>
  <c r="J114" i="3"/>
  <c r="J127" i="3"/>
  <c r="J134" i="3"/>
  <c r="J107" i="3"/>
  <c r="J118" i="3"/>
  <c r="J124" i="3"/>
  <c r="J126" i="3"/>
  <c r="J128" i="3"/>
  <c r="J64" i="3"/>
  <c r="J66" i="3"/>
  <c r="J113" i="3"/>
  <c r="J116" i="3"/>
  <c r="J139" i="3"/>
  <c r="J77" i="3"/>
  <c r="J129" i="3"/>
  <c r="J136" i="3"/>
  <c r="J152" i="3"/>
  <c r="J115" i="3"/>
  <c r="J145" i="3"/>
  <c r="J146" i="3"/>
  <c r="J153" i="3"/>
  <c r="J168" i="3"/>
  <c r="J62" i="3"/>
  <c r="J90" i="3"/>
  <c r="J147" i="3"/>
  <c r="J148" i="3"/>
  <c r="J156" i="3"/>
  <c r="J169" i="3"/>
  <c r="J170" i="3"/>
  <c r="J78" i="3"/>
  <c r="J123" i="3"/>
  <c r="J151" i="3"/>
  <c r="J197" i="3"/>
  <c r="J190" i="3"/>
  <c r="J183" i="3"/>
  <c r="EU175" i="3"/>
  <c r="J167" i="3"/>
  <c r="EU166" i="3"/>
  <c r="EU163" i="3"/>
  <c r="J161" i="3"/>
  <c r="EU159" i="3"/>
  <c r="J157" i="3"/>
  <c r="EU151" i="3"/>
  <c r="EU135" i="3"/>
  <c r="J122" i="3"/>
  <c r="EU120" i="3"/>
  <c r="J99" i="3"/>
  <c r="EU83" i="3"/>
  <c r="D225" i="3"/>
  <c r="CQ225" i="3" s="1"/>
  <c r="CQ226" i="3" s="1"/>
  <c r="J182" i="3"/>
  <c r="J174" i="3"/>
  <c r="EU155" i="3"/>
  <c r="EU154" i="3"/>
  <c r="J142" i="3"/>
  <c r="J137" i="3"/>
  <c r="EU109" i="3"/>
  <c r="J105" i="3"/>
  <c r="J100" i="3"/>
  <c r="J91" i="3"/>
  <c r="J56" i="3"/>
  <c r="EU43" i="3"/>
  <c r="FF43" i="3" s="1"/>
  <c r="J207" i="3"/>
  <c r="J200" i="3"/>
  <c r="J195" i="3"/>
  <c r="J194" i="3"/>
  <c r="J188" i="3"/>
  <c r="J187" i="3"/>
  <c r="J172" i="3"/>
  <c r="J163" i="3"/>
  <c r="J140" i="3"/>
  <c r="EU137" i="3"/>
  <c r="J132" i="3"/>
  <c r="J125" i="3"/>
  <c r="EU100" i="3"/>
  <c r="EU91" i="3"/>
  <c r="EU133" i="3"/>
  <c r="EU105" i="3"/>
  <c r="EU94" i="3"/>
  <c r="EU87" i="3"/>
  <c r="EU64" i="3"/>
  <c r="FF64" i="3" s="1"/>
  <c r="EU142" i="3"/>
  <c r="EU131" i="3"/>
  <c r="EU108" i="3"/>
  <c r="EU99" i="3"/>
  <c r="EU86" i="3"/>
  <c r="EU44" i="3"/>
  <c r="FF44" i="3" s="1"/>
  <c r="J4" i="3"/>
  <c r="Q444" i="10"/>
  <c r="K444" i="10"/>
  <c r="C22" i="10"/>
  <c r="E444" i="10"/>
  <c r="EU127" i="3"/>
  <c r="FJ110" i="3"/>
  <c r="FK110" i="3"/>
  <c r="EU107" i="3"/>
  <c r="EU80" i="3"/>
  <c r="EU66" i="3"/>
  <c r="FF66" i="3" s="1"/>
  <c r="EU115" i="3"/>
  <c r="EU110" i="3"/>
  <c r="EU73" i="3"/>
  <c r="FF73" i="3" s="1"/>
  <c r="EU101" i="3"/>
  <c r="EU92" i="3"/>
  <c r="FK84" i="3"/>
  <c r="FJ84" i="3"/>
  <c r="EU69" i="3"/>
  <c r="FF69" i="3" s="1"/>
  <c r="EU56" i="3"/>
  <c r="FF56" i="3" s="1"/>
  <c r="FJ128" i="3"/>
  <c r="EU125" i="3"/>
  <c r="EU102" i="3"/>
  <c r="EU67" i="3"/>
  <c r="FF67" i="3" s="1"/>
  <c r="EU126" i="3"/>
  <c r="EU118" i="3"/>
  <c r="EU117" i="3"/>
  <c r="EU93" i="3"/>
  <c r="EU111" i="3"/>
  <c r="EU85" i="3"/>
  <c r="EU79" i="3"/>
  <c r="EU61" i="3"/>
  <c r="FF61" i="3" s="1"/>
  <c r="EU81" i="3"/>
  <c r="EU77" i="3"/>
  <c r="EU57" i="3"/>
  <c r="FF57" i="3" s="1"/>
  <c r="EU45" i="3"/>
  <c r="FF45" i="3" s="1"/>
  <c r="EU41" i="3"/>
  <c r="FF41" i="3" s="1"/>
  <c r="EU65" i="3"/>
  <c r="FF65" i="3" s="1"/>
  <c r="FK74" i="3"/>
  <c r="FJ74" i="3"/>
  <c r="EU71" i="3"/>
  <c r="FF71" i="3" s="1"/>
  <c r="EU70" i="3"/>
  <c r="FF70" i="3" s="1"/>
  <c r="EU72" i="3"/>
  <c r="FF72" i="3" s="1"/>
  <c r="EU55" i="3"/>
  <c r="FF55" i="3" s="1"/>
  <c r="EU8" i="3"/>
  <c r="FF8" i="3" s="1"/>
  <c r="EU82" i="3"/>
  <c r="H10" i="10"/>
  <c r="EU63" i="3"/>
  <c r="FF63" i="3" s="1"/>
  <c r="EU53" i="3"/>
  <c r="FF53" i="3" s="1"/>
  <c r="EU50" i="3"/>
  <c r="FF50" i="3" s="1"/>
  <c r="EU54" i="3"/>
  <c r="FF54" i="3" s="1"/>
  <c r="EU49" i="3"/>
  <c r="FF49" i="3" s="1"/>
  <c r="EU34" i="3"/>
  <c r="FF34" i="3" s="1"/>
  <c r="EU6" i="3"/>
  <c r="FF6" i="3" s="1"/>
  <c r="EU47" i="3"/>
  <c r="FF47" i="3" s="1"/>
  <c r="EU46" i="3"/>
  <c r="FF46" i="3" s="1"/>
  <c r="EU36" i="3"/>
  <c r="FF36" i="3" s="1"/>
  <c r="EU7" i="3"/>
  <c r="FF7" i="3" s="1"/>
  <c r="EU12" i="3"/>
  <c r="FF12" i="3" s="1"/>
  <c r="H38" i="10"/>
  <c r="EU42" i="3"/>
  <c r="FF42" i="3" s="1"/>
  <c r="Q284" i="10"/>
  <c r="K284" i="10"/>
  <c r="E284" i="10"/>
  <c r="H19" i="10"/>
  <c r="H20" i="5"/>
  <c r="EU16" i="3"/>
  <c r="FF16" i="3" s="1"/>
  <c r="EU4" i="3"/>
  <c r="Q84" i="10"/>
  <c r="E84" i="10"/>
  <c r="K84" i="10"/>
  <c r="C4" i="10"/>
  <c r="EU39" i="3"/>
  <c r="FF39" i="3" s="1"/>
  <c r="EU37" i="3"/>
  <c r="FF37" i="3" s="1"/>
  <c r="EU18" i="3"/>
  <c r="FF18" i="3" s="1"/>
  <c r="EU14" i="3"/>
  <c r="FF14" i="3" s="1"/>
  <c r="C37" i="10"/>
  <c r="Q744" i="10"/>
  <c r="E744" i="10"/>
  <c r="K744" i="10"/>
  <c r="C42" i="5"/>
  <c r="T855" i="5"/>
  <c r="F855" i="5"/>
  <c r="M855" i="5"/>
  <c r="T775" i="5"/>
  <c r="C38" i="5"/>
  <c r="M775" i="5"/>
  <c r="F775" i="5"/>
  <c r="M595" i="5"/>
  <c r="T595" i="5"/>
  <c r="C29" i="5"/>
  <c r="F595" i="5"/>
  <c r="Q604" i="10"/>
  <c r="K604" i="10"/>
  <c r="E604" i="10"/>
  <c r="C30" i="10"/>
  <c r="Q404" i="10"/>
  <c r="E404" i="10"/>
  <c r="K404" i="10"/>
  <c r="C20" i="10"/>
  <c r="H14" i="10"/>
  <c r="J25" i="3"/>
  <c r="EU24" i="3"/>
  <c r="FF24" i="3" s="1"/>
  <c r="J16" i="3"/>
  <c r="J7" i="3"/>
  <c r="Q844" i="10"/>
  <c r="K844" i="10"/>
  <c r="C42" i="10"/>
  <c r="E844" i="10"/>
  <c r="Q244" i="10"/>
  <c r="C12" i="10"/>
  <c r="E244" i="10"/>
  <c r="K244" i="10"/>
  <c r="H8" i="10"/>
  <c r="EU38" i="3"/>
  <c r="FF38" i="3" s="1"/>
  <c r="J27" i="3"/>
  <c r="EU26" i="3"/>
  <c r="FF26" i="3" s="1"/>
  <c r="J15" i="3"/>
  <c r="EU5" i="3"/>
  <c r="FF5" i="3" s="1"/>
  <c r="Q564" i="10"/>
  <c r="C28" i="10"/>
  <c r="E564" i="10"/>
  <c r="K564" i="10"/>
  <c r="H48" i="5"/>
  <c r="EU27" i="3"/>
  <c r="FF27" i="3" s="1"/>
  <c r="EU15" i="3"/>
  <c r="FF15" i="3" s="1"/>
  <c r="EU13" i="3"/>
  <c r="FF13" i="3" s="1"/>
  <c r="Q804" i="10"/>
  <c r="C40" i="10"/>
  <c r="E804" i="10"/>
  <c r="H22" i="5"/>
  <c r="C15" i="5"/>
  <c r="M315" i="5"/>
  <c r="T315" i="5"/>
  <c r="F315" i="5"/>
  <c r="H28" i="5"/>
  <c r="EU28" i="3"/>
  <c r="FF28" i="3" s="1"/>
  <c r="EU23" i="3"/>
  <c r="FF23" i="3" s="1"/>
  <c r="EU22" i="3"/>
  <c r="FF22" i="3" s="1"/>
  <c r="EU21" i="3"/>
  <c r="FF21" i="3" s="1"/>
  <c r="EU20" i="3"/>
  <c r="FF20" i="3" s="1"/>
  <c r="EU19" i="3"/>
  <c r="FF19" i="3" s="1"/>
  <c r="J6" i="3"/>
  <c r="J10" i="3"/>
  <c r="J19" i="3"/>
  <c r="J20" i="3"/>
  <c r="J21" i="3"/>
  <c r="J22" i="3"/>
  <c r="J23" i="3"/>
  <c r="J9" i="3"/>
  <c r="J18" i="3"/>
  <c r="J36" i="3"/>
  <c r="J37" i="3"/>
  <c r="J35" i="3"/>
  <c r="Q124" i="10"/>
  <c r="K124" i="10"/>
  <c r="C6" i="10"/>
  <c r="K64" i="10"/>
  <c r="E64" i="10"/>
  <c r="C3" i="10"/>
  <c r="H27" i="10"/>
  <c r="C19" i="5"/>
  <c r="M395" i="5"/>
  <c r="T395" i="5"/>
  <c r="F395" i="5"/>
  <c r="K2" i="3"/>
  <c r="J11" i="3"/>
  <c r="J12" i="3"/>
  <c r="J13" i="3"/>
  <c r="J14" i="3"/>
  <c r="Q764" i="10"/>
  <c r="K764" i="10"/>
  <c r="Q684" i="10"/>
  <c r="C34" i="10"/>
  <c r="K684" i="10"/>
  <c r="C29" i="10"/>
  <c r="Q584" i="10"/>
  <c r="E584" i="10"/>
  <c r="K584" i="10"/>
  <c r="C21" i="10"/>
  <c r="Q424" i="10"/>
  <c r="E424" i="10"/>
  <c r="K424" i="10"/>
  <c r="C13" i="10"/>
  <c r="Q264" i="10"/>
  <c r="E264" i="10"/>
  <c r="K264" i="10"/>
  <c r="C5" i="10"/>
  <c r="Q104" i="10"/>
  <c r="E104" i="10"/>
  <c r="K104" i="10"/>
  <c r="C36" i="10"/>
  <c r="M415" i="5"/>
  <c r="T415" i="5"/>
  <c r="C13" i="5"/>
  <c r="M275" i="5"/>
  <c r="T275" i="5"/>
  <c r="H32" i="5"/>
  <c r="K644" i="10"/>
  <c r="K484" i="10"/>
  <c r="K324" i="10"/>
  <c r="K164" i="10"/>
  <c r="H35" i="10"/>
  <c r="C24" i="10"/>
  <c r="T895" i="5"/>
  <c r="C44" i="5"/>
  <c r="M735" i="5"/>
  <c r="T735" i="5"/>
  <c r="C36" i="5"/>
  <c r="F735" i="5"/>
  <c r="M675" i="5"/>
  <c r="C33" i="5"/>
  <c r="T675" i="5"/>
  <c r="F675" i="5"/>
  <c r="M555" i="5"/>
  <c r="T555" i="5"/>
  <c r="F555" i="5"/>
  <c r="C27" i="5"/>
  <c r="Q724" i="10"/>
  <c r="K724" i="10"/>
  <c r="T755" i="5"/>
  <c r="F755" i="5"/>
  <c r="C37" i="5"/>
  <c r="M755" i="5"/>
  <c r="C11" i="5"/>
  <c r="M235" i="5"/>
  <c r="T235" i="5"/>
  <c r="F235" i="5"/>
  <c r="K524" i="10"/>
  <c r="K364" i="10"/>
  <c r="K204" i="10"/>
  <c r="T875" i="5"/>
  <c r="M875" i="5"/>
  <c r="C23" i="5"/>
  <c r="M475" i="5"/>
  <c r="T475" i="5"/>
  <c r="F475" i="5"/>
  <c r="C9" i="5"/>
  <c r="M195" i="5"/>
  <c r="T195" i="5"/>
  <c r="C41" i="10"/>
  <c r="Q824" i="10"/>
  <c r="E704" i="10"/>
  <c r="C33" i="10"/>
  <c r="Q664" i="10"/>
  <c r="E544" i="10"/>
  <c r="C25" i="10"/>
  <c r="Q504" i="10"/>
  <c r="E384" i="10"/>
  <c r="C17" i="10"/>
  <c r="Q344" i="10"/>
  <c r="E224" i="10"/>
  <c r="C9" i="10"/>
  <c r="Q184" i="10"/>
  <c r="T915" i="5"/>
  <c r="C45" i="5"/>
  <c r="M635" i="5"/>
  <c r="T635" i="5"/>
  <c r="F635" i="5"/>
  <c r="C31" i="5"/>
  <c r="M495" i="5"/>
  <c r="C24" i="5"/>
  <c r="T495" i="5"/>
  <c r="C17" i="5"/>
  <c r="M355" i="5"/>
  <c r="T355" i="5"/>
  <c r="C18" i="10"/>
  <c r="T935" i="5"/>
  <c r="C46" i="5"/>
  <c r="T835" i="5"/>
  <c r="F835" i="5"/>
  <c r="C41" i="5"/>
  <c r="C35" i="5"/>
  <c r="M715" i="5"/>
  <c r="T715" i="5"/>
  <c r="F715" i="5"/>
  <c r="M575" i="5"/>
  <c r="T575" i="5"/>
  <c r="C21" i="5"/>
  <c r="M435" i="5"/>
  <c r="T435" i="5"/>
  <c r="M655" i="5"/>
  <c r="T655" i="5"/>
  <c r="M515" i="5"/>
  <c r="T515" i="5"/>
  <c r="C25" i="5"/>
  <c r="H43" i="5"/>
  <c r="C16" i="5"/>
  <c r="M335" i="5"/>
  <c r="T335" i="5"/>
  <c r="C12" i="5"/>
  <c r="M255" i="5"/>
  <c r="T255" i="5"/>
  <c r="C8" i="5"/>
  <c r="M175" i="5"/>
  <c r="T175" i="5"/>
  <c r="T206" i="7"/>
  <c r="M206" i="7"/>
  <c r="C29" i="8"/>
  <c r="E29" i="8" s="1"/>
  <c r="H29" i="8" s="1"/>
  <c r="K584" i="8"/>
  <c r="E584" i="8"/>
  <c r="Q584" i="8"/>
  <c r="E11" i="7"/>
  <c r="M11" i="7" s="1"/>
  <c r="F226" i="7"/>
  <c r="E34" i="7"/>
  <c r="M34" i="7" s="1"/>
  <c r="K224" i="8"/>
  <c r="C11" i="8"/>
  <c r="E11" i="8" s="1"/>
  <c r="H11" i="8" s="1"/>
  <c r="Q224" i="8"/>
  <c r="T795" i="5"/>
  <c r="C39" i="5"/>
  <c r="T366" i="7"/>
  <c r="M366" i="7"/>
  <c r="E18" i="7"/>
  <c r="M18" i="7" s="1"/>
  <c r="F366" i="7"/>
  <c r="C20" i="8"/>
  <c r="E20" i="8" s="1"/>
  <c r="H20" i="8" s="1"/>
  <c r="E404" i="8"/>
  <c r="Q404" i="8"/>
  <c r="K404" i="8"/>
  <c r="K344" i="8"/>
  <c r="C17" i="8"/>
  <c r="E17" i="8" s="1"/>
  <c r="H17" i="8" s="1"/>
  <c r="Q344" i="8"/>
  <c r="E344" i="8"/>
  <c r="C40" i="5"/>
  <c r="T815" i="5"/>
  <c r="M695" i="5"/>
  <c r="T695" i="5"/>
  <c r="M615" i="5"/>
  <c r="T615" i="5"/>
  <c r="C30" i="5"/>
  <c r="C26" i="5"/>
  <c r="M535" i="5"/>
  <c r="T535" i="5"/>
  <c r="M455" i="5"/>
  <c r="T455" i="5"/>
  <c r="C18" i="5"/>
  <c r="M375" i="5"/>
  <c r="T375" i="5"/>
  <c r="C14" i="5"/>
  <c r="M295" i="5"/>
  <c r="T295" i="5"/>
  <c r="C10" i="5"/>
  <c r="M215" i="5"/>
  <c r="T215" i="5"/>
  <c r="T526" i="7"/>
  <c r="E26" i="7"/>
  <c r="M26" i="7" s="1"/>
  <c r="F526" i="7"/>
  <c r="E10" i="7"/>
  <c r="M10" i="7" s="1"/>
  <c r="C33" i="8"/>
  <c r="E33" i="8" s="1"/>
  <c r="H33" i="8" s="1"/>
  <c r="E664" i="8"/>
  <c r="K664" i="8"/>
  <c r="Q664" i="8"/>
  <c r="E604" i="8"/>
  <c r="Q604" i="8"/>
  <c r="C30" i="8"/>
  <c r="E30" i="8" s="1"/>
  <c r="H30" i="8" s="1"/>
  <c r="K604" i="8"/>
  <c r="T666" i="7"/>
  <c r="F666" i="7"/>
  <c r="F206" i="7"/>
  <c r="T166" i="7"/>
  <c r="M166" i="7"/>
  <c r="K424" i="8"/>
  <c r="Q424" i="8"/>
  <c r="T326" i="7"/>
  <c r="F326" i="7"/>
  <c r="C25" i="8"/>
  <c r="E25" i="8" s="1"/>
  <c r="H25" i="8" s="1"/>
  <c r="E504" i="8"/>
  <c r="K504" i="8"/>
  <c r="Q504" i="8"/>
  <c r="E224" i="8"/>
  <c r="K144" i="8"/>
  <c r="Q144" i="8"/>
  <c r="C7" i="8"/>
  <c r="E7" i="8" s="1"/>
  <c r="H7" i="8" s="1"/>
  <c r="E144" i="8"/>
  <c r="T686" i="7"/>
  <c r="M686" i="7"/>
  <c r="K764" i="8"/>
  <c r="C38" i="8"/>
  <c r="E38" i="8" s="1"/>
  <c r="H38" i="8" s="1"/>
  <c r="E764" i="8"/>
  <c r="Q764" i="8"/>
  <c r="C10" i="8"/>
  <c r="E10" i="8" s="1"/>
  <c r="H10" i="8" s="1"/>
  <c r="E204" i="8"/>
  <c r="Q204" i="8"/>
  <c r="K204" i="8"/>
  <c r="T646" i="7"/>
  <c r="M646" i="7"/>
  <c r="T486" i="7"/>
  <c r="M486" i="7"/>
  <c r="T155" i="5"/>
  <c r="T135" i="5"/>
  <c r="T115" i="5"/>
  <c r="T95" i="5"/>
  <c r="T75" i="5"/>
  <c r="F646" i="7"/>
  <c r="F486" i="7"/>
  <c r="E784" i="8"/>
  <c r="Q784" i="8"/>
  <c r="C22" i="8"/>
  <c r="E22" i="8" s="1"/>
  <c r="H22" i="8" s="1"/>
  <c r="K444" i="8"/>
  <c r="M155" i="5"/>
  <c r="M135" i="5"/>
  <c r="M115" i="5"/>
  <c r="M95" i="5"/>
  <c r="M75" i="5"/>
  <c r="K724" i="8"/>
  <c r="C36" i="8"/>
  <c r="E36" i="8" s="1"/>
  <c r="H36" i="8" s="1"/>
  <c r="K624" i="8"/>
  <c r="C31" i="8"/>
  <c r="E31" i="8" s="1"/>
  <c r="H31" i="8" s="1"/>
  <c r="C23" i="8"/>
  <c r="E23" i="8" s="1"/>
  <c r="H23" i="8" s="1"/>
  <c r="Q464" i="8"/>
  <c r="C27" i="8"/>
  <c r="E27" i="8" s="1"/>
  <c r="H27" i="8" s="1"/>
  <c r="C40" i="8"/>
  <c r="E40" i="8" s="1"/>
  <c r="H40" i="8" s="1"/>
  <c r="K804" i="8"/>
  <c r="C19" i="8"/>
  <c r="E19" i="8" s="1"/>
  <c r="H19" i="8" s="1"/>
  <c r="K384" i="8"/>
  <c r="Q184" i="8"/>
  <c r="C9" i="8"/>
  <c r="E9" i="8" s="1"/>
  <c r="H9" i="8" s="1"/>
  <c r="K184" i="8"/>
  <c r="E124" i="8"/>
  <c r="C6" i="8"/>
  <c r="E6" i="8" s="1"/>
  <c r="H6" i="8" s="1"/>
  <c r="K124" i="8"/>
  <c r="C5" i="8"/>
  <c r="E5" i="8" s="1"/>
  <c r="H5" i="8" s="1"/>
  <c r="H43" i="8" s="1"/>
  <c r="C16" i="8"/>
  <c r="E16" i="8" s="1"/>
  <c r="H16" i="8" s="1"/>
  <c r="L38" i="7"/>
  <c r="C4" i="8"/>
  <c r="E4" i="8" s="1"/>
  <c r="H4" i="8" s="1"/>
  <c r="C18" i="8"/>
  <c r="E18" i="8" s="1"/>
  <c r="H18" i="8" s="1"/>
  <c r="C15" i="8"/>
  <c r="E15" i="8" s="1"/>
  <c r="H15" i="8" s="1"/>
  <c r="F546" i="7"/>
  <c r="F346" i="7"/>
  <c r="E28" i="7"/>
  <c r="M28" i="7" s="1"/>
  <c r="I49" i="5"/>
  <c r="E22" i="7"/>
  <c r="M22" i="7" s="1"/>
  <c r="E32" i="7"/>
  <c r="M32" i="7" s="1"/>
  <c r="M746" i="7"/>
  <c r="F726" i="7"/>
  <c r="M586" i="7"/>
  <c r="F566" i="7"/>
  <c r="M426" i="7"/>
  <c r="F406" i="7"/>
  <c r="M266" i="7"/>
  <c r="F246" i="7"/>
  <c r="M106" i="7"/>
  <c r="F86" i="7"/>
  <c r="E36" i="7"/>
  <c r="M36" i="7" s="1"/>
  <c r="E20" i="7"/>
  <c r="M20" i="7" s="1"/>
  <c r="E4" i="7"/>
  <c r="M4" i="7" s="1"/>
  <c r="E16" i="7"/>
  <c r="M16" i="7" s="1"/>
  <c r="G38" i="7"/>
  <c r="C29" i="1" s="1"/>
  <c r="F746" i="7"/>
  <c r="M606" i="7"/>
  <c r="F586" i="7"/>
  <c r="M446" i="7"/>
  <c r="F426" i="7"/>
  <c r="M286" i="7"/>
  <c r="F266" i="7"/>
  <c r="M126" i="7"/>
  <c r="F106" i="7"/>
  <c r="E30" i="7"/>
  <c r="M30" i="7" s="1"/>
  <c r="E14" i="7"/>
  <c r="M14" i="7" s="1"/>
  <c r="E6" i="7"/>
  <c r="M6" i="7" s="1"/>
  <c r="M626" i="7"/>
  <c r="F606" i="7"/>
  <c r="M466" i="7"/>
  <c r="F446" i="7"/>
  <c r="M306" i="7"/>
  <c r="F286" i="7"/>
  <c r="M146" i="7"/>
  <c r="F126" i="7"/>
  <c r="E24" i="7"/>
  <c r="M24" i="7" s="1"/>
  <c r="E8" i="7"/>
  <c r="M8" i="7" s="1"/>
  <c r="E37" i="7"/>
  <c r="M37" i="7" s="1"/>
  <c r="E33" i="7"/>
  <c r="M33" i="7" s="1"/>
  <c r="E29" i="7"/>
  <c r="M29" i="7" s="1"/>
  <c r="E25" i="7"/>
  <c r="M25" i="7" s="1"/>
  <c r="E21" i="7"/>
  <c r="M21" i="7" s="1"/>
  <c r="E17" i="7"/>
  <c r="M17" i="7" s="1"/>
  <c r="E13" i="7"/>
  <c r="M13" i="7" s="1"/>
  <c r="E9" i="7"/>
  <c r="M9" i="7" s="1"/>
  <c r="E5" i="7"/>
  <c r="T706" i="7"/>
  <c r="T626" i="7"/>
  <c r="T546" i="7"/>
  <c r="T466" i="7"/>
  <c r="T386" i="7"/>
  <c r="T306" i="7"/>
  <c r="T226" i="7"/>
  <c r="T146" i="7"/>
  <c r="T66" i="7"/>
  <c r="I43" i="10"/>
  <c r="D44" i="10" l="1"/>
  <c r="D45" i="10" s="1"/>
  <c r="E30" i="1" s="1"/>
  <c r="J44" i="10"/>
  <c r="J45" i="10" s="1"/>
  <c r="K44" i="10"/>
  <c r="K45" i="10" s="1"/>
  <c r="G30" i="1" s="1"/>
  <c r="L44" i="10"/>
  <c r="L45" i="10" s="1"/>
  <c r="H30" i="1" s="1"/>
  <c r="F10" i="12"/>
  <c r="G10" i="12" s="1"/>
  <c r="I10" i="12" s="1"/>
  <c r="M10" i="12" s="1"/>
  <c r="F6" i="12"/>
  <c r="G6" i="12" s="1"/>
  <c r="I6" i="12" s="1"/>
  <c r="M6" i="12" s="1"/>
  <c r="F14" i="12"/>
  <c r="G14" i="12" s="1"/>
  <c r="H26" i="10"/>
  <c r="F22" i="12"/>
  <c r="G22" i="12" s="1"/>
  <c r="AU225" i="3"/>
  <c r="AU226" i="3" s="1"/>
  <c r="CX225" i="3"/>
  <c r="CX226" i="3" s="1"/>
  <c r="DO225" i="3"/>
  <c r="DO226" i="3" s="1"/>
  <c r="EM225" i="3"/>
  <c r="EM226" i="3" s="1"/>
  <c r="FJ224" i="3"/>
  <c r="FJ225" i="3"/>
  <c r="F225" i="3"/>
  <c r="F226" i="3" s="1"/>
  <c r="DV225" i="3"/>
  <c r="DV226" i="3" s="1"/>
  <c r="AD225" i="3"/>
  <c r="AD226" i="3" s="1"/>
  <c r="CE225" i="3"/>
  <c r="CE226" i="3" s="1"/>
  <c r="W225" i="3"/>
  <c r="W226" i="3" s="1"/>
  <c r="F8" i="12"/>
  <c r="G8" i="12" s="1"/>
  <c r="I8" i="12" s="1"/>
  <c r="M8" i="12" s="1"/>
  <c r="F16" i="12"/>
  <c r="G16" i="12" s="1"/>
  <c r="I16" i="12" s="1"/>
  <c r="M16" i="12" s="1"/>
  <c r="F24" i="12"/>
  <c r="G24" i="12" s="1"/>
  <c r="I24" i="12" s="1"/>
  <c r="M24" i="12" s="1"/>
  <c r="F32" i="12"/>
  <c r="G32" i="12" s="1"/>
  <c r="I32" i="12" s="1"/>
  <c r="M32" i="12" s="1"/>
  <c r="F40" i="12"/>
  <c r="G40" i="12" s="1"/>
  <c r="I40" i="12" s="1"/>
  <c r="M40" i="12" s="1"/>
  <c r="F48" i="12"/>
  <c r="G48" i="12" s="1"/>
  <c r="I48" i="12" s="1"/>
  <c r="M48" i="12" s="1"/>
  <c r="F12" i="12"/>
  <c r="G12" i="12" s="1"/>
  <c r="I12" i="12" s="1"/>
  <c r="M12" i="12" s="1"/>
  <c r="F25" i="12"/>
  <c r="G25" i="12" s="1"/>
  <c r="F29" i="12"/>
  <c r="G29" i="12" s="1"/>
  <c r="I29" i="12" s="1"/>
  <c r="M29" i="12" s="1"/>
  <c r="F4" i="12"/>
  <c r="G4" i="12" s="1"/>
  <c r="I4" i="12" s="1"/>
  <c r="M4" i="12" s="1"/>
  <c r="F17" i="12"/>
  <c r="G17" i="12" s="1"/>
  <c r="I17" i="12" s="1"/>
  <c r="M17" i="12" s="1"/>
  <c r="F21" i="12"/>
  <c r="G21" i="12" s="1"/>
  <c r="I21" i="12" s="1"/>
  <c r="M21" i="12" s="1"/>
  <c r="F51" i="12"/>
  <c r="G51" i="12" s="1"/>
  <c r="I51" i="12" s="1"/>
  <c r="M51" i="12" s="1"/>
  <c r="F11" i="12"/>
  <c r="G11" i="12" s="1"/>
  <c r="I11" i="12" s="1"/>
  <c r="M11" i="12" s="1"/>
  <c r="F15" i="12"/>
  <c r="G15" i="12" s="1"/>
  <c r="I15" i="12" s="1"/>
  <c r="M15" i="12" s="1"/>
  <c r="F28" i="12"/>
  <c r="G28" i="12" s="1"/>
  <c r="I28" i="12" s="1"/>
  <c r="M28" i="12" s="1"/>
  <c r="F41" i="12"/>
  <c r="G41" i="12" s="1"/>
  <c r="I41" i="12" s="1"/>
  <c r="M41" i="12" s="1"/>
  <c r="F45" i="12"/>
  <c r="G45" i="12" s="1"/>
  <c r="I45" i="12" s="1"/>
  <c r="M45" i="12" s="1"/>
  <c r="F13" i="12"/>
  <c r="G13" i="12" s="1"/>
  <c r="I13" i="12" s="1"/>
  <c r="M13" i="12" s="1"/>
  <c r="F19" i="12"/>
  <c r="G19" i="12" s="1"/>
  <c r="I19" i="12" s="1"/>
  <c r="M19" i="12" s="1"/>
  <c r="F7" i="12"/>
  <c r="G7" i="12" s="1"/>
  <c r="I7" i="12" s="1"/>
  <c r="M7" i="12" s="1"/>
  <c r="F9" i="12"/>
  <c r="G9" i="12" s="1"/>
  <c r="I9" i="12" s="1"/>
  <c r="M9" i="12" s="1"/>
  <c r="I14" i="12"/>
  <c r="M14" i="12" s="1"/>
  <c r="F43" i="12"/>
  <c r="G43" i="12" s="1"/>
  <c r="I43" i="12" s="1"/>
  <c r="M43" i="12" s="1"/>
  <c r="F49" i="12"/>
  <c r="G49" i="12" s="1"/>
  <c r="I49" i="12" s="1"/>
  <c r="M49" i="12" s="1"/>
  <c r="I22" i="12"/>
  <c r="M22" i="12" s="1"/>
  <c r="F36" i="12"/>
  <c r="G36" i="12" s="1"/>
  <c r="I36" i="12" s="1"/>
  <c r="M36" i="12" s="1"/>
  <c r="F3" i="12"/>
  <c r="G3" i="12" s="1"/>
  <c r="I3" i="12" s="1"/>
  <c r="F31" i="12"/>
  <c r="G31" i="12" s="1"/>
  <c r="I31" i="12" s="1"/>
  <c r="M31" i="12" s="1"/>
  <c r="F52" i="12"/>
  <c r="G52" i="12" s="1"/>
  <c r="I52" i="12" s="1"/>
  <c r="M52" i="12" s="1"/>
  <c r="F5" i="12"/>
  <c r="G5" i="12" s="1"/>
  <c r="I5" i="12" s="1"/>
  <c r="M5" i="12" s="1"/>
  <c r="I25" i="12"/>
  <c r="M25" i="12" s="1"/>
  <c r="F39" i="12"/>
  <c r="G39" i="12" s="1"/>
  <c r="I39" i="12" s="1"/>
  <c r="M39" i="12" s="1"/>
  <c r="F20" i="12"/>
  <c r="G20" i="12" s="1"/>
  <c r="I20" i="12" s="1"/>
  <c r="M20" i="12" s="1"/>
  <c r="F35" i="12"/>
  <c r="G35" i="12" s="1"/>
  <c r="I35" i="12" s="1"/>
  <c r="M35" i="12" s="1"/>
  <c r="F37" i="12"/>
  <c r="G37" i="12" s="1"/>
  <c r="I37" i="12" s="1"/>
  <c r="M37" i="12" s="1"/>
  <c r="F23" i="12"/>
  <c r="G23" i="12" s="1"/>
  <c r="I23" i="12" s="1"/>
  <c r="M23" i="12" s="1"/>
  <c r="F27" i="12"/>
  <c r="G27" i="12" s="1"/>
  <c r="I27" i="12" s="1"/>
  <c r="M27" i="12" s="1"/>
  <c r="I30" i="12"/>
  <c r="M30" i="12" s="1"/>
  <c r="F33" i="12"/>
  <c r="G33" i="12" s="1"/>
  <c r="I33" i="12" s="1"/>
  <c r="M33" i="12" s="1"/>
  <c r="F44" i="12"/>
  <c r="G44" i="12" s="1"/>
  <c r="I44" i="12" s="1"/>
  <c r="M44" i="12" s="1"/>
  <c r="F47" i="12"/>
  <c r="G47" i="12" s="1"/>
  <c r="I47" i="12" s="1"/>
  <c r="M47" i="12" s="1"/>
  <c r="H33" i="5"/>
  <c r="H34" i="10"/>
  <c r="H40" i="10"/>
  <c r="H38" i="5"/>
  <c r="C43" i="8"/>
  <c r="C31" i="1" s="1"/>
  <c r="F18" i="12"/>
  <c r="G18" i="12" s="1"/>
  <c r="I18" i="12" s="1"/>
  <c r="M18" i="12" s="1"/>
  <c r="H10" i="5"/>
  <c r="H37" i="5"/>
  <c r="H5" i="10"/>
  <c r="H21" i="10"/>
  <c r="H6" i="10"/>
  <c r="F46" i="12"/>
  <c r="G46" i="12" s="1"/>
  <c r="I46" i="12" s="1"/>
  <c r="M46" i="12" s="1"/>
  <c r="F26" i="12"/>
  <c r="G26" i="12" s="1"/>
  <c r="I26" i="12" s="1"/>
  <c r="M26" i="12" s="1"/>
  <c r="H41" i="5"/>
  <c r="H17" i="5"/>
  <c r="H45" i="5"/>
  <c r="H9" i="5"/>
  <c r="H36" i="5"/>
  <c r="H13" i="5"/>
  <c r="H28" i="10"/>
  <c r="H29" i="5"/>
  <c r="FG225" i="3"/>
  <c r="FG226" i="3" s="1"/>
  <c r="FI225" i="3"/>
  <c r="FI226" i="3" s="1"/>
  <c r="Q225" i="3"/>
  <c r="Q226" i="3" s="1"/>
  <c r="AP225" i="3"/>
  <c r="AP226" i="3" s="1"/>
  <c r="DP225" i="3"/>
  <c r="DP226" i="3" s="1"/>
  <c r="BA225" i="3"/>
  <c r="BA226" i="3" s="1"/>
  <c r="EY225" i="3"/>
  <c r="EY226" i="3" s="1"/>
  <c r="CF225" i="3"/>
  <c r="CF226" i="3" s="1"/>
  <c r="BT225" i="3"/>
  <c r="BT226" i="3" s="1"/>
  <c r="BY225" i="3"/>
  <c r="BY226" i="3" s="1"/>
  <c r="EB225" i="3"/>
  <c r="EB226" i="3" s="1"/>
  <c r="X225" i="3"/>
  <c r="X226" i="3" s="1"/>
  <c r="CW225" i="3"/>
  <c r="CW226" i="3" s="1"/>
  <c r="DU225" i="3"/>
  <c r="DU226" i="3" s="1"/>
  <c r="AC225" i="3"/>
  <c r="AC226" i="3" s="1"/>
  <c r="DC225" i="3"/>
  <c r="DC226" i="3" s="1"/>
  <c r="DD225" i="3"/>
  <c r="DD226" i="3" s="1"/>
  <c r="AO225" i="3"/>
  <c r="AO226" i="3" s="1"/>
  <c r="BM225" i="3"/>
  <c r="BM226" i="3" s="1"/>
  <c r="CL225" i="3"/>
  <c r="CL226" i="3" s="1"/>
  <c r="E225" i="3"/>
  <c r="E226" i="3" s="1"/>
  <c r="BG225" i="3"/>
  <c r="BG226" i="3" s="1"/>
  <c r="EG225" i="3"/>
  <c r="EG226" i="3" s="1"/>
  <c r="EH225" i="3"/>
  <c r="EH226" i="3" s="1"/>
  <c r="K225" i="3"/>
  <c r="K226" i="3" s="1"/>
  <c r="AJ225" i="3"/>
  <c r="AJ226" i="3" s="1"/>
  <c r="BH225" i="3"/>
  <c r="BH226" i="3" s="1"/>
  <c r="DI225" i="3"/>
  <c r="DI226" i="3" s="1"/>
  <c r="CK225" i="3"/>
  <c r="CK226" i="3" s="1"/>
  <c r="BB225" i="3"/>
  <c r="BB226" i="3" s="1"/>
  <c r="R225" i="3"/>
  <c r="R226" i="3" s="1"/>
  <c r="EN225" i="3"/>
  <c r="EN226" i="3" s="1"/>
  <c r="H12" i="5"/>
  <c r="H25" i="10"/>
  <c r="H18" i="5"/>
  <c r="H18" i="10"/>
  <c r="H11" i="5"/>
  <c r="H24" i="10"/>
  <c r="H39" i="5"/>
  <c r="H42" i="10"/>
  <c r="F38" i="12"/>
  <c r="G38" i="12" s="1"/>
  <c r="I38" i="12" s="1"/>
  <c r="M38" i="12" s="1"/>
  <c r="H35" i="5"/>
  <c r="H33" i="10"/>
  <c r="H22" i="10"/>
  <c r="H40" i="5"/>
  <c r="H8" i="5"/>
  <c r="H21" i="5"/>
  <c r="H17" i="10"/>
  <c r="H19" i="5"/>
  <c r="H15" i="5"/>
  <c r="EW225" i="3"/>
  <c r="EW226" i="3" s="1"/>
  <c r="E26" i="1" s="1"/>
  <c r="E32" i="1" s="1"/>
  <c r="E43" i="8"/>
  <c r="EV225" i="3"/>
  <c r="EV226" i="3" s="1"/>
  <c r="DJ225" i="3"/>
  <c r="DJ226" i="3" s="1"/>
  <c r="H31" i="5"/>
  <c r="H23" i="5"/>
  <c r="H3" i="10"/>
  <c r="C43" i="10"/>
  <c r="C44" i="10" s="1"/>
  <c r="E38" i="7"/>
  <c r="M5" i="7"/>
  <c r="M38" i="7" s="1"/>
  <c r="P5" i="3"/>
  <c r="P8" i="3"/>
  <c r="P12" i="3"/>
  <c r="P14" i="3"/>
  <c r="P29" i="3"/>
  <c r="P9" i="3"/>
  <c r="P13" i="3"/>
  <c r="P18" i="3"/>
  <c r="P40" i="3"/>
  <c r="P41" i="3"/>
  <c r="P4" i="3"/>
  <c r="P15" i="3"/>
  <c r="P16" i="3"/>
  <c r="P17" i="3"/>
  <c r="P38" i="3"/>
  <c r="P39" i="3"/>
  <c r="Q2" i="3"/>
  <c r="P19" i="3"/>
  <c r="P20" i="3"/>
  <c r="P21" i="3"/>
  <c r="P22" i="3"/>
  <c r="P23" i="3"/>
  <c r="P27" i="3"/>
  <c r="P31" i="3"/>
  <c r="P32" i="3"/>
  <c r="P33" i="3"/>
  <c r="P43" i="3"/>
  <c r="P44" i="3"/>
  <c r="P45" i="3"/>
  <c r="P46" i="3"/>
  <c r="P47" i="3"/>
  <c r="P48" i="3"/>
  <c r="P49" i="3"/>
  <c r="P6" i="3"/>
  <c r="P7" i="3"/>
  <c r="P11" i="3"/>
  <c r="P26" i="3"/>
  <c r="P37" i="3"/>
  <c r="P61" i="3"/>
  <c r="P62" i="3"/>
  <c r="P63" i="3"/>
  <c r="P69" i="3"/>
  <c r="P70" i="3"/>
  <c r="P24" i="3"/>
  <c r="P28" i="3"/>
  <c r="P36" i="3"/>
  <c r="P50" i="3"/>
  <c r="P54" i="3"/>
  <c r="P64" i="3"/>
  <c r="P25" i="3"/>
  <c r="P42" i="3"/>
  <c r="P56" i="3"/>
  <c r="P10" i="3"/>
  <c r="P51" i="3"/>
  <c r="P52" i="3"/>
  <c r="P80" i="3"/>
  <c r="P30" i="3"/>
  <c r="P53" i="3"/>
  <c r="P57" i="3"/>
  <c r="P67" i="3"/>
  <c r="P68" i="3"/>
  <c r="P81" i="3"/>
  <c r="P82" i="3"/>
  <c r="P89" i="3"/>
  <c r="P55" i="3"/>
  <c r="P59" i="3"/>
  <c r="P60" i="3"/>
  <c r="P66" i="3"/>
  <c r="P58" i="3"/>
  <c r="P72" i="3"/>
  <c r="P74" i="3"/>
  <c r="P84" i="3"/>
  <c r="P34" i="3"/>
  <c r="P65" i="3"/>
  <c r="P75" i="3"/>
  <c r="P85" i="3"/>
  <c r="P71" i="3"/>
  <c r="P78" i="3"/>
  <c r="P73" i="3"/>
  <c r="P77" i="3"/>
  <c r="P90" i="3"/>
  <c r="P91" i="3"/>
  <c r="P99" i="3"/>
  <c r="P100" i="3"/>
  <c r="P108" i="3"/>
  <c r="P109" i="3"/>
  <c r="P116" i="3"/>
  <c r="P35" i="3"/>
  <c r="P76" i="3"/>
  <c r="P92" i="3"/>
  <c r="P110" i="3"/>
  <c r="P86" i="3"/>
  <c r="P87" i="3"/>
  <c r="P101" i="3"/>
  <c r="P102" i="3"/>
  <c r="P117" i="3"/>
  <c r="P118" i="3"/>
  <c r="P83" i="3"/>
  <c r="P107" i="3"/>
  <c r="P115" i="3"/>
  <c r="P121" i="3"/>
  <c r="P97" i="3"/>
  <c r="P106" i="3"/>
  <c r="P131" i="3"/>
  <c r="P132" i="3"/>
  <c r="P95" i="3"/>
  <c r="P113" i="3"/>
  <c r="P139" i="3"/>
  <c r="P79" i="3"/>
  <c r="P88" i="3"/>
  <c r="P104" i="3"/>
  <c r="P111" i="3"/>
  <c r="P133" i="3"/>
  <c r="P103" i="3"/>
  <c r="P130" i="3"/>
  <c r="P138" i="3"/>
  <c r="P94" i="3"/>
  <c r="P105" i="3"/>
  <c r="P122" i="3"/>
  <c r="P126" i="3"/>
  <c r="P135" i="3"/>
  <c r="P140" i="3"/>
  <c r="P159" i="3"/>
  <c r="P98" i="3"/>
  <c r="P123" i="3"/>
  <c r="P151" i="3"/>
  <c r="P173" i="3"/>
  <c r="P174" i="3"/>
  <c r="P127" i="3"/>
  <c r="P145" i="3"/>
  <c r="P146" i="3"/>
  <c r="P153" i="3"/>
  <c r="P168" i="3"/>
  <c r="P96" i="3"/>
  <c r="P120" i="3"/>
  <c r="P125" i="3"/>
  <c r="P141" i="3"/>
  <c r="P143" i="3"/>
  <c r="P144" i="3"/>
  <c r="P149" i="3"/>
  <c r="P150" i="3"/>
  <c r="P157" i="3"/>
  <c r="P158" i="3"/>
  <c r="P114" i="3"/>
  <c r="P154" i="3"/>
  <c r="P155" i="3"/>
  <c r="P169" i="3"/>
  <c r="P178" i="3"/>
  <c r="P180" i="3"/>
  <c r="P185" i="3"/>
  <c r="P186" i="3"/>
  <c r="P192" i="3"/>
  <c r="P193" i="3"/>
  <c r="P205" i="3"/>
  <c r="P212" i="3"/>
  <c r="P213" i="3"/>
  <c r="P221" i="3"/>
  <c r="P93" i="3"/>
  <c r="P152" i="3"/>
  <c r="P164" i="3"/>
  <c r="P170" i="3"/>
  <c r="P181" i="3"/>
  <c r="P199" i="3"/>
  <c r="P206" i="3"/>
  <c r="P137" i="3"/>
  <c r="P142" i="3"/>
  <c r="P147" i="3"/>
  <c r="P182" i="3"/>
  <c r="P128" i="3"/>
  <c r="P129" i="3"/>
  <c r="P134" i="3"/>
  <c r="P156" i="3"/>
  <c r="P160" i="3"/>
  <c r="P165" i="3"/>
  <c r="P171" i="3"/>
  <c r="P176" i="3"/>
  <c r="P177" i="3"/>
  <c r="P179" i="3"/>
  <c r="P198" i="3"/>
  <c r="P220" i="3"/>
  <c r="P148" i="3"/>
  <c r="P161" i="3"/>
  <c r="P172" i="3"/>
  <c r="P175" i="3"/>
  <c r="P217" i="3"/>
  <c r="P219" i="3"/>
  <c r="P163" i="3"/>
  <c r="P222" i="3"/>
  <c r="P119" i="3"/>
  <c r="P207" i="3"/>
  <c r="P189" i="3"/>
  <c r="P210" i="3"/>
  <c r="P223" i="3"/>
  <c r="P216" i="3"/>
  <c r="P218" i="3"/>
  <c r="P187" i="3"/>
  <c r="P188" i="3"/>
  <c r="P190" i="3"/>
  <c r="P208" i="3"/>
  <c r="P209" i="3"/>
  <c r="P211" i="3"/>
  <c r="P214" i="3"/>
  <c r="P112" i="3"/>
  <c r="P167" i="3"/>
  <c r="P191" i="3"/>
  <c r="P196" i="3"/>
  <c r="P203" i="3"/>
  <c r="P184" i="3"/>
  <c r="P215" i="3"/>
  <c r="P124" i="3"/>
  <c r="P200" i="3"/>
  <c r="P183" i="3"/>
  <c r="P195" i="3"/>
  <c r="P202" i="3"/>
  <c r="P166" i="3"/>
  <c r="P136" i="3"/>
  <c r="P194" i="3"/>
  <c r="P162" i="3"/>
  <c r="P204" i="3"/>
  <c r="P197" i="3"/>
  <c r="P201" i="3"/>
  <c r="H9" i="10"/>
  <c r="H37" i="10"/>
  <c r="H16" i="5"/>
  <c r="H27" i="5"/>
  <c r="H20" i="10"/>
  <c r="FF4" i="3"/>
  <c r="EU224" i="3"/>
  <c r="EU226" i="3" s="1"/>
  <c r="F34" i="12"/>
  <c r="G34" i="12" s="1"/>
  <c r="I34" i="12" s="1"/>
  <c r="M34" i="12" s="1"/>
  <c r="F42" i="12"/>
  <c r="G42" i="12" s="1"/>
  <c r="I42" i="12" s="1"/>
  <c r="M42" i="12" s="1"/>
  <c r="C49" i="5"/>
  <c r="C27" i="1" s="1"/>
  <c r="H14" i="5"/>
  <c r="H26" i="5"/>
  <c r="H25" i="5"/>
  <c r="H24" i="5"/>
  <c r="H41" i="10"/>
  <c r="H42" i="5"/>
  <c r="J224" i="3"/>
  <c r="BS225" i="3"/>
  <c r="BS226" i="3" s="1"/>
  <c r="AV225" i="3"/>
  <c r="AV226" i="3" s="1"/>
  <c r="CR225" i="3"/>
  <c r="CR226" i="3" s="1"/>
  <c r="L225" i="3"/>
  <c r="L226" i="3" s="1"/>
  <c r="AI225" i="3"/>
  <c r="AI226" i="3" s="1"/>
  <c r="F50" i="12"/>
  <c r="G50" i="12" s="1"/>
  <c r="I50" i="12" s="1"/>
  <c r="M50" i="12" s="1"/>
  <c r="H30" i="5"/>
  <c r="H46" i="5"/>
  <c r="H44" i="5"/>
  <c r="H36" i="10"/>
  <c r="H13" i="10"/>
  <c r="H29" i="10"/>
  <c r="H12" i="10"/>
  <c r="H30" i="10"/>
  <c r="H4" i="10"/>
  <c r="BZ225" i="3"/>
  <c r="BZ226" i="3" s="1"/>
  <c r="EA225" i="3"/>
  <c r="EA226" i="3" s="1"/>
  <c r="BN225" i="3"/>
  <c r="BN226" i="3" s="1"/>
  <c r="FJ226" i="3" l="1"/>
  <c r="G26" i="1" s="1"/>
  <c r="G32" i="1" s="1"/>
  <c r="M3" i="12"/>
  <c r="M53" i="12" s="1"/>
  <c r="I53" i="12"/>
  <c r="C28" i="1" s="1"/>
  <c r="J225" i="3"/>
  <c r="J226" i="3" s="1"/>
  <c r="H49" i="5"/>
  <c r="P224" i="3"/>
  <c r="FF224" i="3"/>
  <c r="FF226" i="3" s="1"/>
  <c r="V4" i="3"/>
  <c r="W2" i="3"/>
  <c r="V7" i="3"/>
  <c r="V8" i="3"/>
  <c r="V5" i="3"/>
  <c r="V11" i="3"/>
  <c r="V12" i="3"/>
  <c r="V14" i="3"/>
  <c r="V29" i="3"/>
  <c r="V30" i="3"/>
  <c r="V6" i="3"/>
  <c r="V10" i="3"/>
  <c r="V19" i="3"/>
  <c r="V20" i="3"/>
  <c r="V21" i="3"/>
  <c r="V22" i="3"/>
  <c r="V23" i="3"/>
  <c r="V24" i="3"/>
  <c r="V25" i="3"/>
  <c r="V26" i="3"/>
  <c r="V27" i="3"/>
  <c r="V28" i="3"/>
  <c r="V17" i="3"/>
  <c r="V18" i="3"/>
  <c r="V9" i="3"/>
  <c r="V32" i="3"/>
  <c r="V34" i="3"/>
  <c r="V44" i="3"/>
  <c r="V52" i="3"/>
  <c r="V42" i="3"/>
  <c r="V40" i="3"/>
  <c r="V45" i="3"/>
  <c r="V58" i="3"/>
  <c r="V59" i="3"/>
  <c r="V60" i="3"/>
  <c r="V67" i="3"/>
  <c r="V68" i="3"/>
  <c r="V31" i="3"/>
  <c r="V38" i="3"/>
  <c r="V39" i="3"/>
  <c r="V48" i="3"/>
  <c r="V15" i="3"/>
  <c r="V33" i="3"/>
  <c r="V54" i="3"/>
  <c r="V55" i="3"/>
  <c r="V43" i="3"/>
  <c r="V56" i="3"/>
  <c r="V63" i="3"/>
  <c r="V71" i="3"/>
  <c r="V72" i="3"/>
  <c r="V35" i="3"/>
  <c r="V36" i="3"/>
  <c r="V47" i="3"/>
  <c r="V50" i="3"/>
  <c r="V73" i="3"/>
  <c r="V79" i="3"/>
  <c r="V87" i="3"/>
  <c r="V62" i="3"/>
  <c r="V64" i="3"/>
  <c r="V77" i="3"/>
  <c r="V49" i="3"/>
  <c r="V78" i="3"/>
  <c r="V41" i="3"/>
  <c r="V53" i="3"/>
  <c r="V57" i="3"/>
  <c r="V70" i="3"/>
  <c r="V74" i="3"/>
  <c r="V84" i="3"/>
  <c r="V16" i="3"/>
  <c r="V76" i="3"/>
  <c r="V98" i="3"/>
  <c r="V66" i="3"/>
  <c r="V83" i="3"/>
  <c r="V107" i="3"/>
  <c r="V115" i="3"/>
  <c r="V121" i="3"/>
  <c r="V81" i="3"/>
  <c r="V90" i="3"/>
  <c r="V91" i="3"/>
  <c r="V99" i="3"/>
  <c r="V100" i="3"/>
  <c r="V108" i="3"/>
  <c r="V109" i="3"/>
  <c r="V116" i="3"/>
  <c r="V85" i="3"/>
  <c r="V97" i="3"/>
  <c r="V105" i="3"/>
  <c r="V106" i="3"/>
  <c r="V113" i="3"/>
  <c r="V114" i="3"/>
  <c r="V120" i="3"/>
  <c r="V94" i="3"/>
  <c r="V119" i="3"/>
  <c r="V122" i="3"/>
  <c r="V129" i="3"/>
  <c r="V37" i="3"/>
  <c r="V69" i="3"/>
  <c r="V103" i="3"/>
  <c r="V110" i="3"/>
  <c r="V130" i="3"/>
  <c r="V138" i="3"/>
  <c r="V13" i="3"/>
  <c r="V61" i="3"/>
  <c r="V65" i="3"/>
  <c r="V82" i="3"/>
  <c r="V92" i="3"/>
  <c r="V101" i="3"/>
  <c r="V131" i="3"/>
  <c r="V132" i="3"/>
  <c r="V89" i="3"/>
  <c r="V112" i="3"/>
  <c r="V123" i="3"/>
  <c r="V125" i="3"/>
  <c r="V135" i="3"/>
  <c r="V136" i="3"/>
  <c r="V51" i="3"/>
  <c r="V80" i="3"/>
  <c r="V117" i="3"/>
  <c r="V128" i="3"/>
  <c r="V137" i="3"/>
  <c r="V142" i="3"/>
  <c r="V88" i="3"/>
  <c r="V96" i="3"/>
  <c r="V141" i="3"/>
  <c r="V143" i="3"/>
  <c r="V144" i="3"/>
  <c r="V149" i="3"/>
  <c r="V150" i="3"/>
  <c r="V157" i="3"/>
  <c r="V158" i="3"/>
  <c r="V171" i="3"/>
  <c r="V172" i="3"/>
  <c r="V151" i="3"/>
  <c r="V93" i="3"/>
  <c r="V118" i="3"/>
  <c r="V147" i="3"/>
  <c r="V148" i="3"/>
  <c r="V156" i="3"/>
  <c r="V169" i="3"/>
  <c r="V75" i="3"/>
  <c r="V95" i="3"/>
  <c r="V166" i="3"/>
  <c r="V175" i="3"/>
  <c r="V184" i="3"/>
  <c r="V191" i="3"/>
  <c r="V203" i="3"/>
  <c r="V204" i="3"/>
  <c r="V210" i="3"/>
  <c r="V211" i="3"/>
  <c r="V218" i="3"/>
  <c r="V219" i="3"/>
  <c r="V102" i="3"/>
  <c r="V127" i="3"/>
  <c r="V134" i="3"/>
  <c r="V145" i="3"/>
  <c r="V160" i="3"/>
  <c r="V165" i="3"/>
  <c r="V176" i="3"/>
  <c r="V177" i="3"/>
  <c r="V179" i="3"/>
  <c r="V198" i="3"/>
  <c r="V126" i="3"/>
  <c r="V140" i="3"/>
  <c r="V152" i="3"/>
  <c r="V164" i="3"/>
  <c r="V168" i="3"/>
  <c r="V170" i="3"/>
  <c r="V181" i="3"/>
  <c r="V199" i="3"/>
  <c r="V206" i="3"/>
  <c r="V111" i="3"/>
  <c r="V159" i="3"/>
  <c r="V161" i="3"/>
  <c r="V167" i="3"/>
  <c r="V183" i="3"/>
  <c r="V190" i="3"/>
  <c r="V197" i="3"/>
  <c r="V139" i="3"/>
  <c r="V153" i="3"/>
  <c r="V162" i="3"/>
  <c r="V192" i="3"/>
  <c r="V194" i="3"/>
  <c r="V195" i="3"/>
  <c r="V201" i="3"/>
  <c r="V202" i="3"/>
  <c r="V186" i="3"/>
  <c r="V104" i="3"/>
  <c r="V188" i="3"/>
  <c r="V214" i="3"/>
  <c r="V220" i="3"/>
  <c r="V223" i="3"/>
  <c r="V155" i="3"/>
  <c r="V173" i="3"/>
  <c r="V174" i="3"/>
  <c r="V182" i="3"/>
  <c r="V196" i="3"/>
  <c r="V207" i="3"/>
  <c r="V189" i="3"/>
  <c r="V154" i="3"/>
  <c r="V213" i="3"/>
  <c r="V212" i="3"/>
  <c r="V46" i="3"/>
  <c r="V133" i="3"/>
  <c r="V185" i="3"/>
  <c r="V187" i="3"/>
  <c r="V208" i="3"/>
  <c r="V146" i="3"/>
  <c r="V163" i="3"/>
  <c r="V193" i="3"/>
  <c r="V200" i="3"/>
  <c r="V205" i="3"/>
  <c r="V222" i="3"/>
  <c r="V178" i="3"/>
  <c r="V209" i="3"/>
  <c r="V221" i="3"/>
  <c r="V215" i="3"/>
  <c r="V180" i="3"/>
  <c r="V217" i="3"/>
  <c r="V216" i="3"/>
  <c r="V86" i="3"/>
  <c r="V124" i="3"/>
  <c r="C45" i="10"/>
  <c r="C30" i="1" s="1"/>
  <c r="H43" i="10"/>
  <c r="H44" i="10" s="1"/>
  <c r="H45" i="10" s="1"/>
  <c r="P225" i="3" l="1"/>
  <c r="P226" i="3" s="1"/>
  <c r="FK224" i="3"/>
  <c r="FK225" i="3"/>
  <c r="AB4" i="3"/>
  <c r="AB11" i="3"/>
  <c r="AB12" i="3"/>
  <c r="AB13" i="3"/>
  <c r="AB7" i="3"/>
  <c r="AB8" i="3"/>
  <c r="AB15" i="3"/>
  <c r="AB16" i="3"/>
  <c r="AB17" i="3"/>
  <c r="AB33" i="3"/>
  <c r="AB34" i="3"/>
  <c r="AB31" i="3"/>
  <c r="AB32" i="3"/>
  <c r="AB10" i="3"/>
  <c r="AB26" i="3"/>
  <c r="AB30" i="3"/>
  <c r="AB25" i="3"/>
  <c r="AB35" i="3"/>
  <c r="AB36" i="3"/>
  <c r="AB37" i="3"/>
  <c r="AB39" i="3"/>
  <c r="AB40" i="3"/>
  <c r="AB6" i="3"/>
  <c r="AB24" i="3"/>
  <c r="AB41" i="3"/>
  <c r="AB18" i="3"/>
  <c r="AB22" i="3"/>
  <c r="AB46" i="3"/>
  <c r="AB50" i="3"/>
  <c r="AB54" i="3"/>
  <c r="AB9" i="3"/>
  <c r="AB27" i="3"/>
  <c r="AB42" i="3"/>
  <c r="AB47" i="3"/>
  <c r="AB53" i="3"/>
  <c r="AB56" i="3"/>
  <c r="AB66" i="3"/>
  <c r="AC2" i="3"/>
  <c r="AB20" i="3"/>
  <c r="AB29" i="3"/>
  <c r="AB57" i="3"/>
  <c r="AB5" i="3"/>
  <c r="AB45" i="3"/>
  <c r="AB58" i="3"/>
  <c r="AB59" i="3"/>
  <c r="AB19" i="3"/>
  <c r="AB23" i="3"/>
  <c r="AB43" i="3"/>
  <c r="AB48" i="3"/>
  <c r="AB61" i="3"/>
  <c r="AB75" i="3"/>
  <c r="AB14" i="3"/>
  <c r="AB62" i="3"/>
  <c r="AB76" i="3"/>
  <c r="AB77" i="3"/>
  <c r="AB78" i="3"/>
  <c r="AB85" i="3"/>
  <c r="AB86" i="3"/>
  <c r="AB67" i="3"/>
  <c r="AB69" i="3"/>
  <c r="AB81" i="3"/>
  <c r="AB82" i="3"/>
  <c r="AB49" i="3"/>
  <c r="AB55" i="3"/>
  <c r="AB60" i="3"/>
  <c r="AB68" i="3"/>
  <c r="AB21" i="3"/>
  <c r="AB65" i="3"/>
  <c r="AB73" i="3"/>
  <c r="AB28" i="3"/>
  <c r="AB64" i="3"/>
  <c r="AB74" i="3"/>
  <c r="AB79" i="3"/>
  <c r="AB88" i="3"/>
  <c r="AB94" i="3"/>
  <c r="AB95" i="3"/>
  <c r="AB96" i="3"/>
  <c r="AB103" i="3"/>
  <c r="AB104" i="3"/>
  <c r="AB112" i="3"/>
  <c r="AB44" i="3"/>
  <c r="AB70" i="3"/>
  <c r="AB97" i="3"/>
  <c r="AB105" i="3"/>
  <c r="AB106" i="3"/>
  <c r="AB113" i="3"/>
  <c r="AB114" i="3"/>
  <c r="AB120" i="3"/>
  <c r="AB98" i="3"/>
  <c r="AB38" i="3"/>
  <c r="AB72" i="3"/>
  <c r="AB89" i="3"/>
  <c r="AB93" i="3"/>
  <c r="AB111" i="3"/>
  <c r="AB99" i="3"/>
  <c r="AB108" i="3"/>
  <c r="AB124" i="3"/>
  <c r="AB126" i="3"/>
  <c r="AB128" i="3"/>
  <c r="AB84" i="3"/>
  <c r="AB90" i="3"/>
  <c r="AB100" i="3"/>
  <c r="AB109" i="3"/>
  <c r="AB115" i="3"/>
  <c r="AB123" i="3"/>
  <c r="AB125" i="3"/>
  <c r="AB135" i="3"/>
  <c r="AB136" i="3"/>
  <c r="AB144" i="3"/>
  <c r="AB63" i="3"/>
  <c r="AB71" i="3"/>
  <c r="AB91" i="3"/>
  <c r="AB119" i="3"/>
  <c r="AB122" i="3"/>
  <c r="AB129" i="3"/>
  <c r="AB137" i="3"/>
  <c r="AB51" i="3"/>
  <c r="AB102" i="3"/>
  <c r="AB118" i="3"/>
  <c r="AB127" i="3"/>
  <c r="AB134" i="3"/>
  <c r="AB131" i="3"/>
  <c r="AB154" i="3"/>
  <c r="AB155" i="3"/>
  <c r="AB132" i="3"/>
  <c r="AB138" i="3"/>
  <c r="AB147" i="3"/>
  <c r="AB148" i="3"/>
  <c r="AB156" i="3"/>
  <c r="AB169" i="3"/>
  <c r="AB170" i="3"/>
  <c r="AB141" i="3"/>
  <c r="AB143" i="3"/>
  <c r="AB149" i="3"/>
  <c r="AB150" i="3"/>
  <c r="AB157" i="3"/>
  <c r="AB158" i="3"/>
  <c r="AB171" i="3"/>
  <c r="AB172" i="3"/>
  <c r="AB83" i="3"/>
  <c r="AB145" i="3"/>
  <c r="AB146" i="3"/>
  <c r="AB153" i="3"/>
  <c r="AB168" i="3"/>
  <c r="AB130" i="3"/>
  <c r="AB162" i="3"/>
  <c r="AB189" i="3"/>
  <c r="AB196" i="3"/>
  <c r="AB201" i="3"/>
  <c r="AB202" i="3"/>
  <c r="AB208" i="3"/>
  <c r="AB209" i="3"/>
  <c r="AB216" i="3"/>
  <c r="AB217" i="3"/>
  <c r="AB107" i="3"/>
  <c r="AB159" i="3"/>
  <c r="AB161" i="3"/>
  <c r="AB167" i="3"/>
  <c r="AB183" i="3"/>
  <c r="AB190" i="3"/>
  <c r="AB197" i="3"/>
  <c r="AB110" i="3"/>
  <c r="AB116" i="3"/>
  <c r="AB160" i="3"/>
  <c r="AB165" i="3"/>
  <c r="AB176" i="3"/>
  <c r="AB177" i="3"/>
  <c r="AB179" i="3"/>
  <c r="AB198" i="3"/>
  <c r="AB151" i="3"/>
  <c r="AB182" i="3"/>
  <c r="AB101" i="3"/>
  <c r="AB180" i="3"/>
  <c r="AB218" i="3"/>
  <c r="AB163" i="3"/>
  <c r="AB166" i="3"/>
  <c r="AB193" i="3"/>
  <c r="AB200" i="3"/>
  <c r="AB204" i="3"/>
  <c r="AB205" i="3"/>
  <c r="AB222" i="3"/>
  <c r="AB152" i="3"/>
  <c r="AB174" i="3"/>
  <c r="AB199" i="3"/>
  <c r="AB140" i="3"/>
  <c r="AB213" i="3"/>
  <c r="AB52" i="3"/>
  <c r="AB139" i="3"/>
  <c r="AB191" i="3"/>
  <c r="AB192" i="3"/>
  <c r="AB194" i="3"/>
  <c r="AB195" i="3"/>
  <c r="AB203" i="3"/>
  <c r="AB80" i="3"/>
  <c r="AB92" i="3"/>
  <c r="AB175" i="3"/>
  <c r="AB121" i="3"/>
  <c r="AB178" i="3"/>
  <c r="AB207" i="3"/>
  <c r="AB211" i="3"/>
  <c r="AB212" i="3"/>
  <c r="AB142" i="3"/>
  <c r="AB164" i="3"/>
  <c r="AB206" i="3"/>
  <c r="AB215" i="3"/>
  <c r="AB219" i="3"/>
  <c r="AB220" i="3"/>
  <c r="AB223" i="3"/>
  <c r="AB173" i="3"/>
  <c r="AB186" i="3"/>
  <c r="AB133" i="3"/>
  <c r="AB181" i="3"/>
  <c r="AB184" i="3"/>
  <c r="AB185" i="3"/>
  <c r="AB214" i="3"/>
  <c r="AB221" i="3"/>
  <c r="AB210" i="3"/>
  <c r="AB117" i="3"/>
  <c r="AB188" i="3"/>
  <c r="AB187" i="3"/>
  <c r="AB87" i="3"/>
  <c r="V224" i="3"/>
  <c r="FK226" i="3" l="1"/>
  <c r="AB224" i="3"/>
  <c r="V225" i="3"/>
  <c r="V226" i="3" s="1"/>
  <c r="AI2" i="3"/>
  <c r="AH4" i="3"/>
  <c r="AH11" i="3"/>
  <c r="AH12" i="3"/>
  <c r="AH13" i="3"/>
  <c r="AH14" i="3"/>
  <c r="AH6" i="3"/>
  <c r="AH10" i="3"/>
  <c r="AH19" i="3"/>
  <c r="AH20" i="3"/>
  <c r="AH21" i="3"/>
  <c r="AH22" i="3"/>
  <c r="AH23" i="3"/>
  <c r="AH9" i="3"/>
  <c r="AH18" i="3"/>
  <c r="AH7" i="3"/>
  <c r="AH36" i="3"/>
  <c r="AH37" i="3"/>
  <c r="AH5" i="3"/>
  <c r="AH35" i="3"/>
  <c r="AH15" i="3"/>
  <c r="AH28" i="3"/>
  <c r="AH27" i="3"/>
  <c r="AH31" i="3"/>
  <c r="AH32" i="3"/>
  <c r="AH33" i="3"/>
  <c r="AH16" i="3"/>
  <c r="AH26" i="3"/>
  <c r="AH30" i="3"/>
  <c r="AH34" i="3"/>
  <c r="AH38" i="3"/>
  <c r="AH43" i="3"/>
  <c r="AH44" i="3"/>
  <c r="AH45" i="3"/>
  <c r="AH46" i="3"/>
  <c r="AH47" i="3"/>
  <c r="AH48" i="3"/>
  <c r="AH49" i="3"/>
  <c r="AH50" i="3"/>
  <c r="AH51" i="3"/>
  <c r="AH52" i="3"/>
  <c r="AH53" i="3"/>
  <c r="AH8" i="3"/>
  <c r="AH17" i="3"/>
  <c r="AH24" i="3"/>
  <c r="AH41" i="3"/>
  <c r="AH25" i="3"/>
  <c r="AH71" i="3"/>
  <c r="AH72" i="3"/>
  <c r="AH55" i="3"/>
  <c r="AH65" i="3"/>
  <c r="AH73" i="3"/>
  <c r="AH39" i="3"/>
  <c r="AH40" i="3"/>
  <c r="AH57" i="3"/>
  <c r="AH54" i="3"/>
  <c r="AH58" i="3"/>
  <c r="AH59" i="3"/>
  <c r="AH60" i="3"/>
  <c r="AH69" i="3"/>
  <c r="AH74" i="3"/>
  <c r="AH70" i="3"/>
  <c r="AH83" i="3"/>
  <c r="AH84" i="3"/>
  <c r="AH61" i="3"/>
  <c r="AH75" i="3"/>
  <c r="AH80" i="3"/>
  <c r="AH86" i="3"/>
  <c r="AH29" i="3"/>
  <c r="AH56" i="3"/>
  <c r="AH62" i="3"/>
  <c r="AH77" i="3"/>
  <c r="AH82" i="3"/>
  <c r="AH63" i="3"/>
  <c r="AH79" i="3"/>
  <c r="AH67" i="3"/>
  <c r="AH101" i="3"/>
  <c r="AH102" i="3"/>
  <c r="AH78" i="3"/>
  <c r="AH89" i="3"/>
  <c r="AH93" i="3"/>
  <c r="AH111" i="3"/>
  <c r="AH64" i="3"/>
  <c r="AH85" i="3"/>
  <c r="AH88" i="3"/>
  <c r="AH94" i="3"/>
  <c r="AH95" i="3"/>
  <c r="AH96" i="3"/>
  <c r="AH103" i="3"/>
  <c r="AH104" i="3"/>
  <c r="AH112" i="3"/>
  <c r="AH42" i="3"/>
  <c r="AH87" i="3"/>
  <c r="AH92" i="3"/>
  <c r="AH110" i="3"/>
  <c r="AH81" i="3"/>
  <c r="AH107" i="3"/>
  <c r="AH117" i="3"/>
  <c r="AH133" i="3"/>
  <c r="AH118" i="3"/>
  <c r="AH120" i="3"/>
  <c r="AH127" i="3"/>
  <c r="AH134" i="3"/>
  <c r="AH76" i="3"/>
  <c r="AH99" i="3"/>
  <c r="AH105" i="3"/>
  <c r="AH108" i="3"/>
  <c r="AH124" i="3"/>
  <c r="AH126" i="3"/>
  <c r="AH128" i="3"/>
  <c r="AH98" i="3"/>
  <c r="AH114" i="3"/>
  <c r="AH139" i="3"/>
  <c r="AH66" i="3"/>
  <c r="AH90" i="3"/>
  <c r="AH116" i="3"/>
  <c r="AH130" i="3"/>
  <c r="AH152" i="3"/>
  <c r="AH145" i="3"/>
  <c r="AH146" i="3"/>
  <c r="AH153" i="3"/>
  <c r="AH168" i="3"/>
  <c r="AH68" i="3"/>
  <c r="AH100" i="3"/>
  <c r="AH109" i="3"/>
  <c r="AH125" i="3"/>
  <c r="AH132" i="3"/>
  <c r="AH137" i="3"/>
  <c r="AH138" i="3"/>
  <c r="AH147" i="3"/>
  <c r="AH148" i="3"/>
  <c r="AH156" i="3"/>
  <c r="AH169" i="3"/>
  <c r="AH170" i="3"/>
  <c r="AH97" i="3"/>
  <c r="AH106" i="3"/>
  <c r="AH121" i="3"/>
  <c r="AH151" i="3"/>
  <c r="AH122" i="3"/>
  <c r="AH136" i="3"/>
  <c r="AH142" i="3"/>
  <c r="AH157" i="3"/>
  <c r="AH163" i="3"/>
  <c r="AH174" i="3"/>
  <c r="AH187" i="3"/>
  <c r="AH188" i="3"/>
  <c r="AH194" i="3"/>
  <c r="AH195" i="3"/>
  <c r="AH200" i="3"/>
  <c r="AH207" i="3"/>
  <c r="AH214" i="3"/>
  <c r="AH215" i="3"/>
  <c r="AH182" i="3"/>
  <c r="AH129" i="3"/>
  <c r="AH144" i="3"/>
  <c r="AH150" i="3"/>
  <c r="AH159" i="3"/>
  <c r="AH161" i="3"/>
  <c r="AH167" i="3"/>
  <c r="AH171" i="3"/>
  <c r="AH183" i="3"/>
  <c r="AH190" i="3"/>
  <c r="AH197" i="3"/>
  <c r="AH131" i="3"/>
  <c r="AH140" i="3"/>
  <c r="AH143" i="3"/>
  <c r="AH149" i="3"/>
  <c r="AH164" i="3"/>
  <c r="AH181" i="3"/>
  <c r="AH199" i="3"/>
  <c r="AH206" i="3"/>
  <c r="AH177" i="3"/>
  <c r="AH184" i="3"/>
  <c r="AH185" i="3"/>
  <c r="AH189" i="3"/>
  <c r="AH210" i="3"/>
  <c r="AH221" i="3"/>
  <c r="AH201" i="3"/>
  <c r="AH205" i="3"/>
  <c r="AH191" i="3"/>
  <c r="AH192" i="3"/>
  <c r="AH203" i="3"/>
  <c r="AH165" i="3"/>
  <c r="AH173" i="3"/>
  <c r="AH135" i="3"/>
  <c r="AH216" i="3"/>
  <c r="AH217" i="3"/>
  <c r="AH219" i="3"/>
  <c r="AH220" i="3"/>
  <c r="AH223" i="3"/>
  <c r="AH166" i="3"/>
  <c r="AH202" i="3"/>
  <c r="AH155" i="3"/>
  <c r="AH179" i="3"/>
  <c r="AH154" i="3"/>
  <c r="AH141" i="3"/>
  <c r="AH158" i="3"/>
  <c r="AH160" i="3"/>
  <c r="AH180" i="3"/>
  <c r="AH218" i="3"/>
  <c r="AH162" i="3"/>
  <c r="AH193" i="3"/>
  <c r="AH172" i="3"/>
  <c r="AH176" i="3"/>
  <c r="AH175" i="3"/>
  <c r="AH178" i="3"/>
  <c r="AH186" i="3"/>
  <c r="AH198" i="3"/>
  <c r="AH208" i="3"/>
  <c r="AH209" i="3"/>
  <c r="AH211" i="3"/>
  <c r="AH212" i="3"/>
  <c r="AH204" i="3"/>
  <c r="AH222" i="3"/>
  <c r="AH196" i="3"/>
  <c r="AH115" i="3"/>
  <c r="AH119" i="3"/>
  <c r="AH91" i="3"/>
  <c r="AH113" i="3"/>
  <c r="AH123" i="3"/>
  <c r="AH213" i="3"/>
  <c r="H26" i="1" l="1"/>
  <c r="H32" i="1" s="1"/>
  <c r="AN5" i="3"/>
  <c r="AO2" i="3"/>
  <c r="AN14" i="3"/>
  <c r="AN4" i="3"/>
  <c r="AN13" i="3"/>
  <c r="AN29" i="3"/>
  <c r="AN9" i="3"/>
  <c r="AN18" i="3"/>
  <c r="AN40" i="3"/>
  <c r="AN15" i="3"/>
  <c r="AN16" i="3"/>
  <c r="AN17" i="3"/>
  <c r="AN38" i="3"/>
  <c r="AN39" i="3"/>
  <c r="AN19" i="3"/>
  <c r="AN20" i="3"/>
  <c r="AN21" i="3"/>
  <c r="AN22" i="3"/>
  <c r="AN23" i="3"/>
  <c r="AN11" i="3"/>
  <c r="AN28" i="3"/>
  <c r="AN26" i="3"/>
  <c r="AN30" i="3"/>
  <c r="AN34" i="3"/>
  <c r="AN35" i="3"/>
  <c r="AN36" i="3"/>
  <c r="AN37" i="3"/>
  <c r="AN43" i="3"/>
  <c r="AN44" i="3"/>
  <c r="AN45" i="3"/>
  <c r="AN46" i="3"/>
  <c r="AN47" i="3"/>
  <c r="AN48" i="3"/>
  <c r="AN49" i="3"/>
  <c r="AN31" i="3"/>
  <c r="AN24" i="3"/>
  <c r="AN10" i="3"/>
  <c r="AN50" i="3"/>
  <c r="AN61" i="3"/>
  <c r="AN62" i="3"/>
  <c r="AN63" i="3"/>
  <c r="AN69" i="3"/>
  <c r="AN70" i="3"/>
  <c r="AN12" i="3"/>
  <c r="AN27" i="3"/>
  <c r="AN32" i="3"/>
  <c r="AN51" i="3"/>
  <c r="AN54" i="3"/>
  <c r="AN64" i="3"/>
  <c r="AN56" i="3"/>
  <c r="AN6" i="3"/>
  <c r="AN52" i="3"/>
  <c r="AN41" i="3"/>
  <c r="AN57" i="3"/>
  <c r="AN67" i="3"/>
  <c r="AN68" i="3"/>
  <c r="AN80" i="3"/>
  <c r="AN33" i="3"/>
  <c r="AN81" i="3"/>
  <c r="AN82" i="3"/>
  <c r="AN89" i="3"/>
  <c r="AN7" i="3"/>
  <c r="AN74" i="3"/>
  <c r="AN79" i="3"/>
  <c r="AN25" i="3"/>
  <c r="AN53" i="3"/>
  <c r="AN66" i="3"/>
  <c r="AN72" i="3"/>
  <c r="AN75" i="3"/>
  <c r="AN86" i="3"/>
  <c r="AN90" i="3"/>
  <c r="AN91" i="3"/>
  <c r="AN99" i="3"/>
  <c r="AN100" i="3"/>
  <c r="AN108" i="3"/>
  <c r="AN109" i="3"/>
  <c r="AN116" i="3"/>
  <c r="AN8" i="3"/>
  <c r="AN42" i="3"/>
  <c r="AN87" i="3"/>
  <c r="AN92" i="3"/>
  <c r="AN110" i="3"/>
  <c r="AN101" i="3"/>
  <c r="AN102" i="3"/>
  <c r="AN117" i="3"/>
  <c r="AN118" i="3"/>
  <c r="AN55" i="3"/>
  <c r="AN65" i="3"/>
  <c r="AN71" i="3"/>
  <c r="AN76" i="3"/>
  <c r="AN84" i="3"/>
  <c r="AN107" i="3"/>
  <c r="AN115" i="3"/>
  <c r="AN121" i="3"/>
  <c r="AN88" i="3"/>
  <c r="AN104" i="3"/>
  <c r="AN111" i="3"/>
  <c r="AN131" i="3"/>
  <c r="AN132" i="3"/>
  <c r="AN73" i="3"/>
  <c r="AN83" i="3"/>
  <c r="AN93" i="3"/>
  <c r="AN98" i="3"/>
  <c r="AN114" i="3"/>
  <c r="AN139" i="3"/>
  <c r="AN96" i="3"/>
  <c r="AN133" i="3"/>
  <c r="AN58" i="3"/>
  <c r="AN95" i="3"/>
  <c r="AN113" i="3"/>
  <c r="AN130" i="3"/>
  <c r="AN138" i="3"/>
  <c r="AN124" i="3"/>
  <c r="AN129" i="3"/>
  <c r="AN136" i="3"/>
  <c r="AN140" i="3"/>
  <c r="AN159" i="3"/>
  <c r="AN85" i="3"/>
  <c r="AN97" i="3"/>
  <c r="AN106" i="3"/>
  <c r="AN127" i="3"/>
  <c r="AN151" i="3"/>
  <c r="AN173" i="3"/>
  <c r="AN174" i="3"/>
  <c r="AN112" i="3"/>
  <c r="AN145" i="3"/>
  <c r="AN146" i="3"/>
  <c r="AN153" i="3"/>
  <c r="AN168" i="3"/>
  <c r="AN123" i="3"/>
  <c r="AN141" i="3"/>
  <c r="AN143" i="3"/>
  <c r="AN149" i="3"/>
  <c r="AN150" i="3"/>
  <c r="AN157" i="3"/>
  <c r="AN158" i="3"/>
  <c r="AN120" i="3"/>
  <c r="AN137" i="3"/>
  <c r="AN147" i="3"/>
  <c r="AN152" i="3"/>
  <c r="AN172" i="3"/>
  <c r="AN178" i="3"/>
  <c r="AN180" i="3"/>
  <c r="AN185" i="3"/>
  <c r="AN186" i="3"/>
  <c r="AN192" i="3"/>
  <c r="AN193" i="3"/>
  <c r="AN205" i="3"/>
  <c r="AN212" i="3"/>
  <c r="AN213" i="3"/>
  <c r="AN220" i="3"/>
  <c r="AN221" i="3"/>
  <c r="AN164" i="3"/>
  <c r="AN181" i="3"/>
  <c r="AN199" i="3"/>
  <c r="AN206" i="3"/>
  <c r="AN78" i="3"/>
  <c r="AN148" i="3"/>
  <c r="AN182" i="3"/>
  <c r="AN105" i="3"/>
  <c r="AN126" i="3"/>
  <c r="AN154" i="3"/>
  <c r="AN155" i="3"/>
  <c r="AN160" i="3"/>
  <c r="AN165" i="3"/>
  <c r="AN170" i="3"/>
  <c r="AN176" i="3"/>
  <c r="AN177" i="3"/>
  <c r="AN179" i="3"/>
  <c r="AN198" i="3"/>
  <c r="AN207" i="3"/>
  <c r="AN197" i="3"/>
  <c r="AN200" i="3"/>
  <c r="AN161" i="3"/>
  <c r="AN194" i="3"/>
  <c r="AN204" i="3"/>
  <c r="AN128" i="3"/>
  <c r="AN134" i="3"/>
  <c r="AN144" i="3"/>
  <c r="AN187" i="3"/>
  <c r="AN188" i="3"/>
  <c r="AN208" i="3"/>
  <c r="AN209" i="3"/>
  <c r="AN211" i="3"/>
  <c r="AN214" i="3"/>
  <c r="AN125" i="3"/>
  <c r="AN135" i="3"/>
  <c r="AN171" i="3"/>
  <c r="AN218" i="3"/>
  <c r="AN162" i="3"/>
  <c r="AN201" i="3"/>
  <c r="AN222" i="3"/>
  <c r="AN142" i="3"/>
  <c r="AN156" i="3"/>
  <c r="AN167" i="3"/>
  <c r="AN184" i="3"/>
  <c r="AN189" i="3"/>
  <c r="AN210" i="3"/>
  <c r="AN215" i="3"/>
  <c r="AN219" i="3"/>
  <c r="AN223" i="3"/>
  <c r="AN163" i="3"/>
  <c r="AN169" i="3"/>
  <c r="AN195" i="3"/>
  <c r="AN59" i="3"/>
  <c r="AN77" i="3"/>
  <c r="AN94" i="3"/>
  <c r="AN103" i="3"/>
  <c r="AN119" i="3"/>
  <c r="AN122" i="3"/>
  <c r="AN175" i="3"/>
  <c r="AN190" i="3"/>
  <c r="AN183" i="3"/>
  <c r="AN216" i="3"/>
  <c r="AN217" i="3"/>
  <c r="AN166" i="3"/>
  <c r="AN202" i="3"/>
  <c r="AN196" i="3"/>
  <c r="AN191" i="3"/>
  <c r="AN60" i="3"/>
  <c r="AN203" i="3"/>
  <c r="AB225" i="3"/>
  <c r="AB226" i="3" s="1"/>
  <c r="AH224" i="3"/>
  <c r="AH225" i="3" l="1"/>
  <c r="AH226" i="3" s="1"/>
  <c r="AN224" i="3"/>
  <c r="AT4" i="3"/>
  <c r="AT7" i="3"/>
  <c r="AT8" i="3"/>
  <c r="AT5" i="3"/>
  <c r="AT12" i="3"/>
  <c r="AT13" i="3"/>
  <c r="AT29" i="3"/>
  <c r="AT30" i="3"/>
  <c r="AT6" i="3"/>
  <c r="AT10" i="3"/>
  <c r="AT19" i="3"/>
  <c r="AT20" i="3"/>
  <c r="AT21" i="3"/>
  <c r="AT22" i="3"/>
  <c r="AT23" i="3"/>
  <c r="AT24" i="3"/>
  <c r="AT25" i="3"/>
  <c r="AT26" i="3"/>
  <c r="AT27" i="3"/>
  <c r="AT28" i="3"/>
  <c r="AT18" i="3"/>
  <c r="AT9" i="3"/>
  <c r="AU2" i="3"/>
  <c r="AT11" i="3"/>
  <c r="AT53" i="3"/>
  <c r="AT14" i="3"/>
  <c r="AT40" i="3"/>
  <c r="AT42" i="3"/>
  <c r="AT45" i="3"/>
  <c r="AT16" i="3"/>
  <c r="AT36" i="3"/>
  <c r="AT43" i="3"/>
  <c r="AT58" i="3"/>
  <c r="AT59" i="3"/>
  <c r="AT60" i="3"/>
  <c r="AT67" i="3"/>
  <c r="AT68" i="3"/>
  <c r="AT33" i="3"/>
  <c r="AT35" i="3"/>
  <c r="AT41" i="3"/>
  <c r="AT46" i="3"/>
  <c r="AT34" i="3"/>
  <c r="AT44" i="3"/>
  <c r="AT47" i="3"/>
  <c r="AT50" i="3"/>
  <c r="AT39" i="3"/>
  <c r="AT49" i="3"/>
  <c r="AT51" i="3"/>
  <c r="AT52" i="3"/>
  <c r="AT73" i="3"/>
  <c r="AT64" i="3"/>
  <c r="AT79" i="3"/>
  <c r="AT87" i="3"/>
  <c r="AT17" i="3"/>
  <c r="AT31" i="3"/>
  <c r="AT38" i="3"/>
  <c r="AT55" i="3"/>
  <c r="AT57" i="3"/>
  <c r="AT78" i="3"/>
  <c r="AT54" i="3"/>
  <c r="AT66" i="3"/>
  <c r="AT70" i="3"/>
  <c r="AT72" i="3"/>
  <c r="AT83" i="3"/>
  <c r="AT37" i="3"/>
  <c r="AT61" i="3"/>
  <c r="AT80" i="3"/>
  <c r="AT48" i="3"/>
  <c r="AT71" i="3"/>
  <c r="AT77" i="3"/>
  <c r="AT81" i="3"/>
  <c r="AT82" i="3"/>
  <c r="AT98" i="3"/>
  <c r="AT15" i="3"/>
  <c r="AT65" i="3"/>
  <c r="AT69" i="3"/>
  <c r="AT76" i="3"/>
  <c r="AT84" i="3"/>
  <c r="AT107" i="3"/>
  <c r="AT115" i="3"/>
  <c r="AT121" i="3"/>
  <c r="AT32" i="3"/>
  <c r="AT56" i="3"/>
  <c r="AT62" i="3"/>
  <c r="AT75" i="3"/>
  <c r="AT86" i="3"/>
  <c r="AT90" i="3"/>
  <c r="AT91" i="3"/>
  <c r="AT99" i="3"/>
  <c r="AT100" i="3"/>
  <c r="AT108" i="3"/>
  <c r="AT109" i="3"/>
  <c r="AT116" i="3"/>
  <c r="AT63" i="3"/>
  <c r="AT97" i="3"/>
  <c r="AT105" i="3"/>
  <c r="AT106" i="3"/>
  <c r="AT113" i="3"/>
  <c r="AT114" i="3"/>
  <c r="AT120" i="3"/>
  <c r="AT85" i="3"/>
  <c r="AT92" i="3"/>
  <c r="AT101" i="3"/>
  <c r="AT119" i="3"/>
  <c r="AT122" i="3"/>
  <c r="AT129" i="3"/>
  <c r="AT95" i="3"/>
  <c r="AT130" i="3"/>
  <c r="AT138" i="3"/>
  <c r="AT74" i="3"/>
  <c r="AT88" i="3"/>
  <c r="AT104" i="3"/>
  <c r="AT111" i="3"/>
  <c r="AT131" i="3"/>
  <c r="AT132" i="3"/>
  <c r="AT103" i="3"/>
  <c r="AT110" i="3"/>
  <c r="AT123" i="3"/>
  <c r="AT125" i="3"/>
  <c r="AT135" i="3"/>
  <c r="AT136" i="3"/>
  <c r="AT89" i="3"/>
  <c r="AT126" i="3"/>
  <c r="AT133" i="3"/>
  <c r="AT142" i="3"/>
  <c r="AT144" i="3"/>
  <c r="AT141" i="3"/>
  <c r="AT143" i="3"/>
  <c r="AT149" i="3"/>
  <c r="AT150" i="3"/>
  <c r="AT157" i="3"/>
  <c r="AT158" i="3"/>
  <c r="AT171" i="3"/>
  <c r="AT172" i="3"/>
  <c r="AT102" i="3"/>
  <c r="AT127" i="3"/>
  <c r="AT151" i="3"/>
  <c r="AT94" i="3"/>
  <c r="AT137" i="3"/>
  <c r="AT147" i="3"/>
  <c r="AT148" i="3"/>
  <c r="AT156" i="3"/>
  <c r="AT169" i="3"/>
  <c r="AT117" i="3"/>
  <c r="AT139" i="3"/>
  <c r="AT166" i="3"/>
  <c r="AT168" i="3"/>
  <c r="AT175" i="3"/>
  <c r="AT184" i="3"/>
  <c r="AT191" i="3"/>
  <c r="AT203" i="3"/>
  <c r="AT204" i="3"/>
  <c r="AT210" i="3"/>
  <c r="AT211" i="3"/>
  <c r="AT218" i="3"/>
  <c r="AT118" i="3"/>
  <c r="AT124" i="3"/>
  <c r="AT154" i="3"/>
  <c r="AT155" i="3"/>
  <c r="AT160" i="3"/>
  <c r="AT165" i="3"/>
  <c r="AT170" i="3"/>
  <c r="AT173" i="3"/>
  <c r="AT176" i="3"/>
  <c r="AT177" i="3"/>
  <c r="AT179" i="3"/>
  <c r="AT198" i="3"/>
  <c r="AT146" i="3"/>
  <c r="AT164" i="3"/>
  <c r="AT174" i="3"/>
  <c r="AT181" i="3"/>
  <c r="AT199" i="3"/>
  <c r="AT206" i="3"/>
  <c r="AT93" i="3"/>
  <c r="AT134" i="3"/>
  <c r="AT153" i="3"/>
  <c r="AT161" i="3"/>
  <c r="AT167" i="3"/>
  <c r="AT183" i="3"/>
  <c r="AT190" i="3"/>
  <c r="AT197" i="3"/>
  <c r="AT219" i="3"/>
  <c r="AT140" i="3"/>
  <c r="AT196" i="3"/>
  <c r="AT208" i="3"/>
  <c r="AT209" i="3"/>
  <c r="AT221" i="3"/>
  <c r="AT215" i="3"/>
  <c r="AT213" i="3"/>
  <c r="AT214" i="3"/>
  <c r="AT220" i="3"/>
  <c r="AT217" i="3"/>
  <c r="AT223" i="3"/>
  <c r="AT178" i="3"/>
  <c r="AT186" i="3"/>
  <c r="AT207" i="3"/>
  <c r="AT212" i="3"/>
  <c r="AT112" i="3"/>
  <c r="AT128" i="3"/>
  <c r="AT185" i="3"/>
  <c r="AT187" i="3"/>
  <c r="AT159" i="3"/>
  <c r="AT180" i="3"/>
  <c r="AT152" i="3"/>
  <c r="AT162" i="3"/>
  <c r="AT192" i="3"/>
  <c r="AT194" i="3"/>
  <c r="AT195" i="3"/>
  <c r="AT201" i="3"/>
  <c r="AT202" i="3"/>
  <c r="AT222" i="3"/>
  <c r="AT188" i="3"/>
  <c r="AT96" i="3"/>
  <c r="AT145" i="3"/>
  <c r="AT189" i="3"/>
  <c r="AT216" i="3"/>
  <c r="AT182" i="3"/>
  <c r="AT200" i="3"/>
  <c r="AT193" i="3"/>
  <c r="AT163" i="3"/>
  <c r="AT205" i="3"/>
  <c r="AT224" i="3" l="1"/>
  <c r="AN225" i="3"/>
  <c r="AN226" i="3" s="1"/>
  <c r="AZ11" i="3"/>
  <c r="AZ12" i="3"/>
  <c r="AZ13" i="3"/>
  <c r="AZ7" i="3"/>
  <c r="AZ8" i="3"/>
  <c r="BA2" i="3"/>
  <c r="AZ5" i="3"/>
  <c r="AZ15" i="3"/>
  <c r="AZ16" i="3"/>
  <c r="AZ17" i="3"/>
  <c r="AZ33" i="3"/>
  <c r="AZ34" i="3"/>
  <c r="AZ4" i="3"/>
  <c r="AZ14" i="3"/>
  <c r="AZ31" i="3"/>
  <c r="AZ32" i="3"/>
  <c r="AZ6" i="3"/>
  <c r="AZ25" i="3"/>
  <c r="AZ24" i="3"/>
  <c r="AZ29" i="3"/>
  <c r="AZ18" i="3"/>
  <c r="AZ41" i="3"/>
  <c r="AZ9" i="3"/>
  <c r="AZ44" i="3"/>
  <c r="AZ51" i="3"/>
  <c r="AZ54" i="3"/>
  <c r="AZ20" i="3"/>
  <c r="AZ21" i="3"/>
  <c r="AZ40" i="3"/>
  <c r="AZ42" i="3"/>
  <c r="AZ45" i="3"/>
  <c r="AZ56" i="3"/>
  <c r="AZ66" i="3"/>
  <c r="AZ28" i="3"/>
  <c r="AZ37" i="3"/>
  <c r="AZ38" i="3"/>
  <c r="AZ39" i="3"/>
  <c r="AZ48" i="3"/>
  <c r="AZ57" i="3"/>
  <c r="AZ19" i="3"/>
  <c r="AZ23" i="3"/>
  <c r="AZ43" i="3"/>
  <c r="AZ46" i="3"/>
  <c r="AZ55" i="3"/>
  <c r="AZ30" i="3"/>
  <c r="AZ47" i="3"/>
  <c r="AZ50" i="3"/>
  <c r="AZ62" i="3"/>
  <c r="AZ75" i="3"/>
  <c r="AZ63" i="3"/>
  <c r="AZ71" i="3"/>
  <c r="AZ72" i="3"/>
  <c r="AZ76" i="3"/>
  <c r="AZ77" i="3"/>
  <c r="AZ78" i="3"/>
  <c r="AZ85" i="3"/>
  <c r="AZ86" i="3"/>
  <c r="AZ22" i="3"/>
  <c r="AZ49" i="3"/>
  <c r="AZ59" i="3"/>
  <c r="AZ64" i="3"/>
  <c r="AZ10" i="3"/>
  <c r="AZ35" i="3"/>
  <c r="AZ58" i="3"/>
  <c r="AZ60" i="3"/>
  <c r="AZ68" i="3"/>
  <c r="AZ70" i="3"/>
  <c r="AZ83" i="3"/>
  <c r="AZ27" i="3"/>
  <c r="AZ81" i="3"/>
  <c r="AZ52" i="3"/>
  <c r="AZ73" i="3"/>
  <c r="AZ88" i="3"/>
  <c r="AZ94" i="3"/>
  <c r="AZ95" i="3"/>
  <c r="AZ96" i="3"/>
  <c r="AZ103" i="3"/>
  <c r="AZ104" i="3"/>
  <c r="AZ112" i="3"/>
  <c r="AZ97" i="3"/>
  <c r="AZ105" i="3"/>
  <c r="AZ106" i="3"/>
  <c r="AZ113" i="3"/>
  <c r="AZ114" i="3"/>
  <c r="AZ120" i="3"/>
  <c r="AZ82" i="3"/>
  <c r="AZ98" i="3"/>
  <c r="AZ93" i="3"/>
  <c r="AZ111" i="3"/>
  <c r="AZ61" i="3"/>
  <c r="AZ65" i="3"/>
  <c r="AZ67" i="3"/>
  <c r="AZ87" i="3"/>
  <c r="AZ91" i="3"/>
  <c r="AZ124" i="3"/>
  <c r="AZ126" i="3"/>
  <c r="AZ128" i="3"/>
  <c r="AZ79" i="3"/>
  <c r="AZ110" i="3"/>
  <c r="AZ116" i="3"/>
  <c r="AZ123" i="3"/>
  <c r="AZ125" i="3"/>
  <c r="AZ135" i="3"/>
  <c r="AZ136" i="3"/>
  <c r="AZ144" i="3"/>
  <c r="AZ80" i="3"/>
  <c r="AZ92" i="3"/>
  <c r="AZ101" i="3"/>
  <c r="AZ119" i="3"/>
  <c r="AZ121" i="3"/>
  <c r="AZ122" i="3"/>
  <c r="AZ129" i="3"/>
  <c r="AZ137" i="3"/>
  <c r="AZ69" i="3"/>
  <c r="AZ90" i="3"/>
  <c r="AZ100" i="3"/>
  <c r="AZ109" i="3"/>
  <c r="AZ115" i="3"/>
  <c r="AZ127" i="3"/>
  <c r="AZ134" i="3"/>
  <c r="AZ117" i="3"/>
  <c r="AZ154" i="3"/>
  <c r="AZ155" i="3"/>
  <c r="AZ107" i="3"/>
  <c r="AZ147" i="3"/>
  <c r="AZ148" i="3"/>
  <c r="AZ156" i="3"/>
  <c r="AZ169" i="3"/>
  <c r="AZ170" i="3"/>
  <c r="AZ36" i="3"/>
  <c r="AZ84" i="3"/>
  <c r="AZ141" i="3"/>
  <c r="AZ143" i="3"/>
  <c r="AZ149" i="3"/>
  <c r="AZ150" i="3"/>
  <c r="AZ157" i="3"/>
  <c r="AZ158" i="3"/>
  <c r="AZ171" i="3"/>
  <c r="AZ172" i="3"/>
  <c r="AZ132" i="3"/>
  <c r="AZ138" i="3"/>
  <c r="AZ145" i="3"/>
  <c r="AZ146" i="3"/>
  <c r="AZ153" i="3"/>
  <c r="AZ168" i="3"/>
  <c r="AZ74" i="3"/>
  <c r="AZ159" i="3"/>
  <c r="AZ162" i="3"/>
  <c r="AZ189" i="3"/>
  <c r="AZ196" i="3"/>
  <c r="AZ201" i="3"/>
  <c r="AZ202" i="3"/>
  <c r="AZ208" i="3"/>
  <c r="AZ209" i="3"/>
  <c r="AZ216" i="3"/>
  <c r="AZ217" i="3"/>
  <c r="AZ133" i="3"/>
  <c r="AZ161" i="3"/>
  <c r="AZ167" i="3"/>
  <c r="AZ183" i="3"/>
  <c r="AZ190" i="3"/>
  <c r="AZ197" i="3"/>
  <c r="AZ53" i="3"/>
  <c r="AZ89" i="3"/>
  <c r="AZ99" i="3"/>
  <c r="AZ118" i="3"/>
  <c r="AZ131" i="3"/>
  <c r="AZ160" i="3"/>
  <c r="AZ165" i="3"/>
  <c r="AZ173" i="3"/>
  <c r="AZ176" i="3"/>
  <c r="AZ177" i="3"/>
  <c r="AZ179" i="3"/>
  <c r="AZ198" i="3"/>
  <c r="AZ102" i="3"/>
  <c r="AZ182" i="3"/>
  <c r="AZ108" i="3"/>
  <c r="AZ130" i="3"/>
  <c r="AZ151" i="3"/>
  <c r="AZ163" i="3"/>
  <c r="AZ166" i="3"/>
  <c r="AZ174" i="3"/>
  <c r="AZ193" i="3"/>
  <c r="AZ199" i="3"/>
  <c r="AZ200" i="3"/>
  <c r="AZ204" i="3"/>
  <c r="AZ205" i="3"/>
  <c r="AZ164" i="3"/>
  <c r="AZ206" i="3"/>
  <c r="AZ152" i="3"/>
  <c r="AZ191" i="3"/>
  <c r="AZ192" i="3"/>
  <c r="AZ194" i="3"/>
  <c r="AZ195" i="3"/>
  <c r="AZ203" i="3"/>
  <c r="AZ222" i="3"/>
  <c r="AZ181" i="3"/>
  <c r="AZ186" i="3"/>
  <c r="AZ185" i="3"/>
  <c r="AZ214" i="3"/>
  <c r="AZ140" i="3"/>
  <c r="AZ175" i="3"/>
  <c r="AZ178" i="3"/>
  <c r="AZ207" i="3"/>
  <c r="AZ212" i="3"/>
  <c r="AZ26" i="3"/>
  <c r="AZ142" i="3"/>
  <c r="AZ187" i="3"/>
  <c r="AZ210" i="3"/>
  <c r="AZ139" i="3"/>
  <c r="AZ180" i="3"/>
  <c r="AZ218" i="3"/>
  <c r="AZ223" i="3"/>
  <c r="AZ213" i="3"/>
  <c r="AZ211" i="3"/>
  <c r="AZ184" i="3"/>
  <c r="AZ188" i="3"/>
  <c r="AZ221" i="3"/>
  <c r="AZ215" i="3"/>
  <c r="AZ219" i="3"/>
  <c r="AZ220" i="3"/>
  <c r="AZ224" i="3" l="1"/>
  <c r="BF11" i="3"/>
  <c r="BF12" i="3"/>
  <c r="BF13" i="3"/>
  <c r="BF14" i="3"/>
  <c r="BF6" i="3"/>
  <c r="BF10" i="3"/>
  <c r="BF19" i="3"/>
  <c r="BF20" i="3"/>
  <c r="BF21" i="3"/>
  <c r="BF22" i="3"/>
  <c r="BF23" i="3"/>
  <c r="BG2" i="3"/>
  <c r="BF7" i="3"/>
  <c r="BF9" i="3"/>
  <c r="BF18" i="3"/>
  <c r="BF8" i="3"/>
  <c r="BF36" i="3"/>
  <c r="BF37" i="3"/>
  <c r="BF35" i="3"/>
  <c r="BF16" i="3"/>
  <c r="BF27" i="3"/>
  <c r="BF31" i="3"/>
  <c r="BF32" i="3"/>
  <c r="BF26" i="3"/>
  <c r="BF30" i="3"/>
  <c r="BF34" i="3"/>
  <c r="BF38" i="3"/>
  <c r="BF17" i="3"/>
  <c r="BF25" i="3"/>
  <c r="BF39" i="3"/>
  <c r="BF40" i="3"/>
  <c r="BF43" i="3"/>
  <c r="BF44" i="3"/>
  <c r="BF45" i="3"/>
  <c r="BF46" i="3"/>
  <c r="BF47" i="3"/>
  <c r="BF48" i="3"/>
  <c r="BF49" i="3"/>
  <c r="BF50" i="3"/>
  <c r="BF51" i="3"/>
  <c r="BF52" i="3"/>
  <c r="BF53" i="3"/>
  <c r="BF41" i="3"/>
  <c r="BF5" i="3"/>
  <c r="BF4" i="3"/>
  <c r="BF29" i="3"/>
  <c r="BF71" i="3"/>
  <c r="BF72" i="3"/>
  <c r="BF55" i="3"/>
  <c r="BF65" i="3"/>
  <c r="BF73" i="3"/>
  <c r="BF15" i="3"/>
  <c r="BF33" i="3"/>
  <c r="BF57" i="3"/>
  <c r="BF54" i="3"/>
  <c r="BF42" i="3"/>
  <c r="BF70" i="3"/>
  <c r="BF74" i="3"/>
  <c r="BF28" i="3"/>
  <c r="BF61" i="3"/>
  <c r="BF66" i="3"/>
  <c r="BF83" i="3"/>
  <c r="BF84" i="3"/>
  <c r="BF67" i="3"/>
  <c r="BF69" i="3"/>
  <c r="BF56" i="3"/>
  <c r="BF62" i="3"/>
  <c r="BF76" i="3"/>
  <c r="BF81" i="3"/>
  <c r="BF24" i="3"/>
  <c r="BF58" i="3"/>
  <c r="BF60" i="3"/>
  <c r="BF68" i="3"/>
  <c r="BF78" i="3"/>
  <c r="BF75" i="3"/>
  <c r="BF80" i="3"/>
  <c r="BF89" i="3"/>
  <c r="BF101" i="3"/>
  <c r="BF102" i="3"/>
  <c r="BF77" i="3"/>
  <c r="BF85" i="3"/>
  <c r="BF93" i="3"/>
  <c r="BF111" i="3"/>
  <c r="BF63" i="3"/>
  <c r="BF88" i="3"/>
  <c r="BF94" i="3"/>
  <c r="BF95" i="3"/>
  <c r="BF96" i="3"/>
  <c r="BF103" i="3"/>
  <c r="BF104" i="3"/>
  <c r="BF112" i="3"/>
  <c r="BF59" i="3"/>
  <c r="BF64" i="3"/>
  <c r="BF79" i="3"/>
  <c r="BF92" i="3"/>
  <c r="BF110" i="3"/>
  <c r="BF99" i="3"/>
  <c r="BF105" i="3"/>
  <c r="BF108" i="3"/>
  <c r="BF118" i="3"/>
  <c r="BF133" i="3"/>
  <c r="BF82" i="3"/>
  <c r="BF90" i="3"/>
  <c r="BF100" i="3"/>
  <c r="BF109" i="3"/>
  <c r="BF115" i="3"/>
  <c r="BF127" i="3"/>
  <c r="BF134" i="3"/>
  <c r="BF87" i="3"/>
  <c r="BF91" i="3"/>
  <c r="BF97" i="3"/>
  <c r="BF106" i="3"/>
  <c r="BF124" i="3"/>
  <c r="BF126" i="3"/>
  <c r="BF128" i="3"/>
  <c r="BF117" i="3"/>
  <c r="BF120" i="3"/>
  <c r="BF139" i="3"/>
  <c r="BF119" i="3"/>
  <c r="BF131" i="3"/>
  <c r="BF152" i="3"/>
  <c r="BF98" i="3"/>
  <c r="BF125" i="3"/>
  <c r="BF132" i="3"/>
  <c r="BF138" i="3"/>
  <c r="BF145" i="3"/>
  <c r="BF146" i="3"/>
  <c r="BF153" i="3"/>
  <c r="BF168" i="3"/>
  <c r="BF86" i="3"/>
  <c r="BF107" i="3"/>
  <c r="BF113" i="3"/>
  <c r="BF123" i="3"/>
  <c r="BF144" i="3"/>
  <c r="BF147" i="3"/>
  <c r="BF148" i="3"/>
  <c r="BF156" i="3"/>
  <c r="BF169" i="3"/>
  <c r="BF170" i="3"/>
  <c r="BF151" i="3"/>
  <c r="BF114" i="3"/>
  <c r="BF129" i="3"/>
  <c r="BF135" i="3"/>
  <c r="BF150" i="3"/>
  <c r="BF163" i="3"/>
  <c r="BF187" i="3"/>
  <c r="BF188" i="3"/>
  <c r="BF194" i="3"/>
  <c r="BF195" i="3"/>
  <c r="BF200" i="3"/>
  <c r="BF207" i="3"/>
  <c r="BF214" i="3"/>
  <c r="BF215" i="3"/>
  <c r="BF116" i="3"/>
  <c r="BF141" i="3"/>
  <c r="BF158" i="3"/>
  <c r="BF171" i="3"/>
  <c r="BF182" i="3"/>
  <c r="BF161" i="3"/>
  <c r="BF167" i="3"/>
  <c r="BF183" i="3"/>
  <c r="BF190" i="3"/>
  <c r="BF197" i="3"/>
  <c r="BF130" i="3"/>
  <c r="BF142" i="3"/>
  <c r="BF164" i="3"/>
  <c r="BF174" i="3"/>
  <c r="BF181" i="3"/>
  <c r="BF199" i="3"/>
  <c r="BF206" i="3"/>
  <c r="BF137" i="3"/>
  <c r="BF159" i="3"/>
  <c r="BF216" i="3"/>
  <c r="BF217" i="3"/>
  <c r="BF219" i="3"/>
  <c r="BF220" i="3"/>
  <c r="BF192" i="3"/>
  <c r="BF196" i="3"/>
  <c r="BF149" i="3"/>
  <c r="BF155" i="3"/>
  <c r="BF172" i="3"/>
  <c r="BF176" i="3"/>
  <c r="BF179" i="3"/>
  <c r="BF180" i="3"/>
  <c r="BF218" i="3"/>
  <c r="BF223" i="3"/>
  <c r="BF122" i="3"/>
  <c r="BF213" i="3"/>
  <c r="BF154" i="3"/>
  <c r="BF162" i="3"/>
  <c r="BF165" i="3"/>
  <c r="BF166" i="3"/>
  <c r="BF173" i="3"/>
  <c r="BF193" i="3"/>
  <c r="BF201" i="3"/>
  <c r="BF202" i="3"/>
  <c r="BF204" i="3"/>
  <c r="BF205" i="3"/>
  <c r="BF121" i="3"/>
  <c r="BF175" i="3"/>
  <c r="BF198" i="3"/>
  <c r="BF143" i="3"/>
  <c r="BF177" i="3"/>
  <c r="BF160" i="3"/>
  <c r="BF184" i="3"/>
  <c r="BF185" i="3"/>
  <c r="BF189" i="3"/>
  <c r="BF210" i="3"/>
  <c r="BF221" i="3"/>
  <c r="BF191" i="3"/>
  <c r="BF203" i="3"/>
  <c r="BF222" i="3"/>
  <c r="BF140" i="3"/>
  <c r="BF178" i="3"/>
  <c r="BF211" i="3"/>
  <c r="BF186" i="3"/>
  <c r="BF208" i="3"/>
  <c r="BF209" i="3"/>
  <c r="BF212" i="3"/>
  <c r="BF136" i="3"/>
  <c r="BF157" i="3"/>
  <c r="AT225" i="3"/>
  <c r="AT226" i="3" s="1"/>
  <c r="BF224" i="3" l="1"/>
  <c r="BM2" i="3"/>
  <c r="BL5" i="3"/>
  <c r="BL4" i="3"/>
  <c r="BL29" i="3"/>
  <c r="BL7" i="3"/>
  <c r="BL9" i="3"/>
  <c r="BL11" i="3"/>
  <c r="BL18" i="3"/>
  <c r="BL40" i="3"/>
  <c r="BL15" i="3"/>
  <c r="BL16" i="3"/>
  <c r="BL17" i="3"/>
  <c r="BL38" i="3"/>
  <c r="BL39" i="3"/>
  <c r="BL10" i="3"/>
  <c r="BL28" i="3"/>
  <c r="BL12" i="3"/>
  <c r="BL27" i="3"/>
  <c r="BL31" i="3"/>
  <c r="BL32" i="3"/>
  <c r="BL33" i="3"/>
  <c r="BL25" i="3"/>
  <c r="BL43" i="3"/>
  <c r="BL44" i="3"/>
  <c r="BL45" i="3"/>
  <c r="BL46" i="3"/>
  <c r="BL47" i="3"/>
  <c r="BL48" i="3"/>
  <c r="BL49" i="3"/>
  <c r="BL22" i="3"/>
  <c r="BL36" i="3"/>
  <c r="BL41" i="3"/>
  <c r="BL30" i="3"/>
  <c r="BL34" i="3"/>
  <c r="BL35" i="3"/>
  <c r="BL51" i="3"/>
  <c r="BL61" i="3"/>
  <c r="BL62" i="3"/>
  <c r="BL63" i="3"/>
  <c r="BL69" i="3"/>
  <c r="BL70" i="3"/>
  <c r="BL20" i="3"/>
  <c r="BL52" i="3"/>
  <c r="BL54" i="3"/>
  <c r="BL64" i="3"/>
  <c r="BL53" i="3"/>
  <c r="BL26" i="3"/>
  <c r="BL14" i="3"/>
  <c r="BL19" i="3"/>
  <c r="BL23" i="3"/>
  <c r="BL80" i="3"/>
  <c r="BL24" i="3"/>
  <c r="BL55" i="3"/>
  <c r="BL58" i="3"/>
  <c r="BL59" i="3"/>
  <c r="BL60" i="3"/>
  <c r="BL65" i="3"/>
  <c r="BL81" i="3"/>
  <c r="BL82" i="3"/>
  <c r="BL89" i="3"/>
  <c r="BL73" i="3"/>
  <c r="BL79" i="3"/>
  <c r="BL6" i="3"/>
  <c r="BL75" i="3"/>
  <c r="BL85" i="3"/>
  <c r="BL8" i="3"/>
  <c r="BL42" i="3"/>
  <c r="BL56" i="3"/>
  <c r="BL71" i="3"/>
  <c r="BL76" i="3"/>
  <c r="BL37" i="3"/>
  <c r="BL74" i="3"/>
  <c r="BL78" i="3"/>
  <c r="BL87" i="3"/>
  <c r="BL90" i="3"/>
  <c r="BL91" i="3"/>
  <c r="BL99" i="3"/>
  <c r="BL100" i="3"/>
  <c r="BL108" i="3"/>
  <c r="BL109" i="3"/>
  <c r="BL116" i="3"/>
  <c r="BL21" i="3"/>
  <c r="BL68" i="3"/>
  <c r="BL92" i="3"/>
  <c r="BL110" i="3"/>
  <c r="BL66" i="3"/>
  <c r="BL101" i="3"/>
  <c r="BL102" i="3"/>
  <c r="BL117" i="3"/>
  <c r="BL118" i="3"/>
  <c r="BL57" i="3"/>
  <c r="BL67" i="3"/>
  <c r="BL86" i="3"/>
  <c r="BL107" i="3"/>
  <c r="BL115" i="3"/>
  <c r="BL121" i="3"/>
  <c r="BL96" i="3"/>
  <c r="BL131" i="3"/>
  <c r="BL132" i="3"/>
  <c r="BL50" i="3"/>
  <c r="BL77" i="3"/>
  <c r="BL84" i="3"/>
  <c r="BL112" i="3"/>
  <c r="BL120" i="3"/>
  <c r="BL139" i="3"/>
  <c r="BL13" i="3"/>
  <c r="BL94" i="3"/>
  <c r="BL105" i="3"/>
  <c r="BL133" i="3"/>
  <c r="BL72" i="3"/>
  <c r="BL93" i="3"/>
  <c r="BL98" i="3"/>
  <c r="BL114" i="3"/>
  <c r="BL130" i="3"/>
  <c r="BL138" i="3"/>
  <c r="BL134" i="3"/>
  <c r="BL140" i="3"/>
  <c r="BL159" i="3"/>
  <c r="BL88" i="3"/>
  <c r="BL151" i="3"/>
  <c r="BL173" i="3"/>
  <c r="BL174" i="3"/>
  <c r="BL125" i="3"/>
  <c r="BL145" i="3"/>
  <c r="BL146" i="3"/>
  <c r="BL153" i="3"/>
  <c r="BL168" i="3"/>
  <c r="BL127" i="3"/>
  <c r="BL141" i="3"/>
  <c r="BL143" i="3"/>
  <c r="BL149" i="3"/>
  <c r="BL150" i="3"/>
  <c r="BL157" i="3"/>
  <c r="BL158" i="3"/>
  <c r="BL95" i="3"/>
  <c r="BL113" i="3"/>
  <c r="BL122" i="3"/>
  <c r="BL148" i="3"/>
  <c r="BL178" i="3"/>
  <c r="BL180" i="3"/>
  <c r="BL185" i="3"/>
  <c r="BL186" i="3"/>
  <c r="BL192" i="3"/>
  <c r="BL193" i="3"/>
  <c r="BL205" i="3"/>
  <c r="BL212" i="3"/>
  <c r="BL213" i="3"/>
  <c r="BL221" i="3"/>
  <c r="BL97" i="3"/>
  <c r="BL119" i="3"/>
  <c r="BL142" i="3"/>
  <c r="BL156" i="3"/>
  <c r="BL164" i="3"/>
  <c r="BL181" i="3"/>
  <c r="BL199" i="3"/>
  <c r="BL206" i="3"/>
  <c r="BL171" i="3"/>
  <c r="BL182" i="3"/>
  <c r="BL111" i="3"/>
  <c r="BL136" i="3"/>
  <c r="BL152" i="3"/>
  <c r="BL160" i="3"/>
  <c r="BL165" i="3"/>
  <c r="BL176" i="3"/>
  <c r="BL177" i="3"/>
  <c r="BL179" i="3"/>
  <c r="BL198" i="3"/>
  <c r="BL220" i="3"/>
  <c r="BL83" i="3"/>
  <c r="BL135" i="3"/>
  <c r="BL183" i="3"/>
  <c r="BL187" i="3"/>
  <c r="BL188" i="3"/>
  <c r="BL197" i="3"/>
  <c r="BL208" i="3"/>
  <c r="BL209" i="3"/>
  <c r="BL211" i="3"/>
  <c r="BL214" i="3"/>
  <c r="BL200" i="3"/>
  <c r="BL154" i="3"/>
  <c r="BL162" i="3"/>
  <c r="BL190" i="3"/>
  <c r="BL201" i="3"/>
  <c r="BL202" i="3"/>
  <c r="BL196" i="3"/>
  <c r="BL203" i="3"/>
  <c r="BL129" i="3"/>
  <c r="BL147" i="3"/>
  <c r="BL184" i="3"/>
  <c r="BL189" i="3"/>
  <c r="BL210" i="3"/>
  <c r="BL215" i="3"/>
  <c r="BL163" i="3"/>
  <c r="BL172" i="3"/>
  <c r="BL104" i="3"/>
  <c r="BL194" i="3"/>
  <c r="BL195" i="3"/>
  <c r="BL106" i="3"/>
  <c r="BL137" i="3"/>
  <c r="BL161" i="3"/>
  <c r="BL169" i="3"/>
  <c r="BL216" i="3"/>
  <c r="BL217" i="3"/>
  <c r="BL219" i="3"/>
  <c r="BL155" i="3"/>
  <c r="BL218" i="3"/>
  <c r="BL123" i="3"/>
  <c r="BL166" i="3"/>
  <c r="BL170" i="3"/>
  <c r="BL222" i="3"/>
  <c r="BL128" i="3"/>
  <c r="BL167" i="3"/>
  <c r="BL207" i="3"/>
  <c r="BL223" i="3"/>
  <c r="BL103" i="3"/>
  <c r="BL204" i="3"/>
  <c r="BL191" i="3"/>
  <c r="BL126" i="3"/>
  <c r="BL144" i="3"/>
  <c r="BL175" i="3"/>
  <c r="BL124" i="3"/>
  <c r="AZ225" i="3"/>
  <c r="AZ226" i="3" s="1"/>
  <c r="BF225" i="3" l="1"/>
  <c r="BF226" i="3" s="1"/>
  <c r="BL224" i="3"/>
  <c r="BR4" i="3"/>
  <c r="BR7" i="3"/>
  <c r="BR8" i="3"/>
  <c r="BR5" i="3"/>
  <c r="BR13" i="3"/>
  <c r="BR14" i="3"/>
  <c r="BR29" i="3"/>
  <c r="BR30" i="3"/>
  <c r="BR6" i="3"/>
  <c r="BR10" i="3"/>
  <c r="BR19" i="3"/>
  <c r="BR20" i="3"/>
  <c r="BR21" i="3"/>
  <c r="BR22" i="3"/>
  <c r="BR23" i="3"/>
  <c r="BR24" i="3"/>
  <c r="BR25" i="3"/>
  <c r="BR26" i="3"/>
  <c r="BR27" i="3"/>
  <c r="BR28" i="3"/>
  <c r="BR9" i="3"/>
  <c r="BR11" i="3"/>
  <c r="BR15" i="3"/>
  <c r="BR12" i="3"/>
  <c r="BR31" i="3"/>
  <c r="BR32" i="3"/>
  <c r="BR33" i="3"/>
  <c r="BR38" i="3"/>
  <c r="BR16" i="3"/>
  <c r="BR39" i="3"/>
  <c r="BR48" i="3"/>
  <c r="BR37" i="3"/>
  <c r="BR42" i="3"/>
  <c r="BR43" i="3"/>
  <c r="BR18" i="3"/>
  <c r="BR34" i="3"/>
  <c r="BR35" i="3"/>
  <c r="BR49" i="3"/>
  <c r="BR58" i="3"/>
  <c r="BR59" i="3"/>
  <c r="BR60" i="3"/>
  <c r="BR67" i="3"/>
  <c r="BR68" i="3"/>
  <c r="BR44" i="3"/>
  <c r="BR50" i="3"/>
  <c r="BR40" i="3"/>
  <c r="BR51" i="3"/>
  <c r="BR41" i="3"/>
  <c r="BR45" i="3"/>
  <c r="BR52" i="3"/>
  <c r="BR56" i="3"/>
  <c r="BR64" i="3"/>
  <c r="BR46" i="3"/>
  <c r="BR54" i="3"/>
  <c r="BR57" i="3"/>
  <c r="BR79" i="3"/>
  <c r="BR87" i="3"/>
  <c r="BR63" i="3"/>
  <c r="BR61" i="3"/>
  <c r="BR74" i="3"/>
  <c r="BR84" i="3"/>
  <c r="BR47" i="3"/>
  <c r="BR69" i="3"/>
  <c r="BR75" i="3"/>
  <c r="BR85" i="3"/>
  <c r="BR66" i="3"/>
  <c r="BR70" i="3"/>
  <c r="BR72" i="3"/>
  <c r="BR78" i="3"/>
  <c r="BR36" i="3"/>
  <c r="BR98" i="3"/>
  <c r="BR53" i="3"/>
  <c r="BR86" i="3"/>
  <c r="BR107" i="3"/>
  <c r="BR115" i="3"/>
  <c r="BR121" i="3"/>
  <c r="BR90" i="3"/>
  <c r="BR91" i="3"/>
  <c r="BR99" i="3"/>
  <c r="BR100" i="3"/>
  <c r="BR108" i="3"/>
  <c r="BR109" i="3"/>
  <c r="BR116" i="3"/>
  <c r="BR62" i="3"/>
  <c r="BR65" i="3"/>
  <c r="BR80" i="3"/>
  <c r="BR82" i="3"/>
  <c r="BR97" i="3"/>
  <c r="BR105" i="3"/>
  <c r="BR106" i="3"/>
  <c r="BR113" i="3"/>
  <c r="BR114" i="3"/>
  <c r="BR120" i="3"/>
  <c r="BR17" i="3"/>
  <c r="BR83" i="3"/>
  <c r="BR88" i="3"/>
  <c r="BR104" i="3"/>
  <c r="BR111" i="3"/>
  <c r="BR119" i="3"/>
  <c r="BR122" i="3"/>
  <c r="BR129" i="3"/>
  <c r="BR55" i="3"/>
  <c r="BR76" i="3"/>
  <c r="BR93" i="3"/>
  <c r="BR102" i="3"/>
  <c r="BR130" i="3"/>
  <c r="BR138" i="3"/>
  <c r="BR71" i="3"/>
  <c r="BR89" i="3"/>
  <c r="BR96" i="3"/>
  <c r="BR117" i="3"/>
  <c r="BR131" i="3"/>
  <c r="BR132" i="3"/>
  <c r="BR73" i="3"/>
  <c r="BR81" i="3"/>
  <c r="BR95" i="3"/>
  <c r="BR123" i="3"/>
  <c r="BR125" i="3"/>
  <c r="BR135" i="3"/>
  <c r="BR136" i="3"/>
  <c r="BR124" i="3"/>
  <c r="BR139" i="3"/>
  <c r="BR142" i="3"/>
  <c r="BR127" i="3"/>
  <c r="BR141" i="3"/>
  <c r="BR143" i="3"/>
  <c r="BR149" i="3"/>
  <c r="BR150" i="3"/>
  <c r="BR157" i="3"/>
  <c r="BR158" i="3"/>
  <c r="BR171" i="3"/>
  <c r="BR172" i="3"/>
  <c r="BR151" i="3"/>
  <c r="BR144" i="3"/>
  <c r="BR147" i="3"/>
  <c r="BR148" i="3"/>
  <c r="BR156" i="3"/>
  <c r="BR137" i="3"/>
  <c r="BR146" i="3"/>
  <c r="BR154" i="3"/>
  <c r="BR155" i="3"/>
  <c r="BR166" i="3"/>
  <c r="BR173" i="3"/>
  <c r="BR175" i="3"/>
  <c r="BR184" i="3"/>
  <c r="BR191" i="3"/>
  <c r="BR203" i="3"/>
  <c r="BR204" i="3"/>
  <c r="BR210" i="3"/>
  <c r="BR211" i="3"/>
  <c r="BR218" i="3"/>
  <c r="BR219" i="3"/>
  <c r="BR112" i="3"/>
  <c r="BR140" i="3"/>
  <c r="BR152" i="3"/>
  <c r="BR160" i="3"/>
  <c r="BR165" i="3"/>
  <c r="BR176" i="3"/>
  <c r="BR177" i="3"/>
  <c r="BR179" i="3"/>
  <c r="BR198" i="3"/>
  <c r="BR77" i="3"/>
  <c r="BR110" i="3"/>
  <c r="BR145" i="3"/>
  <c r="BR164" i="3"/>
  <c r="BR181" i="3"/>
  <c r="BR199" i="3"/>
  <c r="BR206" i="3"/>
  <c r="BR118" i="3"/>
  <c r="BR161" i="3"/>
  <c r="BR167" i="3"/>
  <c r="BR170" i="3"/>
  <c r="BR183" i="3"/>
  <c r="BR190" i="3"/>
  <c r="BR197" i="3"/>
  <c r="BR101" i="3"/>
  <c r="BR126" i="3"/>
  <c r="BR213" i="3"/>
  <c r="BR182" i="3"/>
  <c r="BR169" i="3"/>
  <c r="BR217" i="3"/>
  <c r="BR128" i="3"/>
  <c r="BR153" i="3"/>
  <c r="BR178" i="3"/>
  <c r="BR186" i="3"/>
  <c r="BR207" i="3"/>
  <c r="BR212" i="3"/>
  <c r="BR92" i="3"/>
  <c r="BR174" i="3"/>
  <c r="BR216" i="3"/>
  <c r="BS2" i="3"/>
  <c r="BR200" i="3"/>
  <c r="BR168" i="3"/>
  <c r="BR185" i="3"/>
  <c r="BR187" i="3"/>
  <c r="BR188" i="3"/>
  <c r="BR208" i="3"/>
  <c r="BR209" i="3"/>
  <c r="BR214" i="3"/>
  <c r="BR221" i="3"/>
  <c r="BR159" i="3"/>
  <c r="BR215" i="3"/>
  <c r="BR180" i="3"/>
  <c r="BR94" i="3"/>
  <c r="BR163" i="3"/>
  <c r="BR223" i="3"/>
  <c r="BR134" i="3"/>
  <c r="BR196" i="3"/>
  <c r="BR222" i="3"/>
  <c r="BR189" i="3"/>
  <c r="BR220" i="3"/>
  <c r="BR193" i="3"/>
  <c r="BR205" i="3"/>
  <c r="BR103" i="3"/>
  <c r="BR133" i="3"/>
  <c r="BR194" i="3"/>
  <c r="BR201" i="3"/>
  <c r="BR192" i="3"/>
  <c r="BR162" i="3"/>
  <c r="BR195" i="3"/>
  <c r="BR202" i="3"/>
  <c r="BR224" i="3" l="1"/>
  <c r="BL225" i="3"/>
  <c r="BL226" i="3" s="1"/>
  <c r="BY2" i="3"/>
  <c r="BX11" i="3"/>
  <c r="BX12" i="3"/>
  <c r="BX13" i="3"/>
  <c r="BX7" i="3"/>
  <c r="BX8" i="3"/>
  <c r="BX15" i="3"/>
  <c r="BX16" i="3"/>
  <c r="BX17" i="3"/>
  <c r="BX4" i="3"/>
  <c r="BX14" i="3"/>
  <c r="BX33" i="3"/>
  <c r="BX34" i="3"/>
  <c r="BX31" i="3"/>
  <c r="BX32" i="3"/>
  <c r="BX18" i="3"/>
  <c r="BX24" i="3"/>
  <c r="BX5" i="3"/>
  <c r="BX19" i="3"/>
  <c r="BX20" i="3"/>
  <c r="BX21" i="3"/>
  <c r="BX22" i="3"/>
  <c r="BX23" i="3"/>
  <c r="BX9" i="3"/>
  <c r="BX41" i="3"/>
  <c r="BX10" i="3"/>
  <c r="BX28" i="3"/>
  <c r="BX26" i="3"/>
  <c r="BX52" i="3"/>
  <c r="BX54" i="3"/>
  <c r="BX38" i="3"/>
  <c r="BX40" i="3"/>
  <c r="BX45" i="3"/>
  <c r="BX37" i="3"/>
  <c r="BX42" i="3"/>
  <c r="BX43" i="3"/>
  <c r="BX56" i="3"/>
  <c r="BX66" i="3"/>
  <c r="BX25" i="3"/>
  <c r="BX27" i="3"/>
  <c r="BX30" i="3"/>
  <c r="BX36" i="3"/>
  <c r="BX46" i="3"/>
  <c r="BX57" i="3"/>
  <c r="BX55" i="3"/>
  <c r="BX6" i="3"/>
  <c r="BX39" i="3"/>
  <c r="BX47" i="3"/>
  <c r="BX50" i="3"/>
  <c r="BX63" i="3"/>
  <c r="BX71" i="3"/>
  <c r="BX72" i="3"/>
  <c r="BX75" i="3"/>
  <c r="BX53" i="3"/>
  <c r="BX73" i="3"/>
  <c r="BX76" i="3"/>
  <c r="BX77" i="3"/>
  <c r="BX78" i="3"/>
  <c r="BX85" i="3"/>
  <c r="BX86" i="3"/>
  <c r="BX68" i="3"/>
  <c r="BX70" i="3"/>
  <c r="BX29" i="3"/>
  <c r="BX44" i="3"/>
  <c r="BX61" i="3"/>
  <c r="BX74" i="3"/>
  <c r="BX79" i="3"/>
  <c r="BX84" i="3"/>
  <c r="BX58" i="3"/>
  <c r="BX60" i="3"/>
  <c r="BX69" i="3"/>
  <c r="BX88" i="3"/>
  <c r="BX94" i="3"/>
  <c r="BX95" i="3"/>
  <c r="BX96" i="3"/>
  <c r="BX103" i="3"/>
  <c r="BX104" i="3"/>
  <c r="BX112" i="3"/>
  <c r="BX62" i="3"/>
  <c r="BX65" i="3"/>
  <c r="BX80" i="3"/>
  <c r="BX82" i="3"/>
  <c r="BX97" i="3"/>
  <c r="BX105" i="3"/>
  <c r="BX106" i="3"/>
  <c r="BX113" i="3"/>
  <c r="BX114" i="3"/>
  <c r="BX120" i="3"/>
  <c r="BX67" i="3"/>
  <c r="BX98" i="3"/>
  <c r="BX51" i="3"/>
  <c r="BX81" i="3"/>
  <c r="BX83" i="3"/>
  <c r="BX93" i="3"/>
  <c r="BX111" i="3"/>
  <c r="BX92" i="3"/>
  <c r="BX101" i="3"/>
  <c r="BX121" i="3"/>
  <c r="BX124" i="3"/>
  <c r="BX126" i="3"/>
  <c r="BX128" i="3"/>
  <c r="BX123" i="3"/>
  <c r="BX125" i="3"/>
  <c r="BX135" i="3"/>
  <c r="BX136" i="3"/>
  <c r="BX144" i="3"/>
  <c r="BX107" i="3"/>
  <c r="BX119" i="3"/>
  <c r="BX122" i="3"/>
  <c r="BX129" i="3"/>
  <c r="BX137" i="3"/>
  <c r="BX49" i="3"/>
  <c r="BX110" i="3"/>
  <c r="BX116" i="3"/>
  <c r="BX127" i="3"/>
  <c r="BX134" i="3"/>
  <c r="BX90" i="3"/>
  <c r="BX133" i="3"/>
  <c r="BX154" i="3"/>
  <c r="BX155" i="3"/>
  <c r="BX48" i="3"/>
  <c r="BX99" i="3"/>
  <c r="BX108" i="3"/>
  <c r="BX147" i="3"/>
  <c r="BX148" i="3"/>
  <c r="BX156" i="3"/>
  <c r="BX169" i="3"/>
  <c r="BX170" i="3"/>
  <c r="BX64" i="3"/>
  <c r="BX100" i="3"/>
  <c r="BX109" i="3"/>
  <c r="BX141" i="3"/>
  <c r="BX143" i="3"/>
  <c r="BX149" i="3"/>
  <c r="BX150" i="3"/>
  <c r="BX157" i="3"/>
  <c r="BX158" i="3"/>
  <c r="BX171" i="3"/>
  <c r="BX172" i="3"/>
  <c r="BX87" i="3"/>
  <c r="BX89" i="3"/>
  <c r="BX145" i="3"/>
  <c r="BX146" i="3"/>
  <c r="BX153" i="3"/>
  <c r="BX168" i="3"/>
  <c r="BX131" i="3"/>
  <c r="BX162" i="3"/>
  <c r="BX189" i="3"/>
  <c r="BX196" i="3"/>
  <c r="BX201" i="3"/>
  <c r="BX202" i="3"/>
  <c r="BX208" i="3"/>
  <c r="BX209" i="3"/>
  <c r="BX216" i="3"/>
  <c r="BX217" i="3"/>
  <c r="BX118" i="3"/>
  <c r="BX151" i="3"/>
  <c r="BX161" i="3"/>
  <c r="BX167" i="3"/>
  <c r="BX183" i="3"/>
  <c r="BX190" i="3"/>
  <c r="BX197" i="3"/>
  <c r="BX35" i="3"/>
  <c r="BX59" i="3"/>
  <c r="BX130" i="3"/>
  <c r="BX138" i="3"/>
  <c r="BX140" i="3"/>
  <c r="BX152" i="3"/>
  <c r="BX160" i="3"/>
  <c r="BX165" i="3"/>
  <c r="BX176" i="3"/>
  <c r="BX177" i="3"/>
  <c r="BX179" i="3"/>
  <c r="BX198" i="3"/>
  <c r="BX139" i="3"/>
  <c r="BX159" i="3"/>
  <c r="BX182" i="3"/>
  <c r="BX181" i="3"/>
  <c r="BX191" i="3"/>
  <c r="BX192" i="3"/>
  <c r="BX194" i="3"/>
  <c r="BX195" i="3"/>
  <c r="BX203" i="3"/>
  <c r="BX178" i="3"/>
  <c r="BX207" i="3"/>
  <c r="BX187" i="3"/>
  <c r="BX188" i="3"/>
  <c r="BX199" i="3"/>
  <c r="BX164" i="3"/>
  <c r="BX175" i="3"/>
  <c r="BX206" i="3"/>
  <c r="BX222" i="3"/>
  <c r="BX211" i="3"/>
  <c r="BX212" i="3"/>
  <c r="BX185" i="3"/>
  <c r="BX115" i="3"/>
  <c r="BX219" i="3"/>
  <c r="BX142" i="3"/>
  <c r="BX213" i="3"/>
  <c r="BX186" i="3"/>
  <c r="BX184" i="3"/>
  <c r="BX214" i="3"/>
  <c r="BX215" i="3"/>
  <c r="BX117" i="3"/>
  <c r="BX163" i="3"/>
  <c r="BX166" i="3"/>
  <c r="BX193" i="3"/>
  <c r="BX200" i="3"/>
  <c r="BX204" i="3"/>
  <c r="BX205" i="3"/>
  <c r="BX223" i="3"/>
  <c r="BX210" i="3"/>
  <c r="BX221" i="3"/>
  <c r="BX220" i="3"/>
  <c r="BX173" i="3"/>
  <c r="BX132" i="3"/>
  <c r="BX91" i="3"/>
  <c r="BX180" i="3"/>
  <c r="BX102" i="3"/>
  <c r="BX174" i="3"/>
  <c r="BX218" i="3"/>
  <c r="BX224" i="3" l="1"/>
  <c r="CE2" i="3"/>
  <c r="CD4" i="3"/>
  <c r="CD11" i="3"/>
  <c r="CD12" i="3"/>
  <c r="CD13" i="3"/>
  <c r="CD14" i="3"/>
  <c r="CD5" i="3"/>
  <c r="CD6" i="3"/>
  <c r="CD10" i="3"/>
  <c r="CD19" i="3"/>
  <c r="CD20" i="3"/>
  <c r="CD21" i="3"/>
  <c r="CD22" i="3"/>
  <c r="CD8" i="3"/>
  <c r="CD9" i="3"/>
  <c r="CD18" i="3"/>
  <c r="CD36" i="3"/>
  <c r="CD37" i="3"/>
  <c r="CD35" i="3"/>
  <c r="CD17" i="3"/>
  <c r="CD26" i="3"/>
  <c r="CD30" i="3"/>
  <c r="CD25" i="3"/>
  <c r="CD29" i="3"/>
  <c r="CD39" i="3"/>
  <c r="CD24" i="3"/>
  <c r="CD43" i="3"/>
  <c r="CD44" i="3"/>
  <c r="CD45" i="3"/>
  <c r="CD46" i="3"/>
  <c r="CD47" i="3"/>
  <c r="CD48" i="3"/>
  <c r="CD49" i="3"/>
  <c r="CD50" i="3"/>
  <c r="CD51" i="3"/>
  <c r="CD52" i="3"/>
  <c r="CD53" i="3"/>
  <c r="CD15" i="3"/>
  <c r="CD41" i="3"/>
  <c r="CD31" i="3"/>
  <c r="CD16" i="3"/>
  <c r="CD28" i="3"/>
  <c r="CD38" i="3"/>
  <c r="CD40" i="3"/>
  <c r="CD71" i="3"/>
  <c r="CD72" i="3"/>
  <c r="CD33" i="3"/>
  <c r="CD55" i="3"/>
  <c r="CD65" i="3"/>
  <c r="CD73" i="3"/>
  <c r="CD42" i="3"/>
  <c r="CD58" i="3"/>
  <c r="CD59" i="3"/>
  <c r="CD27" i="3"/>
  <c r="CD61" i="3"/>
  <c r="CD66" i="3"/>
  <c r="CD74" i="3"/>
  <c r="CD32" i="3"/>
  <c r="CD56" i="3"/>
  <c r="CD62" i="3"/>
  <c r="CD83" i="3"/>
  <c r="CD84" i="3"/>
  <c r="CD7" i="3"/>
  <c r="CD54" i="3"/>
  <c r="CD57" i="3"/>
  <c r="CD64" i="3"/>
  <c r="CD76" i="3"/>
  <c r="CD81" i="3"/>
  <c r="CD23" i="3"/>
  <c r="CD60" i="3"/>
  <c r="CD77" i="3"/>
  <c r="CD82" i="3"/>
  <c r="CD63" i="3"/>
  <c r="CD70" i="3"/>
  <c r="CD34" i="3"/>
  <c r="CD67" i="3"/>
  <c r="CD69" i="3"/>
  <c r="CD101" i="3"/>
  <c r="CD102" i="3"/>
  <c r="CD75" i="3"/>
  <c r="CD93" i="3"/>
  <c r="CD111" i="3"/>
  <c r="CD88" i="3"/>
  <c r="CD94" i="3"/>
  <c r="CD95" i="3"/>
  <c r="CD96" i="3"/>
  <c r="CD103" i="3"/>
  <c r="CD104" i="3"/>
  <c r="CD112" i="3"/>
  <c r="CD89" i="3"/>
  <c r="CD92" i="3"/>
  <c r="CD110" i="3"/>
  <c r="CD80" i="3"/>
  <c r="CD87" i="3"/>
  <c r="CD91" i="3"/>
  <c r="CD97" i="3"/>
  <c r="CD106" i="3"/>
  <c r="CD133" i="3"/>
  <c r="CD113" i="3"/>
  <c r="CD116" i="3"/>
  <c r="CD127" i="3"/>
  <c r="CD134" i="3"/>
  <c r="CD86" i="3"/>
  <c r="CD121" i="3"/>
  <c r="CD124" i="3"/>
  <c r="CD126" i="3"/>
  <c r="CD128" i="3"/>
  <c r="CD79" i="3"/>
  <c r="CD85" i="3"/>
  <c r="CD90" i="3"/>
  <c r="CD100" i="3"/>
  <c r="CD109" i="3"/>
  <c r="CD115" i="3"/>
  <c r="CD118" i="3"/>
  <c r="CD139" i="3"/>
  <c r="CD107" i="3"/>
  <c r="CD122" i="3"/>
  <c r="CD135" i="3"/>
  <c r="CD152" i="3"/>
  <c r="CD123" i="3"/>
  <c r="CD137" i="3"/>
  <c r="CD145" i="3"/>
  <c r="CD146" i="3"/>
  <c r="CD153" i="3"/>
  <c r="CD168" i="3"/>
  <c r="CD99" i="3"/>
  <c r="CD108" i="3"/>
  <c r="CD114" i="3"/>
  <c r="CD147" i="3"/>
  <c r="CD148" i="3"/>
  <c r="CD156" i="3"/>
  <c r="CD169" i="3"/>
  <c r="CD170" i="3"/>
  <c r="CD117" i="3"/>
  <c r="CD125" i="3"/>
  <c r="CD132" i="3"/>
  <c r="CD138" i="3"/>
  <c r="CD151" i="3"/>
  <c r="CD120" i="3"/>
  <c r="CD163" i="3"/>
  <c r="CD187" i="3"/>
  <c r="CD188" i="3"/>
  <c r="CD194" i="3"/>
  <c r="CD195" i="3"/>
  <c r="CD200" i="3"/>
  <c r="CD207" i="3"/>
  <c r="CD214" i="3"/>
  <c r="CD215" i="3"/>
  <c r="CD143" i="3"/>
  <c r="CD149" i="3"/>
  <c r="CD159" i="3"/>
  <c r="CD182" i="3"/>
  <c r="CD78" i="3"/>
  <c r="CD136" i="3"/>
  <c r="CD154" i="3"/>
  <c r="CD155" i="3"/>
  <c r="CD161" i="3"/>
  <c r="CD167" i="3"/>
  <c r="CD183" i="3"/>
  <c r="CD190" i="3"/>
  <c r="CD197" i="3"/>
  <c r="CD105" i="3"/>
  <c r="CD164" i="3"/>
  <c r="CD171" i="3"/>
  <c r="CD181" i="3"/>
  <c r="CD199" i="3"/>
  <c r="CD206" i="3"/>
  <c r="CD68" i="3"/>
  <c r="CD173" i="3"/>
  <c r="CD174" i="3"/>
  <c r="CD180" i="3"/>
  <c r="CD218" i="3"/>
  <c r="CD150" i="3"/>
  <c r="CD178" i="3"/>
  <c r="CD208" i="3"/>
  <c r="CD140" i="3"/>
  <c r="CD162" i="3"/>
  <c r="CD166" i="3"/>
  <c r="CD193" i="3"/>
  <c r="CD198" i="3"/>
  <c r="CD201" i="3"/>
  <c r="CD202" i="3"/>
  <c r="CD204" i="3"/>
  <c r="CD205" i="3"/>
  <c r="CD223" i="3"/>
  <c r="CD157" i="3"/>
  <c r="CD175" i="3"/>
  <c r="CD142" i="3"/>
  <c r="CD129" i="3"/>
  <c r="CD212" i="3"/>
  <c r="CD144" i="3"/>
  <c r="CD177" i="3"/>
  <c r="CD191" i="3"/>
  <c r="CD192" i="3"/>
  <c r="CD196" i="3"/>
  <c r="CD203" i="3"/>
  <c r="CD141" i="3"/>
  <c r="CD158" i="3"/>
  <c r="CD213" i="3"/>
  <c r="CD186" i="3"/>
  <c r="CD209" i="3"/>
  <c r="CD98" i="3"/>
  <c r="CD119" i="3"/>
  <c r="CD131" i="3"/>
  <c r="CD165" i="3"/>
  <c r="CD172" i="3"/>
  <c r="CD216" i="3"/>
  <c r="CD217" i="3"/>
  <c r="CD219" i="3"/>
  <c r="CD220" i="3"/>
  <c r="CD222" i="3"/>
  <c r="CD160" i="3"/>
  <c r="CD211" i="3"/>
  <c r="CD210" i="3"/>
  <c r="CD130" i="3"/>
  <c r="CD184" i="3"/>
  <c r="CD185" i="3"/>
  <c r="CD179" i="3"/>
  <c r="CD189" i="3"/>
  <c r="CD176" i="3"/>
  <c r="CD221" i="3"/>
  <c r="BR225" i="3"/>
  <c r="BR226" i="3" s="1"/>
  <c r="CD224" i="3" l="1"/>
  <c r="CJ5" i="3"/>
  <c r="CJ4" i="3"/>
  <c r="CJ7" i="3"/>
  <c r="CJ11" i="3"/>
  <c r="CJ29" i="3"/>
  <c r="CK2" i="3"/>
  <c r="CJ8" i="3"/>
  <c r="CJ9" i="3"/>
  <c r="CJ12" i="3"/>
  <c r="CJ18" i="3"/>
  <c r="CJ40" i="3"/>
  <c r="CJ15" i="3"/>
  <c r="CJ16" i="3"/>
  <c r="CJ17" i="3"/>
  <c r="CJ38" i="3"/>
  <c r="CJ39" i="3"/>
  <c r="CJ13" i="3"/>
  <c r="CJ28" i="3"/>
  <c r="CJ6" i="3"/>
  <c r="CJ27" i="3"/>
  <c r="CJ31" i="3"/>
  <c r="CJ32" i="3"/>
  <c r="CJ33" i="3"/>
  <c r="CJ26" i="3"/>
  <c r="CJ30" i="3"/>
  <c r="CJ34" i="3"/>
  <c r="CJ35" i="3"/>
  <c r="CJ36" i="3"/>
  <c r="CJ37" i="3"/>
  <c r="CJ14" i="3"/>
  <c r="CJ19" i="3"/>
  <c r="CJ20" i="3"/>
  <c r="CJ21" i="3"/>
  <c r="CJ22" i="3"/>
  <c r="CJ24" i="3"/>
  <c r="CJ43" i="3"/>
  <c r="CJ44" i="3"/>
  <c r="CJ45" i="3"/>
  <c r="CJ46" i="3"/>
  <c r="CJ47" i="3"/>
  <c r="CJ48" i="3"/>
  <c r="CJ23" i="3"/>
  <c r="CJ49" i="3"/>
  <c r="CJ52" i="3"/>
  <c r="CJ61" i="3"/>
  <c r="CJ62" i="3"/>
  <c r="CJ63" i="3"/>
  <c r="CJ69" i="3"/>
  <c r="CJ70" i="3"/>
  <c r="CJ53" i="3"/>
  <c r="CJ54" i="3"/>
  <c r="CJ64" i="3"/>
  <c r="CJ10" i="3"/>
  <c r="CJ57" i="3"/>
  <c r="CJ42" i="3"/>
  <c r="CJ55" i="3"/>
  <c r="CJ58" i="3"/>
  <c r="CJ59" i="3"/>
  <c r="CJ60" i="3"/>
  <c r="CJ65" i="3"/>
  <c r="CJ80" i="3"/>
  <c r="CJ50" i="3"/>
  <c r="CJ81" i="3"/>
  <c r="CJ82" i="3"/>
  <c r="CJ89" i="3"/>
  <c r="CJ51" i="3"/>
  <c r="CJ56" i="3"/>
  <c r="CJ75" i="3"/>
  <c r="CJ67" i="3"/>
  <c r="CJ71" i="3"/>
  <c r="CJ86" i="3"/>
  <c r="CJ66" i="3"/>
  <c r="CJ72" i="3"/>
  <c r="CJ77" i="3"/>
  <c r="CJ41" i="3"/>
  <c r="CJ79" i="3"/>
  <c r="CJ25" i="3"/>
  <c r="CJ73" i="3"/>
  <c r="CJ85" i="3"/>
  <c r="CJ90" i="3"/>
  <c r="CJ91" i="3"/>
  <c r="CJ99" i="3"/>
  <c r="CJ100" i="3"/>
  <c r="CJ108" i="3"/>
  <c r="CJ109" i="3"/>
  <c r="CJ116" i="3"/>
  <c r="CJ92" i="3"/>
  <c r="CJ110" i="3"/>
  <c r="CJ76" i="3"/>
  <c r="CJ83" i="3"/>
  <c r="CJ101" i="3"/>
  <c r="CJ102" i="3"/>
  <c r="CJ117" i="3"/>
  <c r="CJ118" i="3"/>
  <c r="CJ68" i="3"/>
  <c r="CJ87" i="3"/>
  <c r="CJ107" i="3"/>
  <c r="CJ115" i="3"/>
  <c r="CJ121" i="3"/>
  <c r="CJ94" i="3"/>
  <c r="CJ105" i="3"/>
  <c r="CJ131" i="3"/>
  <c r="CJ132" i="3"/>
  <c r="CJ103" i="3"/>
  <c r="CJ139" i="3"/>
  <c r="CJ97" i="3"/>
  <c r="CJ106" i="3"/>
  <c r="CJ133" i="3"/>
  <c r="CJ112" i="3"/>
  <c r="CJ120" i="3"/>
  <c r="CJ130" i="3"/>
  <c r="CJ138" i="3"/>
  <c r="CJ98" i="3"/>
  <c r="CJ119" i="3"/>
  <c r="CJ128" i="3"/>
  <c r="CJ140" i="3"/>
  <c r="CJ159" i="3"/>
  <c r="CJ125" i="3"/>
  <c r="CJ151" i="3"/>
  <c r="CJ173" i="3"/>
  <c r="CJ174" i="3"/>
  <c r="CJ95" i="3"/>
  <c r="CJ104" i="3"/>
  <c r="CJ123" i="3"/>
  <c r="CJ137" i="3"/>
  <c r="CJ145" i="3"/>
  <c r="CJ146" i="3"/>
  <c r="CJ153" i="3"/>
  <c r="CJ168" i="3"/>
  <c r="CJ78" i="3"/>
  <c r="CJ141" i="3"/>
  <c r="CJ143" i="3"/>
  <c r="CJ149" i="3"/>
  <c r="CJ150" i="3"/>
  <c r="CJ157" i="3"/>
  <c r="CJ158" i="3"/>
  <c r="CJ129" i="3"/>
  <c r="CJ134" i="3"/>
  <c r="CJ142" i="3"/>
  <c r="CJ144" i="3"/>
  <c r="CJ169" i="3"/>
  <c r="CJ178" i="3"/>
  <c r="CJ180" i="3"/>
  <c r="CJ185" i="3"/>
  <c r="CJ186" i="3"/>
  <c r="CJ192" i="3"/>
  <c r="CJ193" i="3"/>
  <c r="CJ205" i="3"/>
  <c r="CJ212" i="3"/>
  <c r="CJ213" i="3"/>
  <c r="CJ220" i="3"/>
  <c r="CJ221" i="3"/>
  <c r="CJ88" i="3"/>
  <c r="CJ164" i="3"/>
  <c r="CJ171" i="3"/>
  <c r="CJ181" i="3"/>
  <c r="CJ199" i="3"/>
  <c r="CJ206" i="3"/>
  <c r="CJ170" i="3"/>
  <c r="CJ182" i="3"/>
  <c r="CJ74" i="3"/>
  <c r="CJ93" i="3"/>
  <c r="CJ135" i="3"/>
  <c r="CJ160" i="3"/>
  <c r="CJ165" i="3"/>
  <c r="CJ176" i="3"/>
  <c r="CJ177" i="3"/>
  <c r="CJ179" i="3"/>
  <c r="CJ198" i="3"/>
  <c r="CJ113" i="3"/>
  <c r="CJ152" i="3"/>
  <c r="CJ155" i="3"/>
  <c r="CJ184" i="3"/>
  <c r="CJ189" i="3"/>
  <c r="CJ210" i="3"/>
  <c r="CJ215" i="3"/>
  <c r="CJ194" i="3"/>
  <c r="CJ202" i="3"/>
  <c r="CJ96" i="3"/>
  <c r="CJ127" i="3"/>
  <c r="CJ136" i="3"/>
  <c r="CJ196" i="3"/>
  <c r="CJ148" i="3"/>
  <c r="CJ183" i="3"/>
  <c r="CJ197" i="3"/>
  <c r="CJ222" i="3"/>
  <c r="CJ84" i="3"/>
  <c r="CJ122" i="3"/>
  <c r="CJ154" i="3"/>
  <c r="CJ172" i="3"/>
  <c r="CJ190" i="3"/>
  <c r="CJ216" i="3"/>
  <c r="CJ217" i="3"/>
  <c r="CJ219" i="3"/>
  <c r="CJ111" i="3"/>
  <c r="CJ156" i="3"/>
  <c r="CJ162" i="3"/>
  <c r="CJ201" i="3"/>
  <c r="CJ204" i="3"/>
  <c r="CJ191" i="3"/>
  <c r="CJ175" i="3"/>
  <c r="CJ163" i="3"/>
  <c r="CJ200" i="3"/>
  <c r="CJ218" i="3"/>
  <c r="CJ124" i="3"/>
  <c r="CJ166" i="3"/>
  <c r="CJ195" i="3"/>
  <c r="CJ223" i="3"/>
  <c r="CJ167" i="3"/>
  <c r="CJ114" i="3"/>
  <c r="CJ161" i="3"/>
  <c r="CJ187" i="3"/>
  <c r="CJ188" i="3"/>
  <c r="CJ208" i="3"/>
  <c r="CJ209" i="3"/>
  <c r="CJ211" i="3"/>
  <c r="CJ214" i="3"/>
  <c r="CJ126" i="3"/>
  <c r="CJ203" i="3"/>
  <c r="CJ147" i="3"/>
  <c r="CJ207" i="3"/>
  <c r="BX225" i="3"/>
  <c r="BX226" i="3" s="1"/>
  <c r="CP4" i="3" l="1"/>
  <c r="CP7" i="3"/>
  <c r="CP8" i="3"/>
  <c r="CQ2" i="3"/>
  <c r="CP5" i="3"/>
  <c r="CP14" i="3"/>
  <c r="CP11" i="3"/>
  <c r="CP29" i="3"/>
  <c r="CP30" i="3"/>
  <c r="CP6" i="3"/>
  <c r="CP10" i="3"/>
  <c r="CP19" i="3"/>
  <c r="CP20" i="3"/>
  <c r="CP21" i="3"/>
  <c r="CP22" i="3"/>
  <c r="CP23" i="3"/>
  <c r="CP24" i="3"/>
  <c r="CP25" i="3"/>
  <c r="CP26" i="3"/>
  <c r="CP27" i="3"/>
  <c r="CP28" i="3"/>
  <c r="CP12" i="3"/>
  <c r="CP16" i="3"/>
  <c r="CP13" i="3"/>
  <c r="CP18" i="3"/>
  <c r="CP34" i="3"/>
  <c r="CP35" i="3"/>
  <c r="CP36" i="3"/>
  <c r="CP37" i="3"/>
  <c r="CP39" i="3"/>
  <c r="CP40" i="3"/>
  <c r="CP32" i="3"/>
  <c r="CP41" i="3"/>
  <c r="CP46" i="3"/>
  <c r="CP42" i="3"/>
  <c r="CP47" i="3"/>
  <c r="CP50" i="3"/>
  <c r="CP58" i="3"/>
  <c r="CP59" i="3"/>
  <c r="CP60" i="3"/>
  <c r="CP67" i="3"/>
  <c r="CP68" i="3"/>
  <c r="CP15" i="3"/>
  <c r="CP31" i="3"/>
  <c r="CP51" i="3"/>
  <c r="CP43" i="3"/>
  <c r="CP53" i="3"/>
  <c r="CP56" i="3"/>
  <c r="CP48" i="3"/>
  <c r="CP9" i="3"/>
  <c r="CP38" i="3"/>
  <c r="CP44" i="3"/>
  <c r="CP57" i="3"/>
  <c r="CP17" i="3"/>
  <c r="CP69" i="3"/>
  <c r="CP79" i="3"/>
  <c r="CP87" i="3"/>
  <c r="CP65" i="3"/>
  <c r="CP73" i="3"/>
  <c r="CP74" i="3"/>
  <c r="CP33" i="3"/>
  <c r="CP49" i="3"/>
  <c r="CP80" i="3"/>
  <c r="CP45" i="3"/>
  <c r="CP54" i="3"/>
  <c r="CP64" i="3"/>
  <c r="CP71" i="3"/>
  <c r="CP81" i="3"/>
  <c r="CP61" i="3"/>
  <c r="CP52" i="3"/>
  <c r="CP66" i="3"/>
  <c r="CP78" i="3"/>
  <c r="CP98" i="3"/>
  <c r="CP63" i="3"/>
  <c r="CP107" i="3"/>
  <c r="CP115" i="3"/>
  <c r="CP121" i="3"/>
  <c r="CP55" i="3"/>
  <c r="CP77" i="3"/>
  <c r="CP85" i="3"/>
  <c r="CP89" i="3"/>
  <c r="CP90" i="3"/>
  <c r="CP91" i="3"/>
  <c r="CP99" i="3"/>
  <c r="CP100" i="3"/>
  <c r="CP108" i="3"/>
  <c r="CP109" i="3"/>
  <c r="CP116" i="3"/>
  <c r="CP86" i="3"/>
  <c r="CP97" i="3"/>
  <c r="CP105" i="3"/>
  <c r="CP106" i="3"/>
  <c r="CP113" i="3"/>
  <c r="CP114" i="3"/>
  <c r="CP120" i="3"/>
  <c r="CP82" i="3"/>
  <c r="CP84" i="3"/>
  <c r="CP96" i="3"/>
  <c r="CP119" i="3"/>
  <c r="CP122" i="3"/>
  <c r="CP129" i="3"/>
  <c r="CP112" i="3"/>
  <c r="CP117" i="3"/>
  <c r="CP130" i="3"/>
  <c r="CP138" i="3"/>
  <c r="CP94" i="3"/>
  <c r="CP118" i="3"/>
  <c r="CP131" i="3"/>
  <c r="CP132" i="3"/>
  <c r="CP93" i="3"/>
  <c r="CP102" i="3"/>
  <c r="CP123" i="3"/>
  <c r="CP125" i="3"/>
  <c r="CP135" i="3"/>
  <c r="CP136" i="3"/>
  <c r="CP88" i="3"/>
  <c r="CP134" i="3"/>
  <c r="CP142" i="3"/>
  <c r="CP76" i="3"/>
  <c r="CP92" i="3"/>
  <c r="CP103" i="3"/>
  <c r="CP110" i="3"/>
  <c r="CP141" i="3"/>
  <c r="CP143" i="3"/>
  <c r="CP149" i="3"/>
  <c r="CP150" i="3"/>
  <c r="CP157" i="3"/>
  <c r="CP158" i="3"/>
  <c r="CP171" i="3"/>
  <c r="CP172" i="3"/>
  <c r="CP151" i="3"/>
  <c r="CP70" i="3"/>
  <c r="CP127" i="3"/>
  <c r="CP147" i="3"/>
  <c r="CP148" i="3"/>
  <c r="CP156" i="3"/>
  <c r="CP104" i="3"/>
  <c r="CP140" i="3"/>
  <c r="CP145" i="3"/>
  <c r="CP152" i="3"/>
  <c r="CP166" i="3"/>
  <c r="CP175" i="3"/>
  <c r="CP184" i="3"/>
  <c r="CP191" i="3"/>
  <c r="CP203" i="3"/>
  <c r="CP204" i="3"/>
  <c r="CP210" i="3"/>
  <c r="CP211" i="3"/>
  <c r="CP218" i="3"/>
  <c r="CP128" i="3"/>
  <c r="CP153" i="3"/>
  <c r="CP160" i="3"/>
  <c r="CP165" i="3"/>
  <c r="CP174" i="3"/>
  <c r="CP176" i="3"/>
  <c r="CP177" i="3"/>
  <c r="CP179" i="3"/>
  <c r="CP198" i="3"/>
  <c r="CP139" i="3"/>
  <c r="CP164" i="3"/>
  <c r="CP181" i="3"/>
  <c r="CP199" i="3"/>
  <c r="CP206" i="3"/>
  <c r="CP62" i="3"/>
  <c r="CP72" i="3"/>
  <c r="CP101" i="3"/>
  <c r="CP154" i="3"/>
  <c r="CP155" i="3"/>
  <c r="CP161" i="3"/>
  <c r="CP167" i="3"/>
  <c r="CP173" i="3"/>
  <c r="CP183" i="3"/>
  <c r="CP190" i="3"/>
  <c r="CP197" i="3"/>
  <c r="CP219" i="3"/>
  <c r="CP137" i="3"/>
  <c r="CP159" i="3"/>
  <c r="CP178" i="3"/>
  <c r="CP182" i="3"/>
  <c r="CP186" i="3"/>
  <c r="CP207" i="3"/>
  <c r="CP212" i="3"/>
  <c r="CP180" i="3"/>
  <c r="CP163" i="3"/>
  <c r="CP193" i="3"/>
  <c r="CP205" i="3"/>
  <c r="CP162" i="3"/>
  <c r="CP223" i="3"/>
  <c r="CP169" i="3"/>
  <c r="CP185" i="3"/>
  <c r="CP187" i="3"/>
  <c r="CP188" i="3"/>
  <c r="CP208" i="3"/>
  <c r="CP209" i="3"/>
  <c r="CP214" i="3"/>
  <c r="CP221" i="3"/>
  <c r="CP133" i="3"/>
  <c r="CP217" i="3"/>
  <c r="CP200" i="3"/>
  <c r="CP124" i="3"/>
  <c r="CP195" i="3"/>
  <c r="CP202" i="3"/>
  <c r="CP189" i="3"/>
  <c r="CP215" i="3"/>
  <c r="CP220" i="3"/>
  <c r="CP170" i="3"/>
  <c r="CP216" i="3"/>
  <c r="CP146" i="3"/>
  <c r="CP194" i="3"/>
  <c r="CP75" i="3"/>
  <c r="CP95" i="3"/>
  <c r="CP168" i="3"/>
  <c r="CP213" i="3"/>
  <c r="CP222" i="3"/>
  <c r="CP111" i="3"/>
  <c r="CP144" i="3"/>
  <c r="CP192" i="3"/>
  <c r="CP201" i="3"/>
  <c r="CP83" i="3"/>
  <c r="CP196" i="3"/>
  <c r="CP126" i="3"/>
  <c r="CJ224" i="3"/>
  <c r="CD225" i="3"/>
  <c r="CD226" i="3" s="1"/>
  <c r="CV11" i="3" l="1"/>
  <c r="CV12" i="3"/>
  <c r="CV7" i="3"/>
  <c r="CV8" i="3"/>
  <c r="CV4" i="3"/>
  <c r="CV15" i="3"/>
  <c r="CV16" i="3"/>
  <c r="CV17" i="3"/>
  <c r="CV13" i="3"/>
  <c r="CV33" i="3"/>
  <c r="CV34" i="3"/>
  <c r="CW2" i="3"/>
  <c r="CV5" i="3"/>
  <c r="CV31" i="3"/>
  <c r="CV32" i="3"/>
  <c r="CV9" i="3"/>
  <c r="CV23" i="3"/>
  <c r="CV10" i="3"/>
  <c r="CV41" i="3"/>
  <c r="CV6" i="3"/>
  <c r="CV27" i="3"/>
  <c r="CV37" i="3"/>
  <c r="CV38" i="3"/>
  <c r="CV48" i="3"/>
  <c r="CV53" i="3"/>
  <c r="CV18" i="3"/>
  <c r="CV19" i="3"/>
  <c r="CV30" i="3"/>
  <c r="CV36" i="3"/>
  <c r="CV43" i="3"/>
  <c r="CV20" i="3"/>
  <c r="CV42" i="3"/>
  <c r="CV56" i="3"/>
  <c r="CV66" i="3"/>
  <c r="CV14" i="3"/>
  <c r="CV29" i="3"/>
  <c r="CV44" i="3"/>
  <c r="CV49" i="3"/>
  <c r="CV57" i="3"/>
  <c r="CV26" i="3"/>
  <c r="CV45" i="3"/>
  <c r="CV51" i="3"/>
  <c r="CV52" i="3"/>
  <c r="CV25" i="3"/>
  <c r="CV22" i="3"/>
  <c r="CV24" i="3"/>
  <c r="CV73" i="3"/>
  <c r="CV75" i="3"/>
  <c r="CV21" i="3"/>
  <c r="CV28" i="3"/>
  <c r="CV35" i="3"/>
  <c r="CV54" i="3"/>
  <c r="CV64" i="3"/>
  <c r="CV67" i="3"/>
  <c r="CV68" i="3"/>
  <c r="CV76" i="3"/>
  <c r="CV77" i="3"/>
  <c r="CV78" i="3"/>
  <c r="CV85" i="3"/>
  <c r="CV86" i="3"/>
  <c r="CV63" i="3"/>
  <c r="CV70" i="3"/>
  <c r="CV47" i="3"/>
  <c r="CV50" i="3"/>
  <c r="CV61" i="3"/>
  <c r="CV83" i="3"/>
  <c r="CV40" i="3"/>
  <c r="CV46" i="3"/>
  <c r="CV59" i="3"/>
  <c r="CV69" i="3"/>
  <c r="CV80" i="3"/>
  <c r="CV39" i="3"/>
  <c r="CV72" i="3"/>
  <c r="CV74" i="3"/>
  <c r="CV79" i="3"/>
  <c r="CV88" i="3"/>
  <c r="CV94" i="3"/>
  <c r="CV95" i="3"/>
  <c r="CV96" i="3"/>
  <c r="CV103" i="3"/>
  <c r="CV104" i="3"/>
  <c r="CV112" i="3"/>
  <c r="CV60" i="3"/>
  <c r="CV97" i="3"/>
  <c r="CV105" i="3"/>
  <c r="CV106" i="3"/>
  <c r="CV113" i="3"/>
  <c r="CV114" i="3"/>
  <c r="CV120" i="3"/>
  <c r="CV87" i="3"/>
  <c r="CV98" i="3"/>
  <c r="CV62" i="3"/>
  <c r="CV82" i="3"/>
  <c r="CV84" i="3"/>
  <c r="CV93" i="3"/>
  <c r="CV111" i="3"/>
  <c r="CV71" i="3"/>
  <c r="CV107" i="3"/>
  <c r="CV124" i="3"/>
  <c r="CV126" i="3"/>
  <c r="CV128" i="3"/>
  <c r="CV65" i="3"/>
  <c r="CV89" i="3"/>
  <c r="CV102" i="3"/>
  <c r="CV123" i="3"/>
  <c r="CV125" i="3"/>
  <c r="CV135" i="3"/>
  <c r="CV136" i="3"/>
  <c r="CV144" i="3"/>
  <c r="CV58" i="3"/>
  <c r="CV99" i="3"/>
  <c r="CV108" i="3"/>
  <c r="CV119" i="3"/>
  <c r="CV122" i="3"/>
  <c r="CV129" i="3"/>
  <c r="CV137" i="3"/>
  <c r="CV55" i="3"/>
  <c r="CV127" i="3"/>
  <c r="CV134" i="3"/>
  <c r="CV100" i="3"/>
  <c r="CV109" i="3"/>
  <c r="CV130" i="3"/>
  <c r="CV139" i="3"/>
  <c r="CV154" i="3"/>
  <c r="CV155" i="3"/>
  <c r="CV118" i="3"/>
  <c r="CV147" i="3"/>
  <c r="CV148" i="3"/>
  <c r="CV156" i="3"/>
  <c r="CV169" i="3"/>
  <c r="CV170" i="3"/>
  <c r="CV92" i="3"/>
  <c r="CV110" i="3"/>
  <c r="CV115" i="3"/>
  <c r="CV117" i="3"/>
  <c r="CV132" i="3"/>
  <c r="CV138" i="3"/>
  <c r="CV141" i="3"/>
  <c r="CV143" i="3"/>
  <c r="CV149" i="3"/>
  <c r="CV150" i="3"/>
  <c r="CV157" i="3"/>
  <c r="CV158" i="3"/>
  <c r="CV171" i="3"/>
  <c r="CV172" i="3"/>
  <c r="CV91" i="3"/>
  <c r="CV145" i="3"/>
  <c r="CV146" i="3"/>
  <c r="CV153" i="3"/>
  <c r="CV168" i="3"/>
  <c r="CV162" i="3"/>
  <c r="CV189" i="3"/>
  <c r="CV196" i="3"/>
  <c r="CV201" i="3"/>
  <c r="CV202" i="3"/>
  <c r="CV208" i="3"/>
  <c r="CV209" i="3"/>
  <c r="CV216" i="3"/>
  <c r="CV217" i="3"/>
  <c r="CV101" i="3"/>
  <c r="CV116" i="3"/>
  <c r="CV161" i="3"/>
  <c r="CV167" i="3"/>
  <c r="CV173" i="3"/>
  <c r="CV183" i="3"/>
  <c r="CV190" i="3"/>
  <c r="CV197" i="3"/>
  <c r="CV142" i="3"/>
  <c r="CV160" i="3"/>
  <c r="CV165" i="3"/>
  <c r="CV174" i="3"/>
  <c r="CV176" i="3"/>
  <c r="CV177" i="3"/>
  <c r="CV179" i="3"/>
  <c r="CV198" i="3"/>
  <c r="CV182" i="3"/>
  <c r="CV175" i="3"/>
  <c r="CV187" i="3"/>
  <c r="CV188" i="3"/>
  <c r="CV215" i="3"/>
  <c r="CV133" i="3"/>
  <c r="CV181" i="3"/>
  <c r="CV151" i="3"/>
  <c r="CV213" i="3"/>
  <c r="CV222" i="3"/>
  <c r="CV152" i="3"/>
  <c r="CV185" i="3"/>
  <c r="CV210" i="3"/>
  <c r="CV219" i="3"/>
  <c r="CV218" i="3"/>
  <c r="CV159" i="3"/>
  <c r="CV178" i="3"/>
  <c r="CV186" i="3"/>
  <c r="CV199" i="3"/>
  <c r="CV207" i="3"/>
  <c r="CV211" i="3"/>
  <c r="CV212" i="3"/>
  <c r="CV81" i="3"/>
  <c r="CV121" i="3"/>
  <c r="CV131" i="3"/>
  <c r="CV214" i="3"/>
  <c r="CV221" i="3"/>
  <c r="CV140" i="3"/>
  <c r="CV191" i="3"/>
  <c r="CV192" i="3"/>
  <c r="CV194" i="3"/>
  <c r="CV195" i="3"/>
  <c r="CV203" i="3"/>
  <c r="CV223" i="3"/>
  <c r="CV184" i="3"/>
  <c r="CV90" i="3"/>
  <c r="CV220" i="3"/>
  <c r="CV180" i="3"/>
  <c r="CV164" i="3"/>
  <c r="CV193" i="3"/>
  <c r="CV204" i="3"/>
  <c r="CV205" i="3"/>
  <c r="CV166" i="3"/>
  <c r="CV200" i="3"/>
  <c r="CV163" i="3"/>
  <c r="CV206" i="3"/>
  <c r="CJ225" i="3"/>
  <c r="CJ226" i="3" s="1"/>
  <c r="CP224" i="3"/>
  <c r="CP225" i="3" l="1"/>
  <c r="CP226" i="3" s="1"/>
  <c r="CV224" i="3"/>
  <c r="DB11" i="3"/>
  <c r="DB12" i="3"/>
  <c r="DB13" i="3"/>
  <c r="DB14" i="3"/>
  <c r="DB6" i="3"/>
  <c r="DB10" i="3"/>
  <c r="DB19" i="3"/>
  <c r="DB20" i="3"/>
  <c r="DB21" i="3"/>
  <c r="DB22" i="3"/>
  <c r="DB9" i="3"/>
  <c r="DB18" i="3"/>
  <c r="DB36" i="3"/>
  <c r="DB37" i="3"/>
  <c r="DB35" i="3"/>
  <c r="DB7" i="3"/>
  <c r="DB25" i="3"/>
  <c r="DB24" i="3"/>
  <c r="DB15" i="3"/>
  <c r="DB23" i="3"/>
  <c r="DB43" i="3"/>
  <c r="DB44" i="3"/>
  <c r="DB45" i="3"/>
  <c r="DB46" i="3"/>
  <c r="DB47" i="3"/>
  <c r="DB48" i="3"/>
  <c r="DB49" i="3"/>
  <c r="DB50" i="3"/>
  <c r="DB51" i="3"/>
  <c r="DB52" i="3"/>
  <c r="DB4" i="3"/>
  <c r="DB16" i="3"/>
  <c r="DB41" i="3"/>
  <c r="DB5" i="3"/>
  <c r="DB28" i="3"/>
  <c r="DB39" i="3"/>
  <c r="DB40" i="3"/>
  <c r="DB27" i="3"/>
  <c r="DB30" i="3"/>
  <c r="DB32" i="3"/>
  <c r="DB34" i="3"/>
  <c r="DB71" i="3"/>
  <c r="DB72" i="3"/>
  <c r="DB55" i="3"/>
  <c r="DB65" i="3"/>
  <c r="DB73" i="3"/>
  <c r="DC2" i="3"/>
  <c r="DB53" i="3"/>
  <c r="DB56" i="3"/>
  <c r="DB62" i="3"/>
  <c r="DB74" i="3"/>
  <c r="DB29" i="3"/>
  <c r="DB63" i="3"/>
  <c r="DB83" i="3"/>
  <c r="DB84" i="3"/>
  <c r="DB66" i="3"/>
  <c r="DB68" i="3"/>
  <c r="DB77" i="3"/>
  <c r="DB78" i="3"/>
  <c r="DB8" i="3"/>
  <c r="DB31" i="3"/>
  <c r="DB38" i="3"/>
  <c r="DB42" i="3"/>
  <c r="DB61" i="3"/>
  <c r="DB60" i="3"/>
  <c r="DB76" i="3"/>
  <c r="DB58" i="3"/>
  <c r="DB67" i="3"/>
  <c r="DB70" i="3"/>
  <c r="DB80" i="3"/>
  <c r="DB101" i="3"/>
  <c r="DB102" i="3"/>
  <c r="DB59" i="3"/>
  <c r="DB64" i="3"/>
  <c r="DB82" i="3"/>
  <c r="DB93" i="3"/>
  <c r="DB111" i="3"/>
  <c r="DB79" i="3"/>
  <c r="DB86" i="3"/>
  <c r="DB88" i="3"/>
  <c r="DB94" i="3"/>
  <c r="DB95" i="3"/>
  <c r="DB96" i="3"/>
  <c r="DB103" i="3"/>
  <c r="DB104" i="3"/>
  <c r="DB112" i="3"/>
  <c r="DB26" i="3"/>
  <c r="DB33" i="3"/>
  <c r="DB57" i="3"/>
  <c r="DB75" i="3"/>
  <c r="DB92" i="3"/>
  <c r="DB110" i="3"/>
  <c r="DB121" i="3"/>
  <c r="DB133" i="3"/>
  <c r="DB54" i="3"/>
  <c r="DB69" i="3"/>
  <c r="DB98" i="3"/>
  <c r="DB114" i="3"/>
  <c r="DB127" i="3"/>
  <c r="DB134" i="3"/>
  <c r="DB107" i="3"/>
  <c r="DB124" i="3"/>
  <c r="DB126" i="3"/>
  <c r="DB128" i="3"/>
  <c r="DB17" i="3"/>
  <c r="DB81" i="3"/>
  <c r="DB113" i="3"/>
  <c r="DB116" i="3"/>
  <c r="DB139" i="3"/>
  <c r="DB99" i="3"/>
  <c r="DB108" i="3"/>
  <c r="DB129" i="3"/>
  <c r="DB136" i="3"/>
  <c r="DB137" i="3"/>
  <c r="DB152" i="3"/>
  <c r="DB91" i="3"/>
  <c r="DB120" i="3"/>
  <c r="DB144" i="3"/>
  <c r="DB145" i="3"/>
  <c r="DB146" i="3"/>
  <c r="DB153" i="3"/>
  <c r="DB168" i="3"/>
  <c r="DB118" i="3"/>
  <c r="DB147" i="3"/>
  <c r="DB148" i="3"/>
  <c r="DB156" i="3"/>
  <c r="DB169" i="3"/>
  <c r="DB170" i="3"/>
  <c r="DB90" i="3"/>
  <c r="DB123" i="3"/>
  <c r="DB151" i="3"/>
  <c r="DB131" i="3"/>
  <c r="DB159" i="3"/>
  <c r="DB163" i="3"/>
  <c r="DB172" i="3"/>
  <c r="DB187" i="3"/>
  <c r="DB188" i="3"/>
  <c r="DB194" i="3"/>
  <c r="DB195" i="3"/>
  <c r="DB200" i="3"/>
  <c r="DB207" i="3"/>
  <c r="DB214" i="3"/>
  <c r="DB215" i="3"/>
  <c r="DB97" i="3"/>
  <c r="DB122" i="3"/>
  <c r="DB138" i="3"/>
  <c r="DB182" i="3"/>
  <c r="DB87" i="3"/>
  <c r="DB109" i="3"/>
  <c r="DB115" i="3"/>
  <c r="DB135" i="3"/>
  <c r="DB141" i="3"/>
  <c r="DB158" i="3"/>
  <c r="DB161" i="3"/>
  <c r="DB167" i="3"/>
  <c r="DB173" i="3"/>
  <c r="DB183" i="3"/>
  <c r="DB190" i="3"/>
  <c r="DB197" i="3"/>
  <c r="DB85" i="3"/>
  <c r="DB157" i="3"/>
  <c r="DB164" i="3"/>
  <c r="DB181" i="3"/>
  <c r="DB199" i="3"/>
  <c r="DB206" i="3"/>
  <c r="DB100" i="3"/>
  <c r="DB162" i="3"/>
  <c r="DB166" i="3"/>
  <c r="DB193" i="3"/>
  <c r="DB201" i="3"/>
  <c r="DB202" i="3"/>
  <c r="DB204" i="3"/>
  <c r="DB205" i="3"/>
  <c r="DB179" i="3"/>
  <c r="DB132" i="3"/>
  <c r="DB178" i="3"/>
  <c r="DB211" i="3"/>
  <c r="DB212" i="3"/>
  <c r="DB184" i="3"/>
  <c r="DB221" i="3"/>
  <c r="DB142" i="3"/>
  <c r="DB150" i="3"/>
  <c r="DB160" i="3"/>
  <c r="DB191" i="3"/>
  <c r="DB192" i="3"/>
  <c r="DB196" i="3"/>
  <c r="DB203" i="3"/>
  <c r="DB223" i="3"/>
  <c r="DB213" i="3"/>
  <c r="DB165" i="3"/>
  <c r="DB186" i="3"/>
  <c r="DB117" i="3"/>
  <c r="DB210" i="3"/>
  <c r="DB105" i="3"/>
  <c r="DB106" i="3"/>
  <c r="DB149" i="3"/>
  <c r="DB175" i="3"/>
  <c r="DB130" i="3"/>
  <c r="DB208" i="3"/>
  <c r="DB209" i="3"/>
  <c r="DB154" i="3"/>
  <c r="DB174" i="3"/>
  <c r="DB89" i="3"/>
  <c r="DB125" i="3"/>
  <c r="DB140" i="3"/>
  <c r="DB171" i="3"/>
  <c r="DB177" i="3"/>
  <c r="DB180" i="3"/>
  <c r="DB218" i="3"/>
  <c r="DB176" i="3"/>
  <c r="DB222" i="3"/>
  <c r="DB119" i="3"/>
  <c r="DB155" i="3"/>
  <c r="DB185" i="3"/>
  <c r="DB189" i="3"/>
  <c r="DB198" i="3"/>
  <c r="DB220" i="3"/>
  <c r="DB216" i="3"/>
  <c r="DB217" i="3"/>
  <c r="DB219" i="3"/>
  <c r="DB143" i="3"/>
  <c r="DN4" i="3" l="1"/>
  <c r="EF4" i="3"/>
  <c r="DH5" i="3"/>
  <c r="EF5" i="3"/>
  <c r="DN7" i="3"/>
  <c r="EL7" i="3"/>
  <c r="DN8" i="3"/>
  <c r="EL8" i="3"/>
  <c r="DT11" i="3"/>
  <c r="ER11" i="3"/>
  <c r="DT12" i="3"/>
  <c r="ER12" i="3"/>
  <c r="EL4" i="3"/>
  <c r="DN5" i="3"/>
  <c r="EL5" i="3"/>
  <c r="DT7" i="3"/>
  <c r="ER7" i="3"/>
  <c r="DT8" i="3"/>
  <c r="ER8" i="3"/>
  <c r="DZ11" i="3"/>
  <c r="DZ12" i="3"/>
  <c r="DZ13" i="3"/>
  <c r="DZ14" i="3"/>
  <c r="ER5" i="3"/>
  <c r="DZ6" i="3"/>
  <c r="DZ10" i="3"/>
  <c r="DT13" i="3"/>
  <c r="ER14" i="3"/>
  <c r="DT15" i="3"/>
  <c r="ER15" i="3"/>
  <c r="DT16" i="3"/>
  <c r="ER16" i="3"/>
  <c r="DT17" i="3"/>
  <c r="ER17" i="3"/>
  <c r="DZ19" i="3"/>
  <c r="DZ20" i="3"/>
  <c r="DZ21" i="3"/>
  <c r="DZ22" i="3"/>
  <c r="DZ4" i="3"/>
  <c r="DH8" i="3"/>
  <c r="DZ9" i="3"/>
  <c r="DN11" i="3"/>
  <c r="DH12" i="3"/>
  <c r="EL12" i="3"/>
  <c r="DT14" i="3"/>
  <c r="DZ18" i="3"/>
  <c r="DZ7" i="3"/>
  <c r="DH9" i="3"/>
  <c r="EF9" i="3"/>
  <c r="DN12" i="3"/>
  <c r="EF13" i="3"/>
  <c r="DH18" i="3"/>
  <c r="EF18" i="3"/>
  <c r="DN29" i="3"/>
  <c r="EL29" i="3"/>
  <c r="DN30" i="3"/>
  <c r="EL30" i="3"/>
  <c r="DT33" i="3"/>
  <c r="ER33" i="3"/>
  <c r="DT34" i="3"/>
  <c r="ER34" i="3"/>
  <c r="DZ36" i="3"/>
  <c r="DZ37" i="3"/>
  <c r="DH40" i="3"/>
  <c r="EF40" i="3"/>
  <c r="DH4" i="3"/>
  <c r="DZ5" i="3"/>
  <c r="DN6" i="3"/>
  <c r="EL6" i="3"/>
  <c r="DN10" i="3"/>
  <c r="EL10" i="3"/>
  <c r="DH13" i="3"/>
  <c r="EF14" i="3"/>
  <c r="DH15" i="3"/>
  <c r="EF15" i="3"/>
  <c r="DH16" i="3"/>
  <c r="EF16" i="3"/>
  <c r="DH17" i="3"/>
  <c r="EF17" i="3"/>
  <c r="DN19" i="3"/>
  <c r="EL19" i="3"/>
  <c r="DN20" i="3"/>
  <c r="EL20" i="3"/>
  <c r="DN21" i="3"/>
  <c r="EL21" i="3"/>
  <c r="DN22" i="3"/>
  <c r="EL22" i="3"/>
  <c r="DN23" i="3"/>
  <c r="EL23" i="3"/>
  <c r="DN24" i="3"/>
  <c r="EL24" i="3"/>
  <c r="DN25" i="3"/>
  <c r="EL25" i="3"/>
  <c r="DN26" i="3"/>
  <c r="EL26" i="3"/>
  <c r="DN27" i="3"/>
  <c r="EL27" i="3"/>
  <c r="DN28" i="3"/>
  <c r="EL28" i="3"/>
  <c r="DT31" i="3"/>
  <c r="ER31" i="3"/>
  <c r="DT32" i="3"/>
  <c r="ER32" i="3"/>
  <c r="DZ35" i="3"/>
  <c r="DH38" i="3"/>
  <c r="EF38" i="3"/>
  <c r="DH39" i="3"/>
  <c r="EF39" i="3"/>
  <c r="DT4" i="3"/>
  <c r="ER6" i="3"/>
  <c r="DZ8" i="3"/>
  <c r="DT10" i="3"/>
  <c r="EL11" i="3"/>
  <c r="DZ15" i="3"/>
  <c r="EL18" i="3"/>
  <c r="EF19" i="3"/>
  <c r="EF20" i="3"/>
  <c r="EF21" i="3"/>
  <c r="EF22" i="3"/>
  <c r="DZ24" i="3"/>
  <c r="EF26" i="3"/>
  <c r="DH27" i="3"/>
  <c r="EF29" i="3"/>
  <c r="EF30" i="3"/>
  <c r="DH31" i="3"/>
  <c r="DH11" i="3"/>
  <c r="EF12" i="3"/>
  <c r="EL14" i="3"/>
  <c r="DN17" i="3"/>
  <c r="DZ23" i="3"/>
  <c r="EF25" i="3"/>
  <c r="DH26" i="3"/>
  <c r="ER28" i="3"/>
  <c r="DH29" i="3"/>
  <c r="DH30" i="3"/>
  <c r="EL31" i="3"/>
  <c r="EL32" i="3"/>
  <c r="EL33" i="3"/>
  <c r="DH34" i="3"/>
  <c r="DH35" i="3"/>
  <c r="DH36" i="3"/>
  <c r="DH37" i="3"/>
  <c r="EL38" i="3"/>
  <c r="DT6" i="3"/>
  <c r="DH7" i="3"/>
  <c r="EF8" i="3"/>
  <c r="EL9" i="3"/>
  <c r="DH14" i="3"/>
  <c r="DZ16" i="3"/>
  <c r="DN18" i="3"/>
  <c r="ER18" i="3"/>
  <c r="DH19" i="3"/>
  <c r="DH20" i="3"/>
  <c r="DH21" i="3"/>
  <c r="DH22" i="3"/>
  <c r="EF24" i="3"/>
  <c r="DH25" i="3"/>
  <c r="ER27" i="3"/>
  <c r="DT28" i="3"/>
  <c r="DN31" i="3"/>
  <c r="DN32" i="3"/>
  <c r="DN33" i="3"/>
  <c r="EL34" i="3"/>
  <c r="EL35" i="3"/>
  <c r="EL36" i="3"/>
  <c r="EL37" i="3"/>
  <c r="DN38" i="3"/>
  <c r="EL39" i="3"/>
  <c r="EL40" i="3"/>
  <c r="DT41" i="3"/>
  <c r="ER41" i="3"/>
  <c r="DZ43" i="3"/>
  <c r="DZ44" i="3"/>
  <c r="DZ45" i="3"/>
  <c r="DZ46" i="3"/>
  <c r="DZ47" i="3"/>
  <c r="DZ48" i="3"/>
  <c r="DZ49" i="3"/>
  <c r="DZ50" i="3"/>
  <c r="DZ51" i="3"/>
  <c r="DZ52" i="3"/>
  <c r="DN9" i="3"/>
  <c r="ER9" i="3"/>
  <c r="EL13" i="3"/>
  <c r="DN14" i="3"/>
  <c r="DZ17" i="3"/>
  <c r="DT18" i="3"/>
  <c r="DH23" i="3"/>
  <c r="ER25" i="3"/>
  <c r="DT26" i="3"/>
  <c r="DZ28" i="3"/>
  <c r="DT29" i="3"/>
  <c r="DT30" i="3"/>
  <c r="ER35" i="3"/>
  <c r="ER36" i="3"/>
  <c r="ER37" i="3"/>
  <c r="DT38" i="3"/>
  <c r="ER39" i="3"/>
  <c r="ER40" i="3"/>
  <c r="DZ41" i="3"/>
  <c r="DH43" i="3"/>
  <c r="EF43" i="3"/>
  <c r="DH44" i="3"/>
  <c r="EF44" i="3"/>
  <c r="DH45" i="3"/>
  <c r="EF45" i="3"/>
  <c r="DH46" i="3"/>
  <c r="EF46" i="3"/>
  <c r="DH47" i="3"/>
  <c r="EF47" i="3"/>
  <c r="DH48" i="3"/>
  <c r="EF48" i="3"/>
  <c r="DN13" i="3"/>
  <c r="DT20" i="3"/>
  <c r="ER26" i="3"/>
  <c r="EF28" i="3"/>
  <c r="DZ30" i="3"/>
  <c r="DZ33" i="3"/>
  <c r="DT35" i="3"/>
  <c r="DZ39" i="3"/>
  <c r="DZ40" i="3"/>
  <c r="DN44" i="3"/>
  <c r="ER44" i="3"/>
  <c r="DT46" i="3"/>
  <c r="EL49" i="3"/>
  <c r="DH50" i="3"/>
  <c r="EF51" i="3"/>
  <c r="DT53" i="3"/>
  <c r="ER53" i="3"/>
  <c r="ER4" i="3"/>
  <c r="EF6" i="3"/>
  <c r="DN15" i="3"/>
  <c r="EL17" i="3"/>
  <c r="ER22" i="3"/>
  <c r="DH24" i="3"/>
  <c r="ER24" i="3"/>
  <c r="DZ25" i="3"/>
  <c r="DZ27" i="3"/>
  <c r="DZ32" i="3"/>
  <c r="DZ34" i="3"/>
  <c r="EF37" i="3"/>
  <c r="DN42" i="3"/>
  <c r="EL42" i="3"/>
  <c r="EL45" i="3"/>
  <c r="DT9" i="3"/>
  <c r="ER19" i="3"/>
  <c r="EF27" i="3"/>
  <c r="DH28" i="3"/>
  <c r="DZ29" i="3"/>
  <c r="EF32" i="3"/>
  <c r="EF34" i="3"/>
  <c r="EF35" i="3"/>
  <c r="ER38" i="3"/>
  <c r="DT42" i="3"/>
  <c r="ER42" i="3"/>
  <c r="EL43" i="3"/>
  <c r="DN45" i="3"/>
  <c r="ER45" i="3"/>
  <c r="DT47" i="3"/>
  <c r="DT49" i="3"/>
  <c r="ER50" i="3"/>
  <c r="DN51" i="3"/>
  <c r="EL52" i="3"/>
  <c r="DT56" i="3"/>
  <c r="ER56" i="3"/>
  <c r="DN58" i="3"/>
  <c r="EL58" i="3"/>
  <c r="DN59" i="3"/>
  <c r="EL59" i="3"/>
  <c r="DN60" i="3"/>
  <c r="EL60" i="3"/>
  <c r="DH61" i="3"/>
  <c r="EF61" i="3"/>
  <c r="DH62" i="3"/>
  <c r="EF62" i="3"/>
  <c r="DH63" i="3"/>
  <c r="EF63" i="3"/>
  <c r="DT66" i="3"/>
  <c r="ER66" i="3"/>
  <c r="DN67" i="3"/>
  <c r="EL67" i="3"/>
  <c r="DN68" i="3"/>
  <c r="EL68" i="3"/>
  <c r="DH69" i="3"/>
  <c r="EF69" i="3"/>
  <c r="DH70" i="3"/>
  <c r="EF70" i="3"/>
  <c r="DZ71" i="3"/>
  <c r="DZ72" i="3"/>
  <c r="DH6" i="3"/>
  <c r="DT22" i="3"/>
  <c r="DT24" i="3"/>
  <c r="DZ26" i="3"/>
  <c r="ER30" i="3"/>
  <c r="DZ31" i="3"/>
  <c r="DH33" i="3"/>
  <c r="DN37" i="3"/>
  <c r="DN39" i="3"/>
  <c r="DN40" i="3"/>
  <c r="DH41" i="3"/>
  <c r="EL41" i="3"/>
  <c r="EL46" i="3"/>
  <c r="DN48" i="3"/>
  <c r="ER48" i="3"/>
  <c r="DT50" i="3"/>
  <c r="ER51" i="3"/>
  <c r="DN52" i="3"/>
  <c r="DH53" i="3"/>
  <c r="EF53" i="3"/>
  <c r="DH54" i="3"/>
  <c r="EF54" i="3"/>
  <c r="DZ55" i="3"/>
  <c r="DT57" i="3"/>
  <c r="ER57" i="3"/>
  <c r="DH64" i="3"/>
  <c r="EF64" i="3"/>
  <c r="DZ65" i="3"/>
  <c r="DZ73" i="3"/>
  <c r="EF7" i="3"/>
  <c r="DN16" i="3"/>
  <c r="EF31" i="3"/>
  <c r="EF33" i="3"/>
  <c r="DN35" i="3"/>
  <c r="EF49" i="3"/>
  <c r="EL54" i="3"/>
  <c r="DH57" i="3"/>
  <c r="DI2" i="3"/>
  <c r="DO2" i="3" s="1"/>
  <c r="DU2" i="3" s="1"/>
  <c r="EA2" i="3" s="1"/>
  <c r="EG2" i="3" s="1"/>
  <c r="EM2" i="3" s="1"/>
  <c r="EF11" i="3"/>
  <c r="DT21" i="3"/>
  <c r="DT36" i="3"/>
  <c r="DT37" i="3"/>
  <c r="DH42" i="3"/>
  <c r="DT44" i="3"/>
  <c r="ER47" i="3"/>
  <c r="EL50" i="3"/>
  <c r="EF52" i="3"/>
  <c r="DZ53" i="3"/>
  <c r="DN54" i="3"/>
  <c r="EF55" i="3"/>
  <c r="EL57" i="3"/>
  <c r="EF58" i="3"/>
  <c r="EF59" i="3"/>
  <c r="EF10" i="3"/>
  <c r="DT27" i="3"/>
  <c r="DZ38" i="3"/>
  <c r="DT39" i="3"/>
  <c r="DT40" i="3"/>
  <c r="DN41" i="3"/>
  <c r="EL48" i="3"/>
  <c r="ER49" i="3"/>
  <c r="DN50" i="3"/>
  <c r="DH51" i="3"/>
  <c r="DH52" i="3"/>
  <c r="DT54" i="3"/>
  <c r="EL55" i="3"/>
  <c r="DZ63" i="3"/>
  <c r="DT64" i="3"/>
  <c r="EL65" i="3"/>
  <c r="EF66" i="3"/>
  <c r="DT67" i="3"/>
  <c r="DT68" i="3"/>
  <c r="DN69" i="3"/>
  <c r="EL70" i="3"/>
  <c r="DZ74" i="3"/>
  <c r="DT75" i="3"/>
  <c r="ER75" i="3"/>
  <c r="DH80" i="3"/>
  <c r="EF80" i="3"/>
  <c r="ER29" i="3"/>
  <c r="EF36" i="3"/>
  <c r="ER43" i="3"/>
  <c r="ER46" i="3"/>
  <c r="DN49" i="3"/>
  <c r="ER52" i="3"/>
  <c r="EL53" i="3"/>
  <c r="DN55" i="3"/>
  <c r="EF56" i="3"/>
  <c r="ER58" i="3"/>
  <c r="ER59" i="3"/>
  <c r="ER60" i="3"/>
  <c r="EL61" i="3"/>
  <c r="DN65" i="3"/>
  <c r="DH66" i="3"/>
  <c r="ER69" i="3"/>
  <c r="DN70" i="3"/>
  <c r="EF71" i="3"/>
  <c r="EF72" i="3"/>
  <c r="DT76" i="3"/>
  <c r="ER76" i="3"/>
  <c r="DT77" i="3"/>
  <c r="ER77" i="3"/>
  <c r="DT78" i="3"/>
  <c r="ER78" i="3"/>
  <c r="DN79" i="3"/>
  <c r="EL79" i="3"/>
  <c r="DH81" i="3"/>
  <c r="EF81" i="3"/>
  <c r="DH82" i="3"/>
  <c r="EF82" i="3"/>
  <c r="DZ83" i="3"/>
  <c r="DZ84" i="3"/>
  <c r="DT85" i="3"/>
  <c r="ER85" i="3"/>
  <c r="DT86" i="3"/>
  <c r="ER86" i="3"/>
  <c r="DN87" i="3"/>
  <c r="EL87" i="3"/>
  <c r="DH89" i="3"/>
  <c r="ER20" i="3"/>
  <c r="DH32" i="3"/>
  <c r="EF41" i="3"/>
  <c r="DZ42" i="3"/>
  <c r="EF50" i="3"/>
  <c r="DT52" i="3"/>
  <c r="DN57" i="3"/>
  <c r="DH58" i="3"/>
  <c r="EF60" i="3"/>
  <c r="DT61" i="3"/>
  <c r="DN62" i="3"/>
  <c r="DT65" i="3"/>
  <c r="ER67" i="3"/>
  <c r="EF68" i="3"/>
  <c r="DZ70" i="3"/>
  <c r="DH71" i="3"/>
  <c r="EL71" i="3"/>
  <c r="DT73" i="3"/>
  <c r="ER74" i="3"/>
  <c r="EL75" i="3"/>
  <c r="EF76" i="3"/>
  <c r="DZ78" i="3"/>
  <c r="ER79" i="3"/>
  <c r="DN80" i="3"/>
  <c r="ER13" i="3"/>
  <c r="DT23" i="3"/>
  <c r="DT45" i="3"/>
  <c r="DH60" i="3"/>
  <c r="ER62" i="3"/>
  <c r="DN64" i="3"/>
  <c r="ER64" i="3"/>
  <c r="EL66" i="3"/>
  <c r="DT69" i="3"/>
  <c r="DT74" i="3"/>
  <c r="DN75" i="3"/>
  <c r="DH76" i="3"/>
  <c r="EF77" i="3"/>
  <c r="DT79" i="3"/>
  <c r="ER80" i="3"/>
  <c r="EL81" i="3"/>
  <c r="DT84" i="3"/>
  <c r="DN85" i="3"/>
  <c r="EL86" i="3"/>
  <c r="ER10" i="3"/>
  <c r="DT25" i="3"/>
  <c r="DN36" i="3"/>
  <c r="EL51" i="3"/>
  <c r="DZ54" i="3"/>
  <c r="DZ57" i="3"/>
  <c r="DT58" i="3"/>
  <c r="EF65" i="3"/>
  <c r="DN66" i="3"/>
  <c r="DZ67" i="3"/>
  <c r="ER68" i="3"/>
  <c r="DZ69" i="3"/>
  <c r="EF73" i="3"/>
  <c r="DN76" i="3"/>
  <c r="EL77" i="3"/>
  <c r="DH78" i="3"/>
  <c r="DZ79" i="3"/>
  <c r="ER81" i="3"/>
  <c r="DN82" i="3"/>
  <c r="EF83" i="3"/>
  <c r="EL15" i="3"/>
  <c r="DT19" i="3"/>
  <c r="ER23" i="3"/>
  <c r="EL44" i="3"/>
  <c r="DN46" i="3"/>
  <c r="DT51" i="3"/>
  <c r="DN53" i="3"/>
  <c r="ER54" i="3"/>
  <c r="DH55" i="3"/>
  <c r="ER55" i="3"/>
  <c r="DN56" i="3"/>
  <c r="DH59" i="3"/>
  <c r="EL62" i="3"/>
  <c r="EL64" i="3"/>
  <c r="DH67" i="3"/>
  <c r="ER73" i="3"/>
  <c r="DN74" i="3"/>
  <c r="DH75" i="3"/>
  <c r="DZ77" i="3"/>
  <c r="EL80" i="3"/>
  <c r="ER21" i="3"/>
  <c r="DN47" i="3"/>
  <c r="DZ60" i="3"/>
  <c r="DT63" i="3"/>
  <c r="ER65" i="3"/>
  <c r="DZ68" i="3"/>
  <c r="DH72" i="3"/>
  <c r="EL72" i="3"/>
  <c r="EF74" i="3"/>
  <c r="DN77" i="3"/>
  <c r="DH83" i="3"/>
  <c r="EL83" i="3"/>
  <c r="EF84" i="3"/>
  <c r="ER87" i="3"/>
  <c r="DT88" i="3"/>
  <c r="ER88" i="3"/>
  <c r="DH90" i="3"/>
  <c r="EF90" i="3"/>
  <c r="DH91" i="3"/>
  <c r="EF91" i="3"/>
  <c r="DT94" i="3"/>
  <c r="ER94" i="3"/>
  <c r="DT95" i="3"/>
  <c r="ER95" i="3"/>
  <c r="DT96" i="3"/>
  <c r="ER96" i="3"/>
  <c r="DN98" i="3"/>
  <c r="EL98" i="3"/>
  <c r="DH99" i="3"/>
  <c r="EF99" i="3"/>
  <c r="DH100" i="3"/>
  <c r="EF100" i="3"/>
  <c r="DZ101" i="3"/>
  <c r="DZ102" i="3"/>
  <c r="DT103" i="3"/>
  <c r="ER103" i="3"/>
  <c r="DT104" i="3"/>
  <c r="ER104" i="3"/>
  <c r="DH108" i="3"/>
  <c r="EF108" i="3"/>
  <c r="DH109" i="3"/>
  <c r="EF109" i="3"/>
  <c r="DT112" i="3"/>
  <c r="ER112" i="3"/>
  <c r="DH116" i="3"/>
  <c r="EF116" i="3"/>
  <c r="DT55" i="3"/>
  <c r="DH65" i="3"/>
  <c r="ER70" i="3"/>
  <c r="DT71" i="3"/>
  <c r="EF78" i="3"/>
  <c r="EF79" i="3"/>
  <c r="DN81" i="3"/>
  <c r="DZ86" i="3"/>
  <c r="DT87" i="3"/>
  <c r="DN89" i="3"/>
  <c r="EL89" i="3"/>
  <c r="DH92" i="3"/>
  <c r="EF92" i="3"/>
  <c r="DZ93" i="3"/>
  <c r="DT97" i="3"/>
  <c r="ER97" i="3"/>
  <c r="DT105" i="3"/>
  <c r="ER105" i="3"/>
  <c r="DT106" i="3"/>
  <c r="ER106" i="3"/>
  <c r="DN107" i="3"/>
  <c r="EL107" i="3"/>
  <c r="DH110" i="3"/>
  <c r="EF110" i="3"/>
  <c r="DZ111" i="3"/>
  <c r="DT113" i="3"/>
  <c r="ER113" i="3"/>
  <c r="DT114" i="3"/>
  <c r="ER114" i="3"/>
  <c r="DN115" i="3"/>
  <c r="EL115" i="3"/>
  <c r="DT120" i="3"/>
  <c r="ER120" i="3"/>
  <c r="DN121" i="3"/>
  <c r="EL121" i="3"/>
  <c r="EF42" i="3"/>
  <c r="DH49" i="3"/>
  <c r="DZ56" i="3"/>
  <c r="DZ61" i="3"/>
  <c r="DN72" i="3"/>
  <c r="ER72" i="3"/>
  <c r="EL74" i="3"/>
  <c r="EL82" i="3"/>
  <c r="DN83" i="3"/>
  <c r="ER83" i="3"/>
  <c r="DH84" i="3"/>
  <c r="EL84" i="3"/>
  <c r="DZ88" i="3"/>
  <c r="DN90" i="3"/>
  <c r="EL90" i="3"/>
  <c r="DN91" i="3"/>
  <c r="EL91" i="3"/>
  <c r="DZ94" i="3"/>
  <c r="DZ95" i="3"/>
  <c r="DZ96" i="3"/>
  <c r="DT98" i="3"/>
  <c r="ER98" i="3"/>
  <c r="DN99" i="3"/>
  <c r="EL99" i="3"/>
  <c r="DN100" i="3"/>
  <c r="EL100" i="3"/>
  <c r="DH101" i="3"/>
  <c r="EF101" i="3"/>
  <c r="DH102" i="3"/>
  <c r="EF102" i="3"/>
  <c r="DZ103" i="3"/>
  <c r="DZ104" i="3"/>
  <c r="DN108" i="3"/>
  <c r="EL108" i="3"/>
  <c r="DN109" i="3"/>
  <c r="EL109" i="3"/>
  <c r="DZ112" i="3"/>
  <c r="DN116" i="3"/>
  <c r="EL116" i="3"/>
  <c r="DH117" i="3"/>
  <c r="EF117" i="3"/>
  <c r="DH118" i="3"/>
  <c r="EF118" i="3"/>
  <c r="DT48" i="3"/>
  <c r="DZ59" i="3"/>
  <c r="DN61" i="3"/>
  <c r="DZ66" i="3"/>
  <c r="DN71" i="3"/>
  <c r="DN73" i="3"/>
  <c r="DZ82" i="3"/>
  <c r="DH85" i="3"/>
  <c r="EL85" i="3"/>
  <c r="EF89" i="3"/>
  <c r="DZ92" i="3"/>
  <c r="DT93" i="3"/>
  <c r="ER93" i="3"/>
  <c r="DN97" i="3"/>
  <c r="EL97" i="3"/>
  <c r="DN105" i="3"/>
  <c r="EL105" i="3"/>
  <c r="DN106" i="3"/>
  <c r="EL106" i="3"/>
  <c r="DH107" i="3"/>
  <c r="EF107" i="3"/>
  <c r="DZ110" i="3"/>
  <c r="DT111" i="3"/>
  <c r="ER111" i="3"/>
  <c r="DN113" i="3"/>
  <c r="EL113" i="3"/>
  <c r="DN114" i="3"/>
  <c r="EL114" i="3"/>
  <c r="DH115" i="3"/>
  <c r="EF115" i="3"/>
  <c r="DN120" i="3"/>
  <c r="EL120" i="3"/>
  <c r="DH121" i="3"/>
  <c r="EF121" i="3"/>
  <c r="DH10" i="3"/>
  <c r="EL16" i="3"/>
  <c r="DZ58" i="3"/>
  <c r="EL69" i="3"/>
  <c r="DH74" i="3"/>
  <c r="EL76" i="3"/>
  <c r="DT80" i="3"/>
  <c r="DH86" i="3"/>
  <c r="EF88" i="3"/>
  <c r="ER91" i="3"/>
  <c r="EL92" i="3"/>
  <c r="DN94" i="3"/>
  <c r="DH97" i="3"/>
  <c r="DT99" i="3"/>
  <c r="EL101" i="3"/>
  <c r="EF104" i="3"/>
  <c r="DH106" i="3"/>
  <c r="DZ107" i="3"/>
  <c r="DT108" i="3"/>
  <c r="EF111" i="3"/>
  <c r="DN117" i="3"/>
  <c r="EL118" i="3"/>
  <c r="DN119" i="3"/>
  <c r="EL119" i="3"/>
  <c r="DN122" i="3"/>
  <c r="EL122" i="3"/>
  <c r="DT124" i="3"/>
  <c r="ER124" i="3"/>
  <c r="DT126" i="3"/>
  <c r="ER126" i="3"/>
  <c r="DT128" i="3"/>
  <c r="ER128" i="3"/>
  <c r="DN129" i="3"/>
  <c r="EL129" i="3"/>
  <c r="DH131" i="3"/>
  <c r="EF131" i="3"/>
  <c r="DH132" i="3"/>
  <c r="EF132" i="3"/>
  <c r="DZ133" i="3"/>
  <c r="ER61" i="3"/>
  <c r="ER63" i="3"/>
  <c r="ER71" i="3"/>
  <c r="EL78" i="3"/>
  <c r="DZ85" i="3"/>
  <c r="DZ89" i="3"/>
  <c r="DT90" i="3"/>
  <c r="EF93" i="3"/>
  <c r="DH95" i="3"/>
  <c r="EL95" i="3"/>
  <c r="EF98" i="3"/>
  <c r="DT100" i="3"/>
  <c r="DN103" i="3"/>
  <c r="DT109" i="3"/>
  <c r="DN110" i="3"/>
  <c r="ER110" i="3"/>
  <c r="DH113" i="3"/>
  <c r="EF114" i="3"/>
  <c r="DT115" i="3"/>
  <c r="ER116" i="3"/>
  <c r="ER117" i="3"/>
  <c r="DN118" i="3"/>
  <c r="DZ120" i="3"/>
  <c r="DT123" i="3"/>
  <c r="ER123" i="3"/>
  <c r="DT125" i="3"/>
  <c r="ER125" i="3"/>
  <c r="DZ127" i="3"/>
  <c r="DN130" i="3"/>
  <c r="EL130" i="3"/>
  <c r="DZ134" i="3"/>
  <c r="DT135" i="3"/>
  <c r="ER135" i="3"/>
  <c r="DT136" i="3"/>
  <c r="ER136" i="3"/>
  <c r="DN138" i="3"/>
  <c r="EL138" i="3"/>
  <c r="DH139" i="3"/>
  <c r="EF139" i="3"/>
  <c r="DT144" i="3"/>
  <c r="EF57" i="3"/>
  <c r="DN63" i="3"/>
  <c r="DH68" i="3"/>
  <c r="DZ75" i="3"/>
  <c r="DZ80" i="3"/>
  <c r="DN86" i="3"/>
  <c r="DH88" i="3"/>
  <c r="EL88" i="3"/>
  <c r="DT91" i="3"/>
  <c r="DN92" i="3"/>
  <c r="ER92" i="3"/>
  <c r="EF96" i="3"/>
  <c r="DZ99" i="3"/>
  <c r="DN101" i="3"/>
  <c r="ER101" i="3"/>
  <c r="DH104" i="3"/>
  <c r="EL104" i="3"/>
  <c r="DZ105" i="3"/>
  <c r="DZ108" i="3"/>
  <c r="DH111" i="3"/>
  <c r="EL111" i="3"/>
  <c r="DT117" i="3"/>
  <c r="ER118" i="3"/>
  <c r="DT119" i="3"/>
  <c r="ER119" i="3"/>
  <c r="ER121" i="3"/>
  <c r="DT122" i="3"/>
  <c r="ER122" i="3"/>
  <c r="DZ124" i="3"/>
  <c r="DZ126" i="3"/>
  <c r="DZ128" i="3"/>
  <c r="DT129" i="3"/>
  <c r="ER129" i="3"/>
  <c r="DN131" i="3"/>
  <c r="EL131" i="3"/>
  <c r="DN132" i="3"/>
  <c r="EL132" i="3"/>
  <c r="DH133" i="3"/>
  <c r="EF133" i="3"/>
  <c r="DT137" i="3"/>
  <c r="ER137" i="3"/>
  <c r="DN34" i="3"/>
  <c r="DH56" i="3"/>
  <c r="EL63" i="3"/>
  <c r="EF67" i="3"/>
  <c r="DH73" i="3"/>
  <c r="DH87" i="3"/>
  <c r="DT89" i="3"/>
  <c r="ER90" i="3"/>
  <c r="EF95" i="3"/>
  <c r="DZ98" i="3"/>
  <c r="ER100" i="3"/>
  <c r="DT102" i="3"/>
  <c r="DH103" i="3"/>
  <c r="EL103" i="3"/>
  <c r="ER109" i="3"/>
  <c r="EL110" i="3"/>
  <c r="DN112" i="3"/>
  <c r="EF113" i="3"/>
  <c r="DZ114" i="3"/>
  <c r="ER115" i="3"/>
  <c r="EL117" i="3"/>
  <c r="DN123" i="3"/>
  <c r="EL123" i="3"/>
  <c r="DN125" i="3"/>
  <c r="EL125" i="3"/>
  <c r="DT127" i="3"/>
  <c r="ER127" i="3"/>
  <c r="DH130" i="3"/>
  <c r="EF130" i="3"/>
  <c r="DT134" i="3"/>
  <c r="ER134" i="3"/>
  <c r="DN135" i="3"/>
  <c r="EL135" i="3"/>
  <c r="DN136" i="3"/>
  <c r="EL136" i="3"/>
  <c r="DH138" i="3"/>
  <c r="EF138" i="3"/>
  <c r="DZ139" i="3"/>
  <c r="DT62" i="3"/>
  <c r="DT72" i="3"/>
  <c r="DZ76" i="3"/>
  <c r="DN84" i="3"/>
  <c r="DT92" i="3"/>
  <c r="EL93" i="3"/>
  <c r="ER99" i="3"/>
  <c r="DT107" i="3"/>
  <c r="ER108" i="3"/>
  <c r="DT110" i="3"/>
  <c r="EF120" i="3"/>
  <c r="DH122" i="3"/>
  <c r="EF124" i="3"/>
  <c r="DH126" i="3"/>
  <c r="EL126" i="3"/>
  <c r="DN128" i="3"/>
  <c r="EF129" i="3"/>
  <c r="DZ130" i="3"/>
  <c r="DT131" i="3"/>
  <c r="EL133" i="3"/>
  <c r="DH135" i="3"/>
  <c r="EF136" i="3"/>
  <c r="DH140" i="3"/>
  <c r="EF140" i="3"/>
  <c r="DN142" i="3"/>
  <c r="EL142" i="3"/>
  <c r="DZ144" i="3"/>
  <c r="DZ152" i="3"/>
  <c r="DT154" i="3"/>
  <c r="ER154" i="3"/>
  <c r="DT155" i="3"/>
  <c r="ER155" i="3"/>
  <c r="DH159" i="3"/>
  <c r="EF159" i="3"/>
  <c r="DN43" i="3"/>
  <c r="EL47" i="3"/>
  <c r="EL56" i="3"/>
  <c r="DZ81" i="3"/>
  <c r="EF86" i="3"/>
  <c r="DH93" i="3"/>
  <c r="EF94" i="3"/>
  <c r="DT101" i="3"/>
  <c r="ER102" i="3"/>
  <c r="EF103" i="3"/>
  <c r="EF105" i="3"/>
  <c r="DN111" i="3"/>
  <c r="EL112" i="3"/>
  <c r="DZ118" i="3"/>
  <c r="DT121" i="3"/>
  <c r="DH123" i="3"/>
  <c r="EF127" i="3"/>
  <c r="DT132" i="3"/>
  <c r="EF137" i="3"/>
  <c r="DT138" i="3"/>
  <c r="DN141" i="3"/>
  <c r="EL141" i="3"/>
  <c r="DN143" i="3"/>
  <c r="EL143" i="3"/>
  <c r="DZ145" i="3"/>
  <c r="DZ146" i="3"/>
  <c r="DT147" i="3"/>
  <c r="ER147" i="3"/>
  <c r="DT148" i="3"/>
  <c r="ER148" i="3"/>
  <c r="DN149" i="3"/>
  <c r="EL149" i="3"/>
  <c r="DN150" i="3"/>
  <c r="EL150" i="3"/>
  <c r="DH151" i="3"/>
  <c r="EF151" i="3"/>
  <c r="DZ153" i="3"/>
  <c r="DT156" i="3"/>
  <c r="ER156" i="3"/>
  <c r="DN157" i="3"/>
  <c r="EL157" i="3"/>
  <c r="DN158" i="3"/>
  <c r="EL158" i="3"/>
  <c r="DZ168" i="3"/>
  <c r="DT169" i="3"/>
  <c r="ER169" i="3"/>
  <c r="DT170" i="3"/>
  <c r="ER170" i="3"/>
  <c r="DN171" i="3"/>
  <c r="EL171" i="3"/>
  <c r="DN172" i="3"/>
  <c r="EL172" i="3"/>
  <c r="DH173" i="3"/>
  <c r="EF173" i="3"/>
  <c r="DH174" i="3"/>
  <c r="EF174" i="3"/>
  <c r="DT43" i="3"/>
  <c r="EF85" i="3"/>
  <c r="DN93" i="3"/>
  <c r="EL94" i="3"/>
  <c r="DH96" i="3"/>
  <c r="DZ97" i="3"/>
  <c r="DZ106" i="3"/>
  <c r="DH120" i="3"/>
  <c r="DZ121" i="3"/>
  <c r="DZ125" i="3"/>
  <c r="DH127" i="3"/>
  <c r="EL127" i="3"/>
  <c r="DZ132" i="3"/>
  <c r="EL137" i="3"/>
  <c r="DZ138" i="3"/>
  <c r="DT141" i="3"/>
  <c r="ER141" i="3"/>
  <c r="DT143" i="3"/>
  <c r="ER143" i="3"/>
  <c r="DH144" i="3"/>
  <c r="DH145" i="3"/>
  <c r="EF145" i="3"/>
  <c r="DH146" i="3"/>
  <c r="EF146" i="3"/>
  <c r="DZ147" i="3"/>
  <c r="DZ148" i="3"/>
  <c r="DT149" i="3"/>
  <c r="ER149" i="3"/>
  <c r="DT150" i="3"/>
  <c r="ER150" i="3"/>
  <c r="DN151" i="3"/>
  <c r="EL151" i="3"/>
  <c r="DH153" i="3"/>
  <c r="EF153" i="3"/>
  <c r="DZ156" i="3"/>
  <c r="DT157" i="3"/>
  <c r="ER157" i="3"/>
  <c r="DT158" i="3"/>
  <c r="ER158" i="3"/>
  <c r="DH168" i="3"/>
  <c r="EF168" i="3"/>
  <c r="DZ169" i="3"/>
  <c r="DZ170" i="3"/>
  <c r="DT171" i="3"/>
  <c r="ER171" i="3"/>
  <c r="EL73" i="3"/>
  <c r="DT81" i="3"/>
  <c r="DT82" i="3"/>
  <c r="DZ100" i="3"/>
  <c r="EL102" i="3"/>
  <c r="DZ109" i="3"/>
  <c r="EF112" i="3"/>
  <c r="DT118" i="3"/>
  <c r="EF123" i="3"/>
  <c r="DH125" i="3"/>
  <c r="ER132" i="3"/>
  <c r="DZ137" i="3"/>
  <c r="ER138" i="3"/>
  <c r="DH141" i="3"/>
  <c r="EF141" i="3"/>
  <c r="DH143" i="3"/>
  <c r="EF143" i="3"/>
  <c r="DT145" i="3"/>
  <c r="ER145" i="3"/>
  <c r="DT146" i="3"/>
  <c r="ER146" i="3"/>
  <c r="DN147" i="3"/>
  <c r="EL147" i="3"/>
  <c r="DN148" i="3"/>
  <c r="EL148" i="3"/>
  <c r="DH149" i="3"/>
  <c r="EF149" i="3"/>
  <c r="DH150" i="3"/>
  <c r="EF150" i="3"/>
  <c r="DZ151" i="3"/>
  <c r="DT153" i="3"/>
  <c r="ER153" i="3"/>
  <c r="DN156" i="3"/>
  <c r="EL156" i="3"/>
  <c r="DH157" i="3"/>
  <c r="EF157" i="3"/>
  <c r="DH158" i="3"/>
  <c r="EF158" i="3"/>
  <c r="DT168" i="3"/>
  <c r="ER168" i="3"/>
  <c r="DT83" i="3"/>
  <c r="DZ87" i="3"/>
  <c r="DZ90" i="3"/>
  <c r="DZ91" i="3"/>
  <c r="EL96" i="3"/>
  <c r="DZ115" i="3"/>
  <c r="DZ116" i="3"/>
  <c r="DZ119" i="3"/>
  <c r="EF122" i="3"/>
  <c r="DH124" i="3"/>
  <c r="EF125" i="3"/>
  <c r="DN133" i="3"/>
  <c r="DZ135" i="3"/>
  <c r="DN139" i="3"/>
  <c r="ER139" i="3"/>
  <c r="ER140" i="3"/>
  <c r="DZ141" i="3"/>
  <c r="ER151" i="3"/>
  <c r="ER152" i="3"/>
  <c r="EF156" i="3"/>
  <c r="DZ158" i="3"/>
  <c r="DT162" i="3"/>
  <c r="ER162" i="3"/>
  <c r="DZ163" i="3"/>
  <c r="DN166" i="3"/>
  <c r="EL166" i="3"/>
  <c r="DN169" i="3"/>
  <c r="DT173" i="3"/>
  <c r="DN174" i="3"/>
  <c r="DN175" i="3"/>
  <c r="EL175" i="3"/>
  <c r="DH178" i="3"/>
  <c r="EF178" i="3"/>
  <c r="DH180" i="3"/>
  <c r="EF180" i="3"/>
  <c r="DN184" i="3"/>
  <c r="EL184" i="3"/>
  <c r="DH185" i="3"/>
  <c r="EF185" i="3"/>
  <c r="DH186" i="3"/>
  <c r="EF186" i="3"/>
  <c r="DZ187" i="3"/>
  <c r="DZ188" i="3"/>
  <c r="DT189" i="3"/>
  <c r="ER189" i="3"/>
  <c r="DN191" i="3"/>
  <c r="EL191" i="3"/>
  <c r="DH192" i="3"/>
  <c r="EF192" i="3"/>
  <c r="DH193" i="3"/>
  <c r="EF193" i="3"/>
  <c r="DZ194" i="3"/>
  <c r="DZ195" i="3"/>
  <c r="DT196" i="3"/>
  <c r="ER196" i="3"/>
  <c r="DZ200" i="3"/>
  <c r="DT201" i="3"/>
  <c r="ER201" i="3"/>
  <c r="DT202" i="3"/>
  <c r="ER202" i="3"/>
  <c r="DN203" i="3"/>
  <c r="EL203" i="3"/>
  <c r="DN204" i="3"/>
  <c r="EL204" i="3"/>
  <c r="DH205" i="3"/>
  <c r="EF205" i="3"/>
  <c r="DZ207" i="3"/>
  <c r="DT208" i="3"/>
  <c r="ER208" i="3"/>
  <c r="DT209" i="3"/>
  <c r="ER209" i="3"/>
  <c r="DN210" i="3"/>
  <c r="EL210" i="3"/>
  <c r="DN211" i="3"/>
  <c r="EL211" i="3"/>
  <c r="DH212" i="3"/>
  <c r="EF212" i="3"/>
  <c r="DH213" i="3"/>
  <c r="EF213" i="3"/>
  <c r="DZ214" i="3"/>
  <c r="DZ215" i="3"/>
  <c r="DT216" i="3"/>
  <c r="ER216" i="3"/>
  <c r="DT217" i="3"/>
  <c r="ER217" i="3"/>
  <c r="DN218" i="3"/>
  <c r="DN219" i="3"/>
  <c r="EF220" i="3"/>
  <c r="DH221" i="3"/>
  <c r="ER84" i="3"/>
  <c r="DH112" i="3"/>
  <c r="DZ117" i="3"/>
  <c r="DN126" i="3"/>
  <c r="DZ129" i="3"/>
  <c r="ER131" i="3"/>
  <c r="DH137" i="3"/>
  <c r="DT140" i="3"/>
  <c r="ER142" i="3"/>
  <c r="DT152" i="3"/>
  <c r="DZ154" i="3"/>
  <c r="DZ155" i="3"/>
  <c r="DN160" i="3"/>
  <c r="EL160" i="3"/>
  <c r="DT161" i="3"/>
  <c r="ER161" i="3"/>
  <c r="DH164" i="3"/>
  <c r="EF164" i="3"/>
  <c r="DN165" i="3"/>
  <c r="EL165" i="3"/>
  <c r="DT167" i="3"/>
  <c r="ER167" i="3"/>
  <c r="DH170" i="3"/>
  <c r="EL170" i="3"/>
  <c r="EF172" i="3"/>
  <c r="ER174" i="3"/>
  <c r="DN176" i="3"/>
  <c r="EL176" i="3"/>
  <c r="DN177" i="3"/>
  <c r="EL177" i="3"/>
  <c r="DN179" i="3"/>
  <c r="EL179" i="3"/>
  <c r="DH181" i="3"/>
  <c r="EF181" i="3"/>
  <c r="DZ182" i="3"/>
  <c r="DT183" i="3"/>
  <c r="ER183" i="3"/>
  <c r="DT190" i="3"/>
  <c r="ER190" i="3"/>
  <c r="DT197" i="3"/>
  <c r="ER197" i="3"/>
  <c r="DN198" i="3"/>
  <c r="EL198" i="3"/>
  <c r="DH199" i="3"/>
  <c r="EF199" i="3"/>
  <c r="DH206" i="3"/>
  <c r="EF206" i="3"/>
  <c r="DT60" i="3"/>
  <c r="DH77" i="3"/>
  <c r="ER82" i="3"/>
  <c r="DN95" i="3"/>
  <c r="DN96" i="3"/>
  <c r="DH114" i="3"/>
  <c r="DN127" i="3"/>
  <c r="ER130" i="3"/>
  <c r="EF134" i="3"/>
  <c r="DN137" i="3"/>
  <c r="DZ140" i="3"/>
  <c r="DZ143" i="3"/>
  <c r="EF144" i="3"/>
  <c r="DZ149" i="3"/>
  <c r="DT151" i="3"/>
  <c r="EL153" i="3"/>
  <c r="EF154" i="3"/>
  <c r="EF155" i="3"/>
  <c r="DH156" i="3"/>
  <c r="DN159" i="3"/>
  <c r="DT160" i="3"/>
  <c r="ER160" i="3"/>
  <c r="DZ161" i="3"/>
  <c r="DN164" i="3"/>
  <c r="EL164" i="3"/>
  <c r="DT165" i="3"/>
  <c r="ER165" i="3"/>
  <c r="DZ167" i="3"/>
  <c r="DN170" i="3"/>
  <c r="DZ171" i="3"/>
  <c r="DT176" i="3"/>
  <c r="ER176" i="3"/>
  <c r="DT177" i="3"/>
  <c r="ER177" i="3"/>
  <c r="DT179" i="3"/>
  <c r="ER179" i="3"/>
  <c r="DN181" i="3"/>
  <c r="EL181" i="3"/>
  <c r="DH182" i="3"/>
  <c r="EF182" i="3"/>
  <c r="DZ183" i="3"/>
  <c r="DZ190" i="3"/>
  <c r="DZ197" i="3"/>
  <c r="DT198" i="3"/>
  <c r="ER198" i="3"/>
  <c r="DN199" i="3"/>
  <c r="EL199" i="3"/>
  <c r="DN206" i="3"/>
  <c r="EL206" i="3"/>
  <c r="DZ64" i="3"/>
  <c r="DH79" i="3"/>
  <c r="DN88" i="3"/>
  <c r="EF97" i="3"/>
  <c r="EL124" i="3"/>
  <c r="ER133" i="3"/>
  <c r="DN134" i="3"/>
  <c r="DN140" i="3"/>
  <c r="DH142" i="3"/>
  <c r="DN144" i="3"/>
  <c r="ER144" i="3"/>
  <c r="EL146" i="3"/>
  <c r="DH147" i="3"/>
  <c r="EF148" i="3"/>
  <c r="DZ150" i="3"/>
  <c r="DN152" i="3"/>
  <c r="DZ159" i="3"/>
  <c r="DH160" i="3"/>
  <c r="EF160" i="3"/>
  <c r="DN161" i="3"/>
  <c r="EL161" i="3"/>
  <c r="DZ164" i="3"/>
  <c r="DH165" i="3"/>
  <c r="EF165" i="3"/>
  <c r="DN167" i="3"/>
  <c r="EL167" i="3"/>
  <c r="DN168" i="3"/>
  <c r="EF170" i="3"/>
  <c r="DH171" i="3"/>
  <c r="DZ172" i="3"/>
  <c r="ER173" i="3"/>
  <c r="EL174" i="3"/>
  <c r="DH176" i="3"/>
  <c r="EF176" i="3"/>
  <c r="DH177" i="3"/>
  <c r="EF177" i="3"/>
  <c r="DH179" i="3"/>
  <c r="EF179" i="3"/>
  <c r="DZ181" i="3"/>
  <c r="DT182" i="3"/>
  <c r="ER182" i="3"/>
  <c r="DN183" i="3"/>
  <c r="EL183" i="3"/>
  <c r="DN190" i="3"/>
  <c r="EL190" i="3"/>
  <c r="DN197" i="3"/>
  <c r="EL197" i="3"/>
  <c r="DH198" i="3"/>
  <c r="EF198" i="3"/>
  <c r="DZ199" i="3"/>
  <c r="DZ206" i="3"/>
  <c r="EL218" i="3"/>
  <c r="EL219" i="3"/>
  <c r="DH220" i="3"/>
  <c r="DT70" i="3"/>
  <c r="DN78" i="3"/>
  <c r="EF106" i="3"/>
  <c r="DZ113" i="3"/>
  <c r="DZ123" i="3"/>
  <c r="EL128" i="3"/>
  <c r="EL139" i="3"/>
  <c r="DN155" i="3"/>
  <c r="EF163" i="3"/>
  <c r="ER164" i="3"/>
  <c r="EL168" i="3"/>
  <c r="DZ176" i="3"/>
  <c r="ER178" i="3"/>
  <c r="DZ179" i="3"/>
  <c r="DN185" i="3"/>
  <c r="ER186" i="3"/>
  <c r="DN187" i="3"/>
  <c r="DN188" i="3"/>
  <c r="EL189" i="3"/>
  <c r="DZ191" i="3"/>
  <c r="DZ192" i="3"/>
  <c r="DZ196" i="3"/>
  <c r="EF200" i="3"/>
  <c r="DZ203" i="3"/>
  <c r="ER206" i="3"/>
  <c r="ER207" i="3"/>
  <c r="DN208" i="3"/>
  <c r="DN209" i="3"/>
  <c r="ER211" i="3"/>
  <c r="ER212" i="3"/>
  <c r="DT213" i="3"/>
  <c r="DN214" i="3"/>
  <c r="EL215" i="3"/>
  <c r="DH216" i="3"/>
  <c r="DH217" i="3"/>
  <c r="EF218" i="3"/>
  <c r="DH219" i="3"/>
  <c r="EL220" i="3"/>
  <c r="DN221" i="3"/>
  <c r="EL221" i="3"/>
  <c r="EF175" i="3"/>
  <c r="EF190" i="3"/>
  <c r="DH191" i="3"/>
  <c r="DZ198" i="3"/>
  <c r="DZ208" i="3"/>
  <c r="DZ209" i="3"/>
  <c r="EF223" i="3"/>
  <c r="DN162" i="3"/>
  <c r="DZ177" i="3"/>
  <c r="DZ185" i="3"/>
  <c r="DN192" i="3"/>
  <c r="ER193" i="3"/>
  <c r="DN195" i="3"/>
  <c r="DN201" i="3"/>
  <c r="DN202" i="3"/>
  <c r="EF207" i="3"/>
  <c r="DH98" i="3"/>
  <c r="EL155" i="3"/>
  <c r="DH169" i="3"/>
  <c r="EL173" i="3"/>
  <c r="DN182" i="3"/>
  <c r="ER192" i="3"/>
  <c r="DT193" i="3"/>
  <c r="ER194" i="3"/>
  <c r="DT200" i="3"/>
  <c r="DT205" i="3"/>
  <c r="EF209" i="3"/>
  <c r="DZ219" i="3"/>
  <c r="DZ220" i="3"/>
  <c r="EF222" i="3"/>
  <c r="EF87" i="3"/>
  <c r="DT116" i="3"/>
  <c r="DZ122" i="3"/>
  <c r="DH128" i="3"/>
  <c r="DZ131" i="3"/>
  <c r="DH136" i="3"/>
  <c r="EF142" i="3"/>
  <c r="DN145" i="3"/>
  <c r="DN146" i="3"/>
  <c r="DN154" i="3"/>
  <c r="EF161" i="3"/>
  <c r="EF162" i="3"/>
  <c r="DH163" i="3"/>
  <c r="DZ165" i="3"/>
  <c r="EF166" i="3"/>
  <c r="DH167" i="3"/>
  <c r="DT172" i="3"/>
  <c r="DT174" i="3"/>
  <c r="DZ175" i="3"/>
  <c r="DT178" i="3"/>
  <c r="EL180" i="3"/>
  <c r="ER184" i="3"/>
  <c r="ER185" i="3"/>
  <c r="DT186" i="3"/>
  <c r="ER187" i="3"/>
  <c r="ER188" i="3"/>
  <c r="DN189" i="3"/>
  <c r="EF194" i="3"/>
  <c r="EF195" i="3"/>
  <c r="DH200" i="3"/>
  <c r="EF201" i="3"/>
  <c r="EF202" i="3"/>
  <c r="EF204" i="3"/>
  <c r="DT207" i="3"/>
  <c r="ER210" i="3"/>
  <c r="DT211" i="3"/>
  <c r="DT212" i="3"/>
  <c r="ER214" i="3"/>
  <c r="DN215" i="3"/>
  <c r="EL216" i="3"/>
  <c r="EL217" i="3"/>
  <c r="DH218" i="3"/>
  <c r="DN220" i="3"/>
  <c r="DT222" i="3"/>
  <c r="ER222" i="3"/>
  <c r="DZ223" i="3"/>
  <c r="EL159" i="3"/>
  <c r="EL202" i="3"/>
  <c r="DZ211" i="3"/>
  <c r="DZ212" i="3"/>
  <c r="DT215" i="3"/>
  <c r="DT219" i="3"/>
  <c r="EF23" i="3"/>
  <c r="ER166" i="3"/>
  <c r="EL169" i="3"/>
  <c r="DH175" i="3"/>
  <c r="DT180" i="3"/>
  <c r="DZ184" i="3"/>
  <c r="ER199" i="3"/>
  <c r="DZ221" i="3"/>
  <c r="DH94" i="3"/>
  <c r="EL134" i="3"/>
  <c r="EF135" i="3"/>
  <c r="DT142" i="3"/>
  <c r="ER159" i="3"/>
  <c r="DT163" i="3"/>
  <c r="DT166" i="3"/>
  <c r="DZ217" i="3"/>
  <c r="DH222" i="3"/>
  <c r="DN223" i="3"/>
  <c r="ER107" i="3"/>
  <c r="DN124" i="3"/>
  <c r="DT133" i="3"/>
  <c r="DH148" i="3"/>
  <c r="DN153" i="3"/>
  <c r="DH162" i="3"/>
  <c r="EL163" i="3"/>
  <c r="DH166" i="3"/>
  <c r="EF169" i="3"/>
  <c r="DZ173" i="3"/>
  <c r="DN180" i="3"/>
  <c r="DT181" i="3"/>
  <c r="EL182" i="3"/>
  <c r="DH183" i="3"/>
  <c r="DT184" i="3"/>
  <c r="DT185" i="3"/>
  <c r="DT187" i="3"/>
  <c r="DT188" i="3"/>
  <c r="EF191" i="3"/>
  <c r="EL193" i="3"/>
  <c r="DH194" i="3"/>
  <c r="DH195" i="3"/>
  <c r="EF196" i="3"/>
  <c r="DH197" i="3"/>
  <c r="EL200" i="3"/>
  <c r="DH201" i="3"/>
  <c r="DH202" i="3"/>
  <c r="EF203" i="3"/>
  <c r="DH204" i="3"/>
  <c r="EL205" i="3"/>
  <c r="DT210" i="3"/>
  <c r="DZ213" i="3"/>
  <c r="DT214" i="3"/>
  <c r="ER215" i="3"/>
  <c r="DN216" i="3"/>
  <c r="DN217" i="3"/>
  <c r="ER219" i="3"/>
  <c r="ER220" i="3"/>
  <c r="DT221" i="3"/>
  <c r="ER221" i="3"/>
  <c r="EF119" i="3"/>
  <c r="DH129" i="3"/>
  <c r="EF152" i="3"/>
  <c r="EL162" i="3"/>
  <c r="DN163" i="3"/>
  <c r="DT164" i="3"/>
  <c r="EL192" i="3"/>
  <c r="EL194" i="3"/>
  <c r="DH196" i="3"/>
  <c r="EL201" i="3"/>
  <c r="DH203" i="3"/>
  <c r="DN205" i="3"/>
  <c r="DT206" i="3"/>
  <c r="DT220" i="3"/>
  <c r="DZ222" i="3"/>
  <c r="DT5" i="3"/>
  <c r="DT139" i="3"/>
  <c r="DH161" i="3"/>
  <c r="ER163" i="3"/>
  <c r="DN194" i="3"/>
  <c r="ER200" i="3"/>
  <c r="ER204" i="3"/>
  <c r="ER205" i="3"/>
  <c r="DZ210" i="3"/>
  <c r="EF171" i="3"/>
  <c r="EF188" i="3"/>
  <c r="ER195" i="3"/>
  <c r="DN196" i="3"/>
  <c r="DT204" i="3"/>
  <c r="EL213" i="3"/>
  <c r="EF214" i="3"/>
  <c r="DZ216" i="3"/>
  <c r="EL223" i="3"/>
  <c r="EF75" i="3"/>
  <c r="ER89" i="3"/>
  <c r="DT130" i="3"/>
  <c r="DH134" i="3"/>
  <c r="DZ142" i="3"/>
  <c r="EF147" i="3"/>
  <c r="DH154" i="3"/>
  <c r="DT159" i="3"/>
  <c r="DZ162" i="3"/>
  <c r="DZ166" i="3"/>
  <c r="DN173" i="3"/>
  <c r="DT175" i="3"/>
  <c r="DN178" i="3"/>
  <c r="ER181" i="3"/>
  <c r="EF183" i="3"/>
  <c r="DH184" i="3"/>
  <c r="EL185" i="3"/>
  <c r="DN186" i="3"/>
  <c r="EL187" i="3"/>
  <c r="EL188" i="3"/>
  <c r="DH189" i="3"/>
  <c r="DZ193" i="3"/>
  <c r="EF197" i="3"/>
  <c r="DT199" i="3"/>
  <c r="DZ201" i="3"/>
  <c r="DZ202" i="3"/>
  <c r="DZ204" i="3"/>
  <c r="DZ205" i="3"/>
  <c r="DN207" i="3"/>
  <c r="EL208" i="3"/>
  <c r="EL209" i="3"/>
  <c r="DH210" i="3"/>
  <c r="DN212" i="3"/>
  <c r="ER213" i="3"/>
  <c r="EL214" i="3"/>
  <c r="DH215" i="3"/>
  <c r="EF216" i="3"/>
  <c r="EF217" i="3"/>
  <c r="EF219" i="3"/>
  <c r="DN222" i="3"/>
  <c r="EL222" i="3"/>
  <c r="DT223" i="3"/>
  <c r="ER223" i="3"/>
  <c r="DZ174" i="3"/>
  <c r="DZ178" i="3"/>
  <c r="ER180" i="3"/>
  <c r="DZ186" i="3"/>
  <c r="DN193" i="3"/>
  <c r="EL195" i="3"/>
  <c r="DN200" i="3"/>
  <c r="ER218" i="3"/>
  <c r="DH223" i="3"/>
  <c r="DH105" i="3"/>
  <c r="DZ157" i="3"/>
  <c r="DZ189" i="3"/>
  <c r="EL196" i="3"/>
  <c r="DT218" i="3"/>
  <c r="DZ136" i="3"/>
  <c r="EL152" i="3"/>
  <c r="EF187" i="3"/>
  <c r="ER191" i="3"/>
  <c r="ER203" i="3"/>
  <c r="DH207" i="3"/>
  <c r="EF208" i="3"/>
  <c r="EF211" i="3"/>
  <c r="EF128" i="3"/>
  <c r="ER172" i="3"/>
  <c r="EF189" i="3"/>
  <c r="DZ62" i="3"/>
  <c r="EL140" i="3"/>
  <c r="DH155" i="3"/>
  <c r="DH211" i="3"/>
  <c r="EL145" i="3"/>
  <c r="DH172" i="3"/>
  <c r="DT195" i="3"/>
  <c r="EF221" i="3"/>
  <c r="DN102" i="3"/>
  <c r="EL186" i="3"/>
  <c r="DT192" i="3"/>
  <c r="EL154" i="3"/>
  <c r="DZ180" i="3"/>
  <c r="EF184" i="3"/>
  <c r="DH187" i="3"/>
  <c r="DH208" i="3"/>
  <c r="DZ160" i="3"/>
  <c r="ER175" i="3"/>
  <c r="DH190" i="3"/>
  <c r="DT194" i="3"/>
  <c r="EF210" i="3"/>
  <c r="EL212" i="3"/>
  <c r="DT191" i="3"/>
  <c r="DH214" i="3"/>
  <c r="DH119" i="3"/>
  <c r="EL144" i="3"/>
  <c r="DH188" i="3"/>
  <c r="EL207" i="3"/>
  <c r="DN213" i="3"/>
  <c r="DH152" i="3"/>
  <c r="EF126" i="3"/>
  <c r="EF167" i="3"/>
  <c r="EL178" i="3"/>
  <c r="EF215" i="3"/>
  <c r="DZ218" i="3"/>
  <c r="DH209" i="3"/>
  <c r="DT59" i="3"/>
  <c r="DN104" i="3"/>
  <c r="DT203" i="3"/>
  <c r="DB224" i="3"/>
  <c r="CV225" i="3"/>
  <c r="CV226" i="3" s="1"/>
  <c r="EX152" i="3" l="1"/>
  <c r="EZ152" i="3" s="1"/>
  <c r="FB152" i="3" s="1"/>
  <c r="EX57" i="3"/>
  <c r="EZ57" i="3" s="1"/>
  <c r="FB57" i="3" s="1"/>
  <c r="FH57" i="3" s="1"/>
  <c r="EX36" i="3"/>
  <c r="EZ36" i="3" s="1"/>
  <c r="FB36" i="3" s="1"/>
  <c r="FH36" i="3" s="1"/>
  <c r="EX127" i="3"/>
  <c r="EZ127" i="3" s="1"/>
  <c r="FB127" i="3" s="1"/>
  <c r="EX207" i="3"/>
  <c r="EZ207" i="3" s="1"/>
  <c r="FB207" i="3" s="1"/>
  <c r="EX188" i="3"/>
  <c r="EZ188" i="3" s="1"/>
  <c r="FB188" i="3" s="1"/>
  <c r="EX50" i="3"/>
  <c r="EZ50" i="3" s="1"/>
  <c r="FB50" i="3" s="1"/>
  <c r="FH50" i="3" s="1"/>
  <c r="EX38" i="3"/>
  <c r="EZ38" i="3" s="1"/>
  <c r="FB38" i="3" s="1"/>
  <c r="FH38" i="3" s="1"/>
  <c r="EX153" i="3"/>
  <c r="EZ153" i="3" s="1"/>
  <c r="FB153" i="3" s="1"/>
  <c r="EX102" i="3"/>
  <c r="EZ102" i="3" s="1"/>
  <c r="FB102" i="3" s="1"/>
  <c r="EX115" i="3"/>
  <c r="EZ115" i="3" s="1"/>
  <c r="FB115" i="3" s="1"/>
  <c r="EX65" i="3"/>
  <c r="EZ65" i="3" s="1"/>
  <c r="FB65" i="3" s="1"/>
  <c r="FH65" i="3" s="1"/>
  <c r="EX104" i="3"/>
  <c r="EZ104" i="3" s="1"/>
  <c r="FB104" i="3" s="1"/>
  <c r="EX110" i="3"/>
  <c r="EZ110" i="3" s="1"/>
  <c r="FB110" i="3" s="1"/>
  <c r="EX109" i="3"/>
  <c r="EZ109" i="3" s="1"/>
  <c r="FB109" i="3" s="1"/>
  <c r="EX196" i="3"/>
  <c r="EZ196" i="3" s="1"/>
  <c r="FB196" i="3" s="1"/>
  <c r="EX121" i="3"/>
  <c r="EZ121" i="3" s="1"/>
  <c r="FB121" i="3" s="1"/>
  <c r="EX35" i="3"/>
  <c r="EZ35" i="3" s="1"/>
  <c r="FB35" i="3" s="1"/>
  <c r="FH35" i="3" s="1"/>
  <c r="EX78" i="3"/>
  <c r="EZ78" i="3" s="1"/>
  <c r="FB78" i="3" s="1"/>
  <c r="EX166" i="3"/>
  <c r="EZ166" i="3" s="1"/>
  <c r="FB166" i="3" s="1"/>
  <c r="EX163" i="3"/>
  <c r="EZ163" i="3" s="1"/>
  <c r="FB163" i="3" s="1"/>
  <c r="EX140" i="3"/>
  <c r="EZ140" i="3" s="1"/>
  <c r="FB140" i="3" s="1"/>
  <c r="EX156" i="3"/>
  <c r="EZ156" i="3" s="1"/>
  <c r="FB156" i="3" s="1"/>
  <c r="EX48" i="3"/>
  <c r="EZ48" i="3" s="1"/>
  <c r="FB48" i="3" s="1"/>
  <c r="FH48" i="3" s="1"/>
  <c r="EX189" i="3"/>
  <c r="EZ189" i="3" s="1"/>
  <c r="FB189" i="3" s="1"/>
  <c r="EX148" i="3"/>
  <c r="EZ148" i="3" s="1"/>
  <c r="FB148" i="3" s="1"/>
  <c r="EX118" i="3"/>
  <c r="EZ118" i="3" s="1"/>
  <c r="FB118" i="3" s="1"/>
  <c r="EX117" i="3"/>
  <c r="EZ117" i="3" s="1"/>
  <c r="FB117" i="3" s="1"/>
  <c r="EX53" i="3"/>
  <c r="EZ53" i="3" s="1"/>
  <c r="FB53" i="3" s="1"/>
  <c r="FH53" i="3" s="1"/>
  <c r="EX64" i="3"/>
  <c r="EZ64" i="3" s="1"/>
  <c r="FB64" i="3" s="1"/>
  <c r="FH64" i="3" s="1"/>
  <c r="EX87" i="3"/>
  <c r="EZ87" i="3" s="1"/>
  <c r="FB87" i="3" s="1"/>
  <c r="EX60" i="3"/>
  <c r="EZ60" i="3" s="1"/>
  <c r="FB60" i="3" s="1"/>
  <c r="FH60" i="3" s="1"/>
  <c r="EX44" i="3"/>
  <c r="EZ44" i="3" s="1"/>
  <c r="FB44" i="3" s="1"/>
  <c r="FH44" i="3" s="1"/>
  <c r="EX18" i="3"/>
  <c r="EZ18" i="3" s="1"/>
  <c r="FB18" i="3" s="1"/>
  <c r="FH18" i="3" s="1"/>
  <c r="EX5" i="3"/>
  <c r="EZ5" i="3" s="1"/>
  <c r="FB5" i="3" s="1"/>
  <c r="FH5" i="3" s="1"/>
  <c r="EX194" i="3"/>
  <c r="EZ194" i="3" s="1"/>
  <c r="FB194" i="3" s="1"/>
  <c r="EX162" i="3"/>
  <c r="EZ162" i="3" s="1"/>
  <c r="FB162" i="3" s="1"/>
  <c r="EX124" i="3"/>
  <c r="EZ124" i="3" s="1"/>
  <c r="FB124" i="3" s="1"/>
  <c r="EX145" i="3"/>
  <c r="EZ145" i="3" s="1"/>
  <c r="FB145" i="3" s="1"/>
  <c r="EX170" i="3"/>
  <c r="EZ170" i="3" s="1"/>
  <c r="FB170" i="3" s="1"/>
  <c r="EX99" i="3"/>
  <c r="EZ99" i="3" s="1"/>
  <c r="FB99" i="3" s="1"/>
  <c r="EX192" i="3"/>
  <c r="EZ192" i="3" s="1"/>
  <c r="FB192" i="3" s="1"/>
  <c r="EX208" i="3"/>
  <c r="EZ208" i="3" s="1"/>
  <c r="FB208" i="3" s="1"/>
  <c r="EX167" i="3"/>
  <c r="EZ167" i="3" s="1"/>
  <c r="FB167" i="3" s="1"/>
  <c r="EX137" i="3"/>
  <c r="EZ137" i="3" s="1"/>
  <c r="FB137" i="3" s="1"/>
  <c r="EX211" i="3"/>
  <c r="EZ211" i="3" s="1"/>
  <c r="FB211" i="3" s="1"/>
  <c r="EX151" i="3"/>
  <c r="EZ151" i="3" s="1"/>
  <c r="FB151" i="3" s="1"/>
  <c r="EX149" i="3"/>
  <c r="EZ149" i="3" s="1"/>
  <c r="FB149" i="3" s="1"/>
  <c r="EX143" i="3"/>
  <c r="EZ143" i="3" s="1"/>
  <c r="FB143" i="3" s="1"/>
  <c r="EX142" i="3"/>
  <c r="EZ142" i="3" s="1"/>
  <c r="FB142" i="3" s="1"/>
  <c r="EX119" i="3"/>
  <c r="EZ119" i="3" s="1"/>
  <c r="FB119" i="3" s="1"/>
  <c r="EX113" i="3"/>
  <c r="EZ113" i="3" s="1"/>
  <c r="FB113" i="3" s="1"/>
  <c r="EX81" i="3"/>
  <c r="EZ81" i="3" s="1"/>
  <c r="FB81" i="3" s="1"/>
  <c r="EX74" i="3"/>
  <c r="EZ74" i="3" s="1"/>
  <c r="FB74" i="3" s="1"/>
  <c r="EX80" i="3"/>
  <c r="EZ80" i="3" s="1"/>
  <c r="FB80" i="3" s="1"/>
  <c r="EX55" i="3"/>
  <c r="EZ55" i="3" s="1"/>
  <c r="FB55" i="3" s="1"/>
  <c r="FH55" i="3" s="1"/>
  <c r="EX16" i="3"/>
  <c r="EZ16" i="3" s="1"/>
  <c r="FB16" i="3" s="1"/>
  <c r="FH16" i="3" s="1"/>
  <c r="EX67" i="3"/>
  <c r="EZ67" i="3" s="1"/>
  <c r="FB67" i="3" s="1"/>
  <c r="FH67" i="3" s="1"/>
  <c r="EX15" i="3"/>
  <c r="EZ15" i="3" s="1"/>
  <c r="FB15" i="3" s="1"/>
  <c r="FH15" i="3" s="1"/>
  <c r="EX31" i="3"/>
  <c r="EZ31" i="3" s="1"/>
  <c r="FB31" i="3" s="1"/>
  <c r="FH31" i="3" s="1"/>
  <c r="EX27" i="3"/>
  <c r="EZ27" i="3" s="1"/>
  <c r="FB27" i="3" s="1"/>
  <c r="FH27" i="3" s="1"/>
  <c r="EX23" i="3"/>
  <c r="EZ23" i="3" s="1"/>
  <c r="FB23" i="3" s="1"/>
  <c r="FH23" i="3" s="1"/>
  <c r="EX19" i="3"/>
  <c r="EZ19" i="3" s="1"/>
  <c r="FB19" i="3" s="1"/>
  <c r="FH19" i="3" s="1"/>
  <c r="EX30" i="3"/>
  <c r="EZ30" i="3" s="1"/>
  <c r="FB30" i="3" s="1"/>
  <c r="FH30" i="3" s="1"/>
  <c r="EX128" i="3"/>
  <c r="EZ128" i="3" s="1"/>
  <c r="FB128" i="3" s="1"/>
  <c r="EX105" i="3"/>
  <c r="EZ105" i="3" s="1"/>
  <c r="FB105" i="3" s="1"/>
  <c r="DB225" i="3"/>
  <c r="DB226" i="3" s="1"/>
  <c r="EX134" i="3"/>
  <c r="EZ134" i="3" s="1"/>
  <c r="FB134" i="3" s="1"/>
  <c r="EX179" i="3"/>
  <c r="EZ179" i="3" s="1"/>
  <c r="FB179" i="3" s="1"/>
  <c r="EX101" i="3"/>
  <c r="EZ101" i="3" s="1"/>
  <c r="FB101" i="3" s="1"/>
  <c r="EX120" i="3"/>
  <c r="EZ120" i="3" s="1"/>
  <c r="FB120" i="3" s="1"/>
  <c r="EX82" i="3"/>
  <c r="EZ82" i="3" s="1"/>
  <c r="FB82" i="3" s="1"/>
  <c r="EX29" i="3"/>
  <c r="EZ29" i="3" s="1"/>
  <c r="FB29" i="3" s="1"/>
  <c r="FH29" i="3" s="1"/>
  <c r="EX154" i="3"/>
  <c r="EZ154" i="3" s="1"/>
  <c r="FB154" i="3" s="1"/>
  <c r="EX219" i="3"/>
  <c r="EZ219" i="3" s="1"/>
  <c r="FB219" i="3" s="1"/>
  <c r="EX111" i="3"/>
  <c r="EZ111" i="3" s="1"/>
  <c r="FB111" i="3" s="1"/>
  <c r="EX130" i="3"/>
  <c r="EZ130" i="3" s="1"/>
  <c r="FB130" i="3" s="1"/>
  <c r="EX103" i="3"/>
  <c r="EZ103" i="3" s="1"/>
  <c r="FB103" i="3" s="1"/>
  <c r="EX97" i="3"/>
  <c r="EZ97" i="3" s="1"/>
  <c r="FB97" i="3" s="1"/>
  <c r="EX73" i="3"/>
  <c r="EZ73" i="3" s="1"/>
  <c r="FB73" i="3" s="1"/>
  <c r="FH73" i="3" s="1"/>
  <c r="EX108" i="3"/>
  <c r="EZ108" i="3" s="1"/>
  <c r="FB108" i="3" s="1"/>
  <c r="EX100" i="3"/>
  <c r="EZ100" i="3" s="1"/>
  <c r="FB100" i="3" s="1"/>
  <c r="EX83" i="3"/>
  <c r="EZ83" i="3" s="1"/>
  <c r="FB83" i="3" s="1"/>
  <c r="EX77" i="3"/>
  <c r="EZ77" i="3" s="1"/>
  <c r="FB77" i="3" s="1"/>
  <c r="EX47" i="3"/>
  <c r="EZ47" i="3" s="1"/>
  <c r="FB47" i="3" s="1"/>
  <c r="FH47" i="3" s="1"/>
  <c r="EX49" i="3"/>
  <c r="EZ49" i="3" s="1"/>
  <c r="FB49" i="3" s="1"/>
  <c r="FH49" i="3" s="1"/>
  <c r="EX13" i="3"/>
  <c r="EZ13" i="3" s="1"/>
  <c r="FB13" i="3" s="1"/>
  <c r="FH13" i="3" s="1"/>
  <c r="DT224" i="3"/>
  <c r="EL224" i="3"/>
  <c r="EX7" i="3"/>
  <c r="EZ7" i="3" s="1"/>
  <c r="FB7" i="3" s="1"/>
  <c r="FH7" i="3" s="1"/>
  <c r="EX200" i="3"/>
  <c r="EZ200" i="3" s="1"/>
  <c r="FB200" i="3" s="1"/>
  <c r="EX186" i="3"/>
  <c r="EZ186" i="3" s="1"/>
  <c r="FB186" i="3" s="1"/>
  <c r="EX216" i="3"/>
  <c r="EZ216" i="3" s="1"/>
  <c r="FB216" i="3" s="1"/>
  <c r="EX180" i="3"/>
  <c r="EZ180" i="3" s="1"/>
  <c r="FB180" i="3" s="1"/>
  <c r="EX146" i="3"/>
  <c r="EZ146" i="3" s="1"/>
  <c r="FB146" i="3" s="1"/>
  <c r="EX202" i="3"/>
  <c r="EZ202" i="3" s="1"/>
  <c r="FB202" i="3" s="1"/>
  <c r="EX221" i="3"/>
  <c r="EZ221" i="3" s="1"/>
  <c r="FB221" i="3" s="1"/>
  <c r="EX185" i="3"/>
  <c r="EZ185" i="3" s="1"/>
  <c r="FB185" i="3" s="1"/>
  <c r="EX199" i="3"/>
  <c r="EZ199" i="3" s="1"/>
  <c r="FB199" i="3" s="1"/>
  <c r="EX177" i="3"/>
  <c r="EZ177" i="3" s="1"/>
  <c r="FB177" i="3" s="1"/>
  <c r="EX160" i="3"/>
  <c r="EZ160" i="3" s="1"/>
  <c r="FB160" i="3" s="1"/>
  <c r="EX218" i="3"/>
  <c r="EZ218" i="3" s="1"/>
  <c r="FB218" i="3" s="1"/>
  <c r="EX191" i="3"/>
  <c r="EZ191" i="3" s="1"/>
  <c r="FB191" i="3" s="1"/>
  <c r="EX175" i="3"/>
  <c r="EZ175" i="3" s="1"/>
  <c r="FB175" i="3" s="1"/>
  <c r="EX139" i="3"/>
  <c r="EZ139" i="3" s="1"/>
  <c r="FB139" i="3" s="1"/>
  <c r="EX147" i="3"/>
  <c r="EZ147" i="3" s="1"/>
  <c r="FB147" i="3" s="1"/>
  <c r="EX93" i="3"/>
  <c r="EZ93" i="3" s="1"/>
  <c r="FB93" i="3" s="1"/>
  <c r="EX172" i="3"/>
  <c r="EZ172" i="3" s="1"/>
  <c r="FB172" i="3" s="1"/>
  <c r="EX132" i="3"/>
  <c r="EZ132" i="3" s="1"/>
  <c r="FB132" i="3" s="1"/>
  <c r="EX138" i="3"/>
  <c r="EZ138" i="3" s="1"/>
  <c r="FB138" i="3" s="1"/>
  <c r="EX71" i="3"/>
  <c r="EZ71" i="3" s="1"/>
  <c r="FB71" i="3" s="1"/>
  <c r="FH71" i="3" s="1"/>
  <c r="EX91" i="3"/>
  <c r="EZ91" i="3" s="1"/>
  <c r="FB91" i="3" s="1"/>
  <c r="EX46" i="3"/>
  <c r="EZ46" i="3" s="1"/>
  <c r="FB46" i="3" s="1"/>
  <c r="FH46" i="3" s="1"/>
  <c r="EX66" i="3"/>
  <c r="EZ66" i="3" s="1"/>
  <c r="FB66" i="3" s="1"/>
  <c r="FH66" i="3" s="1"/>
  <c r="EX41" i="3"/>
  <c r="EZ41" i="3" s="1"/>
  <c r="FB41" i="3" s="1"/>
  <c r="FH41" i="3" s="1"/>
  <c r="EX59" i="3"/>
  <c r="EZ59" i="3" s="1"/>
  <c r="FB59" i="3" s="1"/>
  <c r="FH59" i="3" s="1"/>
  <c r="EX25" i="3"/>
  <c r="EZ25" i="3" s="1"/>
  <c r="FB25" i="3" s="1"/>
  <c r="FH25" i="3" s="1"/>
  <c r="EX21" i="3"/>
  <c r="EZ21" i="3" s="1"/>
  <c r="FB21" i="3" s="1"/>
  <c r="FH21" i="3" s="1"/>
  <c r="EX6" i="3"/>
  <c r="EZ6" i="3" s="1"/>
  <c r="FB6" i="3" s="1"/>
  <c r="FH6" i="3" s="1"/>
  <c r="EX178" i="3"/>
  <c r="EZ178" i="3" s="1"/>
  <c r="FB178" i="3" s="1"/>
  <c r="EX8" i="3"/>
  <c r="EZ8" i="3" s="1"/>
  <c r="FB8" i="3" s="1"/>
  <c r="FH8" i="3" s="1"/>
  <c r="EX187" i="3"/>
  <c r="EZ187" i="3" s="1"/>
  <c r="FB187" i="3" s="1"/>
  <c r="EX206" i="3"/>
  <c r="EZ206" i="3" s="1"/>
  <c r="FB206" i="3" s="1"/>
  <c r="EX210" i="3"/>
  <c r="EZ210" i="3" s="1"/>
  <c r="FB210" i="3" s="1"/>
  <c r="EX107" i="3"/>
  <c r="EZ107" i="3" s="1"/>
  <c r="FB107" i="3" s="1"/>
  <c r="EX98" i="3"/>
  <c r="EZ98" i="3" s="1"/>
  <c r="FB98" i="3" s="1"/>
  <c r="EX9" i="3"/>
  <c r="EZ9" i="3" s="1"/>
  <c r="FB9" i="3" s="1"/>
  <c r="FH9" i="3" s="1"/>
  <c r="EX22" i="3"/>
  <c r="EZ22" i="3" s="1"/>
  <c r="FB22" i="3" s="1"/>
  <c r="FH22" i="3" s="1"/>
  <c r="EX173" i="3"/>
  <c r="EZ173" i="3" s="1"/>
  <c r="FB173" i="3" s="1"/>
  <c r="EX205" i="3"/>
  <c r="EZ205" i="3" s="1"/>
  <c r="FB205" i="3" s="1"/>
  <c r="EX155" i="3"/>
  <c r="EZ155" i="3" s="1"/>
  <c r="FB155" i="3" s="1"/>
  <c r="EX212" i="3"/>
  <c r="EZ212" i="3" s="1"/>
  <c r="FB212" i="3" s="1"/>
  <c r="EX190" i="3"/>
  <c r="EZ190" i="3" s="1"/>
  <c r="FB190" i="3" s="1"/>
  <c r="EX181" i="3"/>
  <c r="EZ181" i="3" s="1"/>
  <c r="FB181" i="3" s="1"/>
  <c r="EX126" i="3"/>
  <c r="EZ126" i="3" s="1"/>
  <c r="FB126" i="3" s="1"/>
  <c r="EX84" i="3"/>
  <c r="EZ84" i="3" s="1"/>
  <c r="FB84" i="3" s="1"/>
  <c r="EX75" i="3"/>
  <c r="EZ75" i="3" s="1"/>
  <c r="FB75" i="3" s="1"/>
  <c r="EX62" i="3"/>
  <c r="EZ62" i="3" s="1"/>
  <c r="FB62" i="3" s="1"/>
  <c r="FH62" i="3" s="1"/>
  <c r="EX52" i="3"/>
  <c r="EZ52" i="3" s="1"/>
  <c r="FB52" i="3" s="1"/>
  <c r="FH52" i="3" s="1"/>
  <c r="EX193" i="3"/>
  <c r="EZ193" i="3" s="1"/>
  <c r="FB193" i="3" s="1"/>
  <c r="EX222" i="3"/>
  <c r="EZ222" i="3" s="1"/>
  <c r="FB222" i="3" s="1"/>
  <c r="EX215" i="3"/>
  <c r="EZ215" i="3" s="1"/>
  <c r="FB215" i="3" s="1"/>
  <c r="EX182" i="3"/>
  <c r="EZ182" i="3" s="1"/>
  <c r="FB182" i="3" s="1"/>
  <c r="EX195" i="3"/>
  <c r="EZ195" i="3" s="1"/>
  <c r="FB195" i="3" s="1"/>
  <c r="EX168" i="3"/>
  <c r="EZ168" i="3" s="1"/>
  <c r="FB168" i="3" s="1"/>
  <c r="EX88" i="3"/>
  <c r="EZ88" i="3" s="1"/>
  <c r="FB88" i="3" s="1"/>
  <c r="EX159" i="3"/>
  <c r="EZ159" i="3" s="1"/>
  <c r="FB159" i="3" s="1"/>
  <c r="EX95" i="3"/>
  <c r="EZ95" i="3" s="1"/>
  <c r="FB95" i="3" s="1"/>
  <c r="EX176" i="3"/>
  <c r="EZ176" i="3" s="1"/>
  <c r="FB176" i="3" s="1"/>
  <c r="EX165" i="3"/>
  <c r="EZ165" i="3" s="1"/>
  <c r="FB165" i="3" s="1"/>
  <c r="EX184" i="3"/>
  <c r="EZ184" i="3" s="1"/>
  <c r="FB184" i="3" s="1"/>
  <c r="EX133" i="3"/>
  <c r="EZ133" i="3" s="1"/>
  <c r="FB133" i="3" s="1"/>
  <c r="EX171" i="3"/>
  <c r="EZ171" i="3" s="1"/>
  <c r="FB171" i="3" s="1"/>
  <c r="EX150" i="3"/>
  <c r="EZ150" i="3" s="1"/>
  <c r="FB150" i="3" s="1"/>
  <c r="EX43" i="3"/>
  <c r="EZ43" i="3" s="1"/>
  <c r="FB43" i="3" s="1"/>
  <c r="FH43" i="3" s="1"/>
  <c r="EX112" i="3"/>
  <c r="EZ112" i="3" s="1"/>
  <c r="FB112" i="3" s="1"/>
  <c r="EX34" i="3"/>
  <c r="EZ34" i="3" s="1"/>
  <c r="FB34" i="3" s="1"/>
  <c r="FH34" i="3" s="1"/>
  <c r="EX131" i="3"/>
  <c r="EZ131" i="3" s="1"/>
  <c r="FB131" i="3" s="1"/>
  <c r="EX92" i="3"/>
  <c r="EZ92" i="3" s="1"/>
  <c r="FB92" i="3" s="1"/>
  <c r="EX63" i="3"/>
  <c r="EZ63" i="3" s="1"/>
  <c r="FB63" i="3" s="1"/>
  <c r="FH63" i="3" s="1"/>
  <c r="EX129" i="3"/>
  <c r="EZ129" i="3" s="1"/>
  <c r="FB129" i="3" s="1"/>
  <c r="EX122" i="3"/>
  <c r="EZ122" i="3" s="1"/>
  <c r="FB122" i="3" s="1"/>
  <c r="EX114" i="3"/>
  <c r="EZ114" i="3" s="1"/>
  <c r="FB114" i="3" s="1"/>
  <c r="EX61" i="3"/>
  <c r="EZ61" i="3" s="1"/>
  <c r="FB61" i="3" s="1"/>
  <c r="FH61" i="3" s="1"/>
  <c r="EX116" i="3"/>
  <c r="EZ116" i="3" s="1"/>
  <c r="FB116" i="3" s="1"/>
  <c r="EX90" i="3"/>
  <c r="EZ90" i="3" s="1"/>
  <c r="FB90" i="3" s="1"/>
  <c r="EX56" i="3"/>
  <c r="EZ56" i="3" s="1"/>
  <c r="FB56" i="3" s="1"/>
  <c r="FH56" i="3" s="1"/>
  <c r="EX85" i="3"/>
  <c r="EZ85" i="3" s="1"/>
  <c r="FB85" i="3" s="1"/>
  <c r="EX79" i="3"/>
  <c r="EZ79" i="3" s="1"/>
  <c r="FB79" i="3" s="1"/>
  <c r="EX69" i="3"/>
  <c r="EZ69" i="3" s="1"/>
  <c r="FB69" i="3" s="1"/>
  <c r="FH69" i="3" s="1"/>
  <c r="EX54" i="3"/>
  <c r="EZ54" i="3" s="1"/>
  <c r="FB54" i="3" s="1"/>
  <c r="FH54" i="3" s="1"/>
  <c r="EX39" i="3"/>
  <c r="EZ39" i="3" s="1"/>
  <c r="FB39" i="3" s="1"/>
  <c r="FH39" i="3" s="1"/>
  <c r="EX68" i="3"/>
  <c r="EZ68" i="3" s="1"/>
  <c r="FB68" i="3" s="1"/>
  <c r="FH68" i="3" s="1"/>
  <c r="EX58" i="3"/>
  <c r="EZ58" i="3" s="1"/>
  <c r="FB58" i="3" s="1"/>
  <c r="FH58" i="3" s="1"/>
  <c r="EX42" i="3"/>
  <c r="EZ42" i="3" s="1"/>
  <c r="FB42" i="3" s="1"/>
  <c r="FH42" i="3" s="1"/>
  <c r="EX33" i="3"/>
  <c r="EZ33" i="3" s="1"/>
  <c r="FB33" i="3" s="1"/>
  <c r="FH33" i="3" s="1"/>
  <c r="EX28" i="3"/>
  <c r="EZ28" i="3" s="1"/>
  <c r="FB28" i="3" s="1"/>
  <c r="FH28" i="3" s="1"/>
  <c r="EX24" i="3"/>
  <c r="EZ24" i="3" s="1"/>
  <c r="FB24" i="3" s="1"/>
  <c r="FH24" i="3" s="1"/>
  <c r="EX20" i="3"/>
  <c r="EZ20" i="3" s="1"/>
  <c r="FB20" i="3" s="1"/>
  <c r="FH20" i="3" s="1"/>
  <c r="DH224" i="3"/>
  <c r="EX12" i="3"/>
  <c r="EZ12" i="3" s="1"/>
  <c r="FB12" i="3" s="1"/>
  <c r="FH12" i="3" s="1"/>
  <c r="EX11" i="3"/>
  <c r="EZ11" i="3" s="1"/>
  <c r="FB11" i="3" s="1"/>
  <c r="FH11" i="3" s="1"/>
  <c r="EF224" i="3"/>
  <c r="EX123" i="3"/>
  <c r="EZ123" i="3" s="1"/>
  <c r="FB123" i="3" s="1"/>
  <c r="DZ224" i="3"/>
  <c r="EX220" i="3"/>
  <c r="EZ220" i="3" s="1"/>
  <c r="FB220" i="3" s="1"/>
  <c r="EX164" i="3"/>
  <c r="EZ164" i="3" s="1"/>
  <c r="FB164" i="3" s="1"/>
  <c r="EX141" i="3"/>
  <c r="EZ141" i="3" s="1"/>
  <c r="FB141" i="3" s="1"/>
  <c r="EX86" i="3"/>
  <c r="EZ86" i="3" s="1"/>
  <c r="FB86" i="3" s="1"/>
  <c r="EX51" i="3"/>
  <c r="EZ51" i="3" s="1"/>
  <c r="FB51" i="3" s="1"/>
  <c r="FH51" i="3" s="1"/>
  <c r="ER224" i="3"/>
  <c r="EX26" i="3"/>
  <c r="EZ26" i="3" s="1"/>
  <c r="FB26" i="3" s="1"/>
  <c r="FH26" i="3" s="1"/>
  <c r="EX10" i="3"/>
  <c r="EZ10" i="3" s="1"/>
  <c r="FB10" i="3" s="1"/>
  <c r="FH10" i="3" s="1"/>
  <c r="EX217" i="3"/>
  <c r="EZ217" i="3" s="1"/>
  <c r="FB217" i="3" s="1"/>
  <c r="EX214" i="3"/>
  <c r="EZ214" i="3" s="1"/>
  <c r="FB214" i="3" s="1"/>
  <c r="EX197" i="3"/>
  <c r="EZ197" i="3" s="1"/>
  <c r="FB197" i="3" s="1"/>
  <c r="EX204" i="3"/>
  <c r="EZ204" i="3" s="1"/>
  <c r="FB204" i="3" s="1"/>
  <c r="EX94" i="3"/>
  <c r="EZ94" i="3" s="1"/>
  <c r="FB94" i="3" s="1"/>
  <c r="EX213" i="3"/>
  <c r="EZ213" i="3" s="1"/>
  <c r="FB213" i="3" s="1"/>
  <c r="EX201" i="3"/>
  <c r="EZ201" i="3" s="1"/>
  <c r="FB201" i="3" s="1"/>
  <c r="EX161" i="3"/>
  <c r="EZ161" i="3" s="1"/>
  <c r="FB161" i="3" s="1"/>
  <c r="EX96" i="3"/>
  <c r="EZ96" i="3" s="1"/>
  <c r="FB96" i="3" s="1"/>
  <c r="EX203" i="3"/>
  <c r="EZ203" i="3" s="1"/>
  <c r="FB203" i="3" s="1"/>
  <c r="EX174" i="3"/>
  <c r="EZ174" i="3" s="1"/>
  <c r="FB174" i="3" s="1"/>
  <c r="EX158" i="3"/>
  <c r="EZ158" i="3" s="1"/>
  <c r="FB158" i="3" s="1"/>
  <c r="EX136" i="3"/>
  <c r="EZ136" i="3" s="1"/>
  <c r="FB136" i="3" s="1"/>
  <c r="EX89" i="3"/>
  <c r="EZ89" i="3" s="1"/>
  <c r="FB89" i="3" s="1"/>
  <c r="EX40" i="3"/>
  <c r="EZ40" i="3" s="1"/>
  <c r="FB40" i="3" s="1"/>
  <c r="FH40" i="3" s="1"/>
  <c r="EX223" i="3"/>
  <c r="EZ223" i="3" s="1"/>
  <c r="FB223" i="3" s="1"/>
  <c r="EX209" i="3"/>
  <c r="EZ209" i="3" s="1"/>
  <c r="FB209" i="3" s="1"/>
  <c r="EX183" i="3"/>
  <c r="EZ183" i="3" s="1"/>
  <c r="FB183" i="3" s="1"/>
  <c r="EX144" i="3"/>
  <c r="EZ144" i="3" s="1"/>
  <c r="FB144" i="3" s="1"/>
  <c r="EX198" i="3"/>
  <c r="EZ198" i="3" s="1"/>
  <c r="FB198" i="3" s="1"/>
  <c r="EX169" i="3"/>
  <c r="EZ169" i="3" s="1"/>
  <c r="FB169" i="3" s="1"/>
  <c r="EX157" i="3"/>
  <c r="EZ157" i="3" s="1"/>
  <c r="FB157" i="3" s="1"/>
  <c r="EX135" i="3"/>
  <c r="EZ135" i="3" s="1"/>
  <c r="FB135" i="3" s="1"/>
  <c r="EX125" i="3"/>
  <c r="EZ125" i="3" s="1"/>
  <c r="FB125" i="3" s="1"/>
  <c r="EX106" i="3"/>
  <c r="EZ106" i="3" s="1"/>
  <c r="FB106" i="3" s="1"/>
  <c r="EX72" i="3"/>
  <c r="EZ72" i="3" s="1"/>
  <c r="FB72" i="3" s="1"/>
  <c r="FH72" i="3" s="1"/>
  <c r="EX76" i="3"/>
  <c r="EZ76" i="3" s="1"/>
  <c r="FB76" i="3" s="1"/>
  <c r="EX70" i="3"/>
  <c r="EZ70" i="3" s="1"/>
  <c r="FB70" i="3" s="1"/>
  <c r="FH70" i="3" s="1"/>
  <c r="EX37" i="3"/>
  <c r="EZ37" i="3" s="1"/>
  <c r="FB37" i="3" s="1"/>
  <c r="FH37" i="3" s="1"/>
  <c r="EX45" i="3"/>
  <c r="EZ45" i="3" s="1"/>
  <c r="FB45" i="3" s="1"/>
  <c r="FH45" i="3" s="1"/>
  <c r="EX14" i="3"/>
  <c r="EZ14" i="3" s="1"/>
  <c r="FB14" i="3" s="1"/>
  <c r="FH14" i="3" s="1"/>
  <c r="EX32" i="3"/>
  <c r="EZ32" i="3" s="1"/>
  <c r="FB32" i="3" s="1"/>
  <c r="FH32" i="3" s="1"/>
  <c r="EX17" i="3"/>
  <c r="EZ17" i="3" s="1"/>
  <c r="FB17" i="3" s="1"/>
  <c r="FH17" i="3" s="1"/>
  <c r="EX4" i="3"/>
  <c r="DN224" i="3"/>
  <c r="DN225" i="3" l="1"/>
  <c r="DN226" i="3" s="1"/>
  <c r="ER225" i="3"/>
  <c r="ER226" i="3" s="1"/>
  <c r="EF225" i="3"/>
  <c r="EF226" i="3" s="1"/>
  <c r="EZ4" i="3"/>
  <c r="EX224" i="3"/>
  <c r="DZ225" i="3"/>
  <c r="DZ226" i="3" s="1"/>
  <c r="EL225" i="3"/>
  <c r="EL226" i="3" s="1"/>
  <c r="DH225" i="3"/>
  <c r="DH226" i="3" s="1"/>
  <c r="DT225" i="3"/>
  <c r="DT226" i="3" s="1"/>
  <c r="FB4" i="3" l="1"/>
  <c r="EZ224" i="3"/>
  <c r="EX225" i="3"/>
  <c r="EX226" i="3" s="1"/>
  <c r="FH4" i="3" l="1"/>
  <c r="FH224" i="3" s="1"/>
  <c r="FB224" i="3"/>
  <c r="EZ225" i="3"/>
  <c r="EZ226" i="3" s="1"/>
  <c r="FH225" i="3" l="1"/>
  <c r="FH226" i="3" s="1"/>
  <c r="FB225" i="3"/>
  <c r="FB226" i="3" s="1"/>
  <c r="C26" i="1" s="1"/>
  <c r="C32" i="1" s="1"/>
</calcChain>
</file>

<file path=xl/comments1.xml><?xml version="1.0" encoding="utf-8"?>
<comments xmlns="http://schemas.openxmlformats.org/spreadsheetml/2006/main">
  <authors>
    <author>BAKARA4</author>
    <author>tamas</author>
  </authors>
  <commentList>
    <comment ref="F5" authorId="0">
      <text>
        <r>
          <rPr>
            <b/>
            <sz val="8"/>
            <color indexed="81"/>
            <rFont val="Tahoma"/>
            <family val="2"/>
          </rPr>
          <t>שדה חובה::</t>
        </r>
        <r>
          <rPr>
            <sz val="8"/>
            <color indexed="81"/>
            <rFont val="Tahoma"/>
            <family val="2"/>
          </rPr>
          <t xml:space="preserve">
DD/MM/YYYY</t>
        </r>
      </text>
    </comment>
    <comment ref="A8" authorId="1">
      <text>
        <r>
          <rPr>
            <b/>
            <sz val="8"/>
            <color indexed="81"/>
            <rFont val="Tahoma"/>
            <family val="2"/>
          </rPr>
          <t>חובה למלא את כל השדות תחת סעיף פרטים כלליים</t>
        </r>
      </text>
    </comment>
    <comment ref="C21" authorId="0">
      <text>
        <r>
          <rPr>
            <sz val="8"/>
            <color indexed="81"/>
            <rFont val="Tahoma"/>
            <family val="2"/>
          </rPr>
          <t>בחירה מהרשימה (ע"י לחיצה על החץ מצד שמאל)</t>
        </r>
      </text>
    </comment>
    <comment ref="E21" authorId="1">
      <text>
        <r>
          <rPr>
            <sz val="8"/>
            <color indexed="81"/>
            <rFont val="Tahoma"/>
            <family val="2"/>
          </rPr>
          <t>בחירה מהרשימה (ע"י לחיצה על החץ מצד שמאל)</t>
        </r>
      </text>
    </comment>
  </commentList>
</comments>
</file>

<file path=xl/comments2.xml><?xml version="1.0" encoding="utf-8"?>
<comments xmlns="http://schemas.openxmlformats.org/spreadsheetml/2006/main">
  <authors>
    <author>rany</author>
    <author>נמרוד שחם</author>
    <author>eitan.r</author>
    <author>madan</author>
  </authors>
  <commentList>
    <comment ref="D3" authorId="0">
      <text>
        <r>
          <rPr>
            <sz val="8"/>
            <color indexed="81"/>
            <rFont val="Tahoma"/>
            <family val="2"/>
          </rPr>
          <t xml:space="preserve">יש לבחור קוד מתאים:
קוד 1= רגיל
קוד 2=  עובד חב' כ"א/ חליף כ"א
קוד 3= מנכ"ל
קוד 4= מנכ"ל בחברה שכל עיסוקה מו"פ.
קוד 5= איש סגל אקדמי בשנת שבתון
קוד 6= איש סגל אקדמי
קוד 7= סטודנט בעל מלגה
ביאורים ניתן למצוא בטבלה בתחתית הגליון
</t>
        </r>
      </text>
    </comment>
    <comment ref="EY3" authorId="1">
      <text>
        <r>
          <rPr>
            <b/>
            <sz val="8"/>
            <color indexed="81"/>
            <rFont val="Tahoma"/>
            <family val="2"/>
          </rPr>
          <t xml:space="preserve">יש לכלול   את התשלומים החד-פעמיים המתיחסים לכלל תקופת המו"פ הנדונה ( בד"כ 12 חודשים)
הגליון עצמו יגביל את הסכום הנ"ל ביחס שבין חודשי העבודה בפועל לעובד, לבין כל חודשי תקופת המו"פ.
( במקביל, יש להפחית את התשלומים החד פעמיים הנרשמים כאן, מתוך השכר בחודש בו שולמו בפועל, כדי למנוע כפילות)
</t>
        </r>
      </text>
    </comment>
    <comment ref="FA3" authorId="1">
      <text>
        <r>
          <rPr>
            <b/>
            <sz val="8"/>
            <color indexed="81"/>
            <rFont val="Tahoma"/>
            <family val="2"/>
          </rPr>
          <t xml:space="preserve">הזכאות לחופשה הינה אך ורק </t>
        </r>
        <r>
          <rPr>
            <sz val="8"/>
            <color indexed="81"/>
            <rFont val="Tahoma"/>
            <family val="2"/>
          </rPr>
          <t xml:space="preserve">
 אם אחוזי התעסוקה  של העובד מתחשבים בהיעדרויותיו באופן שוטף.
לא כולל איש סגל ומלגאי</t>
        </r>
      </text>
    </comment>
    <comment ref="B225" authorId="2">
      <text>
        <r>
          <rPr>
            <sz val="8"/>
            <color indexed="81"/>
            <rFont val="Tahoma"/>
            <family val="2"/>
          </rPr>
          <t xml:space="preserve">לא כולל עובדי חברות כ"א (קוד שכר = 2)
</t>
        </r>
      </text>
    </comment>
    <comment ref="C233" authorId="3">
      <text>
        <r>
          <rPr>
            <b/>
            <sz val="8"/>
            <color indexed="81"/>
            <rFont val="Tahoma"/>
            <family val="2"/>
          </rPr>
          <t xml:space="preserve">כפי שנקבע בנוהל 200-03: "ניהול מערכת הכספים לצורכי מו"פ.." לשנת 2007. 
סכום זה הינו עלות כוללת למעביד בגין 100% משרה
</t>
        </r>
      </text>
    </comment>
  </commentList>
</comments>
</file>

<file path=xl/comments3.xml><?xml version="1.0" encoding="utf-8"?>
<comments xmlns="http://schemas.openxmlformats.org/spreadsheetml/2006/main">
  <authors>
    <author>rany</author>
  </authors>
  <commentList>
    <comment ref="C2" authorId="0">
      <text>
        <r>
          <rPr>
            <sz val="8"/>
            <color indexed="81"/>
            <rFont val="Tahoma"/>
            <family val="2"/>
          </rPr>
          <t>הקשה על תא לרישום סכום תפנה אותך לטבלה מקושרת בה יש לפרט את החשבוניות והסכומים הרלבנטים לסעיף.
הקשה על כותרת טבלת העזר תחזיר את הסמן חזרה לתא עם הסכום המצטבר.</t>
        </r>
      </text>
    </comment>
    <comment ref="C62" authorId="0">
      <text>
        <r>
          <rPr>
            <sz val="8"/>
            <color indexed="81"/>
            <rFont val="Tahoma"/>
            <family val="2"/>
          </rPr>
          <t>כפי שנקבע בכתב האישור ומוזן בעמוד הפרטים הכלליים וריכוז הוצאות</t>
        </r>
      </text>
    </comment>
    <comment ref="E62" authorId="0">
      <text>
        <r>
          <rPr>
            <sz val="8"/>
            <color indexed="81"/>
            <rFont val="Tahoma"/>
            <family val="2"/>
          </rPr>
          <t>כפי שנקבע בכתב האישור ומוזן בעמוד הפרטים הכלליים וריכוז הוצאות</t>
        </r>
      </text>
    </comment>
  </commentList>
</comments>
</file>

<file path=xl/comments4.xml><?xml version="1.0" encoding="utf-8"?>
<comments xmlns="http://schemas.openxmlformats.org/spreadsheetml/2006/main">
  <authors>
    <author>rany</author>
  </authors>
  <commentList>
    <comment ref="C2" authorId="0">
      <text>
        <r>
          <rPr>
            <sz val="8"/>
            <color indexed="81"/>
            <rFont val="Tahoma"/>
            <family val="2"/>
          </rPr>
          <t>הקשה על תא לרישום סכום תפנה אותך לטבלה מקושרת בה יש לפרט את החשבוניות והסכומים הרלבנטים לסעיף.
הקשה על כותרת טבלת העזר תחזיר את הסמן חזרה לתא עם הסכום המצטבר.</t>
        </r>
      </text>
    </comment>
    <comment ref="C73" authorId="0">
      <text>
        <r>
          <rPr>
            <sz val="8"/>
            <color indexed="81"/>
            <rFont val="Tahoma"/>
            <family val="2"/>
          </rPr>
          <t>כפי שנקבע בכתב האישור ומוזן בעמוד הפרטים הכלליים וריכוז הוצאות</t>
        </r>
      </text>
    </comment>
    <comment ref="E73" authorId="0">
      <text>
        <r>
          <rPr>
            <sz val="8"/>
            <color indexed="81"/>
            <rFont val="Tahoma"/>
            <family val="2"/>
          </rPr>
          <t>כפי שנקבע בכתב האישור ומוזן בעמוד הפרטים הכלליים וריכוז הוצאות</t>
        </r>
      </text>
    </comment>
  </commentList>
</comments>
</file>

<file path=xl/comments5.xml><?xml version="1.0" encoding="utf-8"?>
<comments xmlns="http://schemas.openxmlformats.org/spreadsheetml/2006/main">
  <authors>
    <author>rany</author>
  </authors>
  <commentList>
    <comment ref="E1" authorId="0">
      <text>
        <r>
          <rPr>
            <sz val="8"/>
            <color indexed="81"/>
            <rFont val="Tahoma"/>
            <family val="2"/>
          </rPr>
          <t>עפ"י נתוני תחילת וסיום המו"פ כפי שנקבע בכתב האישור ומוזן בעמוד הפרטים הכלליים וריכוז הוצאות</t>
        </r>
      </text>
    </comment>
    <comment ref="H1" authorId="0">
      <text>
        <r>
          <rPr>
            <sz val="8"/>
            <color indexed="81"/>
            <rFont val="Tahoma"/>
            <family val="2"/>
          </rPr>
          <t>כפי שנקבע בכתב האישור ומוזן בעמוד הפרטים הכלליים וריכוז הוצאות</t>
        </r>
      </text>
    </comment>
    <comment ref="J1" authorId="0">
      <text>
        <r>
          <rPr>
            <sz val="8"/>
            <color indexed="81"/>
            <rFont val="Tahoma"/>
            <family val="2"/>
          </rPr>
          <t>כפי שנקבע בכתב האישור ומוזן בעמוד הפרטים הכלליים וריכוז הוצאות</t>
        </r>
      </text>
    </comment>
  </commentList>
</comments>
</file>

<file path=xl/comments6.xml><?xml version="1.0" encoding="utf-8"?>
<comments xmlns="http://schemas.openxmlformats.org/spreadsheetml/2006/main">
  <authors>
    <author>נמרוד שחם</author>
    <author>rany</author>
  </authors>
  <commentList>
    <comment ref="C2" authorId="0">
      <text>
        <r>
          <rPr>
            <sz val="8"/>
            <color indexed="81"/>
            <rFont val="Tahoma"/>
            <family val="2"/>
          </rPr>
          <t>יש לסווג לפטנטים או להוצאות שונות ("אחר") כדי לקבוע החלת תקרה רלבנטית.</t>
        </r>
      </text>
    </comment>
    <comment ref="E2" authorId="1">
      <text>
        <r>
          <rPr>
            <sz val="8"/>
            <color indexed="81"/>
            <rFont val="Tahoma"/>
            <family val="2"/>
          </rPr>
          <t>הקשה על תא לרישום סכום תפנה אותך לטבלה מקושרת בה יש לפרט את החשבוניות והסכומים הרלבנטים לסעיף.
הקשה על כותרת טבלת העזר תחזיר את הסמן חזרה לתא עם הסכום המצטבר</t>
        </r>
        <r>
          <rPr>
            <b/>
            <sz val="8"/>
            <color indexed="81"/>
            <rFont val="Tahoma"/>
            <family val="2"/>
          </rPr>
          <t>.</t>
        </r>
      </text>
    </comment>
    <comment ref="K2" authorId="0">
      <text>
        <r>
          <rPr>
            <sz val="8"/>
            <color indexed="81"/>
            <rFont val="Tahoma"/>
            <family val="2"/>
          </rPr>
          <t>יש לסווג לפטנטים או להוצאות שונות ("אחר") כדי לקבוע החלת תקרה רלבנטית.</t>
        </r>
      </text>
    </comment>
    <comment ref="M2" authorId="1">
      <text>
        <r>
          <rPr>
            <sz val="8"/>
            <color indexed="81"/>
            <rFont val="Tahoma"/>
            <family val="2"/>
          </rPr>
          <t>הקשה על תא לרישום סכום תפנה אותך לטבלה מקושרת בה יש לפרט את החשבוניות והסכומים הרלבנטים לסעיף.
הקשה על כותרת טבלת העזר תחזיר את הסמן חזרה לתא עם הסכום המצטבר</t>
        </r>
        <r>
          <rPr>
            <b/>
            <sz val="8"/>
            <color indexed="81"/>
            <rFont val="Tahoma"/>
            <family val="2"/>
          </rPr>
          <t>.</t>
        </r>
      </text>
    </comment>
    <comment ref="C63" authorId="1">
      <text>
        <r>
          <rPr>
            <sz val="8"/>
            <color indexed="81"/>
            <rFont val="Tahoma"/>
            <family val="2"/>
          </rPr>
          <t>כפי שנקבע בכתב האישור ומוזן בעמוד הפרטים הכלליים וריכוז הוצאות</t>
        </r>
      </text>
    </comment>
    <comment ref="E63" authorId="1">
      <text>
        <r>
          <rPr>
            <sz val="8"/>
            <color indexed="81"/>
            <rFont val="Tahoma"/>
            <family val="2"/>
          </rPr>
          <t>כפי שנקבע בכתב האישור ומוזן בעמוד הפרטים הכלליים וריכוז הוצאות</t>
        </r>
      </text>
    </comment>
  </commentList>
</comments>
</file>

<file path=xl/comments7.xml><?xml version="1.0" encoding="utf-8"?>
<comments xmlns="http://schemas.openxmlformats.org/spreadsheetml/2006/main">
  <authors>
    <author>rany</author>
  </authors>
  <commentList>
    <comment ref="C2" authorId="0">
      <text>
        <r>
          <rPr>
            <sz val="8"/>
            <color indexed="81"/>
            <rFont val="Tahoma"/>
            <family val="2"/>
          </rPr>
          <t>הקשה על תא לרישום סכום תפנה אותך לטבלה מקושרת בה יש לפרט את החשבוניות והסכומים הרלבנטים לסעיף.
הקשה על כותרת טבלת העזר תחזיר את הסמן חזרה לתא עם הסכום המצטבר.</t>
        </r>
      </text>
    </comment>
    <comment ref="C62" authorId="0">
      <text>
        <r>
          <rPr>
            <sz val="8"/>
            <color indexed="81"/>
            <rFont val="Tahoma"/>
            <family val="2"/>
          </rPr>
          <t>כפי שנקבע בכתב האישור ומוזן בעמוד הפרטים הכלליים וריכוז הוצאות</t>
        </r>
      </text>
    </comment>
    <comment ref="E62" authorId="0">
      <text>
        <r>
          <rPr>
            <sz val="8"/>
            <color indexed="81"/>
            <rFont val="Tahoma"/>
            <family val="2"/>
          </rPr>
          <t>כפי שנקבע בכתב האישור ומוזן בעמוד הפרטים הכלליים וריכוז הוצאות</t>
        </r>
      </text>
    </comment>
  </commentList>
</comments>
</file>

<file path=xl/sharedStrings.xml><?xml version="1.0" encoding="utf-8"?>
<sst xmlns="http://schemas.openxmlformats.org/spreadsheetml/2006/main" count="3820" uniqueCount="191">
  <si>
    <t xml:space="preserve">מס' </t>
  </si>
  <si>
    <t>סוג ההוצאה</t>
  </si>
  <si>
    <t>שונות</t>
  </si>
  <si>
    <t>סה"כ</t>
  </si>
  <si>
    <t>מס' סידורי</t>
  </si>
  <si>
    <t>סוג החומרים</t>
  </si>
  <si>
    <t>תקציב מקורי</t>
  </si>
  <si>
    <t>מס'  סידורי</t>
  </si>
  <si>
    <t>טלפון איש הקשר</t>
  </si>
  <si>
    <t>מיקוד</t>
  </si>
  <si>
    <t>ישוב</t>
  </si>
  <si>
    <t>מספר</t>
  </si>
  <si>
    <t xml:space="preserve"> </t>
  </si>
  <si>
    <t>שם החברה</t>
  </si>
  <si>
    <t>תואר ותפקיד במחקר</t>
  </si>
  <si>
    <t>קוד שכר</t>
  </si>
  <si>
    <t>תיאור</t>
  </si>
  <si>
    <t>רגיל</t>
  </si>
  <si>
    <t xml:space="preserve">סכום </t>
  </si>
  <si>
    <t>מס' סד'</t>
  </si>
  <si>
    <t xml:space="preserve">חותמת חברה </t>
  </si>
  <si>
    <t xml:space="preserve">שם וחתימת מנהל הכספים </t>
  </si>
  <si>
    <t>שם וחתימת מנהל המחקר</t>
  </si>
  <si>
    <t>מס'  סידורי (המשך)</t>
  </si>
  <si>
    <t>רבעון ראשון</t>
  </si>
  <si>
    <t>רבעון שני</t>
  </si>
  <si>
    <t>רבעון שלישי</t>
  </si>
  <si>
    <t>רבעון רביעי</t>
  </si>
  <si>
    <t>אחר</t>
  </si>
  <si>
    <t>נכון לתאריך :</t>
  </si>
  <si>
    <t>נוהל מס':</t>
  </si>
  <si>
    <t>נספח א'</t>
  </si>
  <si>
    <t>200-03</t>
  </si>
  <si>
    <t>שם</t>
  </si>
  <si>
    <t>שם קבלן משנה</t>
  </si>
  <si>
    <t>תאריך תשלום</t>
  </si>
  <si>
    <t>מהות עבודה</t>
  </si>
  <si>
    <t>הסכום לדו"ח זה לכל מהות עבודה</t>
  </si>
  <si>
    <t>שם מבצע</t>
  </si>
  <si>
    <t>איש סגל אקדמי</t>
  </si>
  <si>
    <t>תקופת הדו"ח:</t>
  </si>
  <si>
    <t>תחילת מו"פ:</t>
  </si>
  <si>
    <t>סיום מו"פ:</t>
  </si>
  <si>
    <t>מספר ברשם החברות</t>
  </si>
  <si>
    <t>כתובת החברה: רחוב</t>
  </si>
  <si>
    <t>סטודנט בעל מלגה</t>
  </si>
  <si>
    <t>סה"כ השתתפות המדינה בש"ח (מענק)</t>
  </si>
  <si>
    <t>חלקיות משרה</t>
  </si>
  <si>
    <t>סעיף כח אדם - שכר</t>
  </si>
  <si>
    <t>תיק:</t>
  </si>
  <si>
    <t>חברה:</t>
  </si>
  <si>
    <t>תאריך דו"ח:</t>
  </si>
  <si>
    <t>תקציב פחת מקורי</t>
  </si>
  <si>
    <t>מידע משלים לעובד</t>
  </si>
  <si>
    <t>סעיף חומרים וציוד מתכלה</t>
  </si>
  <si>
    <t>תאריך:</t>
  </si>
  <si>
    <t>סעיף קבלני משנה</t>
  </si>
  <si>
    <t>סעיף ציוד</t>
  </si>
  <si>
    <t>סה"כ משכורות + תקורה:</t>
  </si>
  <si>
    <t>סה"כ משכורות:</t>
  </si>
  <si>
    <t>תקורה לשכר:</t>
  </si>
  <si>
    <t>סעיף שונות ופטנטים</t>
  </si>
  <si>
    <t>מס' חומר</t>
  </si>
  <si>
    <t>חודשי מו"פ - כתב אישור:</t>
  </si>
  <si>
    <t xml:space="preserve">סה"כ הוצאות בדו"ח זה </t>
  </si>
  <si>
    <t>הסכום המדווח בדו"ח זה</t>
  </si>
  <si>
    <t>תאריך רכישה (dd/mm/yyyy)</t>
  </si>
  <si>
    <t xml:space="preserve">מס' חודשי שימוש בדו"ח זה </t>
  </si>
  <si>
    <t>עלות הציוד</t>
  </si>
  <si>
    <t>תקופת מו"פ בכתב האישור</t>
  </si>
  <si>
    <t>תאריך רכישה</t>
  </si>
  <si>
    <t>פרטי העובד (הקשה על התא תפנה אותך לצפיה בטבלת קודי שכר)</t>
  </si>
  <si>
    <t>טבלת קודי שכר (הקשה על תא זה תחזיר אותך לראשית הטבלה)</t>
  </si>
  <si>
    <t>פרטים כלליים</t>
  </si>
  <si>
    <t>תקציב מקורי לעובד</t>
  </si>
  <si>
    <t>תקציב מקורי המאושר עבור מהות עבודה</t>
  </si>
  <si>
    <t>סוג הציוד</t>
  </si>
  <si>
    <t xml:space="preserve">סה"כ התקציב המאושר בש"ח </t>
  </si>
  <si>
    <t>סה"כ התקציב המאושר בש"ח (כמפורט בסעיפי התקציב)</t>
  </si>
  <si>
    <t xml:space="preserve">אחוז השימוש בציוד בתיק </t>
  </si>
  <si>
    <t>מס' התיק בלשכת המדען</t>
  </si>
  <si>
    <t>נושא המחקר</t>
  </si>
  <si>
    <t>נתונים לדו"ח זה</t>
  </si>
  <si>
    <t>תקף מתאריך:</t>
  </si>
  <si>
    <t>E-MAIL</t>
  </si>
  <si>
    <t>פקס חברה</t>
  </si>
  <si>
    <t>טלפון חברה</t>
  </si>
  <si>
    <t>שם איש קשר ללשכת המדען הראשי</t>
  </si>
  <si>
    <t xml:space="preserve">שכר </t>
  </si>
  <si>
    <t xml:space="preserve">עלויות סוציאליות </t>
  </si>
  <si>
    <t>סה"כ בדו"ח זה</t>
  </si>
  <si>
    <t>אחוז תעסוקה במו"פ</t>
  </si>
  <si>
    <t>דיווח החברה בגין עלות השכר במו"פ</t>
  </si>
  <si>
    <t>תקרת שכר+סוציאליות (אין מיגבלה בהזנת הנתונים)</t>
  </si>
  <si>
    <t>תקרת אחוז התעסוקה במו"פ (ההזנה מוגבלת לתיקרות)</t>
  </si>
  <si>
    <t>עובד חברת כ"א/חליף כ"א</t>
  </si>
  <si>
    <t>מנכ"ל</t>
  </si>
  <si>
    <t>מנכ"ל חברת מו"פ</t>
  </si>
  <si>
    <t>איש סגל אקדמי בשבתון</t>
  </si>
  <si>
    <t>מו"פ רגיל</t>
  </si>
  <si>
    <t>נופר</t>
  </si>
  <si>
    <t>איגוד משתמשים</t>
  </si>
  <si>
    <t xml:space="preserve">תקורה </t>
  </si>
  <si>
    <t>מגנטון תעשייה</t>
  </si>
  <si>
    <t>מגנטון אקדמיה</t>
  </si>
  <si>
    <t>מו"פ עסקי בחקלאות</t>
  </si>
  <si>
    <t>תוכנית</t>
  </si>
  <si>
    <t>סוג הציוד הייעודי</t>
  </si>
  <si>
    <t>ציוד יעודי: בשימוש במאגדים ואיגודי משתמשים בלבד</t>
  </si>
  <si>
    <t>קוד נבחר:</t>
  </si>
  <si>
    <t>מאגד תעשייה</t>
  </si>
  <si>
    <t>מאגד אקדמיה</t>
  </si>
  <si>
    <t>ציוד יעודי</t>
  </si>
  <si>
    <t>תקורה על חומרים</t>
  </si>
  <si>
    <t>10=זכאי תקורת חומרים</t>
  </si>
  <si>
    <t>20=זכאי ציוד יעודי</t>
  </si>
  <si>
    <t>קודים 0,2</t>
  </si>
  <si>
    <t>קוד</t>
  </si>
  <si>
    <t>מכוני מחקר</t>
  </si>
  <si>
    <t>כ"א</t>
  </si>
  <si>
    <t>V</t>
  </si>
  <si>
    <t>כ"א תקורה</t>
  </si>
  <si>
    <t>--</t>
  </si>
  <si>
    <t>חומרים</t>
  </si>
  <si>
    <t>חומרים תקורה</t>
  </si>
  <si>
    <t>קב"מ</t>
  </si>
  <si>
    <t>ציוד</t>
  </si>
  <si>
    <t>רבעון:</t>
  </si>
  <si>
    <t>לאיש סגל אקדמי התקרה מושתתת על חלקיות המישרה ולא על אחוז התעסוקה במו"פ</t>
  </si>
  <si>
    <t>באיגוד משתמשים יש לדווח על שליש (33.3%) בלבד מעלות הציוד מידי שנה.</t>
  </si>
  <si>
    <t>רבעון ראשון מתוקן</t>
  </si>
  <si>
    <t>רבעון שני מתוקן</t>
  </si>
  <si>
    <t xml:space="preserve">רבעון שלישי מתוקן </t>
  </si>
  <si>
    <t>רבעון רביעי מתוקן</t>
  </si>
  <si>
    <t xml:space="preserve">הננו מצהירים כי דו"ח זה תואם את הרשום בספרי החשבונות שלנו, וכי ההוצאות דלעיל הוצאו אך ורק בגין המחקר הנדון ,נוצרו בתקופת המו"פ ושולמו לא יאוחר מ-60 יום לאחר תום  תקופת המו"פ. </t>
  </si>
  <si>
    <t>הצהרה</t>
  </si>
  <si>
    <t>סוג ההוצאה - יש לסמן "פטנט" או "אחר"</t>
  </si>
  <si>
    <t>מספר פטנט</t>
  </si>
  <si>
    <t>הסכום שדווח בפטנט בתיקים קודמים</t>
  </si>
  <si>
    <t>פטנט</t>
  </si>
  <si>
    <t>דיווח כספי סופי :</t>
  </si>
  <si>
    <t>הפחת שדווח בתיקים קודמים</t>
  </si>
  <si>
    <t>שכר מוגבל בתקרה לחודש</t>
  </si>
  <si>
    <t>סכומי תקרה לפי חודשים</t>
  </si>
  <si>
    <t>סה"כ חודשי עבודה במו"פ</t>
  </si>
  <si>
    <t>אחוז תעסוקה ממוצע בחודשים אלו</t>
  </si>
  <si>
    <t>תשלומים חד פעמיים לתקופת הדווח של העובד (הבראה, בונוסים לתקופה וכד')</t>
  </si>
  <si>
    <t>סכום מוגבל בתקרה כולל תשלומים חד פעמיים</t>
  </si>
  <si>
    <t xml:space="preserve">האם זכאי לחופשה ומחלה </t>
  </si>
  <si>
    <t>הסכום המדווח בדוח זה (כולל 6% חופשה ומחלה) מוגבל בתקרות</t>
  </si>
  <si>
    <t>כן</t>
  </si>
  <si>
    <t>לא</t>
  </si>
  <si>
    <t>סה"כ חודשים בתקופה:</t>
  </si>
  <si>
    <t xml:space="preserve">שנות אדם מוגבל בתקרה </t>
  </si>
  <si>
    <t>שנות אדם מוגבל בתקרה</t>
  </si>
  <si>
    <t>שונות ופטנטים</t>
  </si>
  <si>
    <t>חותמת רואי החשבון לשם זיהוי</t>
  </si>
  <si>
    <t xml:space="preserve">    </t>
  </si>
  <si>
    <t>הננו מצהירים כי הציוד הייעודי שנכלל בדוח אינו משועבד לצד שלישי.</t>
  </si>
  <si>
    <t>מס' חודשי שימוש תחת מגבלת 3 שנים</t>
  </si>
  <si>
    <t>הסכום המדווח בדו"ח זה עד גובה העלות המקורית</t>
  </si>
  <si>
    <t xml:space="preserve">חומרים </t>
  </si>
  <si>
    <t xml:space="preserve">ציוד </t>
  </si>
  <si>
    <t xml:space="preserve">קבלני משנה </t>
  </si>
  <si>
    <t>כח אדם - שכר</t>
  </si>
  <si>
    <t>ציוד יעודי (מגנ"ט)</t>
  </si>
  <si>
    <t>תאריך היווצרות ההוצאה (מתן השירות)</t>
  </si>
  <si>
    <t>תאריך היווצרות ההוצאה (רכישה/כניסה)</t>
  </si>
  <si>
    <t>סכום מוגבל בתקרות</t>
  </si>
  <si>
    <t>חממות</t>
  </si>
  <si>
    <t>קודים 0,3,4,5</t>
  </si>
  <si>
    <t>תושב חוזר</t>
  </si>
  <si>
    <t>מימד</t>
  </si>
  <si>
    <t>את הגליון המלא יש לשלוח לכתובת דוא"ל : sgira@innovationisrael.org.il</t>
  </si>
  <si>
    <t>ביקורת רואה חשבון</t>
  </si>
  <si>
    <t>סה"כ מוגבל בתקרות וניתן לאישור בדו"ח זה</t>
  </si>
  <si>
    <t xml:space="preserve">תיאום               </t>
  </si>
  <si>
    <t xml:space="preserve">סכום ניתן לאישור           </t>
  </si>
  <si>
    <t>סכום מומלץ</t>
  </si>
  <si>
    <t>תיאום     </t>
  </si>
  <si>
    <t xml:space="preserve">סכום ניתן לאישור  </t>
  </si>
  <si>
    <t>שם הקבלן</t>
  </si>
  <si>
    <t>נותן השירות</t>
  </si>
  <si>
    <t>שם הספק</t>
  </si>
  <si>
    <t>סכום ניתן לאישור</t>
  </si>
  <si>
    <t>תאריך הכנה</t>
  </si>
  <si>
    <t>הזנת 2 השדות לעיל הינה תנאי למשיכת התקציב לשדות מטה</t>
  </si>
  <si>
    <t xml:space="preserve">שם בודק </t>
  </si>
  <si>
    <r>
      <t xml:space="preserve">ריכוז ההוצאות </t>
    </r>
    <r>
      <rPr>
        <sz val="14"/>
        <rFont val="David"/>
        <family val="2"/>
        <charset val="177"/>
      </rPr>
      <t>(נקלט אוטומטית מתוך הגליונות)</t>
    </r>
  </si>
  <si>
    <t>גרסה: 1-19</t>
  </si>
  <si>
    <t>קישור לאתר רשות החדשנות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</si>
</sst>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 * #,##0_ ;_ * \-#,##0_ ;_ * &quot;-&quot;_ ;_ @_ "/>
    <numFmt numFmtId="43" formatCode="_ * #,##0.00_ ;_ * \-#,##0.00_ ;_ * &quot;-&quot;??_ ;_ @_ "/>
    <numFmt numFmtId="164" formatCode="[&lt;=9999999][$-1000000]###\-####;[$-1000000]\(###\)\ ###\-####"/>
    <numFmt numFmtId="165" formatCode="mm/yy"/>
    <numFmt numFmtId="166" formatCode="[$-1010000]m/d/yyyy;@"/>
    <numFmt numFmtId="167" formatCode="0.0%"/>
    <numFmt numFmtId="168" formatCode="mm/yyyy"/>
    <numFmt numFmtId="169" formatCode="#,##0_ ;[Red]\-#,##0\ "/>
  </numFmts>
  <fonts count="39" x14ac:knownFonts="1">
    <font>
      <sz val="10"/>
      <name val="Arial"/>
      <charset val="177"/>
    </font>
    <font>
      <sz val="10"/>
      <name val="Arial"/>
      <family val="2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name val="David"/>
      <family val="2"/>
      <charset val="177"/>
    </font>
    <font>
      <b/>
      <sz val="12"/>
      <color indexed="8"/>
      <name val="David"/>
      <family val="2"/>
      <charset val="177"/>
    </font>
    <font>
      <sz val="8"/>
      <name val="Arial"/>
      <family val="2"/>
    </font>
    <font>
      <b/>
      <sz val="10"/>
      <name val="David"/>
      <family val="2"/>
      <charset val="177"/>
    </font>
    <font>
      <sz val="12"/>
      <name val="David"/>
      <family val="2"/>
      <charset val="177"/>
    </font>
    <font>
      <sz val="10"/>
      <name val="David"/>
      <family val="2"/>
      <charset val="177"/>
    </font>
    <font>
      <u/>
      <sz val="10"/>
      <color indexed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name val="David"/>
      <family val="2"/>
      <charset val="177"/>
    </font>
    <font>
      <b/>
      <sz val="16"/>
      <name val="David"/>
      <family val="2"/>
      <charset val="177"/>
    </font>
    <font>
      <sz val="9"/>
      <name val="David"/>
      <family val="2"/>
      <charset val="177"/>
    </font>
    <font>
      <u/>
      <sz val="10"/>
      <color indexed="12"/>
      <name val="David"/>
      <family val="2"/>
      <charset val="177"/>
    </font>
    <font>
      <b/>
      <sz val="14"/>
      <name val="Aharoni"/>
      <charset val="177"/>
    </font>
    <font>
      <sz val="14"/>
      <name val="Aharoni"/>
      <charset val="177"/>
    </font>
    <font>
      <sz val="10"/>
      <name val="Aharoni"/>
      <charset val="177"/>
    </font>
    <font>
      <b/>
      <sz val="16"/>
      <name val="Aharoni"/>
      <charset val="177"/>
    </font>
    <font>
      <b/>
      <sz val="11"/>
      <name val="Aharoni"/>
      <charset val="177"/>
    </font>
    <font>
      <b/>
      <sz val="11"/>
      <name val="David"/>
      <family val="2"/>
      <charset val="177"/>
    </font>
    <font>
      <sz val="14"/>
      <name val="David"/>
      <family val="2"/>
      <charset val="177"/>
    </font>
    <font>
      <sz val="14"/>
      <color indexed="8"/>
      <name val="David"/>
      <family val="2"/>
      <charset val="177"/>
    </font>
    <font>
      <b/>
      <sz val="12"/>
      <color indexed="12"/>
      <name val="David"/>
      <family val="2"/>
      <charset val="177"/>
    </font>
    <font>
      <sz val="10"/>
      <color indexed="9"/>
      <name val="David"/>
      <family val="2"/>
      <charset val="177"/>
    </font>
    <font>
      <b/>
      <sz val="13"/>
      <name val="David"/>
      <family val="2"/>
      <charset val="177"/>
    </font>
    <font>
      <b/>
      <u/>
      <sz val="22"/>
      <name val="Aharoni"/>
      <charset val="177"/>
    </font>
    <font>
      <b/>
      <sz val="10"/>
      <name val="Arial"/>
      <family val="2"/>
    </font>
    <font>
      <b/>
      <sz val="10"/>
      <color indexed="57"/>
      <name val="David"/>
      <family val="2"/>
      <charset val="177"/>
    </font>
    <font>
      <sz val="10"/>
      <name val="David"/>
      <family val="2"/>
      <charset val="177"/>
    </font>
    <font>
      <b/>
      <sz val="10"/>
      <name val="David"/>
      <family val="2"/>
      <charset val="177"/>
    </font>
    <font>
      <u/>
      <sz val="10"/>
      <color indexed="12"/>
      <name val="David"/>
      <family val="2"/>
      <charset val="177"/>
    </font>
    <font>
      <b/>
      <sz val="12"/>
      <name val="David"/>
      <family val="2"/>
      <charset val="177"/>
    </font>
    <font>
      <sz val="12"/>
      <name val="David"/>
      <family val="2"/>
      <charset val="177"/>
    </font>
    <font>
      <b/>
      <sz val="11"/>
      <name val="David"/>
      <family val="2"/>
      <charset val="177"/>
    </font>
    <font>
      <b/>
      <sz val="14"/>
      <name val="David"/>
      <family val="2"/>
      <charset val="177"/>
    </font>
    <font>
      <sz val="11"/>
      <color rgb="FF1F497D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gray0625">
        <bgColor indexed="22"/>
      </patternFill>
    </fill>
    <fill>
      <patternFill patternType="gray0625">
        <fgColor indexed="8"/>
        <bgColor indexed="22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9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41" fontId="1" fillId="0" borderId="0" applyFont="0" applyFill="0" applyBorder="0" applyAlignment="0" applyProtection="0"/>
  </cellStyleXfs>
  <cellXfs count="557">
    <xf numFmtId="0" fontId="0" fillId="0" borderId="0" xfId="0"/>
    <xf numFmtId="3" fontId="8" fillId="0" borderId="0" xfId="0" applyNumberFormat="1" applyFont="1" applyFill="1" applyBorder="1" applyAlignment="1" applyProtection="1">
      <alignment horizontal="center" vertical="center" wrapText="1" readingOrder="2"/>
    </xf>
    <xf numFmtId="0" fontId="8" fillId="0" borderId="0" xfId="0" applyFont="1" applyProtection="1"/>
    <xf numFmtId="0" fontId="9" fillId="0" borderId="0" xfId="0" applyFont="1" applyProtection="1"/>
    <xf numFmtId="0" fontId="9" fillId="0" borderId="0" xfId="0" applyFont="1" applyFill="1" applyProtection="1"/>
    <xf numFmtId="14" fontId="3" fillId="0" borderId="0" xfId="0" applyNumberFormat="1" applyFont="1" applyBorder="1" applyAlignment="1" applyProtection="1">
      <alignment horizontal="center"/>
    </xf>
    <xf numFmtId="0" fontId="9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165" fontId="9" fillId="0" borderId="0" xfId="0" applyNumberFormat="1" applyFont="1" applyProtection="1"/>
    <xf numFmtId="0" fontId="9" fillId="0" borderId="0" xfId="0" applyFont="1" applyBorder="1" applyAlignment="1" applyProtection="1">
      <alignment vertical="center" wrapText="1" readingOrder="2"/>
    </xf>
    <xf numFmtId="0" fontId="19" fillId="0" borderId="0" xfId="0" applyFont="1" applyProtection="1"/>
    <xf numFmtId="0" fontId="9" fillId="0" borderId="0" xfId="0" applyFont="1" applyAlignment="1" applyProtection="1">
      <alignment horizontal="center"/>
    </xf>
    <xf numFmtId="3" fontId="16" fillId="0" borderId="1" xfId="3" quotePrefix="1" applyNumberFormat="1" applyFont="1" applyBorder="1" applyAlignment="1" applyProtection="1">
      <alignment horizontal="center" vertical="center"/>
    </xf>
    <xf numFmtId="3" fontId="9" fillId="2" borderId="1" xfId="0" applyNumberFormat="1" applyFont="1" applyFill="1" applyBorder="1" applyAlignment="1" applyProtection="1">
      <alignment horizontal="center" vertical="center" wrapText="1" readingOrder="2"/>
    </xf>
    <xf numFmtId="0" fontId="9" fillId="0" borderId="0" xfId="0" applyFont="1" applyAlignment="1" applyProtection="1">
      <alignment horizontal="right"/>
    </xf>
    <xf numFmtId="0" fontId="7" fillId="3" borderId="2" xfId="0" applyFont="1" applyFill="1" applyBorder="1" applyAlignment="1" applyProtection="1">
      <alignment horizontal="center" wrapText="1" readingOrder="2"/>
    </xf>
    <xf numFmtId="0" fontId="7" fillId="3" borderId="3" xfId="0" applyFont="1" applyFill="1" applyBorder="1" applyAlignment="1" applyProtection="1">
      <alignment horizontal="center" wrapText="1" readingOrder="2"/>
    </xf>
    <xf numFmtId="0" fontId="7" fillId="3" borderId="4" xfId="0" applyFont="1" applyFill="1" applyBorder="1" applyAlignment="1" applyProtection="1">
      <alignment horizontal="center" wrapText="1" readingOrder="2"/>
    </xf>
    <xf numFmtId="0" fontId="9" fillId="0" borderId="1" xfId="0" applyFont="1" applyBorder="1" applyAlignment="1" applyProtection="1">
      <alignment horizontal="center"/>
    </xf>
    <xf numFmtId="0" fontId="9" fillId="4" borderId="1" xfId="0" applyFont="1" applyFill="1" applyBorder="1" applyAlignment="1" applyProtection="1">
      <alignment horizontal="center"/>
    </xf>
    <xf numFmtId="0" fontId="9" fillId="2" borderId="5" xfId="0" applyFont="1" applyFill="1" applyBorder="1" applyProtection="1"/>
    <xf numFmtId="0" fontId="9" fillId="2" borderId="6" xfId="0" applyFont="1" applyFill="1" applyBorder="1" applyProtection="1"/>
    <xf numFmtId="0" fontId="9" fillId="2" borderId="7" xfId="0" applyFont="1" applyFill="1" applyBorder="1" applyProtection="1"/>
    <xf numFmtId="3" fontId="9" fillId="2" borderId="8" xfId="0" applyNumberFormat="1" applyFont="1" applyFill="1" applyBorder="1" applyProtection="1"/>
    <xf numFmtId="0" fontId="9" fillId="0" borderId="0" xfId="0" applyFont="1" applyBorder="1" applyProtection="1"/>
    <xf numFmtId="0" fontId="9" fillId="0" borderId="1" xfId="0" applyFont="1" applyFill="1" applyBorder="1" applyAlignment="1" applyProtection="1">
      <alignment horizontal="center"/>
    </xf>
    <xf numFmtId="169" fontId="9" fillId="0" borderId="0" xfId="0" applyNumberFormat="1" applyFont="1" applyProtection="1"/>
    <xf numFmtId="0" fontId="18" fillId="0" borderId="0" xfId="0" applyFont="1" applyBorder="1" applyProtection="1"/>
    <xf numFmtId="0" fontId="9" fillId="5" borderId="0" xfId="0" applyFont="1" applyFill="1" applyProtection="1"/>
    <xf numFmtId="0" fontId="7" fillId="2" borderId="1" xfId="0" applyFont="1" applyFill="1" applyBorder="1" applyAlignment="1" applyProtection="1">
      <alignment horizontal="center" wrapText="1" readingOrder="2"/>
    </xf>
    <xf numFmtId="0" fontId="9" fillId="5" borderId="0" xfId="0" applyFont="1" applyFill="1" applyAlignment="1" applyProtection="1">
      <alignment horizontal="center"/>
    </xf>
    <xf numFmtId="0" fontId="9" fillId="5" borderId="0" xfId="0" applyFont="1" applyFill="1" applyAlignment="1" applyProtection="1">
      <alignment vertical="center"/>
    </xf>
    <xf numFmtId="0" fontId="7" fillId="0" borderId="0" xfId="0" applyFont="1" applyFill="1" applyBorder="1" applyAlignment="1" applyProtection="1">
      <alignment horizontal="justify" vertical="top" wrapText="1" readingOrder="2"/>
    </xf>
    <xf numFmtId="0" fontId="10" fillId="3" borderId="9" xfId="3" applyFill="1" applyBorder="1" applyAlignment="1" applyProtection="1">
      <alignment horizontal="center" wrapText="1" readingOrder="2"/>
    </xf>
    <xf numFmtId="0" fontId="9" fillId="0" borderId="0" xfId="0" applyFont="1" applyAlignment="1" applyProtection="1"/>
    <xf numFmtId="0" fontId="19" fillId="0" borderId="0" xfId="0" applyFont="1" applyAlignment="1" applyProtection="1"/>
    <xf numFmtId="0" fontId="10" fillId="0" borderId="0" xfId="3" applyFill="1" applyAlignment="1" applyProtection="1"/>
    <xf numFmtId="0" fontId="9" fillId="6" borderId="1" xfId="0" applyFont="1" applyFill="1" applyBorder="1" applyAlignment="1" applyProtection="1">
      <alignment horizontal="center" wrapText="1"/>
    </xf>
    <xf numFmtId="0" fontId="9" fillId="0" borderId="1" xfId="0" applyFont="1" applyFill="1" applyBorder="1" applyProtection="1"/>
    <xf numFmtId="165" fontId="9" fillId="0" borderId="0" xfId="0" applyNumberFormat="1" applyFont="1" applyFill="1" applyProtection="1"/>
    <xf numFmtId="0" fontId="7" fillId="7" borderId="10" xfId="0" applyFont="1" applyFill="1" applyBorder="1" applyAlignment="1" applyProtection="1">
      <alignment horizontal="center" wrapText="1" readingOrder="2"/>
    </xf>
    <xf numFmtId="0" fontId="13" fillId="7" borderId="1" xfId="0" applyFont="1" applyFill="1" applyBorder="1" applyAlignment="1" applyProtection="1">
      <alignment horizontal="center" wrapText="1" readingOrder="2"/>
    </xf>
    <xf numFmtId="0" fontId="13" fillId="7" borderId="11" xfId="0" applyFont="1" applyFill="1" applyBorder="1" applyAlignment="1" applyProtection="1">
      <alignment horizontal="center" wrapText="1" readingOrder="2"/>
    </xf>
    <xf numFmtId="0" fontId="3" fillId="8" borderId="12" xfId="0" applyFont="1" applyFill="1" applyBorder="1" applyAlignment="1" applyProtection="1">
      <alignment horizontal="center" wrapText="1" readingOrder="2"/>
    </xf>
    <xf numFmtId="0" fontId="14" fillId="8" borderId="13" xfId="0" applyFont="1" applyFill="1" applyBorder="1" applyAlignment="1" applyProtection="1">
      <alignment horizontal="center" wrapText="1" readingOrder="2"/>
    </xf>
    <xf numFmtId="0" fontId="3" fillId="9" borderId="13" xfId="0" applyFont="1" applyFill="1" applyBorder="1" applyAlignment="1" applyProtection="1">
      <alignment horizontal="center" wrapText="1" readingOrder="2"/>
    </xf>
    <xf numFmtId="14" fontId="3" fillId="2" borderId="13" xfId="0" applyNumberFormat="1" applyFont="1" applyFill="1" applyBorder="1" applyAlignment="1" applyProtection="1">
      <alignment horizontal="center" wrapText="1" readingOrder="2"/>
    </xf>
    <xf numFmtId="0" fontId="22" fillId="2" borderId="14" xfId="0" applyFont="1" applyFill="1" applyBorder="1" applyAlignment="1" applyProtection="1">
      <alignment horizontal="center" wrapText="1" readingOrder="2"/>
    </xf>
    <xf numFmtId="0" fontId="22" fillId="2" borderId="1" xfId="0" applyFont="1" applyFill="1" applyBorder="1" applyAlignment="1" applyProtection="1">
      <alignment horizontal="center" wrapText="1" readingOrder="2"/>
    </xf>
    <xf numFmtId="0" fontId="22" fillId="2" borderId="14" xfId="0" applyFont="1" applyFill="1" applyBorder="1" applyAlignment="1" applyProtection="1">
      <alignment horizontal="center" vertical="center" wrapText="1" readingOrder="2"/>
    </xf>
    <xf numFmtId="0" fontId="22" fillId="2" borderId="1" xfId="0" applyFont="1" applyFill="1" applyBorder="1" applyAlignment="1" applyProtection="1">
      <alignment horizontal="right" vertical="center" wrapText="1" readingOrder="2"/>
    </xf>
    <xf numFmtId="0" fontId="22" fillId="2" borderId="15" xfId="0" applyFont="1" applyFill="1" applyBorder="1" applyAlignment="1" applyProtection="1">
      <alignment horizontal="center" vertical="center" wrapText="1" readingOrder="2"/>
    </xf>
    <xf numFmtId="0" fontId="22" fillId="2" borderId="16" xfId="0" applyFont="1" applyFill="1" applyBorder="1" applyAlignment="1" applyProtection="1">
      <alignment horizontal="right" vertical="center" wrapText="1" readingOrder="2"/>
    </xf>
    <xf numFmtId="0" fontId="22" fillId="2" borderId="17" xfId="0" applyFont="1" applyFill="1" applyBorder="1" applyAlignment="1" applyProtection="1">
      <alignment vertical="center" wrapText="1" readingOrder="2"/>
    </xf>
    <xf numFmtId="0" fontId="17" fillId="7" borderId="18" xfId="0" applyFont="1" applyFill="1" applyBorder="1" applyAlignment="1" applyProtection="1">
      <alignment wrapText="1"/>
    </xf>
    <xf numFmtId="0" fontId="7" fillId="7" borderId="19" xfId="0" applyFont="1" applyFill="1" applyBorder="1" applyAlignment="1" applyProtection="1">
      <alignment horizontal="right" vertical="top" wrapText="1" readingOrder="2"/>
    </xf>
    <xf numFmtId="0" fontId="7" fillId="7" borderId="20" xfId="0" applyFont="1" applyFill="1" applyBorder="1" applyAlignment="1" applyProtection="1">
      <alignment horizontal="center" wrapText="1" readingOrder="2"/>
    </xf>
    <xf numFmtId="0" fontId="7" fillId="7" borderId="1" xfId="0" applyFont="1" applyFill="1" applyBorder="1" applyAlignment="1" applyProtection="1">
      <alignment horizontal="center" wrapText="1" readingOrder="2"/>
    </xf>
    <xf numFmtId="0" fontId="7" fillId="7" borderId="11" xfId="0" applyFont="1" applyFill="1" applyBorder="1" applyAlignment="1" applyProtection="1">
      <alignment wrapText="1" readingOrder="2"/>
    </xf>
    <xf numFmtId="0" fontId="18" fillId="7" borderId="18" xfId="0" applyFont="1" applyFill="1" applyBorder="1" applyProtection="1"/>
    <xf numFmtId="3" fontId="9" fillId="7" borderId="1" xfId="0" applyNumberFormat="1" applyFont="1" applyFill="1" applyBorder="1" applyAlignment="1" applyProtection="1">
      <alignment horizontal="center" vertical="center" wrapText="1" readingOrder="2"/>
    </xf>
    <xf numFmtId="3" fontId="7" fillId="7" borderId="13" xfId="0" applyNumberFormat="1" applyFont="1" applyFill="1" applyBorder="1" applyAlignment="1" applyProtection="1">
      <alignment horizontal="center" vertical="center" wrapText="1" readingOrder="2"/>
    </xf>
    <xf numFmtId="3" fontId="7" fillId="7" borderId="1" xfId="0" applyNumberFormat="1" applyFont="1" applyFill="1" applyBorder="1" applyAlignment="1" applyProtection="1">
      <alignment horizontal="center" vertical="center" wrapText="1" readingOrder="2"/>
    </xf>
    <xf numFmtId="3" fontId="7" fillId="7" borderId="6" xfId="0" applyNumberFormat="1" applyFont="1" applyFill="1" applyBorder="1" applyAlignment="1" applyProtection="1">
      <alignment horizontal="center" vertical="center" wrapText="1" readingOrder="2"/>
    </xf>
    <xf numFmtId="0" fontId="7" fillId="7" borderId="19" xfId="0" applyFont="1" applyFill="1" applyBorder="1" applyAlignment="1" applyProtection="1">
      <alignment vertical="center" wrapText="1" readingOrder="2"/>
    </xf>
    <xf numFmtId="3" fontId="7" fillId="7" borderId="21" xfId="0" applyNumberFormat="1" applyFont="1" applyFill="1" applyBorder="1" applyAlignment="1" applyProtection="1">
      <alignment horizontal="center" vertical="center" wrapText="1" readingOrder="2"/>
    </xf>
    <xf numFmtId="3" fontId="7" fillId="7" borderId="22" xfId="0" applyNumberFormat="1" applyFont="1" applyFill="1" applyBorder="1" applyAlignment="1" applyProtection="1">
      <alignment horizontal="center" vertical="center" wrapText="1" readingOrder="2"/>
    </xf>
    <xf numFmtId="3" fontId="7" fillId="7" borderId="23" xfId="0" applyNumberFormat="1" applyFont="1" applyFill="1" applyBorder="1" applyAlignment="1" applyProtection="1">
      <alignment horizontal="center" vertical="center" wrapText="1" readingOrder="2"/>
    </xf>
    <xf numFmtId="0" fontId="7" fillId="7" borderId="20" xfId="0" applyFont="1" applyFill="1" applyBorder="1" applyAlignment="1" applyProtection="1">
      <alignment vertical="center" wrapText="1" readingOrder="2"/>
    </xf>
    <xf numFmtId="9" fontId="7" fillId="7" borderId="24" xfId="0" applyNumberFormat="1" applyFont="1" applyFill="1" applyBorder="1" applyAlignment="1" applyProtection="1">
      <alignment vertical="center" wrapText="1" readingOrder="2"/>
    </xf>
    <xf numFmtId="3" fontId="7" fillId="7" borderId="10" xfId="0" applyNumberFormat="1" applyFont="1" applyFill="1" applyBorder="1" applyAlignment="1" applyProtection="1">
      <alignment horizontal="center" vertical="center" wrapText="1" readingOrder="2"/>
    </xf>
    <xf numFmtId="3" fontId="7" fillId="7" borderId="25" xfId="0" applyNumberFormat="1" applyFont="1" applyFill="1" applyBorder="1" applyAlignment="1" applyProtection="1">
      <alignment horizontal="center" vertical="center" wrapText="1" readingOrder="2"/>
    </xf>
    <xf numFmtId="3" fontId="7" fillId="7" borderId="24" xfId="0" applyNumberFormat="1" applyFont="1" applyFill="1" applyBorder="1" applyAlignment="1" applyProtection="1">
      <alignment horizontal="center" vertical="center" wrapText="1" readingOrder="2"/>
    </xf>
    <xf numFmtId="0" fontId="7" fillId="7" borderId="26" xfId="0" applyFont="1" applyFill="1" applyBorder="1" applyAlignment="1" applyProtection="1">
      <alignment vertical="center" wrapText="1" readingOrder="2"/>
    </xf>
    <xf numFmtId="3" fontId="7" fillId="7" borderId="27" xfId="0" applyNumberFormat="1" applyFont="1" applyFill="1" applyBorder="1" applyAlignment="1" applyProtection="1">
      <alignment horizontal="center" vertical="center" wrapText="1" readingOrder="2"/>
    </xf>
    <xf numFmtId="3" fontId="7" fillId="7" borderId="28" xfId="0" applyNumberFormat="1" applyFont="1" applyFill="1" applyBorder="1" applyAlignment="1" applyProtection="1">
      <alignment horizontal="center" vertical="center" wrapText="1" readingOrder="2"/>
    </xf>
    <xf numFmtId="3" fontId="7" fillId="7" borderId="29" xfId="0" applyNumberFormat="1" applyFont="1" applyFill="1" applyBorder="1" applyAlignment="1" applyProtection="1">
      <alignment horizontal="center" vertical="center" wrapText="1" readingOrder="2"/>
    </xf>
    <xf numFmtId="0" fontId="17" fillId="7" borderId="25" xfId="0" applyFont="1" applyFill="1" applyBorder="1" applyAlignment="1" applyProtection="1">
      <alignment horizontal="left" vertical="top" wrapText="1" readingOrder="2"/>
    </xf>
    <xf numFmtId="1" fontId="17" fillId="7" borderId="25" xfId="0" applyNumberFormat="1" applyFont="1" applyFill="1" applyBorder="1" applyAlignment="1" applyProtection="1">
      <alignment vertical="top" wrapText="1" readingOrder="2"/>
    </xf>
    <xf numFmtId="0" fontId="7" fillId="7" borderId="1" xfId="0" applyFont="1" applyFill="1" applyBorder="1" applyAlignment="1" applyProtection="1">
      <alignment horizontal="center" vertical="center" wrapText="1" readingOrder="2"/>
    </xf>
    <xf numFmtId="0" fontId="22" fillId="7" borderId="30" xfId="0" applyFont="1" applyFill="1" applyBorder="1" applyAlignment="1" applyProtection="1">
      <alignment horizontal="left" wrapText="1" readingOrder="2"/>
    </xf>
    <xf numFmtId="168" fontId="2" fillId="7" borderId="10" xfId="0" applyNumberFormat="1" applyFont="1" applyFill="1" applyBorder="1" applyAlignment="1" applyProtection="1">
      <alignment wrapText="1" readingOrder="2"/>
    </xf>
    <xf numFmtId="0" fontId="22" fillId="7" borderId="25" xfId="0" applyFont="1" applyFill="1" applyBorder="1" applyAlignment="1" applyProtection="1">
      <alignment horizontal="left" wrapText="1" readingOrder="2"/>
    </xf>
    <xf numFmtId="168" fontId="17" fillId="7" borderId="25" xfId="0" applyNumberFormat="1" applyFont="1" applyFill="1" applyBorder="1" applyAlignment="1" applyProtection="1">
      <alignment wrapText="1" readingOrder="2"/>
    </xf>
    <xf numFmtId="0" fontId="7" fillId="7" borderId="1" xfId="0" applyFont="1" applyFill="1" applyBorder="1" applyAlignment="1" applyProtection="1">
      <alignment horizontal="right" vertical="center" wrapText="1" readingOrder="2"/>
    </xf>
    <xf numFmtId="14" fontId="3" fillId="10" borderId="0" xfId="0" applyNumberFormat="1" applyFont="1" applyFill="1" applyBorder="1" applyAlignment="1" applyProtection="1">
      <alignment horizontal="center" wrapText="1" readingOrder="2"/>
    </xf>
    <xf numFmtId="0" fontId="8" fillId="10" borderId="31" xfId="0" applyFont="1" applyFill="1" applyBorder="1" applyAlignment="1" applyProtection="1">
      <alignment horizontal="center" wrapText="1" readingOrder="2"/>
    </xf>
    <xf numFmtId="0" fontId="9" fillId="10" borderId="9" xfId="0" applyFont="1" applyFill="1" applyBorder="1" applyProtection="1"/>
    <xf numFmtId="0" fontId="9" fillId="10" borderId="0" xfId="0" applyFont="1" applyFill="1" applyBorder="1" applyProtection="1"/>
    <xf numFmtId="0" fontId="3" fillId="10" borderId="0" xfId="0" applyFont="1" applyFill="1" applyBorder="1" applyAlignment="1" applyProtection="1">
      <alignment horizontal="left"/>
    </xf>
    <xf numFmtId="0" fontId="3" fillId="10" borderId="1" xfId="0" applyFont="1" applyFill="1" applyBorder="1" applyAlignment="1" applyProtection="1">
      <alignment horizontal="center" wrapText="1"/>
    </xf>
    <xf numFmtId="0" fontId="3" fillId="10" borderId="11" xfId="0" applyFont="1" applyFill="1" applyBorder="1" applyAlignment="1" applyProtection="1">
      <alignment horizontal="center" wrapText="1"/>
    </xf>
    <xf numFmtId="0" fontId="3" fillId="10" borderId="30" xfId="0" applyFont="1" applyFill="1" applyBorder="1" applyAlignment="1" applyProtection="1">
      <alignment wrapText="1"/>
    </xf>
    <xf numFmtId="0" fontId="8" fillId="10" borderId="9" xfId="0" applyFont="1" applyFill="1" applyBorder="1" applyAlignment="1" applyProtection="1">
      <alignment horizontal="right" vertical="top" wrapText="1"/>
    </xf>
    <xf numFmtId="0" fontId="8" fillId="10" borderId="0" xfId="0" applyFont="1" applyFill="1" applyBorder="1" applyAlignment="1" applyProtection="1">
      <alignment horizontal="right" vertical="top" wrapText="1"/>
    </xf>
    <xf numFmtId="164" fontId="8" fillId="10" borderId="0" xfId="0" applyNumberFormat="1" applyFont="1" applyFill="1" applyBorder="1" applyAlignment="1" applyProtection="1">
      <alignment vertical="top" wrapText="1"/>
    </xf>
    <xf numFmtId="164" fontId="8" fillId="10" borderId="0" xfId="0" applyNumberFormat="1" applyFont="1" applyFill="1" applyBorder="1" applyAlignment="1" applyProtection="1">
      <alignment horizontal="center" vertical="top" wrapText="1"/>
    </xf>
    <xf numFmtId="164" fontId="8" fillId="10" borderId="31" xfId="0" applyNumberFormat="1" applyFont="1" applyFill="1" applyBorder="1" applyAlignment="1" applyProtection="1">
      <alignment horizontal="center" vertical="top" wrapText="1"/>
    </xf>
    <xf numFmtId="0" fontId="4" fillId="10" borderId="9" xfId="0" applyFont="1" applyFill="1" applyBorder="1" applyAlignment="1" applyProtection="1">
      <alignment horizontal="right" vertical="top" wrapText="1"/>
    </xf>
    <xf numFmtId="0" fontId="4" fillId="10" borderId="0" xfId="0" applyFont="1" applyFill="1" applyBorder="1" applyAlignment="1" applyProtection="1">
      <alignment horizontal="right" vertical="top" wrapText="1"/>
    </xf>
    <xf numFmtId="164" fontId="4" fillId="10" borderId="0" xfId="0" applyNumberFormat="1" applyFont="1" applyFill="1" applyBorder="1" applyAlignment="1" applyProtection="1">
      <alignment horizontal="right" vertical="top" wrapText="1"/>
    </xf>
    <xf numFmtId="164" fontId="4" fillId="10" borderId="31" xfId="0" applyNumberFormat="1" applyFont="1" applyFill="1" applyBorder="1" applyAlignment="1" applyProtection="1">
      <alignment vertical="top" wrapText="1"/>
    </xf>
    <xf numFmtId="0" fontId="3" fillId="10" borderId="3" xfId="0" applyFont="1" applyFill="1" applyBorder="1" applyAlignment="1" applyProtection="1">
      <alignment vertical="top" wrapText="1" readingOrder="2"/>
    </xf>
    <xf numFmtId="0" fontId="3" fillId="10" borderId="32" xfId="0" applyFont="1" applyFill="1" applyBorder="1" applyAlignment="1" applyProtection="1">
      <alignment horizontal="center" vertical="top" wrapText="1" readingOrder="2"/>
    </xf>
    <xf numFmtId="0" fontId="5" fillId="10" borderId="31" xfId="0" applyFont="1" applyFill="1" applyBorder="1" applyAlignment="1" applyProtection="1">
      <alignment horizontal="center" vertical="top" wrapText="1" readingOrder="2"/>
    </xf>
    <xf numFmtId="0" fontId="5" fillId="10" borderId="33" xfId="0" applyFont="1" applyFill="1" applyBorder="1" applyAlignment="1" applyProtection="1">
      <alignment vertical="top" wrapText="1" readingOrder="2"/>
    </xf>
    <xf numFmtId="0" fontId="5" fillId="10" borderId="34" xfId="0" applyFont="1" applyFill="1" applyBorder="1" applyAlignment="1" applyProtection="1">
      <alignment vertical="top" wrapText="1" readingOrder="2"/>
    </xf>
    <xf numFmtId="0" fontId="9" fillId="10" borderId="34" xfId="0" applyFont="1" applyFill="1" applyBorder="1" applyAlignment="1" applyProtection="1"/>
    <xf numFmtId="0" fontId="5" fillId="10" borderId="34" xfId="0" applyFont="1" applyFill="1" applyBorder="1" applyAlignment="1" applyProtection="1">
      <alignment wrapText="1" readingOrder="2"/>
    </xf>
    <xf numFmtId="0" fontId="5" fillId="10" borderId="35" xfId="0" applyFont="1" applyFill="1" applyBorder="1" applyAlignment="1" applyProtection="1">
      <alignment vertical="top" wrapText="1" readingOrder="2"/>
    </xf>
    <xf numFmtId="0" fontId="7" fillId="7" borderId="20" xfId="0" applyFont="1" applyFill="1" applyBorder="1" applyAlignment="1" applyProtection="1">
      <alignment horizontal="center" vertical="center" wrapText="1" readingOrder="2"/>
    </xf>
    <xf numFmtId="0" fontId="19" fillId="4" borderId="0" xfId="0" applyFont="1" applyFill="1" applyProtection="1"/>
    <xf numFmtId="0" fontId="9" fillId="4" borderId="0" xfId="0" applyFont="1" applyFill="1" applyProtection="1"/>
    <xf numFmtId="169" fontId="9" fillId="4" borderId="0" xfId="0" applyNumberFormat="1" applyFont="1" applyFill="1" applyProtection="1"/>
    <xf numFmtId="0" fontId="9" fillId="4" borderId="0" xfId="0" applyFont="1" applyFill="1" applyAlignment="1" applyProtection="1">
      <alignment vertical="center"/>
    </xf>
    <xf numFmtId="3" fontId="9" fillId="4" borderId="0" xfId="0" applyNumberFormat="1" applyFont="1" applyFill="1" applyProtection="1"/>
    <xf numFmtId="0" fontId="9" fillId="4" borderId="0" xfId="0" applyFont="1" applyFill="1" applyAlignment="1" applyProtection="1">
      <alignment wrapText="1"/>
    </xf>
    <xf numFmtId="14" fontId="9" fillId="4" borderId="0" xfId="0" applyNumberFormat="1" applyFont="1" applyFill="1" applyProtection="1"/>
    <xf numFmtId="0" fontId="26" fillId="11" borderId="0" xfId="0" applyFont="1" applyFill="1" applyProtection="1"/>
    <xf numFmtId="165" fontId="9" fillId="0" borderId="0" xfId="0" applyNumberFormat="1" applyFont="1" applyFill="1" applyAlignment="1" applyProtection="1">
      <alignment horizontal="center"/>
    </xf>
    <xf numFmtId="0" fontId="9" fillId="0" borderId="0" xfId="0" applyFont="1" applyFill="1" applyAlignment="1" applyProtection="1">
      <alignment horizontal="right" readingOrder="2"/>
    </xf>
    <xf numFmtId="0" fontId="8" fillId="12" borderId="1" xfId="0" applyFont="1" applyFill="1" applyBorder="1" applyAlignment="1" applyProtection="1">
      <alignment horizontal="center" wrapText="1" readingOrder="2"/>
    </xf>
    <xf numFmtId="0" fontId="8" fillId="11" borderId="1" xfId="0" applyFont="1" applyFill="1" applyBorder="1" applyAlignment="1" applyProtection="1">
      <alignment horizontal="center" wrapText="1" readingOrder="2"/>
    </xf>
    <xf numFmtId="0" fontId="30" fillId="7" borderId="1" xfId="0" applyFont="1" applyFill="1" applyBorder="1" applyAlignment="1" applyProtection="1">
      <alignment horizontal="center" vertical="center" wrapText="1" readingOrder="2"/>
    </xf>
    <xf numFmtId="0" fontId="9" fillId="11" borderId="0" xfId="0" applyFont="1" applyFill="1" applyProtection="1"/>
    <xf numFmtId="0" fontId="3" fillId="13" borderId="36" xfId="0" applyFont="1" applyFill="1" applyBorder="1" applyAlignment="1" applyProtection="1">
      <alignment horizontal="center"/>
    </xf>
    <xf numFmtId="0" fontId="9" fillId="6" borderId="1" xfId="0" applyFont="1" applyFill="1" applyBorder="1" applyAlignment="1" applyProtection="1">
      <alignment horizontal="center" vertical="center"/>
    </xf>
    <xf numFmtId="0" fontId="9" fillId="6" borderId="1" xfId="0" applyFont="1" applyFill="1" applyBorder="1" applyAlignment="1" applyProtection="1">
      <alignment horizontal="center" vertical="center" wrapText="1"/>
    </xf>
    <xf numFmtId="169" fontId="7" fillId="7" borderId="1" xfId="0" applyNumberFormat="1" applyFont="1" applyFill="1" applyBorder="1" applyAlignment="1" applyProtection="1">
      <alignment horizontal="center" vertical="center" wrapText="1" readingOrder="2"/>
    </xf>
    <xf numFmtId="169" fontId="7" fillId="7" borderId="1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right"/>
    </xf>
    <xf numFmtId="0" fontId="9" fillId="0" borderId="0" xfId="0" applyFont="1" applyBorder="1" applyAlignment="1" applyProtection="1">
      <alignment vertical="center"/>
    </xf>
    <xf numFmtId="0" fontId="3" fillId="10" borderId="0" xfId="0" applyFont="1" applyFill="1" applyBorder="1" applyAlignment="1" applyProtection="1">
      <alignment readingOrder="2"/>
    </xf>
    <xf numFmtId="0" fontId="3" fillId="10" borderId="31" xfId="0" applyFont="1" applyFill="1" applyBorder="1" applyAlignment="1" applyProtection="1">
      <alignment readingOrder="2"/>
    </xf>
    <xf numFmtId="0" fontId="8" fillId="2" borderId="13" xfId="0" applyFont="1" applyFill="1" applyBorder="1" applyAlignment="1" applyProtection="1">
      <alignment horizontal="center" wrapText="1" readingOrder="1"/>
    </xf>
    <xf numFmtId="14" fontId="3" fillId="0" borderId="35" xfId="0" applyNumberFormat="1" applyFont="1" applyFill="1" applyBorder="1" applyAlignment="1" applyProtection="1">
      <alignment horizontal="center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1" xfId="0" applyNumberFormat="1" applyFont="1" applyBorder="1" applyAlignment="1" applyProtection="1">
      <alignment horizontal="center" vertical="center" wrapText="1"/>
    </xf>
    <xf numFmtId="0" fontId="24" fillId="0" borderId="11" xfId="0" applyFont="1" applyFill="1" applyBorder="1" applyAlignment="1" applyProtection="1">
      <alignment horizontal="center" wrapText="1" readingOrder="2"/>
    </xf>
    <xf numFmtId="0" fontId="9" fillId="0" borderId="0" xfId="0" applyFont="1" applyAlignment="1" applyProtection="1">
      <alignment horizontal="right" readingOrder="2"/>
    </xf>
    <xf numFmtId="0" fontId="0" fillId="0" borderId="37" xfId="0" applyBorder="1" applyAlignment="1" applyProtection="1">
      <alignment horizontal="center" wrapText="1"/>
    </xf>
    <xf numFmtId="0" fontId="0" fillId="0" borderId="36" xfId="0" applyBorder="1" applyAlignment="1" applyProtection="1">
      <alignment horizontal="center" wrapText="1"/>
    </xf>
    <xf numFmtId="0" fontId="0" fillId="2" borderId="38" xfId="0" applyFill="1" applyBorder="1" applyAlignment="1" applyProtection="1">
      <alignment horizontal="center" wrapText="1"/>
    </xf>
    <xf numFmtId="0" fontId="0" fillId="2" borderId="39" xfId="0" applyFill="1" applyBorder="1" applyAlignment="1" applyProtection="1">
      <alignment horizontal="center" wrapText="1"/>
    </xf>
    <xf numFmtId="0" fontId="0" fillId="2" borderId="40" xfId="0" applyFill="1" applyBorder="1" applyAlignment="1" applyProtection="1">
      <alignment horizontal="center" wrapText="1"/>
    </xf>
    <xf numFmtId="0" fontId="0" fillId="10" borderId="12" xfId="0" applyFill="1" applyBorder="1" applyAlignment="1" applyProtection="1">
      <alignment horizontal="center" wrapText="1"/>
    </xf>
    <xf numFmtId="0" fontId="29" fillId="0" borderId="13" xfId="0" applyFont="1" applyFill="1" applyBorder="1" applyAlignment="1" applyProtection="1">
      <alignment horizontal="center" wrapText="1"/>
    </xf>
    <xf numFmtId="0" fontId="29" fillId="0" borderId="41" xfId="0" applyFont="1" applyFill="1" applyBorder="1" applyAlignment="1" applyProtection="1">
      <alignment horizontal="center" wrapText="1"/>
    </xf>
    <xf numFmtId="0" fontId="0" fillId="10" borderId="5" xfId="0" applyFill="1" applyBorder="1" applyAlignment="1" applyProtection="1">
      <alignment horizontal="center" wrapText="1"/>
    </xf>
    <xf numFmtId="0" fontId="29" fillId="0" borderId="6" xfId="0" applyFont="1" applyFill="1" applyBorder="1" applyAlignment="1" applyProtection="1">
      <alignment horizontal="center" wrapText="1"/>
    </xf>
    <xf numFmtId="0" fontId="29" fillId="14" borderId="6" xfId="0" quotePrefix="1" applyFont="1" applyFill="1" applyBorder="1" applyAlignment="1" applyProtection="1">
      <alignment horizontal="center" wrapText="1"/>
    </xf>
    <xf numFmtId="0" fontId="29" fillId="0" borderId="8" xfId="0" applyFont="1" applyFill="1" applyBorder="1" applyAlignment="1" applyProtection="1">
      <alignment horizontal="center" wrapText="1"/>
    </xf>
    <xf numFmtId="0" fontId="0" fillId="2" borderId="12" xfId="0" applyFill="1" applyBorder="1" applyAlignment="1" applyProtection="1">
      <alignment horizontal="center" wrapText="1"/>
    </xf>
    <xf numFmtId="0" fontId="0" fillId="2" borderId="14" xfId="0" applyFill="1" applyBorder="1" applyAlignment="1" applyProtection="1">
      <alignment horizontal="center" wrapText="1"/>
    </xf>
    <xf numFmtId="0" fontId="29" fillId="14" borderId="1" xfId="0" quotePrefix="1" applyFont="1" applyFill="1" applyBorder="1" applyAlignment="1" applyProtection="1">
      <alignment horizontal="center" wrapText="1"/>
    </xf>
    <xf numFmtId="0" fontId="29" fillId="0" borderId="1" xfId="0" applyFont="1" applyFill="1" applyBorder="1" applyAlignment="1" applyProtection="1">
      <alignment horizontal="center" wrapText="1"/>
    </xf>
    <xf numFmtId="0" fontId="29" fillId="0" borderId="11" xfId="0" applyFont="1" applyFill="1" applyBorder="1" applyAlignment="1" applyProtection="1">
      <alignment horizontal="center" wrapText="1"/>
    </xf>
    <xf numFmtId="0" fontId="0" fillId="2" borderId="5" xfId="0" applyFill="1" applyBorder="1" applyAlignment="1" applyProtection="1">
      <alignment horizontal="center" wrapText="1"/>
    </xf>
    <xf numFmtId="0" fontId="29" fillId="14" borderId="11" xfId="0" quotePrefix="1" applyFont="1" applyFill="1" applyBorder="1" applyAlignment="1" applyProtection="1">
      <alignment horizontal="center" wrapText="1"/>
    </xf>
    <xf numFmtId="0" fontId="0" fillId="10" borderId="38" xfId="0" applyFill="1" applyBorder="1" applyAlignment="1" applyProtection="1">
      <alignment horizontal="center" wrapText="1"/>
    </xf>
    <xf numFmtId="0" fontId="29" fillId="0" borderId="39" xfId="0" applyFont="1" applyFill="1" applyBorder="1" applyAlignment="1" applyProtection="1">
      <alignment horizontal="center" wrapText="1"/>
    </xf>
    <xf numFmtId="0" fontId="29" fillId="0" borderId="40" xfId="0" applyFont="1" applyFill="1" applyBorder="1" applyAlignment="1" applyProtection="1">
      <alignment horizontal="center" wrapText="1"/>
    </xf>
    <xf numFmtId="0" fontId="0" fillId="2" borderId="17" xfId="0" applyFill="1" applyBorder="1" applyAlignment="1" applyProtection="1">
      <alignment horizontal="center" wrapText="1"/>
    </xf>
    <xf numFmtId="0" fontId="29" fillId="0" borderId="37" xfId="0" applyFont="1" applyFill="1" applyBorder="1" applyAlignment="1" applyProtection="1">
      <alignment horizontal="center" wrapText="1"/>
    </xf>
    <xf numFmtId="0" fontId="29" fillId="0" borderId="36" xfId="0" applyFont="1" applyFill="1" applyBorder="1" applyAlignment="1" applyProtection="1">
      <alignment horizontal="center" wrapText="1"/>
    </xf>
    <xf numFmtId="0" fontId="0" fillId="10" borderId="42" xfId="0" applyFill="1" applyBorder="1" applyAlignment="1" applyProtection="1">
      <alignment horizontal="center" wrapText="1"/>
    </xf>
    <xf numFmtId="0" fontId="29" fillId="0" borderId="43" xfId="0" applyFont="1" applyFill="1" applyBorder="1" applyAlignment="1" applyProtection="1">
      <alignment horizontal="center" wrapText="1"/>
    </xf>
    <xf numFmtId="0" fontId="29" fillId="0" borderId="44" xfId="0" applyFont="1" applyFill="1" applyBorder="1" applyAlignment="1" applyProtection="1">
      <alignment horizontal="center" wrapText="1"/>
    </xf>
    <xf numFmtId="0" fontId="9" fillId="4" borderId="1" xfId="0" applyFont="1" applyFill="1" applyBorder="1" applyAlignment="1" applyProtection="1">
      <alignment horizontal="right" wrapText="1"/>
    </xf>
    <xf numFmtId="14" fontId="9" fillId="4" borderId="1" xfId="0" applyNumberFormat="1" applyFont="1" applyFill="1" applyBorder="1" applyAlignment="1" applyProtection="1">
      <alignment horizontal="right"/>
    </xf>
    <xf numFmtId="169" fontId="9" fillId="4" borderId="1" xfId="0" applyNumberFormat="1" applyFont="1" applyFill="1" applyBorder="1" applyProtection="1"/>
    <xf numFmtId="0" fontId="9" fillId="0" borderId="1" xfId="0" applyFont="1" applyBorder="1" applyAlignment="1" applyProtection="1">
      <alignment horizontal="right" wrapText="1"/>
    </xf>
    <xf numFmtId="14" fontId="9" fillId="0" borderId="1" xfId="0" applyNumberFormat="1" applyFont="1" applyBorder="1" applyAlignment="1" applyProtection="1">
      <alignment horizontal="right"/>
    </xf>
    <xf numFmtId="3" fontId="9" fillId="0" borderId="1" xfId="0" applyNumberFormat="1" applyFont="1" applyBorder="1" applyProtection="1"/>
    <xf numFmtId="0" fontId="9" fillId="4" borderId="1" xfId="0" applyFont="1" applyFill="1" applyBorder="1" applyAlignment="1" applyProtection="1">
      <alignment wrapText="1"/>
    </xf>
    <xf numFmtId="3" fontId="9" fillId="4" borderId="1" xfId="0" applyNumberFormat="1" applyFont="1" applyFill="1" applyBorder="1" applyProtection="1"/>
    <xf numFmtId="0" fontId="8" fillId="0" borderId="1" xfId="0" applyFont="1" applyBorder="1" applyAlignment="1" applyProtection="1">
      <alignment vertical="center" wrapText="1" readingOrder="2"/>
      <protection locked="0"/>
    </xf>
    <xf numFmtId="3" fontId="8" fillId="0" borderId="1" xfId="0" applyNumberFormat="1" applyFont="1" applyBorder="1" applyAlignment="1" applyProtection="1">
      <alignment horizontal="center" vertical="center" wrapText="1" readingOrder="2"/>
      <protection locked="0"/>
    </xf>
    <xf numFmtId="0" fontId="9" fillId="0" borderId="0" xfId="0" applyFont="1" applyBorder="1" applyAlignment="1" applyProtection="1">
      <alignment horizontal="center" vertical="center" wrapText="1"/>
    </xf>
    <xf numFmtId="1" fontId="17" fillId="7" borderId="18" xfId="0" applyNumberFormat="1" applyFont="1" applyFill="1" applyBorder="1" applyAlignment="1" applyProtection="1">
      <alignment horizontal="right" wrapText="1"/>
    </xf>
    <xf numFmtId="14" fontId="17" fillId="7" borderId="18" xfId="0" applyNumberFormat="1" applyFont="1" applyFill="1" applyBorder="1" applyAlignment="1" applyProtection="1">
      <alignment horizontal="center" wrapText="1"/>
    </xf>
    <xf numFmtId="10" fontId="9" fillId="7" borderId="1" xfId="0" applyNumberFormat="1" applyFont="1" applyFill="1" applyBorder="1" applyAlignment="1" applyProtection="1">
      <alignment horizontal="center" vertical="center" wrapText="1" readingOrder="2"/>
    </xf>
    <xf numFmtId="4" fontId="9" fillId="7" borderId="1" xfId="0" applyNumberFormat="1" applyFont="1" applyFill="1" applyBorder="1" applyAlignment="1" applyProtection="1">
      <alignment horizontal="center" vertical="center" wrapText="1" readingOrder="2"/>
    </xf>
    <xf numFmtId="0" fontId="18" fillId="7" borderId="0" xfId="0" applyFont="1" applyFill="1" applyBorder="1" applyProtection="1"/>
    <xf numFmtId="1" fontId="17" fillId="7" borderId="18" xfId="0" applyNumberFormat="1" applyFont="1" applyFill="1" applyBorder="1" applyAlignment="1" applyProtection="1">
      <alignment horizontal="center" wrapText="1"/>
    </xf>
    <xf numFmtId="4" fontId="9" fillId="2" borderId="1" xfId="0" applyNumberFormat="1" applyFont="1" applyFill="1" applyBorder="1" applyAlignment="1" applyProtection="1">
      <alignment horizontal="center" vertical="center" wrapText="1" readingOrder="2"/>
    </xf>
    <xf numFmtId="3" fontId="8" fillId="10" borderId="0" xfId="0" applyNumberFormat="1" applyFont="1" applyFill="1" applyBorder="1" applyAlignment="1" applyProtection="1">
      <alignment horizontal="center" vertical="center" wrapText="1" readingOrder="2"/>
    </xf>
    <xf numFmtId="3" fontId="8" fillId="10" borderId="0" xfId="0" applyNumberFormat="1" applyFont="1" applyFill="1" applyBorder="1" applyAlignment="1" applyProtection="1">
      <alignment horizontal="center" vertical="center"/>
    </xf>
    <xf numFmtId="3" fontId="8" fillId="10" borderId="31" xfId="0" applyNumberFormat="1" applyFont="1" applyFill="1" applyBorder="1" applyAlignment="1" applyProtection="1">
      <alignment horizontal="center" vertical="center" wrapText="1" readingOrder="2"/>
    </xf>
    <xf numFmtId="0" fontId="22" fillId="2" borderId="45" xfId="0" applyFont="1" applyFill="1" applyBorder="1" applyAlignment="1" applyProtection="1">
      <alignment horizontal="right" vertical="center" wrapText="1" readingOrder="2"/>
    </xf>
    <xf numFmtId="3" fontId="10" fillId="0" borderId="1" xfId="3" quotePrefix="1" applyNumberFormat="1" applyBorder="1" applyAlignment="1" applyProtection="1">
      <alignment horizontal="center" vertical="center"/>
    </xf>
    <xf numFmtId="3" fontId="10" fillId="0" borderId="1" xfId="3" quotePrefix="1" applyNumberFormat="1" applyBorder="1" applyAlignment="1" applyProtection="1">
      <alignment horizontal="center" vertical="center" wrapText="1" readingOrder="2"/>
    </xf>
    <xf numFmtId="0" fontId="9" fillId="0" borderId="0" xfId="0" applyFont="1" applyFill="1" applyAlignment="1" applyProtection="1"/>
    <xf numFmtId="0" fontId="26" fillId="4" borderId="0" xfId="0" applyFont="1" applyFill="1" applyProtection="1"/>
    <xf numFmtId="0" fontId="8" fillId="0" borderId="1" xfId="0" applyFont="1" applyBorder="1" applyAlignment="1" applyProtection="1">
      <alignment horizontal="center" vertical="center" wrapText="1" readingOrder="2"/>
    </xf>
    <xf numFmtId="14" fontId="8" fillId="0" borderId="1" xfId="0" applyNumberFormat="1" applyFont="1" applyBorder="1" applyAlignment="1" applyProtection="1">
      <alignment horizontal="right" vertical="center" wrapText="1" readingOrder="2"/>
      <protection locked="0"/>
    </xf>
    <xf numFmtId="3" fontId="8" fillId="0" borderId="1" xfId="1" applyNumberFormat="1" applyFont="1" applyFill="1" applyBorder="1" applyAlignment="1" applyProtection="1">
      <alignment horizontal="center" vertical="center" wrapText="1" readingOrder="2"/>
      <protection locked="0"/>
    </xf>
    <xf numFmtId="9" fontId="8" fillId="0" borderId="1" xfId="2" applyNumberFormat="1" applyFont="1" applyFill="1" applyBorder="1" applyAlignment="1" applyProtection="1">
      <alignment horizontal="center" vertical="center" wrapText="1" readingOrder="2"/>
      <protection locked="0"/>
    </xf>
    <xf numFmtId="3" fontId="8" fillId="7" borderId="1" xfId="0" applyNumberFormat="1" applyFont="1" applyFill="1" applyBorder="1" applyAlignment="1" applyProtection="1">
      <alignment horizontal="center" vertical="center" wrapText="1" readingOrder="2"/>
    </xf>
    <xf numFmtId="4" fontId="8" fillId="7" borderId="1" xfId="2" applyNumberFormat="1" applyFont="1" applyFill="1" applyBorder="1" applyAlignment="1" applyProtection="1">
      <alignment horizontal="center" vertical="center" wrapText="1" readingOrder="2"/>
    </xf>
    <xf numFmtId="3" fontId="3" fillId="7" borderId="1" xfId="0" applyNumberFormat="1" applyFont="1" applyFill="1" applyBorder="1" applyAlignment="1" applyProtection="1">
      <alignment horizontal="center" vertical="center" wrapText="1" readingOrder="2"/>
    </xf>
    <xf numFmtId="0" fontId="3" fillId="7" borderId="1" xfId="0" applyFont="1" applyFill="1" applyBorder="1" applyAlignment="1" applyProtection="1">
      <alignment vertical="center" wrapText="1" readingOrder="2"/>
    </xf>
    <xf numFmtId="0" fontId="3" fillId="7" borderId="1" xfId="0" applyFont="1" applyFill="1" applyBorder="1" applyAlignment="1" applyProtection="1">
      <alignment horizontal="center" vertical="center" wrapText="1" readingOrder="2"/>
    </xf>
    <xf numFmtId="3" fontId="8" fillId="7" borderId="1" xfId="1" applyNumberFormat="1" applyFont="1" applyFill="1" applyBorder="1" applyAlignment="1" applyProtection="1">
      <alignment horizontal="center" vertical="center" wrapText="1" readingOrder="2"/>
    </xf>
    <xf numFmtId="168" fontId="21" fillId="7" borderId="25" xfId="0" applyNumberFormat="1" applyFont="1" applyFill="1" applyBorder="1" applyAlignment="1" applyProtection="1">
      <alignment wrapText="1" readingOrder="2"/>
    </xf>
    <xf numFmtId="0" fontId="26" fillId="0" borderId="0" xfId="0" applyFont="1" applyProtection="1"/>
    <xf numFmtId="0" fontId="26" fillId="0" borderId="0" xfId="0" applyFont="1" applyAlignment="1" applyProtection="1">
      <alignment horizontal="right"/>
    </xf>
    <xf numFmtId="0" fontId="9" fillId="2" borderId="6" xfId="0" applyFont="1" applyFill="1" applyBorder="1" applyAlignment="1" applyProtection="1">
      <alignment wrapText="1"/>
    </xf>
    <xf numFmtId="169" fontId="9" fillId="2" borderId="8" xfId="0" applyNumberFormat="1" applyFont="1" applyFill="1" applyBorder="1" applyProtection="1"/>
    <xf numFmtId="3" fontId="10" fillId="0" borderId="1" xfId="3" applyNumberFormat="1" applyBorder="1" applyAlignment="1" applyProtection="1">
      <alignment horizontal="center" vertical="center"/>
    </xf>
    <xf numFmtId="0" fontId="7" fillId="3" borderId="46" xfId="0" applyFont="1" applyFill="1" applyBorder="1" applyAlignment="1" applyProtection="1">
      <alignment horizontal="center" wrapText="1" readingOrder="2"/>
    </xf>
    <xf numFmtId="169" fontId="7" fillId="3" borderId="46" xfId="0" applyNumberFormat="1" applyFont="1" applyFill="1" applyBorder="1" applyAlignment="1" applyProtection="1">
      <alignment horizontal="center" wrapText="1" readingOrder="2"/>
    </xf>
    <xf numFmtId="14" fontId="9" fillId="4" borderId="1" xfId="0" applyNumberFormat="1" applyFont="1" applyFill="1" applyBorder="1" applyAlignment="1" applyProtection="1">
      <alignment horizontal="center"/>
    </xf>
    <xf numFmtId="1" fontId="20" fillId="7" borderId="25" xfId="0" applyNumberFormat="1" applyFont="1" applyFill="1" applyBorder="1" applyAlignment="1" applyProtection="1">
      <alignment horizontal="center" wrapText="1" readingOrder="1"/>
    </xf>
    <xf numFmtId="3" fontId="7" fillId="3" borderId="46" xfId="0" applyNumberFormat="1" applyFont="1" applyFill="1" applyBorder="1" applyAlignment="1" applyProtection="1">
      <alignment horizontal="center" wrapText="1" readingOrder="2"/>
    </xf>
    <xf numFmtId="4" fontId="9" fillId="7" borderId="6" xfId="0" applyNumberFormat="1" applyFont="1" applyFill="1" applyBorder="1" applyAlignment="1" applyProtection="1">
      <alignment horizontal="center" vertical="center" wrapText="1" readingOrder="2"/>
    </xf>
    <xf numFmtId="3" fontId="9" fillId="7" borderId="6" xfId="0" applyNumberFormat="1" applyFont="1" applyFill="1" applyBorder="1" applyAlignment="1" applyProtection="1">
      <alignment horizontal="center" vertical="center" wrapText="1" readingOrder="2"/>
    </xf>
    <xf numFmtId="3" fontId="9" fillId="0" borderId="1" xfId="0" applyNumberFormat="1" applyFont="1" applyBorder="1" applyAlignment="1" applyProtection="1">
      <alignment horizontal="center" vertical="center" wrapText="1" readingOrder="2"/>
      <protection locked="0"/>
    </xf>
    <xf numFmtId="3" fontId="9" fillId="0" borderId="47" xfId="4" applyNumberFormat="1" applyFont="1" applyBorder="1" applyAlignment="1" applyProtection="1">
      <alignment horizontal="center" vertical="center"/>
      <protection locked="0"/>
    </xf>
    <xf numFmtId="3" fontId="9" fillId="0" borderId="48" xfId="4" applyNumberFormat="1" applyFont="1" applyBorder="1" applyAlignment="1" applyProtection="1">
      <alignment horizontal="center" vertical="center"/>
      <protection locked="0"/>
    </xf>
    <xf numFmtId="167" fontId="15" fillId="0" borderId="48" xfId="4" applyNumberFormat="1" applyFont="1" applyBorder="1" applyAlignment="1" applyProtection="1">
      <alignment horizontal="center" vertical="center"/>
      <protection locked="0"/>
    </xf>
    <xf numFmtId="167" fontId="15" fillId="0" borderId="1" xfId="4" applyNumberFormat="1" applyFont="1" applyFill="1" applyBorder="1" applyAlignment="1" applyProtection="1">
      <alignment horizontal="center" vertical="center"/>
      <protection locked="0"/>
    </xf>
    <xf numFmtId="3" fontId="9" fillId="0" borderId="10" xfId="4" applyNumberFormat="1" applyFont="1" applyBorder="1" applyAlignment="1" applyProtection="1">
      <alignment horizontal="center" vertical="center"/>
      <protection locked="0"/>
    </xf>
    <xf numFmtId="3" fontId="9" fillId="0" borderId="1" xfId="4" applyNumberFormat="1" applyFont="1" applyBorder="1" applyAlignment="1" applyProtection="1">
      <alignment horizontal="center" vertical="center"/>
      <protection locked="0"/>
    </xf>
    <xf numFmtId="167" fontId="15" fillId="0" borderId="11" xfId="4" applyNumberFormat="1" applyFont="1" applyFill="1" applyBorder="1" applyAlignment="1" applyProtection="1">
      <alignment horizontal="center" vertical="center"/>
      <protection locked="0"/>
    </xf>
    <xf numFmtId="3" fontId="9" fillId="0" borderId="47" xfId="4" applyNumberFormat="1" applyFont="1" applyFill="1" applyBorder="1" applyAlignment="1" applyProtection="1">
      <alignment horizontal="center" vertical="center"/>
      <protection locked="0"/>
    </xf>
    <xf numFmtId="3" fontId="9" fillId="0" borderId="48" xfId="4" applyNumberFormat="1" applyFont="1" applyFill="1" applyBorder="1" applyAlignment="1" applyProtection="1">
      <alignment horizontal="center" vertical="center"/>
      <protection locked="0"/>
    </xf>
    <xf numFmtId="49" fontId="9" fillId="0" borderId="1" xfId="0" applyNumberFormat="1" applyFont="1" applyBorder="1" applyAlignment="1" applyProtection="1">
      <alignment horizontal="right" vertical="center" wrapText="1" readingOrder="2"/>
      <protection locked="0"/>
    </xf>
    <xf numFmtId="3" fontId="9" fillId="0" borderId="11" xfId="4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vertical="center" wrapText="1" readingOrder="2"/>
      <protection locked="0"/>
    </xf>
    <xf numFmtId="49" fontId="9" fillId="0" borderId="1" xfId="0" applyNumberFormat="1" applyFont="1" applyFill="1" applyBorder="1" applyAlignment="1" applyProtection="1">
      <alignment horizontal="right" vertical="center" wrapText="1" readingOrder="2"/>
      <protection locked="0"/>
    </xf>
    <xf numFmtId="0" fontId="31" fillId="0" borderId="0" xfId="0" applyFont="1" applyProtection="1"/>
    <xf numFmtId="0" fontId="32" fillId="7" borderId="1" xfId="0" applyFont="1" applyFill="1" applyBorder="1" applyAlignment="1" applyProtection="1">
      <alignment horizontal="center" vertical="center" wrapText="1" readingOrder="2"/>
    </xf>
    <xf numFmtId="0" fontId="31" fillId="0" borderId="1" xfId="0" applyFont="1" applyBorder="1" applyAlignment="1" applyProtection="1">
      <alignment vertical="center" wrapText="1" readingOrder="2"/>
      <protection locked="0"/>
    </xf>
    <xf numFmtId="3" fontId="31" fillId="7" borderId="1" xfId="0" applyNumberFormat="1" applyFont="1" applyFill="1" applyBorder="1" applyAlignment="1" applyProtection="1">
      <alignment horizontal="center" vertical="center" wrapText="1" readingOrder="2"/>
    </xf>
    <xf numFmtId="0" fontId="31" fillId="0" borderId="0" xfId="0" applyFont="1" applyAlignment="1" applyProtection="1">
      <alignment vertical="center"/>
    </xf>
    <xf numFmtId="3" fontId="33" fillId="0" borderId="1" xfId="3" quotePrefix="1" applyNumberFormat="1" applyFont="1" applyBorder="1" applyAlignment="1" applyProtection="1">
      <alignment horizontal="center" vertical="center"/>
    </xf>
    <xf numFmtId="3" fontId="32" fillId="7" borderId="1" xfId="0" applyNumberFormat="1" applyFont="1" applyFill="1" applyBorder="1" applyAlignment="1" applyProtection="1">
      <alignment horizontal="center" vertical="center" wrapText="1" readingOrder="2"/>
    </xf>
    <xf numFmtId="0" fontId="31" fillId="0" borderId="0" xfId="0" applyFont="1" applyAlignment="1" applyProtection="1">
      <alignment horizontal="center"/>
    </xf>
    <xf numFmtId="0" fontId="31" fillId="0" borderId="0" xfId="0" quotePrefix="1" applyFont="1" applyBorder="1" applyAlignment="1" applyProtection="1">
      <alignment horizontal="center" vertical="top" wrapText="1" readingOrder="2"/>
    </xf>
    <xf numFmtId="0" fontId="31" fillId="0" borderId="0" xfId="0" applyFont="1" applyBorder="1" applyProtection="1"/>
    <xf numFmtId="0" fontId="36" fillId="7" borderId="30" xfId="0" applyFont="1" applyFill="1" applyBorder="1" applyAlignment="1" applyProtection="1">
      <alignment horizontal="left" wrapText="1" readingOrder="2"/>
    </xf>
    <xf numFmtId="168" fontId="37" fillId="7" borderId="10" xfId="0" applyNumberFormat="1" applyFont="1" applyFill="1" applyBorder="1" applyAlignment="1" applyProtection="1">
      <alignment wrapText="1" readingOrder="2"/>
    </xf>
    <xf numFmtId="0" fontId="36" fillId="7" borderId="25" xfId="0" applyFont="1" applyFill="1" applyBorder="1" applyAlignment="1" applyProtection="1">
      <alignment horizontal="left" wrapText="1" readingOrder="2"/>
    </xf>
    <xf numFmtId="0" fontId="32" fillId="3" borderId="2" xfId="0" applyFont="1" applyFill="1" applyBorder="1" applyAlignment="1" applyProtection="1">
      <alignment horizontal="center" wrapText="1" readingOrder="2"/>
    </xf>
    <xf numFmtId="0" fontId="32" fillId="3" borderId="3" xfId="0" applyFont="1" applyFill="1" applyBorder="1" applyAlignment="1" applyProtection="1">
      <alignment horizontal="center" wrapText="1" readingOrder="2"/>
    </xf>
    <xf numFmtId="0" fontId="32" fillId="3" borderId="46" xfId="0" applyFont="1" applyFill="1" applyBorder="1" applyAlignment="1" applyProtection="1">
      <alignment horizontal="center" wrapText="1" readingOrder="2"/>
    </xf>
    <xf numFmtId="3" fontId="32" fillId="3" borderId="46" xfId="0" applyNumberFormat="1" applyFont="1" applyFill="1" applyBorder="1" applyAlignment="1" applyProtection="1">
      <alignment horizontal="center" wrapText="1" readingOrder="2"/>
    </xf>
    <xf numFmtId="0" fontId="32" fillId="3" borderId="4" xfId="0" applyFont="1" applyFill="1" applyBorder="1" applyAlignment="1" applyProtection="1">
      <alignment horizontal="center" wrapText="1" readingOrder="2"/>
    </xf>
    <xf numFmtId="0" fontId="33" fillId="3" borderId="9" xfId="3" applyFont="1" applyFill="1" applyBorder="1" applyAlignment="1" applyProtection="1">
      <alignment horizontal="center" wrapText="1" readingOrder="2"/>
    </xf>
    <xf numFmtId="0" fontId="31" fillId="0" borderId="1" xfId="0" applyFont="1" applyBorder="1" applyAlignment="1" applyProtection="1">
      <alignment horizontal="center"/>
    </xf>
    <xf numFmtId="0" fontId="31" fillId="0" borderId="1" xfId="0" applyFont="1" applyBorder="1" applyAlignment="1" applyProtection="1">
      <alignment horizontal="right" wrapText="1"/>
    </xf>
    <xf numFmtId="3" fontId="31" fillId="0" borderId="1" xfId="0" applyNumberFormat="1" applyFont="1" applyBorder="1" applyAlignment="1" applyProtection="1">
      <alignment horizontal="right" wrapText="1"/>
    </xf>
    <xf numFmtId="14" fontId="31" fillId="0" borderId="1" xfId="0" applyNumberFormat="1" applyFont="1" applyBorder="1" applyProtection="1"/>
    <xf numFmtId="169" fontId="31" fillId="0" borderId="1" xfId="0" applyNumberFormat="1" applyFont="1" applyBorder="1" applyProtection="1"/>
    <xf numFmtId="0" fontId="31" fillId="0" borderId="1" xfId="0" applyFont="1" applyBorder="1" applyAlignment="1" applyProtection="1">
      <alignment horizontal="center" wrapText="1"/>
    </xf>
    <xf numFmtId="0" fontId="31" fillId="0" borderId="1" xfId="0" applyFont="1" applyFill="1" applyBorder="1" applyAlignment="1" applyProtection="1">
      <alignment horizontal="center"/>
    </xf>
    <xf numFmtId="0" fontId="31" fillId="2" borderId="5" xfId="0" applyFont="1" applyFill="1" applyBorder="1" applyProtection="1"/>
    <xf numFmtId="0" fontId="31" fillId="2" borderId="27" xfId="0" applyFont="1" applyFill="1" applyBorder="1" applyProtection="1"/>
    <xf numFmtId="0" fontId="31" fillId="2" borderId="6" xfId="0" applyFont="1" applyFill="1" applyBorder="1" applyProtection="1"/>
    <xf numFmtId="166" fontId="31" fillId="2" borderId="6" xfId="0" applyNumberFormat="1" applyFont="1" applyFill="1" applyBorder="1" applyProtection="1"/>
    <xf numFmtId="3" fontId="31" fillId="2" borderId="8" xfId="0" applyNumberFormat="1" applyFont="1" applyFill="1" applyBorder="1" applyProtection="1"/>
    <xf numFmtId="166" fontId="31" fillId="0" borderId="0" xfId="0" applyNumberFormat="1" applyFont="1" applyProtection="1"/>
    <xf numFmtId="0" fontId="31" fillId="0" borderId="1" xfId="0" applyFont="1" applyFill="1" applyBorder="1" applyAlignment="1" applyProtection="1">
      <alignment vertical="center" wrapText="1" readingOrder="2"/>
      <protection locked="0"/>
    </xf>
    <xf numFmtId="0" fontId="0" fillId="10" borderId="0" xfId="0" applyFill="1" applyBorder="1" applyAlignment="1" applyProtection="1">
      <alignment horizontal="center" wrapText="1"/>
    </xf>
    <xf numFmtId="0" fontId="29" fillId="0" borderId="0" xfId="0" applyFont="1" applyFill="1" applyBorder="1" applyAlignment="1" applyProtection="1">
      <alignment horizontal="center" wrapText="1"/>
    </xf>
    <xf numFmtId="0" fontId="9" fillId="0" borderId="1" xfId="0" applyFont="1" applyFill="1" applyBorder="1" applyAlignment="1" applyProtection="1">
      <alignment vertical="center" wrapText="1" readingOrder="2"/>
      <protection locked="0"/>
    </xf>
    <xf numFmtId="3" fontId="8" fillId="15" borderId="24" xfId="0" applyNumberFormat="1" applyFont="1" applyFill="1" applyBorder="1" applyAlignment="1" applyProtection="1">
      <alignment horizontal="center" vertical="center" wrapText="1" readingOrder="2"/>
    </xf>
    <xf numFmtId="0" fontId="9" fillId="0" borderId="0" xfId="0" applyFont="1" applyBorder="1" applyAlignment="1" applyProtection="1">
      <alignment vertical="center" wrapText="1" readingOrder="1"/>
    </xf>
    <xf numFmtId="0" fontId="7" fillId="15" borderId="23" xfId="0" applyFont="1" applyFill="1" applyBorder="1" applyAlignment="1" applyProtection="1">
      <alignment horizontal="center" wrapText="1" readingOrder="2"/>
      <protection hidden="1"/>
    </xf>
    <xf numFmtId="3" fontId="8" fillId="15" borderId="50" xfId="0" applyNumberFormat="1" applyFont="1" applyFill="1" applyBorder="1" applyAlignment="1" applyProtection="1">
      <alignment horizontal="center" vertical="center" wrapText="1" readingOrder="2"/>
    </xf>
    <xf numFmtId="3" fontId="8" fillId="15" borderId="51" xfId="0" applyNumberFormat="1" applyFont="1" applyFill="1" applyBorder="1" applyAlignment="1" applyProtection="1">
      <alignment horizontal="center" vertical="center" wrapText="1" readingOrder="2"/>
    </xf>
    <xf numFmtId="169" fontId="9" fillId="0" borderId="10" xfId="0" applyNumberFormat="1" applyFont="1" applyBorder="1" applyAlignment="1" applyProtection="1">
      <alignment horizontal="center" vertical="center" wrapText="1"/>
    </xf>
    <xf numFmtId="3" fontId="9" fillId="0" borderId="1" xfId="0" applyNumberFormat="1" applyFont="1" applyBorder="1" applyAlignment="1" applyProtection="1">
      <alignment horizontal="center" vertical="center" wrapText="1" readingOrder="2"/>
    </xf>
    <xf numFmtId="3" fontId="9" fillId="15" borderId="1" xfId="0" applyNumberFormat="1" applyFont="1" applyFill="1" applyBorder="1" applyAlignment="1" applyProtection="1">
      <alignment horizontal="center" vertical="center" wrapText="1" readingOrder="2"/>
    </xf>
    <xf numFmtId="169" fontId="7" fillId="15" borderId="52" xfId="0" applyNumberFormat="1" applyFont="1" applyFill="1" applyBorder="1" applyAlignment="1" applyProtection="1">
      <alignment horizontal="center" vertical="center" wrapText="1"/>
    </xf>
    <xf numFmtId="169" fontId="7" fillId="15" borderId="14" xfId="0" applyNumberFormat="1" applyFont="1" applyFill="1" applyBorder="1" applyAlignment="1" applyProtection="1">
      <alignment horizontal="center" vertical="center" wrapText="1"/>
    </xf>
    <xf numFmtId="169" fontId="7" fillId="15" borderId="10" xfId="0" applyNumberFormat="1" applyFont="1" applyFill="1" applyBorder="1" applyAlignment="1" applyProtection="1">
      <alignment horizontal="center" vertical="center" wrapText="1"/>
    </xf>
    <xf numFmtId="169" fontId="7" fillId="15" borderId="27" xfId="0" applyNumberFormat="1" applyFont="1" applyFill="1" applyBorder="1" applyAlignment="1" applyProtection="1">
      <alignment horizontal="center" vertical="center" wrapText="1"/>
    </xf>
    <xf numFmtId="169" fontId="9" fillId="0" borderId="1" xfId="0" applyNumberFormat="1" applyFont="1" applyBorder="1" applyAlignment="1" applyProtection="1">
      <alignment horizontal="center" vertical="center" wrapText="1" readingOrder="1"/>
    </xf>
    <xf numFmtId="0" fontId="7" fillId="7" borderId="48" xfId="0" applyFont="1" applyFill="1" applyBorder="1" applyAlignment="1" applyProtection="1">
      <alignment horizontal="center" vertical="center" wrapText="1" readingOrder="2"/>
    </xf>
    <xf numFmtId="0" fontId="7" fillId="15" borderId="1" xfId="0" applyFont="1" applyFill="1" applyBorder="1" applyAlignment="1" applyProtection="1">
      <alignment horizontal="center" vertical="center" wrapText="1" readingOrder="2"/>
    </xf>
    <xf numFmtId="0" fontId="7" fillId="7" borderId="39" xfId="0" applyFont="1" applyFill="1" applyBorder="1" applyAlignment="1" applyProtection="1">
      <alignment horizontal="center" vertical="center" wrapText="1" readingOrder="2"/>
    </xf>
    <xf numFmtId="0" fontId="7" fillId="2" borderId="39" xfId="0" applyFont="1" applyFill="1" applyBorder="1" applyAlignment="1" applyProtection="1">
      <alignment horizontal="center" vertical="center" wrapText="1" readingOrder="2"/>
    </xf>
    <xf numFmtId="0" fontId="7" fillId="7" borderId="16" xfId="0" applyFont="1" applyFill="1" applyBorder="1" applyAlignment="1" applyProtection="1">
      <alignment horizontal="center" vertical="center" wrapText="1" readingOrder="2"/>
    </xf>
    <xf numFmtId="0" fontId="13" fillId="7" borderId="48" xfId="0" applyFont="1" applyFill="1" applyBorder="1" applyAlignment="1" applyProtection="1">
      <alignment horizontal="center" vertical="center" wrapText="1" readingOrder="2"/>
    </xf>
    <xf numFmtId="9" fontId="7" fillId="7" borderId="48" xfId="0" applyNumberFormat="1" applyFont="1" applyFill="1" applyBorder="1" applyAlignment="1" applyProtection="1">
      <alignment horizontal="center" vertical="center" wrapText="1" readingOrder="2"/>
    </xf>
    <xf numFmtId="0" fontId="7" fillId="2" borderId="48" xfId="0" applyFont="1" applyFill="1" applyBorder="1" applyAlignment="1" applyProtection="1">
      <alignment horizontal="center" vertical="center" wrapText="1" readingOrder="2"/>
    </xf>
    <xf numFmtId="0" fontId="32" fillId="7" borderId="48" xfId="0" applyFont="1" applyFill="1" applyBorder="1" applyAlignment="1" applyProtection="1">
      <alignment horizontal="center" vertical="center" wrapText="1" readingOrder="2"/>
    </xf>
    <xf numFmtId="0" fontId="32" fillId="2" borderId="48" xfId="0" applyFont="1" applyFill="1" applyBorder="1" applyAlignment="1" applyProtection="1">
      <alignment horizontal="center" vertical="center" wrapText="1" readingOrder="2"/>
    </xf>
    <xf numFmtId="0" fontId="7" fillId="7" borderId="25" xfId="0" applyFont="1" applyFill="1" applyBorder="1" applyAlignment="1" applyProtection="1">
      <alignment horizontal="center" wrapText="1" readingOrder="2"/>
    </xf>
    <xf numFmtId="3" fontId="9" fillId="7" borderId="30" xfId="0" applyNumberFormat="1" applyFont="1" applyFill="1" applyBorder="1" applyAlignment="1" applyProtection="1">
      <alignment horizontal="center" vertical="center" wrapText="1" readingOrder="2"/>
    </xf>
    <xf numFmtId="3" fontId="7" fillId="7" borderId="63" xfId="0" applyNumberFormat="1" applyFont="1" applyFill="1" applyBorder="1" applyAlignment="1" applyProtection="1">
      <alignment horizontal="center" vertical="center" wrapText="1" readingOrder="2"/>
    </xf>
    <xf numFmtId="3" fontId="7" fillId="7" borderId="7" xfId="0" applyNumberFormat="1" applyFont="1" applyFill="1" applyBorder="1" applyAlignment="1" applyProtection="1">
      <alignment horizontal="center" vertical="center" wrapText="1" readingOrder="2"/>
    </xf>
    <xf numFmtId="3" fontId="9" fillId="7" borderId="14" xfId="0" applyNumberFormat="1" applyFont="1" applyFill="1" applyBorder="1" applyAlignment="1" applyProtection="1">
      <alignment horizontal="center" vertical="center" wrapText="1" readingOrder="2"/>
    </xf>
    <xf numFmtId="3" fontId="9" fillId="0" borderId="11" xfId="0" applyNumberFormat="1" applyFont="1" applyBorder="1" applyAlignment="1" applyProtection="1">
      <alignment horizontal="center" vertical="center" wrapText="1" readingOrder="2"/>
    </xf>
    <xf numFmtId="0" fontId="9" fillId="0" borderId="9" xfId="0" applyFont="1" applyBorder="1" applyAlignment="1" applyProtection="1">
      <alignment vertical="center"/>
    </xf>
    <xf numFmtId="0" fontId="9" fillId="5" borderId="0" xfId="0" applyFont="1" applyFill="1" applyBorder="1" applyAlignment="1" applyProtection="1">
      <alignment horizontal="center"/>
    </xf>
    <xf numFmtId="3" fontId="7" fillId="7" borderId="12" xfId="0" applyNumberFormat="1" applyFont="1" applyFill="1" applyBorder="1" applyAlignment="1" applyProtection="1">
      <alignment horizontal="center" vertical="center" wrapText="1" readingOrder="2"/>
    </xf>
    <xf numFmtId="169" fontId="7" fillId="15" borderId="73" xfId="0" applyNumberFormat="1" applyFont="1" applyFill="1" applyBorder="1" applyAlignment="1" applyProtection="1">
      <alignment horizontal="center" vertical="center" wrapText="1"/>
    </xf>
    <xf numFmtId="3" fontId="7" fillId="7" borderId="14" xfId="0" applyNumberFormat="1" applyFont="1" applyFill="1" applyBorder="1" applyAlignment="1" applyProtection="1">
      <alignment horizontal="center" vertical="center" wrapText="1" readingOrder="2"/>
    </xf>
    <xf numFmtId="169" fontId="7" fillId="15" borderId="24" xfId="0" applyNumberFormat="1" applyFont="1" applyFill="1" applyBorder="1" applyAlignment="1" applyProtection="1">
      <alignment horizontal="center" vertical="center" wrapText="1"/>
    </xf>
    <xf numFmtId="3" fontId="7" fillId="7" borderId="5" xfId="0" applyNumberFormat="1" applyFont="1" applyFill="1" applyBorder="1" applyAlignment="1" applyProtection="1">
      <alignment horizontal="center" vertical="center" wrapText="1" readingOrder="2"/>
    </xf>
    <xf numFmtId="169" fontId="7" fillId="15" borderId="29" xfId="0" applyNumberFormat="1" applyFont="1" applyFill="1" applyBorder="1" applyAlignment="1" applyProtection="1">
      <alignment horizontal="center" vertical="center" wrapText="1"/>
    </xf>
    <xf numFmtId="4" fontId="9" fillId="7" borderId="48" xfId="0" applyNumberFormat="1" applyFont="1" applyFill="1" applyBorder="1" applyAlignment="1" applyProtection="1">
      <alignment horizontal="center" vertical="center" wrapText="1" readingOrder="2"/>
    </xf>
    <xf numFmtId="0" fontId="7" fillId="7" borderId="49" xfId="0" applyFont="1" applyFill="1" applyBorder="1" applyAlignment="1" applyProtection="1">
      <alignment horizontal="center" vertical="center" wrapText="1" readingOrder="2"/>
    </xf>
    <xf numFmtId="3" fontId="9" fillId="7" borderId="30" xfId="0" applyNumberFormat="1" applyFont="1" applyFill="1" applyBorder="1" applyAlignment="1" applyProtection="1">
      <alignment horizontal="center" vertical="center"/>
    </xf>
    <xf numFmtId="3" fontId="7" fillId="7" borderId="30" xfId="0" applyNumberFormat="1" applyFont="1" applyFill="1" applyBorder="1" applyAlignment="1" applyProtection="1">
      <alignment horizontal="center" vertical="center" wrapText="1" readingOrder="2"/>
    </xf>
    <xf numFmtId="0" fontId="7" fillId="15" borderId="14" xfId="0" applyFont="1" applyFill="1" applyBorder="1" applyAlignment="1" applyProtection="1">
      <alignment horizontal="center" vertical="center" wrapText="1" readingOrder="2"/>
    </xf>
    <xf numFmtId="0" fontId="7" fillId="15" borderId="11" xfId="0" applyFont="1" applyFill="1" applyBorder="1" applyAlignment="1" applyProtection="1">
      <alignment horizontal="center" vertical="center" wrapText="1" readingOrder="2"/>
    </xf>
    <xf numFmtId="3" fontId="9" fillId="0" borderId="11" xfId="0" applyNumberFormat="1" applyFont="1" applyBorder="1" applyAlignment="1" applyProtection="1">
      <alignment horizontal="right" vertical="center" readingOrder="2"/>
    </xf>
    <xf numFmtId="3" fontId="9" fillId="15" borderId="11" xfId="0" applyNumberFormat="1" applyFont="1" applyFill="1" applyBorder="1" applyAlignment="1" applyProtection="1">
      <alignment horizontal="center" vertical="center" wrapText="1" readingOrder="2"/>
    </xf>
    <xf numFmtId="3" fontId="9" fillId="15" borderId="6" xfId="0" applyNumberFormat="1" applyFont="1" applyFill="1" applyBorder="1" applyAlignment="1" applyProtection="1">
      <alignment horizontal="center" vertical="center" wrapText="1" readingOrder="2"/>
    </xf>
    <xf numFmtId="169" fontId="9" fillId="15" borderId="6" xfId="0" applyNumberFormat="1" applyFont="1" applyFill="1" applyBorder="1" applyAlignment="1" applyProtection="1">
      <alignment horizontal="center" vertical="center" wrapText="1"/>
    </xf>
    <xf numFmtId="169" fontId="9" fillId="15" borderId="8" xfId="0" applyNumberFormat="1" applyFont="1" applyFill="1" applyBorder="1" applyAlignment="1" applyProtection="1">
      <alignment horizontal="center" vertical="center" wrapText="1"/>
    </xf>
    <xf numFmtId="3" fontId="9" fillId="7" borderId="15" xfId="0" applyNumberFormat="1" applyFont="1" applyFill="1" applyBorder="1" applyAlignment="1" applyProtection="1">
      <alignment horizontal="center" vertical="center" wrapText="1" readingOrder="2"/>
    </xf>
    <xf numFmtId="3" fontId="9" fillId="7" borderId="16" xfId="0" applyNumberFormat="1" applyFont="1" applyFill="1" applyBorder="1" applyAlignment="1" applyProtection="1">
      <alignment horizontal="center" vertical="center" wrapText="1" readingOrder="2"/>
    </xf>
    <xf numFmtId="3" fontId="9" fillId="0" borderId="16" xfId="0" applyNumberFormat="1" applyFont="1" applyBorder="1" applyAlignment="1" applyProtection="1">
      <alignment horizontal="center" vertical="center" wrapText="1" readingOrder="2"/>
    </xf>
    <xf numFmtId="169" fontId="9" fillId="0" borderId="16" xfId="0" applyNumberFormat="1" applyFont="1" applyBorder="1" applyAlignment="1" applyProtection="1">
      <alignment horizontal="center" vertical="center" wrapText="1" readingOrder="1"/>
    </xf>
    <xf numFmtId="3" fontId="9" fillId="0" borderId="74" xfId="0" applyNumberFormat="1" applyFont="1" applyBorder="1" applyAlignment="1" applyProtection="1">
      <alignment horizontal="right" vertical="center" readingOrder="2"/>
    </xf>
    <xf numFmtId="3" fontId="9" fillId="15" borderId="13" xfId="0" applyNumberFormat="1" applyFont="1" applyFill="1" applyBorder="1" applyAlignment="1" applyProtection="1">
      <alignment horizontal="center" vertical="center" wrapText="1" readingOrder="2"/>
    </xf>
    <xf numFmtId="3" fontId="9" fillId="15" borderId="41" xfId="0" applyNumberFormat="1" applyFont="1" applyFill="1" applyBorder="1" applyAlignment="1" applyProtection="1">
      <alignment horizontal="center" vertical="center" wrapText="1" readingOrder="2"/>
    </xf>
    <xf numFmtId="14" fontId="17" fillId="7" borderId="25" xfId="0" applyNumberFormat="1" applyFont="1" applyFill="1" applyBorder="1" applyAlignment="1" applyProtection="1">
      <alignment vertical="top" wrapText="1" readingOrder="2"/>
    </xf>
    <xf numFmtId="3" fontId="31" fillId="7" borderId="14" xfId="0" applyNumberFormat="1" applyFont="1" applyFill="1" applyBorder="1" applyAlignment="1" applyProtection="1">
      <alignment horizontal="center" vertical="center" wrapText="1" readingOrder="2"/>
    </xf>
    <xf numFmtId="3" fontId="31" fillId="7" borderId="15" xfId="0" applyNumberFormat="1" applyFont="1" applyFill="1" applyBorder="1" applyAlignment="1" applyProtection="1">
      <alignment horizontal="center" vertical="center" wrapText="1" readingOrder="2"/>
    </xf>
    <xf numFmtId="3" fontId="31" fillId="7" borderId="16" xfId="0" applyNumberFormat="1" applyFont="1" applyFill="1" applyBorder="1" applyAlignment="1" applyProtection="1">
      <alignment horizontal="center" vertical="center" wrapText="1" readingOrder="2"/>
    </xf>
    <xf numFmtId="0" fontId="32" fillId="7" borderId="17" xfId="0" applyFont="1" applyFill="1" applyBorder="1" applyAlignment="1" applyProtection="1">
      <alignment horizontal="center" vertical="center" wrapText="1" readingOrder="2"/>
    </xf>
    <xf numFmtId="3" fontId="32" fillId="7" borderId="37" xfId="0" applyNumberFormat="1" applyFont="1" applyFill="1" applyBorder="1" applyAlignment="1" applyProtection="1">
      <alignment horizontal="center" vertical="center" wrapText="1" readingOrder="2"/>
    </xf>
    <xf numFmtId="0" fontId="7" fillId="2" borderId="49" xfId="0" applyFont="1" applyFill="1" applyBorder="1" applyAlignment="1" applyProtection="1">
      <alignment horizontal="center" vertical="center" wrapText="1" readingOrder="2"/>
    </xf>
    <xf numFmtId="3" fontId="8" fillId="7" borderId="30" xfId="0" applyNumberFormat="1" applyFont="1" applyFill="1" applyBorder="1" applyAlignment="1" applyProtection="1">
      <alignment horizontal="center" vertical="center" wrapText="1" readingOrder="2"/>
    </xf>
    <xf numFmtId="3" fontId="3" fillId="7" borderId="30" xfId="0" applyNumberFormat="1" applyFont="1" applyFill="1" applyBorder="1" applyAlignment="1" applyProtection="1">
      <alignment horizontal="center" vertical="center" wrapText="1" readingOrder="2"/>
    </xf>
    <xf numFmtId="3" fontId="8" fillId="7" borderId="14" xfId="0" applyNumberFormat="1" applyFont="1" applyFill="1" applyBorder="1" applyAlignment="1" applyProtection="1">
      <alignment horizontal="center" vertical="center" wrapText="1" readingOrder="2"/>
    </xf>
    <xf numFmtId="3" fontId="8" fillId="7" borderId="15" xfId="0" applyNumberFormat="1" applyFont="1" applyFill="1" applyBorder="1" applyAlignment="1" applyProtection="1">
      <alignment horizontal="center" vertical="center" wrapText="1" readingOrder="2"/>
    </xf>
    <xf numFmtId="3" fontId="8" fillId="7" borderId="16" xfId="0" applyNumberFormat="1" applyFont="1" applyFill="1" applyBorder="1" applyAlignment="1" applyProtection="1">
      <alignment horizontal="center" vertical="center" wrapText="1" readingOrder="2"/>
    </xf>
    <xf numFmtId="3" fontId="3" fillId="7" borderId="17" xfId="0" applyNumberFormat="1" applyFont="1" applyFill="1" applyBorder="1" applyAlignment="1" applyProtection="1">
      <alignment horizontal="center" vertical="center" wrapText="1" readingOrder="2"/>
    </xf>
    <xf numFmtId="3" fontId="3" fillId="7" borderId="37" xfId="0" applyNumberFormat="1" applyFont="1" applyFill="1" applyBorder="1" applyAlignment="1" applyProtection="1">
      <alignment horizontal="center" vertical="center" wrapText="1" readingOrder="2"/>
    </xf>
    <xf numFmtId="3" fontId="9" fillId="15" borderId="37" xfId="0" applyNumberFormat="1" applyFont="1" applyFill="1" applyBorder="1" applyAlignment="1" applyProtection="1">
      <alignment horizontal="center" vertical="center" wrapText="1" readingOrder="2"/>
    </xf>
    <xf numFmtId="169" fontId="9" fillId="15" borderId="37" xfId="0" applyNumberFormat="1" applyFont="1" applyFill="1" applyBorder="1" applyAlignment="1" applyProtection="1">
      <alignment horizontal="center" vertical="center" wrapText="1"/>
    </xf>
    <xf numFmtId="169" fontId="9" fillId="15" borderId="36" xfId="0" applyNumberFormat="1" applyFont="1" applyFill="1" applyBorder="1" applyAlignment="1" applyProtection="1">
      <alignment horizontal="center" vertical="center" wrapText="1"/>
    </xf>
    <xf numFmtId="0" fontId="7" fillId="7" borderId="77" xfId="0" applyFont="1" applyFill="1" applyBorder="1" applyAlignment="1" applyProtection="1">
      <alignment horizontal="center" vertical="center" wrapText="1" readingOrder="2"/>
    </xf>
    <xf numFmtId="3" fontId="7" fillId="7" borderId="15" xfId="0" applyNumberFormat="1" applyFont="1" applyFill="1" applyBorder="1" applyAlignment="1" applyProtection="1">
      <alignment horizontal="center" vertical="center" wrapText="1" readingOrder="2"/>
    </xf>
    <xf numFmtId="3" fontId="7" fillId="7" borderId="16" xfId="0" applyNumberFormat="1" applyFont="1" applyFill="1" applyBorder="1" applyAlignment="1" applyProtection="1">
      <alignment horizontal="center" vertical="center" wrapText="1" readingOrder="2"/>
    </xf>
    <xf numFmtId="3" fontId="7" fillId="7" borderId="17" xfId="0" applyNumberFormat="1" applyFont="1" applyFill="1" applyBorder="1" applyAlignment="1" applyProtection="1">
      <alignment horizontal="center" vertical="center" wrapText="1" readingOrder="2"/>
    </xf>
    <xf numFmtId="3" fontId="7" fillId="7" borderId="37" xfId="0" applyNumberFormat="1" applyFont="1" applyFill="1" applyBorder="1" applyAlignment="1" applyProtection="1">
      <alignment horizontal="center" vertical="center" wrapText="1" readingOrder="2"/>
    </xf>
    <xf numFmtId="169" fontId="9" fillId="15" borderId="37" xfId="0" applyNumberFormat="1" applyFont="1" applyFill="1" applyBorder="1" applyAlignment="1" applyProtection="1">
      <alignment horizontal="center" vertical="center" wrapText="1" readingOrder="1"/>
    </xf>
    <xf numFmtId="169" fontId="9" fillId="15" borderId="36" xfId="0" applyNumberFormat="1" applyFont="1" applyFill="1" applyBorder="1" applyAlignment="1" applyProtection="1">
      <alignment horizontal="center" vertical="center" wrapText="1" readingOrder="1"/>
    </xf>
    <xf numFmtId="169" fontId="7" fillId="7" borderId="30" xfId="0" applyNumberFormat="1" applyFont="1" applyFill="1" applyBorder="1" applyAlignment="1" applyProtection="1">
      <alignment horizontal="center" vertical="center" wrapText="1"/>
    </xf>
    <xf numFmtId="0" fontId="30" fillId="7" borderId="17" xfId="0" applyFont="1" applyFill="1" applyBorder="1" applyAlignment="1" applyProtection="1">
      <alignment horizontal="center" vertical="center" wrapText="1" readingOrder="2"/>
    </xf>
    <xf numFmtId="169" fontId="7" fillId="7" borderId="37" xfId="0" applyNumberFormat="1" applyFont="1" applyFill="1" applyBorder="1" applyAlignment="1" applyProtection="1">
      <alignment horizontal="center" vertical="center" wrapText="1"/>
    </xf>
    <xf numFmtId="0" fontId="7" fillId="7" borderId="13" xfId="0" applyFont="1" applyFill="1" applyBorder="1" applyAlignment="1" applyProtection="1">
      <alignment horizontal="center" vertical="center" wrapText="1" readingOrder="2"/>
    </xf>
    <xf numFmtId="0" fontId="7" fillId="7" borderId="6" xfId="0" applyFont="1" applyFill="1" applyBorder="1" applyAlignment="1" applyProtection="1">
      <alignment horizontal="center" vertical="center" wrapText="1" readingOrder="2"/>
    </xf>
    <xf numFmtId="0" fontId="38" fillId="0" borderId="0" xfId="0" applyFont="1"/>
    <xf numFmtId="0" fontId="7" fillId="15" borderId="10" xfId="0" applyFont="1" applyFill="1" applyBorder="1" applyAlignment="1" applyProtection="1">
      <alignment horizontal="center" vertical="center" wrapText="1" readingOrder="2"/>
    </xf>
    <xf numFmtId="3" fontId="9" fillId="7" borderId="10" xfId="0" applyNumberFormat="1" applyFont="1" applyFill="1" applyBorder="1" applyAlignment="1" applyProtection="1">
      <alignment horizontal="center" vertical="center" wrapText="1" readingOrder="2"/>
    </xf>
    <xf numFmtId="3" fontId="9" fillId="7" borderId="55" xfId="0" applyNumberFormat="1" applyFont="1" applyFill="1" applyBorder="1" applyAlignment="1" applyProtection="1">
      <alignment horizontal="center" vertical="center" wrapText="1" readingOrder="2"/>
    </xf>
    <xf numFmtId="0" fontId="7" fillId="7" borderId="22" xfId="0" applyFont="1" applyFill="1" applyBorder="1" applyAlignment="1" applyProtection="1">
      <alignment horizontal="center" vertical="center" wrapText="1" readingOrder="2"/>
    </xf>
    <xf numFmtId="0" fontId="7" fillId="7" borderId="25" xfId="0" applyFont="1" applyFill="1" applyBorder="1" applyAlignment="1" applyProtection="1">
      <alignment horizontal="center" vertical="center" wrapText="1" readingOrder="2"/>
    </xf>
    <xf numFmtId="0" fontId="7" fillId="7" borderId="28" xfId="0" applyFont="1" applyFill="1" applyBorder="1" applyAlignment="1" applyProtection="1">
      <alignment horizontal="center" vertical="center" wrapText="1" readingOrder="2"/>
    </xf>
    <xf numFmtId="0" fontId="17" fillId="7" borderId="22" xfId="0" applyFont="1" applyFill="1" applyBorder="1" applyAlignment="1" applyProtection="1">
      <alignment horizontal="left" vertical="top" wrapText="1" readingOrder="2"/>
    </xf>
    <xf numFmtId="1" fontId="17" fillId="7" borderId="22" xfId="0" applyNumberFormat="1" applyFont="1" applyFill="1" applyBorder="1" applyAlignment="1" applyProtection="1">
      <alignment vertical="top" wrapText="1" readingOrder="2"/>
    </xf>
    <xf numFmtId="14" fontId="17" fillId="7" borderId="23" xfId="0" applyNumberFormat="1" applyFont="1" applyFill="1" applyBorder="1" applyAlignment="1" applyProtection="1">
      <alignment horizontal="center" vertical="top" wrapText="1" readingOrder="2"/>
    </xf>
    <xf numFmtId="0" fontId="7" fillId="7" borderId="75" xfId="0" applyFont="1" applyFill="1" applyBorder="1" applyAlignment="1" applyProtection="1">
      <alignment horizontal="center" vertical="center" wrapText="1" readingOrder="2"/>
    </xf>
    <xf numFmtId="0" fontId="7" fillId="7" borderId="14" xfId="0" applyFont="1" applyFill="1" applyBorder="1" applyAlignment="1" applyProtection="1">
      <alignment horizontal="center" vertical="center" wrapText="1" readingOrder="2"/>
    </xf>
    <xf numFmtId="0" fontId="7" fillId="7" borderId="14" xfId="0" applyFont="1" applyFill="1" applyBorder="1" applyAlignment="1" applyProtection="1">
      <alignment vertical="center" wrapText="1" readingOrder="2"/>
    </xf>
    <xf numFmtId="0" fontId="7" fillId="7" borderId="5" xfId="0" applyFont="1" applyFill="1" applyBorder="1" applyAlignment="1" applyProtection="1">
      <alignment vertical="center" wrapText="1" readingOrder="2"/>
    </xf>
    <xf numFmtId="0" fontId="7" fillId="15" borderId="73" xfId="0" applyFont="1" applyFill="1" applyBorder="1" applyAlignment="1" applyProtection="1">
      <alignment horizontal="center" wrapText="1" readingOrder="2"/>
      <protection hidden="1"/>
    </xf>
    <xf numFmtId="3" fontId="31" fillId="7" borderId="75" xfId="0" applyNumberFormat="1" applyFont="1" applyFill="1" applyBorder="1" applyAlignment="1" applyProtection="1">
      <alignment horizontal="center" vertical="center" wrapText="1" readingOrder="2"/>
    </xf>
    <xf numFmtId="0" fontId="31" fillId="0" borderId="48" xfId="0" applyFont="1" applyFill="1" applyBorder="1" applyAlignment="1" applyProtection="1">
      <alignment vertical="center" wrapText="1" readingOrder="2"/>
      <protection locked="0"/>
    </xf>
    <xf numFmtId="3" fontId="31" fillId="7" borderId="48" xfId="0" applyNumberFormat="1" applyFont="1" applyFill="1" applyBorder="1" applyAlignment="1" applyProtection="1">
      <alignment horizontal="center" vertical="center" wrapText="1" readingOrder="2"/>
    </xf>
    <xf numFmtId="3" fontId="9" fillId="0" borderId="48" xfId="0" applyNumberFormat="1" applyFont="1" applyBorder="1" applyAlignment="1" applyProtection="1">
      <alignment horizontal="center" vertical="center" wrapText="1" readingOrder="2"/>
    </xf>
    <xf numFmtId="169" fontId="9" fillId="0" borderId="48" xfId="0" applyNumberFormat="1" applyFont="1" applyBorder="1" applyAlignment="1" applyProtection="1">
      <alignment horizontal="center" vertical="center" wrapText="1" readingOrder="1"/>
    </xf>
    <xf numFmtId="3" fontId="9" fillId="0" borderId="76" xfId="0" applyNumberFormat="1" applyFont="1" applyBorder="1" applyAlignment="1" applyProtection="1">
      <alignment horizontal="right" vertical="center" readingOrder="2"/>
    </xf>
    <xf numFmtId="0" fontId="7" fillId="15" borderId="5" xfId="0" applyFont="1" applyFill="1" applyBorder="1" applyAlignment="1" applyProtection="1">
      <alignment horizontal="center" vertical="center" wrapText="1" readingOrder="2"/>
    </xf>
    <xf numFmtId="0" fontId="7" fillId="15" borderId="27" xfId="0" applyFont="1" applyFill="1" applyBorder="1" applyAlignment="1" applyProtection="1">
      <alignment horizontal="center" vertical="center" wrapText="1" readingOrder="2"/>
    </xf>
    <xf numFmtId="0" fontId="7" fillId="15" borderId="6" xfId="0" applyFont="1" applyFill="1" applyBorder="1" applyAlignment="1" applyProtection="1">
      <alignment horizontal="center" vertical="center" wrapText="1" readingOrder="2"/>
    </xf>
    <xf numFmtId="0" fontId="7" fillId="15" borderId="8" xfId="0" applyFont="1" applyFill="1" applyBorder="1" applyAlignment="1" applyProtection="1">
      <alignment horizontal="center" vertical="center" wrapText="1" readingOrder="2"/>
    </xf>
    <xf numFmtId="3" fontId="32" fillId="7" borderId="45" xfId="0" applyNumberFormat="1" applyFont="1" applyFill="1" applyBorder="1" applyAlignment="1" applyProtection="1">
      <alignment horizontal="center" vertical="center" wrapText="1" readingOrder="2"/>
    </xf>
    <xf numFmtId="0" fontId="7" fillId="15" borderId="17" xfId="0" applyFont="1" applyFill="1" applyBorder="1" applyAlignment="1" applyProtection="1">
      <alignment horizontal="center" vertical="center" wrapText="1" readingOrder="2"/>
    </xf>
    <xf numFmtId="0" fontId="7" fillId="15" borderId="37" xfId="0" applyFont="1" applyFill="1" applyBorder="1" applyAlignment="1" applyProtection="1">
      <alignment horizontal="center" vertical="center" wrapText="1" readingOrder="2"/>
    </xf>
    <xf numFmtId="0" fontId="7" fillId="15" borderId="36" xfId="0" applyFont="1" applyFill="1" applyBorder="1" applyAlignment="1" applyProtection="1">
      <alignment horizontal="center" vertical="center" wrapText="1" readingOrder="2"/>
    </xf>
    <xf numFmtId="3" fontId="8" fillId="18" borderId="51" xfId="0" applyNumberFormat="1" applyFont="1" applyFill="1" applyBorder="1" applyAlignment="1" applyProtection="1">
      <alignment horizontal="center" vertical="center" wrapText="1" readingOrder="2"/>
    </xf>
    <xf numFmtId="14" fontId="8" fillId="18" borderId="51" xfId="0" applyNumberFormat="1" applyFont="1" applyFill="1" applyBorder="1" applyAlignment="1" applyProtection="1">
      <alignment horizontal="center" vertical="center" wrapText="1" readingOrder="2"/>
    </xf>
    <xf numFmtId="9" fontId="7" fillId="7" borderId="1" xfId="2" applyFont="1" applyFill="1" applyBorder="1" applyAlignment="1" applyProtection="1">
      <alignment horizontal="center" vertical="center" wrapText="1" readingOrder="2"/>
    </xf>
    <xf numFmtId="0" fontId="7" fillId="17" borderId="73" xfId="0" applyFont="1" applyFill="1" applyBorder="1" applyAlignment="1" applyProtection="1">
      <alignment horizontal="center" wrapText="1" readingOrder="2"/>
      <protection hidden="1"/>
    </xf>
    <xf numFmtId="0" fontId="7" fillId="17" borderId="31" xfId="0" applyFont="1" applyFill="1" applyBorder="1" applyAlignment="1" applyProtection="1">
      <alignment horizontal="center" wrapText="1" readingOrder="2"/>
      <protection hidden="1"/>
    </xf>
    <xf numFmtId="0" fontId="7" fillId="17" borderId="35" xfId="0" applyFont="1" applyFill="1" applyBorder="1" applyAlignment="1" applyProtection="1">
      <alignment horizontal="center" wrapText="1" readingOrder="2"/>
      <protection hidden="1"/>
    </xf>
    <xf numFmtId="0" fontId="3" fillId="0" borderId="60" xfId="0" applyFont="1" applyBorder="1" applyAlignment="1" applyProtection="1">
      <alignment horizontal="center"/>
    </xf>
    <xf numFmtId="0" fontId="3" fillId="0" borderId="61" xfId="0" applyFont="1" applyBorder="1" applyAlignment="1" applyProtection="1">
      <alignment horizontal="center"/>
    </xf>
    <xf numFmtId="0" fontId="8" fillId="0" borderId="60" xfId="0" applyFont="1" applyBorder="1" applyProtection="1"/>
    <xf numFmtId="0" fontId="8" fillId="0" borderId="61" xfId="0" applyFont="1" applyBorder="1" applyProtection="1"/>
    <xf numFmtId="0" fontId="22" fillId="10" borderId="30" xfId="0" applyFont="1" applyFill="1" applyBorder="1" applyAlignment="1" applyProtection="1">
      <alignment horizontal="center" vertical="center" wrapText="1"/>
    </xf>
    <xf numFmtId="0" fontId="22" fillId="10" borderId="25" xfId="0" applyFont="1" applyFill="1" applyBorder="1" applyAlignment="1" applyProtection="1">
      <alignment horizontal="center" vertical="center" wrapText="1"/>
    </xf>
    <xf numFmtId="0" fontId="22" fillId="10" borderId="24" xfId="0" applyFont="1" applyFill="1" applyBorder="1" applyAlignment="1" applyProtection="1">
      <alignment horizontal="center" vertical="center" wrapText="1"/>
    </xf>
    <xf numFmtId="0" fontId="3" fillId="10" borderId="30" xfId="0" applyFont="1" applyFill="1" applyBorder="1" applyAlignment="1" applyProtection="1">
      <alignment horizontal="center" vertical="center" wrapText="1"/>
    </xf>
    <xf numFmtId="0" fontId="3" fillId="10" borderId="24" xfId="0" applyFont="1" applyFill="1" applyBorder="1" applyAlignment="1" applyProtection="1">
      <alignment horizontal="center" vertical="center" wrapText="1"/>
    </xf>
    <xf numFmtId="0" fontId="3" fillId="10" borderId="10" xfId="0" applyFont="1" applyFill="1" applyBorder="1" applyAlignment="1" applyProtection="1">
      <alignment horizontal="center" vertical="center" wrapText="1"/>
    </xf>
    <xf numFmtId="14" fontId="3" fillId="0" borderId="30" xfId="0" applyNumberFormat="1" applyFont="1" applyBorder="1" applyAlignment="1" applyProtection="1">
      <alignment horizontal="center" vertical="center" wrapText="1"/>
    </xf>
    <xf numFmtId="14" fontId="3" fillId="0" borderId="10" xfId="0" applyNumberFormat="1" applyFont="1" applyBorder="1" applyAlignment="1" applyProtection="1">
      <alignment horizontal="center" vertical="center" wrapText="1"/>
    </xf>
    <xf numFmtId="1" fontId="3" fillId="0" borderId="14" xfId="0" applyNumberFormat="1" applyFont="1" applyFill="1" applyBorder="1" applyAlignment="1" applyProtection="1">
      <alignment horizontal="center" vertical="center" wrapText="1"/>
    </xf>
    <xf numFmtId="1" fontId="3" fillId="0" borderId="1" xfId="0" applyNumberFormat="1" applyFont="1" applyFill="1" applyBorder="1" applyAlignment="1" applyProtection="1">
      <alignment horizontal="center" vertical="center" wrapText="1"/>
    </xf>
    <xf numFmtId="3" fontId="8" fillId="10" borderId="16" xfId="0" applyNumberFormat="1" applyFont="1" applyFill="1" applyBorder="1" applyAlignment="1" applyProtection="1">
      <alignment horizontal="center" vertical="center" wrapText="1" readingOrder="2"/>
    </xf>
    <xf numFmtId="0" fontId="7" fillId="13" borderId="0" xfId="0" applyFont="1" applyFill="1" applyAlignment="1" applyProtection="1">
      <alignment horizontal="center" wrapText="1"/>
    </xf>
    <xf numFmtId="3" fontId="8" fillId="10" borderId="1" xfId="0" applyNumberFormat="1" applyFont="1" applyFill="1" applyBorder="1" applyAlignment="1" applyProtection="1">
      <alignment horizontal="center" vertical="center" wrapText="1" readingOrder="2"/>
    </xf>
    <xf numFmtId="0" fontId="23" fillId="0" borderId="53" xfId="0" applyFont="1" applyFill="1" applyBorder="1" applyAlignment="1" applyProtection="1">
      <alignment horizontal="right"/>
    </xf>
    <xf numFmtId="0" fontId="23" fillId="0" borderId="10" xfId="0" applyFont="1" applyFill="1" applyBorder="1" applyAlignment="1" applyProtection="1">
      <alignment horizontal="right"/>
    </xf>
    <xf numFmtId="0" fontId="3" fillId="10" borderId="54" xfId="0" applyFont="1" applyFill="1" applyBorder="1" applyAlignment="1" applyProtection="1">
      <alignment horizontal="right" wrapText="1" readingOrder="2"/>
    </xf>
    <xf numFmtId="0" fontId="3" fillId="10" borderId="56" xfId="0" applyFont="1" applyFill="1" applyBorder="1" applyAlignment="1" applyProtection="1">
      <alignment horizontal="right" wrapText="1" readingOrder="2"/>
    </xf>
    <xf numFmtId="0" fontId="3" fillId="10" borderId="9" xfId="0" applyFont="1" applyFill="1" applyBorder="1" applyAlignment="1" applyProtection="1">
      <alignment horizontal="right" wrapText="1" readingOrder="2"/>
    </xf>
    <xf numFmtId="0" fontId="3" fillId="10" borderId="0" xfId="0" applyFont="1" applyFill="1" applyBorder="1" applyAlignment="1" applyProtection="1">
      <alignment horizontal="right" wrapText="1" readingOrder="2"/>
    </xf>
    <xf numFmtId="0" fontId="7" fillId="13" borderId="0" xfId="0" applyFont="1" applyFill="1" applyBorder="1" applyAlignment="1" applyProtection="1">
      <alignment horizontal="center"/>
    </xf>
    <xf numFmtId="0" fontId="2" fillId="10" borderId="53" xfId="0" applyFont="1" applyFill="1" applyBorder="1" applyAlignment="1" applyProtection="1">
      <alignment horizontal="center" vertical="top" wrapText="1" readingOrder="2"/>
    </xf>
    <xf numFmtId="0" fontId="2" fillId="10" borderId="25" xfId="0" applyFont="1" applyFill="1" applyBorder="1" applyAlignment="1" applyProtection="1">
      <alignment horizontal="center" vertical="top" wrapText="1" readingOrder="2"/>
    </xf>
    <xf numFmtId="0" fontId="2" fillId="10" borderId="24" xfId="0" applyFont="1" applyFill="1" applyBorder="1" applyAlignment="1" applyProtection="1">
      <alignment horizontal="center" vertical="top" wrapText="1" readingOrder="2"/>
    </xf>
    <xf numFmtId="0" fontId="3" fillId="10" borderId="14" xfId="0" applyFont="1" applyFill="1" applyBorder="1" applyAlignment="1" applyProtection="1">
      <alignment horizontal="center" wrapText="1"/>
    </xf>
    <xf numFmtId="0" fontId="3" fillId="10" borderId="1" xfId="0" applyFont="1" applyFill="1" applyBorder="1" applyAlignment="1" applyProtection="1">
      <alignment horizontal="center" wrapText="1"/>
    </xf>
    <xf numFmtId="49" fontId="3" fillId="0" borderId="30" xfId="3" applyNumberFormat="1" applyFont="1" applyBorder="1" applyAlignment="1" applyProtection="1">
      <alignment horizontal="center" vertical="center" wrapText="1"/>
    </xf>
    <xf numFmtId="49" fontId="3" fillId="0" borderId="24" xfId="0" applyNumberFormat="1" applyFont="1" applyBorder="1" applyAlignment="1" applyProtection="1">
      <alignment horizontal="center" vertical="center" wrapText="1"/>
    </xf>
    <xf numFmtId="0" fontId="3" fillId="10" borderId="11" xfId="0" applyFont="1" applyFill="1" applyBorder="1" applyAlignment="1" applyProtection="1">
      <alignment horizontal="center" wrapText="1"/>
    </xf>
    <xf numFmtId="0" fontId="3" fillId="10" borderId="53" xfId="0" applyFont="1" applyFill="1" applyBorder="1" applyAlignment="1" applyProtection="1">
      <alignment horizontal="center" wrapText="1"/>
    </xf>
    <xf numFmtId="0" fontId="3" fillId="10" borderId="25" xfId="0" applyFont="1" applyFill="1" applyBorder="1" applyAlignment="1" applyProtection="1">
      <alignment horizontal="center" wrapText="1"/>
    </xf>
    <xf numFmtId="0" fontId="3" fillId="10" borderId="10" xfId="0" applyFont="1" applyFill="1" applyBorder="1" applyAlignment="1" applyProtection="1">
      <alignment horizont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3" fontId="8" fillId="10" borderId="51" xfId="0" applyNumberFormat="1" applyFont="1" applyFill="1" applyBorder="1" applyAlignment="1" applyProtection="1">
      <alignment horizontal="center" vertical="center" wrapText="1" readingOrder="2"/>
    </xf>
    <xf numFmtId="0" fontId="5" fillId="10" borderId="54" xfId="0" applyFont="1" applyFill="1" applyBorder="1" applyAlignment="1" applyProtection="1">
      <alignment horizontal="center" vertical="top" wrapText="1" readingOrder="2"/>
    </xf>
    <xf numFmtId="0" fontId="5" fillId="10" borderId="56" xfId="0" applyFont="1" applyFill="1" applyBorder="1" applyAlignment="1" applyProtection="1">
      <alignment horizontal="center" vertical="top" wrapText="1" readingOrder="2"/>
    </xf>
    <xf numFmtId="49" fontId="27" fillId="4" borderId="53" xfId="0" applyNumberFormat="1" applyFont="1" applyFill="1" applyBorder="1" applyAlignment="1" applyProtection="1">
      <alignment horizontal="center" vertical="top" wrapText="1"/>
    </xf>
    <xf numFmtId="49" fontId="27" fillId="4" borderId="10" xfId="0" applyNumberFormat="1" applyFont="1" applyFill="1" applyBorder="1" applyAlignment="1" applyProtection="1">
      <alignment horizontal="center" vertical="top" wrapText="1"/>
    </xf>
    <xf numFmtId="0" fontId="3" fillId="10" borderId="25" xfId="0" applyFont="1" applyFill="1" applyBorder="1" applyAlignment="1" applyProtection="1">
      <alignment horizontal="center" vertical="top" wrapText="1"/>
    </xf>
    <xf numFmtId="0" fontId="3" fillId="10" borderId="10" xfId="0" applyFont="1" applyFill="1" applyBorder="1" applyAlignment="1" applyProtection="1">
      <alignment horizontal="center" vertical="top" wrapText="1"/>
    </xf>
    <xf numFmtId="0" fontId="3" fillId="10" borderId="9" xfId="0" quotePrefix="1" applyFont="1" applyFill="1" applyBorder="1" applyAlignment="1" applyProtection="1">
      <alignment horizontal="right" vertical="top" wrapText="1" readingOrder="2"/>
    </xf>
    <xf numFmtId="0" fontId="3" fillId="10" borderId="0" xfId="0" quotePrefix="1" applyFont="1" applyFill="1" applyBorder="1" applyAlignment="1" applyProtection="1">
      <alignment horizontal="right" vertical="top" wrapText="1" readingOrder="2"/>
    </xf>
    <xf numFmtId="0" fontId="3" fillId="10" borderId="31" xfId="0" quotePrefix="1" applyFont="1" applyFill="1" applyBorder="1" applyAlignment="1" applyProtection="1">
      <alignment horizontal="right" vertical="top" wrapText="1" readingOrder="2"/>
    </xf>
    <xf numFmtId="0" fontId="28" fillId="13" borderId="34" xfId="0" applyFont="1" applyFill="1" applyBorder="1" applyAlignment="1" applyProtection="1">
      <alignment horizontal="center"/>
    </xf>
    <xf numFmtId="3" fontId="2" fillId="0" borderId="14" xfId="0" applyNumberFormat="1" applyFont="1" applyFill="1" applyBorder="1" applyAlignment="1" applyProtection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center" vertical="center" wrapText="1"/>
    </xf>
    <xf numFmtId="0" fontId="9" fillId="10" borderId="9" xfId="0" applyFont="1" applyFill="1" applyBorder="1" applyAlignment="1" applyProtection="1">
      <alignment horizontal="center"/>
    </xf>
    <xf numFmtId="0" fontId="9" fillId="10" borderId="0" xfId="0" applyFont="1" applyFill="1" applyBorder="1" applyAlignment="1" applyProtection="1">
      <alignment horizontal="center"/>
    </xf>
    <xf numFmtId="0" fontId="9" fillId="10" borderId="31" xfId="0" applyFont="1" applyFill="1" applyBorder="1" applyAlignment="1" applyProtection="1">
      <alignment horizontal="center"/>
    </xf>
    <xf numFmtId="0" fontId="3" fillId="16" borderId="1" xfId="0" applyFont="1" applyFill="1" applyBorder="1" applyAlignment="1" applyProtection="1">
      <alignment horizontal="center" vertical="top" wrapText="1"/>
    </xf>
    <xf numFmtId="0" fontId="3" fillId="16" borderId="11" xfId="0" applyFont="1" applyFill="1" applyBorder="1" applyAlignment="1" applyProtection="1">
      <alignment horizontal="center" vertical="top" wrapText="1"/>
    </xf>
    <xf numFmtId="49" fontId="27" fillId="4" borderId="1" xfId="0" applyNumberFormat="1" applyFont="1" applyFill="1" applyBorder="1" applyAlignment="1" applyProtection="1">
      <alignment horizontal="center" vertical="top" wrapText="1"/>
    </xf>
    <xf numFmtId="49" fontId="27" fillId="4" borderId="11" xfId="0" applyNumberFormat="1" applyFont="1" applyFill="1" applyBorder="1" applyAlignment="1" applyProtection="1">
      <alignment horizontal="center" vertical="top" wrapText="1"/>
    </xf>
    <xf numFmtId="3" fontId="2" fillId="0" borderId="11" xfId="0" applyNumberFormat="1" applyFont="1" applyFill="1" applyBorder="1" applyAlignment="1" applyProtection="1">
      <alignment horizontal="center" vertical="center" wrapText="1"/>
    </xf>
    <xf numFmtId="1" fontId="27" fillId="4" borderId="1" xfId="0" applyNumberFormat="1" applyFont="1" applyFill="1" applyBorder="1" applyAlignment="1" applyProtection="1">
      <alignment horizontal="center" vertical="top" wrapText="1"/>
    </xf>
    <xf numFmtId="1" fontId="27" fillId="4" borderId="30" xfId="0" applyNumberFormat="1" applyFont="1" applyFill="1" applyBorder="1" applyAlignment="1" applyProtection="1">
      <alignment horizontal="center" vertical="top" wrapText="1"/>
    </xf>
    <xf numFmtId="0" fontId="2" fillId="10" borderId="14" xfId="0" applyFont="1" applyFill="1" applyBorder="1" applyAlignment="1" applyProtection="1">
      <alignment horizontal="center" vertical="top" wrapText="1" readingOrder="2"/>
    </xf>
    <xf numFmtId="0" fontId="2" fillId="10" borderId="1" xfId="0" applyFont="1" applyFill="1" applyBorder="1" applyAlignment="1" applyProtection="1">
      <alignment horizontal="center" vertical="top" wrapText="1" readingOrder="2"/>
    </xf>
    <xf numFmtId="0" fontId="2" fillId="10" borderId="11" xfId="0" applyFont="1" applyFill="1" applyBorder="1" applyAlignment="1" applyProtection="1">
      <alignment horizontal="center" vertical="top" wrapText="1" readingOrder="2"/>
    </xf>
    <xf numFmtId="0" fontId="2" fillId="10" borderId="54" xfId="0" applyFont="1" applyFill="1" applyBorder="1" applyAlignment="1" applyProtection="1">
      <alignment horizontal="center" vertical="center" wrapText="1"/>
    </xf>
    <xf numFmtId="0" fontId="3" fillId="10" borderId="55" xfId="0" applyFont="1" applyFill="1" applyBorder="1" applyAlignment="1" applyProtection="1">
      <alignment horizontal="center" vertical="center" wrapText="1"/>
    </xf>
    <xf numFmtId="0" fontId="3" fillId="10" borderId="53" xfId="0" applyFont="1" applyFill="1" applyBorder="1" applyAlignment="1" applyProtection="1">
      <alignment horizontal="center" vertical="top" wrapText="1"/>
    </xf>
    <xf numFmtId="0" fontId="24" fillId="0" borderId="30" xfId="0" applyFont="1" applyFill="1" applyBorder="1" applyAlignment="1" applyProtection="1">
      <alignment horizontal="right" wrapText="1" readingOrder="2"/>
    </xf>
    <xf numFmtId="0" fontId="24" fillId="0" borderId="25" xfId="0" applyFont="1" applyFill="1" applyBorder="1" applyAlignment="1" applyProtection="1">
      <alignment horizontal="right" wrapText="1" readingOrder="2"/>
    </xf>
    <xf numFmtId="0" fontId="24" fillId="0" borderId="10" xfId="0" applyFont="1" applyFill="1" applyBorder="1" applyAlignment="1" applyProtection="1">
      <alignment horizontal="right" wrapText="1" readingOrder="2"/>
    </xf>
    <xf numFmtId="0" fontId="3" fillId="10" borderId="53" xfId="0" applyFont="1" applyFill="1" applyBorder="1" applyAlignment="1" applyProtection="1">
      <alignment horizontal="center" vertical="center" wrapText="1"/>
    </xf>
    <xf numFmtId="0" fontId="5" fillId="10" borderId="56" xfId="0" applyFont="1" applyFill="1" applyBorder="1" applyAlignment="1" applyProtection="1">
      <alignment horizontal="center" wrapText="1" readingOrder="2"/>
    </xf>
    <xf numFmtId="0" fontId="3" fillId="10" borderId="57" xfId="0" quotePrefix="1" applyFont="1" applyFill="1" applyBorder="1" applyAlignment="1" applyProtection="1">
      <alignment horizontal="right" vertical="top" wrapText="1" readingOrder="2"/>
    </xf>
    <xf numFmtId="0" fontId="3" fillId="10" borderId="58" xfId="0" quotePrefix="1" applyFont="1" applyFill="1" applyBorder="1" applyAlignment="1" applyProtection="1">
      <alignment horizontal="right" vertical="top" wrapText="1" readingOrder="2"/>
    </xf>
    <xf numFmtId="0" fontId="3" fillId="10" borderId="59" xfId="0" quotePrefix="1" applyFont="1" applyFill="1" applyBorder="1" applyAlignment="1" applyProtection="1">
      <alignment horizontal="right" vertical="top" wrapText="1" readingOrder="2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22" fillId="2" borderId="1" xfId="0" applyFont="1" applyFill="1" applyBorder="1" applyAlignment="1" applyProtection="1">
      <alignment horizontal="center" wrapText="1"/>
    </xf>
    <xf numFmtId="0" fontId="22" fillId="2" borderId="11" xfId="0" applyFont="1" applyFill="1" applyBorder="1" applyAlignment="1" applyProtection="1">
      <alignment horizontal="center" wrapText="1"/>
    </xf>
    <xf numFmtId="49" fontId="25" fillId="0" borderId="1" xfId="0" applyNumberFormat="1" applyFont="1" applyBorder="1" applyAlignment="1" applyProtection="1">
      <alignment horizontal="center" vertical="center" wrapText="1"/>
    </xf>
    <xf numFmtId="49" fontId="25" fillId="0" borderId="11" xfId="0" applyNumberFormat="1" applyFont="1" applyBorder="1" applyAlignment="1" applyProtection="1">
      <alignment horizontal="center" vertical="center" wrapText="1"/>
    </xf>
    <xf numFmtId="0" fontId="22" fillId="2" borderId="1" xfId="0" applyFont="1" applyFill="1" applyBorder="1" applyAlignment="1" applyProtection="1">
      <alignment horizontal="center" wrapText="1" readingOrder="2"/>
    </xf>
    <xf numFmtId="49" fontId="3" fillId="0" borderId="14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165" fontId="7" fillId="7" borderId="62" xfId="0" applyNumberFormat="1" applyFont="1" applyFill="1" applyBorder="1" applyAlignment="1" applyProtection="1">
      <alignment horizontal="center" wrapText="1" readingOrder="2"/>
    </xf>
    <xf numFmtId="165" fontId="7" fillId="7" borderId="22" xfId="0" applyNumberFormat="1" applyFont="1" applyFill="1" applyBorder="1" applyAlignment="1" applyProtection="1">
      <alignment horizontal="center" wrapText="1" readingOrder="2"/>
    </xf>
    <xf numFmtId="165" fontId="7" fillId="7" borderId="23" xfId="0" applyNumberFormat="1" applyFont="1" applyFill="1" applyBorder="1" applyAlignment="1" applyProtection="1">
      <alignment horizontal="center" wrapText="1" readingOrder="2"/>
    </xf>
    <xf numFmtId="14" fontId="17" fillId="7" borderId="18" xfId="0" applyNumberFormat="1" applyFont="1" applyFill="1" applyBorder="1" applyAlignment="1" applyProtection="1">
      <alignment horizontal="left" wrapText="1"/>
    </xf>
    <xf numFmtId="9" fontId="3" fillId="0" borderId="1" xfId="2" applyFont="1" applyBorder="1" applyAlignment="1" applyProtection="1">
      <alignment horizontal="center" vertical="center"/>
    </xf>
    <xf numFmtId="3" fontId="8" fillId="0" borderId="30" xfId="0" applyNumberFormat="1" applyFont="1" applyBorder="1" applyAlignment="1" applyProtection="1">
      <alignment horizontal="center" vertical="center"/>
    </xf>
    <xf numFmtId="3" fontId="8" fillId="0" borderId="10" xfId="0" applyNumberFormat="1" applyFont="1" applyBorder="1" applyAlignment="1" applyProtection="1">
      <alignment horizontal="center" vertical="center"/>
    </xf>
    <xf numFmtId="9" fontId="8" fillId="0" borderId="1" xfId="2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 wrapText="1"/>
    </xf>
    <xf numFmtId="0" fontId="7" fillId="7" borderId="21" xfId="0" applyFont="1" applyFill="1" applyBorder="1" applyAlignment="1" applyProtection="1">
      <alignment horizontal="left" vertical="center" wrapText="1" readingOrder="2"/>
    </xf>
    <xf numFmtId="0" fontId="7" fillId="7" borderId="13" xfId="0" applyFont="1" applyFill="1" applyBorder="1" applyAlignment="1" applyProtection="1">
      <alignment horizontal="left" vertical="center" wrapText="1" readingOrder="2"/>
    </xf>
    <xf numFmtId="0" fontId="7" fillId="7" borderId="41" xfId="0" applyFont="1" applyFill="1" applyBorder="1" applyAlignment="1" applyProtection="1">
      <alignment horizontal="left" vertical="center" wrapText="1" readingOrder="2"/>
    </xf>
    <xf numFmtId="0" fontId="17" fillId="7" borderId="64" xfId="0" applyFont="1" applyFill="1" applyBorder="1" applyAlignment="1" applyProtection="1">
      <alignment horizontal="right"/>
    </xf>
    <xf numFmtId="0" fontId="17" fillId="7" borderId="18" xfId="0" applyFont="1" applyFill="1" applyBorder="1" applyAlignment="1" applyProtection="1">
      <alignment horizontal="right"/>
    </xf>
    <xf numFmtId="0" fontId="10" fillId="7" borderId="62" xfId="3" applyFill="1" applyBorder="1" applyAlignment="1" applyProtection="1">
      <alignment horizontal="center" wrapText="1" readingOrder="2"/>
    </xf>
    <xf numFmtId="0" fontId="10" fillId="7" borderId="22" xfId="3" applyFill="1" applyBorder="1" applyAlignment="1" applyProtection="1">
      <alignment horizontal="center" wrapText="1" readingOrder="2"/>
    </xf>
    <xf numFmtId="0" fontId="10" fillId="7" borderId="23" xfId="3" applyFill="1" applyBorder="1" applyAlignment="1" applyProtection="1">
      <alignment horizontal="center" wrapText="1" readingOrder="2"/>
    </xf>
    <xf numFmtId="1" fontId="17" fillId="7" borderId="18" xfId="0" applyNumberFormat="1" applyFont="1" applyFill="1" applyBorder="1" applyAlignment="1" applyProtection="1">
      <alignment horizontal="right" wrapText="1"/>
    </xf>
    <xf numFmtId="0" fontId="0" fillId="7" borderId="18" xfId="0" applyFill="1" applyBorder="1" applyProtection="1"/>
    <xf numFmtId="1" fontId="17" fillId="7" borderId="18" xfId="0" applyNumberFormat="1" applyFont="1" applyFill="1" applyBorder="1" applyAlignment="1" applyProtection="1">
      <alignment horizontal="left" wrapText="1"/>
    </xf>
    <xf numFmtId="0" fontId="17" fillId="7" borderId="18" xfId="0" applyFont="1" applyFill="1" applyBorder="1" applyAlignment="1" applyProtection="1">
      <alignment horizontal="left" wrapText="1"/>
    </xf>
    <xf numFmtId="14" fontId="17" fillId="7" borderId="18" xfId="0" applyNumberFormat="1" applyFont="1" applyFill="1" applyBorder="1" applyAlignment="1" applyProtection="1">
      <alignment horizontal="center" wrapText="1"/>
    </xf>
    <xf numFmtId="1" fontId="17" fillId="7" borderId="18" xfId="0" applyNumberFormat="1" applyFont="1" applyFill="1" applyBorder="1" applyAlignment="1" applyProtection="1">
      <alignment horizontal="left"/>
    </xf>
    <xf numFmtId="0" fontId="9" fillId="6" borderId="30" xfId="0" applyFont="1" applyFill="1" applyBorder="1" applyAlignment="1" applyProtection="1">
      <alignment horizontal="center" wrapText="1"/>
    </xf>
    <xf numFmtId="0" fontId="9" fillId="6" borderId="10" xfId="0" applyFont="1" applyFill="1" applyBorder="1" applyAlignment="1" applyProtection="1">
      <alignment horizontal="center" wrapText="1"/>
    </xf>
    <xf numFmtId="3" fontId="9" fillId="6" borderId="1" xfId="0" applyNumberFormat="1" applyFont="1" applyFill="1" applyBorder="1" applyAlignment="1" applyProtection="1">
      <alignment horizontal="center" wrapText="1"/>
    </xf>
    <xf numFmtId="0" fontId="17" fillId="15" borderId="3" xfId="0" applyFont="1" applyFill="1" applyBorder="1" applyAlignment="1" applyProtection="1">
      <alignment horizontal="center"/>
    </xf>
    <xf numFmtId="0" fontId="17" fillId="15" borderId="32" xfId="0" applyFont="1" applyFill="1" applyBorder="1" applyAlignment="1" applyProtection="1">
      <alignment horizontal="center"/>
    </xf>
    <xf numFmtId="0" fontId="17" fillId="15" borderId="73" xfId="0" applyFont="1" applyFill="1" applyBorder="1" applyAlignment="1" applyProtection="1">
      <alignment horizontal="center"/>
    </xf>
    <xf numFmtId="0" fontId="7" fillId="15" borderId="16" xfId="0" applyFont="1" applyFill="1" applyBorder="1" applyAlignment="1" applyProtection="1">
      <alignment horizontal="center" vertical="center" wrapText="1" readingOrder="2"/>
    </xf>
    <xf numFmtId="0" fontId="7" fillId="15" borderId="48" xfId="0" applyFont="1" applyFill="1" applyBorder="1" applyAlignment="1" applyProtection="1">
      <alignment horizontal="center" vertical="center" wrapText="1" readingOrder="2"/>
    </xf>
    <xf numFmtId="0" fontId="7" fillId="15" borderId="74" xfId="0" applyFont="1" applyFill="1" applyBorder="1" applyAlignment="1" applyProtection="1">
      <alignment horizontal="center" vertical="center" wrapText="1" readingOrder="2"/>
    </xf>
    <xf numFmtId="0" fontId="7" fillId="15" borderId="76" xfId="0" applyFont="1" applyFill="1" applyBorder="1" applyAlignment="1" applyProtection="1">
      <alignment horizontal="center" vertical="center" wrapText="1" readingOrder="2"/>
    </xf>
    <xf numFmtId="0" fontId="7" fillId="15" borderId="15" xfId="0" applyFont="1" applyFill="1" applyBorder="1" applyAlignment="1" applyProtection="1">
      <alignment horizontal="center" vertical="center" wrapText="1" readingOrder="2"/>
    </xf>
    <xf numFmtId="0" fontId="7" fillId="15" borderId="75" xfId="0" applyFont="1" applyFill="1" applyBorder="1" applyAlignment="1" applyProtection="1">
      <alignment horizontal="center" vertical="center" wrapText="1" readingOrder="2"/>
    </xf>
    <xf numFmtId="0" fontId="16" fillId="0" borderId="30" xfId="3" applyFont="1" applyBorder="1" applyAlignment="1" applyProtection="1">
      <alignment horizontal="center" wrapText="1"/>
    </xf>
    <xf numFmtId="0" fontId="16" fillId="0" borderId="25" xfId="3" applyFont="1" applyBorder="1" applyAlignment="1" applyProtection="1">
      <alignment horizontal="center" wrapText="1"/>
    </xf>
    <xf numFmtId="0" fontId="16" fillId="0" borderId="10" xfId="3" applyFont="1" applyBorder="1" applyAlignment="1" applyProtection="1">
      <alignment horizontal="center" wrapText="1"/>
    </xf>
    <xf numFmtId="0" fontId="7" fillId="7" borderId="63" xfId="0" applyFont="1" applyFill="1" applyBorder="1" applyAlignment="1" applyProtection="1">
      <alignment horizontal="center" wrapText="1" readingOrder="2"/>
    </xf>
    <xf numFmtId="0" fontId="7" fillId="7" borderId="22" xfId="0" applyFont="1" applyFill="1" applyBorder="1" applyAlignment="1" applyProtection="1">
      <alignment horizontal="center" wrapText="1" readingOrder="2"/>
    </xf>
    <xf numFmtId="0" fontId="7" fillId="7" borderId="25" xfId="0" applyFont="1" applyFill="1" applyBorder="1" applyAlignment="1" applyProtection="1">
      <alignment horizontal="left" vertical="center" wrapText="1" readingOrder="2"/>
    </xf>
    <xf numFmtId="0" fontId="7" fillId="7" borderId="12" xfId="0" applyFont="1" applyFill="1" applyBorder="1" applyAlignment="1" applyProtection="1">
      <alignment horizontal="center" wrapText="1" readingOrder="2"/>
    </xf>
    <xf numFmtId="0" fontId="7" fillId="7" borderId="13" xfId="0" applyFont="1" applyFill="1" applyBorder="1" applyAlignment="1" applyProtection="1">
      <alignment horizontal="center" wrapText="1" readingOrder="2"/>
    </xf>
    <xf numFmtId="0" fontId="17" fillId="7" borderId="62" xfId="0" applyFont="1" applyFill="1" applyBorder="1" applyAlignment="1" applyProtection="1">
      <alignment horizontal="center" vertical="top" wrapText="1" readingOrder="2"/>
    </xf>
    <xf numFmtId="0" fontId="17" fillId="7" borderId="22" xfId="0" applyFont="1" applyFill="1" applyBorder="1" applyAlignment="1" applyProtection="1">
      <alignment horizontal="center" vertical="top" wrapText="1" readingOrder="2"/>
    </xf>
    <xf numFmtId="14" fontId="7" fillId="3" borderId="46" xfId="0" applyNumberFormat="1" applyFont="1" applyFill="1" applyBorder="1" applyAlignment="1" applyProtection="1">
      <alignment horizontal="center" wrapText="1" readingOrder="2"/>
    </xf>
    <xf numFmtId="14" fontId="7" fillId="3" borderId="66" xfId="0" applyNumberFormat="1" applyFont="1" applyFill="1" applyBorder="1" applyAlignment="1" applyProtection="1">
      <alignment horizontal="center" wrapText="1" readingOrder="2"/>
    </xf>
    <xf numFmtId="0" fontId="7" fillId="3" borderId="46" xfId="0" applyFont="1" applyFill="1" applyBorder="1" applyAlignment="1" applyProtection="1">
      <alignment horizontal="center" wrapText="1" readingOrder="2"/>
    </xf>
    <xf numFmtId="0" fontId="7" fillId="3" borderId="65" xfId="0" applyFont="1" applyFill="1" applyBorder="1" applyAlignment="1" applyProtection="1">
      <alignment horizontal="center" wrapText="1" readingOrder="2"/>
    </xf>
    <xf numFmtId="0" fontId="17" fillId="15" borderId="58" xfId="0" applyFont="1" applyFill="1" applyBorder="1" applyAlignment="1" applyProtection="1">
      <alignment horizontal="center" vertical="top" wrapText="1" readingOrder="2"/>
    </xf>
    <xf numFmtId="169" fontId="7" fillId="3" borderId="46" xfId="0" applyNumberFormat="1" applyFont="1" applyFill="1" applyBorder="1" applyAlignment="1" applyProtection="1">
      <alignment horizontal="center" wrapText="1" readingOrder="2"/>
    </xf>
    <xf numFmtId="169" fontId="7" fillId="3" borderId="65" xfId="0" applyNumberFormat="1" applyFont="1" applyFill="1" applyBorder="1" applyAlignment="1" applyProtection="1">
      <alignment horizontal="center" wrapText="1" readingOrder="2"/>
    </xf>
    <xf numFmtId="0" fontId="17" fillId="15" borderId="62" xfId="0" applyFont="1" applyFill="1" applyBorder="1" applyAlignment="1" applyProtection="1">
      <alignment horizontal="center" vertical="top" wrapText="1" readingOrder="2"/>
    </xf>
    <xf numFmtId="0" fontId="17" fillId="15" borderId="22" xfId="0" applyFont="1" applyFill="1" applyBorder="1" applyAlignment="1" applyProtection="1">
      <alignment horizontal="center" vertical="top" wrapText="1" readingOrder="2"/>
    </xf>
    <xf numFmtId="0" fontId="17" fillId="15" borderId="23" xfId="0" applyFont="1" applyFill="1" applyBorder="1" applyAlignment="1" applyProtection="1">
      <alignment horizontal="center" vertical="top" wrapText="1" readingOrder="2"/>
    </xf>
    <xf numFmtId="0" fontId="32" fillId="3" borderId="46" xfId="0" applyFont="1" applyFill="1" applyBorder="1" applyAlignment="1" applyProtection="1">
      <alignment horizontal="center" wrapText="1" readingOrder="2"/>
    </xf>
    <xf numFmtId="0" fontId="32" fillId="3" borderId="65" xfId="0" applyFont="1" applyFill="1" applyBorder="1" applyAlignment="1" applyProtection="1">
      <alignment horizontal="center" wrapText="1" readingOrder="2"/>
    </xf>
    <xf numFmtId="0" fontId="32" fillId="3" borderId="66" xfId="0" applyFont="1" applyFill="1" applyBorder="1" applyAlignment="1" applyProtection="1">
      <alignment horizontal="center" wrapText="1" readingOrder="2"/>
    </xf>
    <xf numFmtId="0" fontId="32" fillId="3" borderId="2" xfId="0" applyFont="1" applyFill="1" applyBorder="1" applyAlignment="1" applyProtection="1">
      <alignment horizontal="center" wrapText="1" readingOrder="2"/>
    </xf>
    <xf numFmtId="0" fontId="32" fillId="3" borderId="4" xfId="0" applyFont="1" applyFill="1" applyBorder="1" applyAlignment="1" applyProtection="1">
      <alignment horizontal="center" wrapText="1" readingOrder="2"/>
    </xf>
    <xf numFmtId="0" fontId="17" fillId="7" borderId="30" xfId="0" applyFont="1" applyFill="1" applyBorder="1" applyAlignment="1" applyProtection="1">
      <alignment horizontal="center" vertical="top" wrapText="1" readingOrder="2"/>
    </xf>
    <xf numFmtId="0" fontId="17" fillId="7" borderId="25" xfId="0" applyFont="1" applyFill="1" applyBorder="1" applyAlignment="1" applyProtection="1">
      <alignment horizontal="center" vertical="top" wrapText="1" readingOrder="2"/>
    </xf>
    <xf numFmtId="0" fontId="34" fillId="0" borderId="60" xfId="0" applyFont="1" applyBorder="1" applyAlignment="1" applyProtection="1">
      <alignment horizontal="center"/>
    </xf>
    <xf numFmtId="0" fontId="34" fillId="0" borderId="61" xfId="0" applyFont="1" applyBorder="1" applyAlignment="1" applyProtection="1">
      <alignment horizontal="center"/>
    </xf>
    <xf numFmtId="0" fontId="35" fillId="0" borderId="60" xfId="0" applyFont="1" applyBorder="1" applyProtection="1"/>
    <xf numFmtId="0" fontId="35" fillId="0" borderId="61" xfId="0" applyFont="1" applyBorder="1" applyProtection="1"/>
    <xf numFmtId="0" fontId="8" fillId="0" borderId="67" xfId="0" applyFont="1" applyBorder="1" applyProtection="1"/>
    <xf numFmtId="0" fontId="0" fillId="0" borderId="68" xfId="0" applyBorder="1"/>
    <xf numFmtId="0" fontId="0" fillId="0" borderId="69" xfId="0" applyBorder="1"/>
    <xf numFmtId="0" fontId="0" fillId="0" borderId="70" xfId="0" applyBorder="1"/>
    <xf numFmtId="0" fontId="0" fillId="0" borderId="71" xfId="0" applyBorder="1"/>
    <xf numFmtId="0" fontId="0" fillId="0" borderId="72" xfId="0" applyBorder="1"/>
    <xf numFmtId="0" fontId="21" fillId="7" borderId="25" xfId="0" applyFont="1" applyFill="1" applyBorder="1" applyAlignment="1" applyProtection="1">
      <alignment horizontal="left" wrapText="1" readingOrder="2"/>
    </xf>
    <xf numFmtId="0" fontId="17" fillId="7" borderId="1" xfId="0" applyFont="1" applyFill="1" applyBorder="1" applyAlignment="1" applyProtection="1">
      <alignment horizontal="right" wrapText="1" readingOrder="2"/>
    </xf>
    <xf numFmtId="0" fontId="17" fillId="7" borderId="30" xfId="0" applyFont="1" applyFill="1" applyBorder="1" applyAlignment="1" applyProtection="1">
      <alignment horizontal="right" wrapText="1" readingOrder="2"/>
    </xf>
    <xf numFmtId="0" fontId="21" fillId="7" borderId="25" xfId="0" applyFont="1" applyFill="1" applyBorder="1" applyAlignment="1" applyProtection="1">
      <alignment horizontal="center" wrapText="1" readingOrder="2"/>
    </xf>
    <xf numFmtId="0" fontId="7" fillId="3" borderId="66" xfId="0" applyFont="1" applyFill="1" applyBorder="1" applyAlignment="1" applyProtection="1">
      <alignment horizontal="center" wrapText="1" readingOrder="2"/>
    </xf>
    <xf numFmtId="0" fontId="17" fillId="15" borderId="57" xfId="0" applyFont="1" applyFill="1" applyBorder="1" applyAlignment="1" applyProtection="1">
      <alignment horizontal="center" vertical="top" wrapText="1" readingOrder="2"/>
    </xf>
    <xf numFmtId="0" fontId="17" fillId="15" borderId="59" xfId="0" applyFont="1" applyFill="1" applyBorder="1" applyAlignment="1" applyProtection="1">
      <alignment horizontal="center" vertical="top" wrapText="1" readingOrder="2"/>
    </xf>
    <xf numFmtId="0" fontId="9" fillId="4" borderId="0" xfId="0" applyFont="1" applyFill="1" applyAlignment="1" applyProtection="1">
      <alignment horizontal="center"/>
    </xf>
    <xf numFmtId="0" fontId="8" fillId="0" borderId="68" xfId="0" applyFont="1" applyBorder="1" applyProtection="1"/>
    <xf numFmtId="0" fontId="8" fillId="0" borderId="69" xfId="0" applyFont="1" applyBorder="1" applyProtection="1"/>
    <xf numFmtId="0" fontId="8" fillId="0" borderId="70" xfId="0" applyFont="1" applyBorder="1" applyProtection="1"/>
    <xf numFmtId="0" fontId="8" fillId="0" borderId="71" xfId="0" applyFont="1" applyBorder="1" applyProtection="1"/>
    <xf numFmtId="0" fontId="8" fillId="0" borderId="72" xfId="0" applyFont="1" applyBorder="1" applyProtection="1"/>
  </cellXfs>
  <cellStyles count="5">
    <cellStyle name="Comma" xfId="1" builtinId="3"/>
    <cellStyle name="Normal" xfId="0" builtinId="0"/>
    <cellStyle name="Percent" xfId="2" builtinId="5"/>
    <cellStyle name="היפר-קישור" xfId="3" builtinId="8"/>
    <cellStyle name="פסיק [0]" xfId="4" builtinId="6"/>
  </cellStyles>
  <dxfs count="174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indexed="2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ont>
        <condense val="0"/>
        <extend val="0"/>
        <color indexed="9"/>
      </font>
      <fill>
        <patternFill>
          <bgColor theme="0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  <vertical/>
        <horizontal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lor theme="0"/>
      </font>
    </dxf>
    <dxf>
      <font>
        <color theme="0"/>
      </font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indexed="15"/>
        </patternFill>
      </fill>
    </dxf>
    <dxf>
      <fill>
        <patternFill>
          <bgColor indexed="41"/>
        </patternFill>
      </fill>
    </dxf>
    <dxf>
      <fill>
        <patternFill>
          <bgColor indexed="15"/>
        </patternFill>
      </fill>
    </dxf>
    <dxf>
      <fill>
        <patternFill>
          <bgColor indexed="41"/>
        </patternFill>
      </fill>
    </dxf>
    <dxf>
      <fill>
        <patternFill>
          <bgColor indexed="15"/>
        </patternFill>
      </fill>
    </dxf>
    <dxf>
      <fill>
        <patternFill>
          <bgColor indexed="41"/>
        </patternFill>
      </fill>
    </dxf>
    <dxf>
      <fill>
        <patternFill>
          <bgColor indexed="15"/>
        </patternFill>
      </fill>
    </dxf>
    <dxf>
      <fill>
        <patternFill>
          <bgColor indexed="41"/>
        </patternFill>
      </fill>
    </dxf>
    <dxf>
      <fill>
        <patternFill>
          <bgColor indexed="15"/>
        </patternFill>
      </fill>
    </dxf>
    <dxf>
      <fill>
        <patternFill>
          <bgColor indexed="41"/>
        </patternFill>
      </fill>
    </dxf>
    <dxf>
      <fill>
        <patternFill>
          <bgColor indexed="15"/>
        </patternFill>
      </fill>
    </dxf>
    <dxf>
      <fill>
        <patternFill>
          <bgColor indexed="41"/>
        </patternFill>
      </fill>
    </dxf>
    <dxf>
      <fill>
        <patternFill>
          <bgColor indexed="15"/>
        </patternFill>
      </fill>
    </dxf>
    <dxf>
      <fill>
        <patternFill>
          <bgColor indexed="41"/>
        </patternFill>
      </fill>
    </dxf>
    <dxf>
      <fill>
        <patternFill>
          <bgColor indexed="15"/>
        </patternFill>
      </fill>
    </dxf>
    <dxf>
      <fill>
        <patternFill>
          <bgColor indexed="41"/>
        </patternFill>
      </fill>
    </dxf>
    <dxf>
      <fill>
        <patternFill>
          <bgColor indexed="15"/>
        </patternFill>
      </fill>
    </dxf>
    <dxf>
      <fill>
        <patternFill>
          <bgColor indexed="41"/>
        </patternFill>
      </fill>
    </dxf>
    <dxf>
      <fill>
        <patternFill>
          <bgColor indexed="15"/>
        </patternFill>
      </fill>
    </dxf>
    <dxf>
      <fill>
        <patternFill>
          <bgColor indexed="41"/>
        </patternFill>
      </fill>
    </dxf>
    <dxf>
      <fill>
        <patternFill>
          <bgColor indexed="15"/>
        </patternFill>
      </fill>
    </dxf>
    <dxf>
      <fill>
        <patternFill>
          <bgColor indexed="41"/>
        </patternFill>
      </fill>
    </dxf>
    <dxf>
      <fill>
        <patternFill>
          <bgColor indexed="15"/>
        </patternFill>
      </fill>
    </dxf>
    <dxf>
      <fill>
        <patternFill>
          <bgColor indexed="41"/>
        </patternFill>
      </fill>
    </dxf>
    <dxf>
      <fill>
        <patternFill>
          <bgColor indexed="15"/>
        </patternFill>
      </fill>
    </dxf>
    <dxf>
      <fill>
        <patternFill>
          <bgColor indexed="41"/>
        </patternFill>
      </fill>
    </dxf>
    <dxf>
      <fill>
        <patternFill>
          <bgColor indexed="15"/>
        </patternFill>
      </fill>
    </dxf>
    <dxf>
      <fill>
        <patternFill>
          <bgColor indexed="41"/>
        </patternFill>
      </fill>
    </dxf>
    <dxf>
      <fill>
        <patternFill>
          <bgColor indexed="15"/>
        </patternFill>
      </fill>
    </dxf>
    <dxf>
      <fill>
        <patternFill>
          <bgColor indexed="41"/>
        </patternFill>
      </fill>
    </dxf>
    <dxf>
      <fill>
        <patternFill>
          <bgColor indexed="15"/>
        </patternFill>
      </fill>
    </dxf>
    <dxf>
      <fill>
        <patternFill>
          <bgColor indexed="41"/>
        </patternFill>
      </fill>
    </dxf>
    <dxf>
      <fill>
        <patternFill>
          <bgColor indexed="15"/>
        </patternFill>
      </fill>
    </dxf>
    <dxf>
      <fill>
        <patternFill>
          <bgColor indexed="41"/>
        </patternFill>
      </fill>
    </dxf>
    <dxf>
      <fill>
        <patternFill>
          <bgColor indexed="15"/>
        </patternFill>
      </fill>
    </dxf>
    <dxf>
      <fill>
        <patternFill>
          <bgColor indexed="41"/>
        </patternFill>
      </fill>
    </dxf>
    <dxf>
      <fill>
        <patternFill>
          <bgColor indexed="15"/>
        </patternFill>
      </fill>
    </dxf>
    <dxf>
      <fill>
        <patternFill>
          <bgColor indexed="41"/>
        </patternFill>
      </fill>
    </dxf>
    <dxf>
      <fill>
        <patternFill>
          <bgColor indexed="15"/>
        </patternFill>
      </fill>
    </dxf>
    <dxf>
      <fill>
        <patternFill>
          <bgColor indexed="41"/>
        </patternFill>
      </fill>
    </dxf>
    <dxf>
      <fill>
        <patternFill>
          <bgColor indexed="15"/>
        </patternFill>
      </fill>
    </dxf>
    <dxf>
      <fill>
        <patternFill>
          <bgColor indexed="41"/>
        </patternFill>
      </fill>
    </dxf>
    <dxf>
      <fill>
        <patternFill>
          <bgColor indexed="15"/>
        </patternFill>
      </fill>
    </dxf>
    <dxf>
      <fill>
        <patternFill>
          <bgColor indexed="41"/>
        </patternFill>
      </fill>
    </dxf>
    <dxf>
      <fill>
        <patternFill>
          <bgColor indexed="15"/>
        </patternFill>
      </fill>
    </dxf>
    <dxf>
      <fill>
        <patternFill>
          <bgColor indexed="41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27"/>
        </patternFill>
      </fill>
    </dxf>
    <dxf>
      <fill>
        <patternFill>
          <bgColor indexed="10"/>
        </patternFill>
      </fill>
    </dxf>
    <dxf>
      <fill>
        <patternFill>
          <bgColor indexed="35"/>
        </patternFill>
      </fill>
    </dxf>
    <dxf>
      <fill>
        <patternFill>
          <bgColor indexed="41"/>
        </patternFill>
      </fill>
    </dxf>
    <dxf>
      <fill>
        <patternFill>
          <bgColor indexed="15"/>
        </patternFill>
      </fill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EAEAEA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DDDDDD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nnovationisrael.org.il/" TargetMode="Externa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5" Type="http://schemas.openxmlformats.org/officeDocument/2006/relationships/comments" Target="../comments4.xml"/><Relationship Id="rId4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42"/>
  </sheetPr>
  <dimension ref="A1:AD386"/>
  <sheetViews>
    <sheetView showGridLines="0" rightToLeft="1" zoomScaleNormal="100" workbookViewId="0">
      <pane ySplit="1" topLeftCell="A2" activePane="bottomLeft" state="frozen"/>
      <selection pane="bottomLeft" activeCell="C21" sqref="C21:D21"/>
    </sheetView>
  </sheetViews>
  <sheetFormatPr defaultColWidth="9.140625" defaultRowHeight="12.75" outlineLevelCol="1" x14ac:dyDescent="0.2"/>
  <cols>
    <col min="1" max="1" width="11" style="3" customWidth="1"/>
    <col min="2" max="2" width="18" style="3" customWidth="1"/>
    <col min="3" max="3" width="15.140625" style="3" customWidth="1"/>
    <col min="4" max="4" width="16" style="3" customWidth="1"/>
    <col min="5" max="5" width="18.85546875" style="3" customWidth="1"/>
    <col min="6" max="6" width="20.85546875" style="3" customWidth="1"/>
    <col min="7" max="7" width="19.5703125" style="3" hidden="1" customWidth="1" outlineLevel="1"/>
    <col min="8" max="8" width="17.140625" style="3" hidden="1" customWidth="1" outlineLevel="1"/>
    <col min="9" max="9" width="9.140625" style="3" collapsed="1"/>
    <col min="10" max="19" width="9.140625" style="3"/>
    <col min="20" max="20" width="3.85546875" style="3" customWidth="1"/>
    <col min="21" max="16384" width="9.140625" style="3"/>
  </cols>
  <sheetData>
    <row r="1" spans="1:30" ht="21.75" customHeight="1" thickBot="1" x14ac:dyDescent="0.35">
      <c r="A1" s="45" t="s">
        <v>30</v>
      </c>
      <c r="B1" s="136" t="s">
        <v>32</v>
      </c>
      <c r="C1" s="46" t="s">
        <v>31</v>
      </c>
      <c r="D1" s="47" t="s">
        <v>83</v>
      </c>
      <c r="E1" s="48">
        <v>39814</v>
      </c>
      <c r="F1" s="127" t="s">
        <v>189</v>
      </c>
    </row>
    <row r="2" spans="1:30" s="4" customFormat="1" ht="17.100000000000001" customHeight="1" x14ac:dyDescent="0.25">
      <c r="A2" s="407"/>
      <c r="B2" s="408"/>
      <c r="C2" s="408"/>
      <c r="D2" s="408"/>
      <c r="E2" s="134"/>
      <c r="F2" s="135"/>
      <c r="G2" s="38" t="s">
        <v>190</v>
      </c>
    </row>
    <row r="3" spans="1:30" s="4" customFormat="1" ht="17.100000000000001" customHeight="1" x14ac:dyDescent="0.25">
      <c r="A3" s="409"/>
      <c r="B3" s="410"/>
      <c r="C3" s="410"/>
      <c r="D3" s="410"/>
      <c r="E3" s="87"/>
      <c r="F3" s="88"/>
      <c r="AD3" s="132"/>
    </row>
    <row r="4" spans="1:30" ht="20.25" customHeight="1" thickBot="1" x14ac:dyDescent="0.45">
      <c r="A4" s="89"/>
      <c r="B4" s="435" t="s">
        <v>140</v>
      </c>
      <c r="C4" s="435"/>
      <c r="D4" s="435" t="s">
        <v>99</v>
      </c>
      <c r="E4" s="435"/>
      <c r="F4" s="88"/>
      <c r="AD4" s="132"/>
    </row>
    <row r="5" spans="1:30" ht="25.5" customHeight="1" thickBot="1" x14ac:dyDescent="0.3">
      <c r="A5" s="89"/>
      <c r="B5" s="90"/>
      <c r="C5" s="90"/>
      <c r="D5" s="90"/>
      <c r="E5" s="91" t="s">
        <v>29</v>
      </c>
      <c r="F5" s="137"/>
      <c r="G5" s="5"/>
      <c r="M5" s="132"/>
      <c r="N5" s="132"/>
      <c r="P5" s="132"/>
      <c r="Q5" s="132"/>
      <c r="R5" s="132"/>
      <c r="T5" s="132"/>
      <c r="V5" s="132"/>
      <c r="W5" s="132"/>
      <c r="Y5" s="132"/>
      <c r="AA5" s="132"/>
      <c r="AC5" s="132"/>
      <c r="AD5" s="132"/>
    </row>
    <row r="6" spans="1:30" ht="18.75" customHeight="1" x14ac:dyDescent="0.25">
      <c r="A6" s="438"/>
      <c r="B6" s="439"/>
      <c r="C6" s="439"/>
      <c r="D6" s="439"/>
      <c r="E6" s="439"/>
      <c r="F6" s="440"/>
      <c r="G6" s="5"/>
      <c r="M6" s="132"/>
      <c r="P6" s="132"/>
      <c r="R6" s="132"/>
      <c r="V6" s="132"/>
      <c r="Z6" s="132"/>
      <c r="AC6" s="132"/>
    </row>
    <row r="7" spans="1:30" ht="18.75" customHeight="1" x14ac:dyDescent="0.25">
      <c r="A7" s="438"/>
      <c r="B7" s="439"/>
      <c r="C7" s="439"/>
      <c r="D7" s="439"/>
      <c r="E7" s="439"/>
      <c r="F7" s="440"/>
      <c r="G7" s="5"/>
      <c r="P7" s="132"/>
      <c r="R7" s="132"/>
      <c r="V7" s="132"/>
      <c r="W7" s="132"/>
      <c r="Y7" s="132"/>
      <c r="AA7" s="132"/>
      <c r="AD7" s="132"/>
    </row>
    <row r="8" spans="1:30" ht="21.2" customHeight="1" x14ac:dyDescent="0.25">
      <c r="A8" s="448" t="s">
        <v>73</v>
      </c>
      <c r="B8" s="449"/>
      <c r="C8" s="449"/>
      <c r="D8" s="449"/>
      <c r="E8" s="449"/>
      <c r="F8" s="450"/>
      <c r="W8" s="132"/>
    </row>
    <row r="9" spans="1:30" ht="20.25" customHeight="1" x14ac:dyDescent="0.25">
      <c r="A9" s="453" t="s">
        <v>13</v>
      </c>
      <c r="B9" s="431"/>
      <c r="C9" s="430" t="s">
        <v>80</v>
      </c>
      <c r="D9" s="431"/>
      <c r="E9" s="441" t="s">
        <v>81</v>
      </c>
      <c r="F9" s="442"/>
      <c r="W9" s="132"/>
    </row>
    <row r="10" spans="1:30" ht="42.75" customHeight="1" x14ac:dyDescent="0.25">
      <c r="A10" s="428"/>
      <c r="B10" s="429"/>
      <c r="C10" s="446"/>
      <c r="D10" s="447"/>
      <c r="E10" s="443"/>
      <c r="F10" s="444"/>
      <c r="M10" s="132"/>
      <c r="N10" s="132"/>
      <c r="O10" s="132"/>
      <c r="Q10" s="132"/>
    </row>
    <row r="11" spans="1:30" s="36" customFormat="1" ht="22.7" customHeight="1" x14ac:dyDescent="0.25">
      <c r="A11" s="415" t="s">
        <v>77</v>
      </c>
      <c r="B11" s="416"/>
      <c r="C11" s="416"/>
      <c r="D11" s="416" t="s">
        <v>46</v>
      </c>
      <c r="E11" s="416"/>
      <c r="F11" s="419"/>
      <c r="M11" s="132"/>
      <c r="Q11" s="132"/>
    </row>
    <row r="12" spans="1:30" s="8" customFormat="1" ht="20.25" customHeight="1" x14ac:dyDescent="0.25">
      <c r="A12" s="436"/>
      <c r="B12" s="437"/>
      <c r="C12" s="437"/>
      <c r="D12" s="437"/>
      <c r="E12" s="437"/>
      <c r="F12" s="445"/>
      <c r="L12" s="353"/>
      <c r="M12" s="132"/>
      <c r="Q12" s="132"/>
    </row>
    <row r="13" spans="1:30" s="36" customFormat="1" ht="20.25" customHeight="1" x14ac:dyDescent="0.25">
      <c r="A13" s="420" t="s">
        <v>44</v>
      </c>
      <c r="B13" s="421"/>
      <c r="C13" s="422"/>
      <c r="D13" s="92" t="s">
        <v>11</v>
      </c>
      <c r="E13" s="92" t="s">
        <v>10</v>
      </c>
      <c r="F13" s="93" t="s">
        <v>9</v>
      </c>
      <c r="M13" s="132"/>
      <c r="Q13" s="132"/>
    </row>
    <row r="14" spans="1:30" s="7" customFormat="1" ht="20.25" customHeight="1" x14ac:dyDescent="0.25">
      <c r="A14" s="469"/>
      <c r="B14" s="470"/>
      <c r="C14" s="470"/>
      <c r="D14" s="138"/>
      <c r="E14" s="138"/>
      <c r="F14" s="139"/>
      <c r="Q14" s="132"/>
    </row>
    <row r="15" spans="1:30" s="36" customFormat="1" ht="20.25" customHeight="1" x14ac:dyDescent="0.25">
      <c r="A15" s="415" t="s">
        <v>86</v>
      </c>
      <c r="B15" s="416"/>
      <c r="C15" s="416"/>
      <c r="D15" s="92" t="s">
        <v>85</v>
      </c>
      <c r="E15" s="416" t="s">
        <v>43</v>
      </c>
      <c r="F15" s="419"/>
      <c r="Q15" s="132"/>
    </row>
    <row r="16" spans="1:30" s="9" customFormat="1" ht="20.25" customHeight="1" thickBot="1" x14ac:dyDescent="0.3">
      <c r="A16" s="462"/>
      <c r="B16" s="463"/>
      <c r="C16" s="463"/>
      <c r="D16" s="138"/>
      <c r="E16" s="417"/>
      <c r="F16" s="418"/>
      <c r="Q16" s="132"/>
    </row>
    <row r="17" spans="1:17" s="36" customFormat="1" ht="20.25" customHeight="1" thickBot="1" x14ac:dyDescent="0.3">
      <c r="A17" s="420" t="s">
        <v>87</v>
      </c>
      <c r="B17" s="421"/>
      <c r="C17" s="422"/>
      <c r="D17" s="94" t="s">
        <v>8</v>
      </c>
      <c r="E17" s="416" t="s">
        <v>84</v>
      </c>
      <c r="F17" s="419"/>
      <c r="G17" s="367" t="s">
        <v>187</v>
      </c>
      <c r="Q17" s="132"/>
    </row>
    <row r="18" spans="1:17" s="8" customFormat="1" ht="20.25" customHeight="1" thickBot="1" x14ac:dyDescent="0.25">
      <c r="A18" s="423"/>
      <c r="B18" s="424"/>
      <c r="C18" s="424"/>
      <c r="D18" s="138"/>
      <c r="E18" s="466"/>
      <c r="F18" s="467"/>
      <c r="G18" s="382"/>
    </row>
    <row r="19" spans="1:17" s="6" customFormat="1" ht="20.25" customHeight="1" thickBot="1" x14ac:dyDescent="0.25">
      <c r="A19" s="451" t="s">
        <v>82</v>
      </c>
      <c r="B19" s="452"/>
      <c r="C19" s="392" t="s">
        <v>69</v>
      </c>
      <c r="D19" s="393"/>
      <c r="E19" s="393"/>
      <c r="F19" s="394"/>
      <c r="G19" s="367" t="s">
        <v>185</v>
      </c>
    </row>
    <row r="20" spans="1:17" s="6" customFormat="1" ht="20.25" customHeight="1" thickBot="1" x14ac:dyDescent="0.25">
      <c r="A20" s="457" t="s">
        <v>40</v>
      </c>
      <c r="B20" s="397"/>
      <c r="C20" s="395" t="s">
        <v>41</v>
      </c>
      <c r="D20" s="397"/>
      <c r="E20" s="395" t="s">
        <v>42</v>
      </c>
      <c r="F20" s="396"/>
      <c r="G20" s="383"/>
    </row>
    <row r="21" spans="1:17" s="7" customFormat="1" ht="20.25" customHeight="1" x14ac:dyDescent="0.2">
      <c r="A21" s="400">
        <f>(YEAR(E21)-YEAR(C21))*12+MONTH(E21)-MONTH(C21)+1</f>
        <v>1</v>
      </c>
      <c r="B21" s="401"/>
      <c r="C21" s="398"/>
      <c r="D21" s="399"/>
      <c r="E21" s="398"/>
      <c r="F21" s="399"/>
      <c r="G21" s="385" t="s">
        <v>186</v>
      </c>
    </row>
    <row r="22" spans="1:17" ht="8.4499999999999993" customHeight="1" x14ac:dyDescent="0.2">
      <c r="A22" s="95"/>
      <c r="B22" s="96"/>
      <c r="C22" s="96"/>
      <c r="D22" s="97"/>
      <c r="E22" s="98"/>
      <c r="F22" s="99"/>
      <c r="G22" s="386"/>
    </row>
    <row r="23" spans="1:17" ht="17.100000000000001" customHeight="1" thickBot="1" x14ac:dyDescent="0.25">
      <c r="A23" s="100"/>
      <c r="B23" s="101"/>
      <c r="C23" s="101"/>
      <c r="D23" s="102"/>
      <c r="E23" s="102"/>
      <c r="F23" s="103"/>
      <c r="G23" s="387"/>
      <c r="I23" s="4"/>
    </row>
    <row r="24" spans="1:17" ht="23.25" customHeight="1" thickBot="1" x14ac:dyDescent="0.25">
      <c r="A24" s="412" t="s">
        <v>188</v>
      </c>
      <c r="B24" s="413"/>
      <c r="C24" s="413"/>
      <c r="D24" s="413"/>
      <c r="E24" s="413"/>
      <c r="F24" s="414"/>
    </row>
    <row r="25" spans="1:17" ht="48.75" customHeight="1" x14ac:dyDescent="0.25">
      <c r="A25" s="49" t="s">
        <v>0</v>
      </c>
      <c r="B25" s="50" t="s">
        <v>1</v>
      </c>
      <c r="C25" s="468" t="s">
        <v>64</v>
      </c>
      <c r="D25" s="468"/>
      <c r="E25" s="464" t="s">
        <v>78</v>
      </c>
      <c r="F25" s="465"/>
      <c r="G25" s="271" t="s">
        <v>184</v>
      </c>
      <c r="H25" s="271" t="s">
        <v>178</v>
      </c>
    </row>
    <row r="26" spans="1:17" s="6" customFormat="1" ht="29.25" customHeight="1" x14ac:dyDescent="0.2">
      <c r="A26" s="51">
        <v>1</v>
      </c>
      <c r="B26" s="52" t="s">
        <v>164</v>
      </c>
      <c r="C26" s="404">
        <f>+'כח אדם - שכר'!FB226</f>
        <v>0</v>
      </c>
      <c r="D26" s="404"/>
      <c r="E26" s="404">
        <f>'כח אדם - שכר'!EW226</f>
        <v>0</v>
      </c>
      <c r="F26" s="404"/>
      <c r="G26" s="269">
        <f>IF(COUNTA($G$18,$G$20)=2,+'כח אדם - שכר'!FJ226,0)</f>
        <v>0</v>
      </c>
      <c r="H26" s="269">
        <f>+'כח אדם - שכר'!FK226</f>
        <v>0</v>
      </c>
    </row>
    <row r="27" spans="1:17" s="6" customFormat="1" ht="29.25" customHeight="1" x14ac:dyDescent="0.2">
      <c r="A27" s="51">
        <v>2</v>
      </c>
      <c r="B27" s="52" t="s">
        <v>163</v>
      </c>
      <c r="C27" s="404">
        <f>'קבלני משנה'!C49</f>
        <v>0</v>
      </c>
      <c r="D27" s="404"/>
      <c r="E27" s="404">
        <f>'קבלני משנה'!D49</f>
        <v>0</v>
      </c>
      <c r="F27" s="404"/>
      <c r="G27" s="269">
        <f>IF(COUNTA($G$18,$G$20)=2,+'קבלני משנה'!K49,0)</f>
        <v>0</v>
      </c>
      <c r="H27" s="269">
        <f>+'קבלני משנה'!L49</f>
        <v>0</v>
      </c>
    </row>
    <row r="28" spans="1:17" s="6" customFormat="1" ht="29.25" customHeight="1" x14ac:dyDescent="0.2">
      <c r="A28" s="51">
        <v>3</v>
      </c>
      <c r="B28" s="52" t="s">
        <v>162</v>
      </c>
      <c r="C28" s="404">
        <f>+ציוד!I53</f>
        <v>0</v>
      </c>
      <c r="D28" s="404"/>
      <c r="E28" s="404">
        <f>+ציוד!J53</f>
        <v>0</v>
      </c>
      <c r="F28" s="404"/>
      <c r="G28" s="269">
        <f>IF(COUNTA($G$18,$G$20)=2,+ציוד!O55,0)</f>
        <v>0</v>
      </c>
      <c r="H28" s="269">
        <f>+ציוד!P55</f>
        <v>0</v>
      </c>
    </row>
    <row r="29" spans="1:17" s="6" customFormat="1" ht="29.25" customHeight="1" x14ac:dyDescent="0.2">
      <c r="A29" s="53">
        <v>4</v>
      </c>
      <c r="B29" s="54" t="s">
        <v>155</v>
      </c>
      <c r="C29" s="402">
        <f>+'שונות ופטנטים'!G38</f>
        <v>0</v>
      </c>
      <c r="D29" s="402"/>
      <c r="E29" s="402">
        <f>+'שונות ופטנטים'!H38</f>
        <v>0</v>
      </c>
      <c r="F29" s="402"/>
      <c r="G29" s="269">
        <f>IF(COUNTA($G$18,$G$20)=2,+'שונות ופטנטים'!O38,0)</f>
        <v>0</v>
      </c>
      <c r="H29" s="269">
        <f>+'שונות ופטנטים'!P38</f>
        <v>0</v>
      </c>
    </row>
    <row r="30" spans="1:17" s="6" customFormat="1" ht="29.25" customHeight="1" x14ac:dyDescent="0.2">
      <c r="A30" s="51">
        <v>5</v>
      </c>
      <c r="B30" s="52" t="s">
        <v>161</v>
      </c>
      <c r="C30" s="404">
        <f>+חומרים!C45</f>
        <v>0</v>
      </c>
      <c r="D30" s="404"/>
      <c r="E30" s="404">
        <f>חומרים!D45</f>
        <v>0</v>
      </c>
      <c r="F30" s="404"/>
      <c r="G30" s="269">
        <f>IF(COUNTA($G$18,$G$20)=2,+חומרים!K45,0)</f>
        <v>0</v>
      </c>
      <c r="H30" s="269">
        <f>+חומרים!L45</f>
        <v>0</v>
      </c>
    </row>
    <row r="31" spans="1:17" s="6" customFormat="1" ht="29.25" customHeight="1" thickBot="1" x14ac:dyDescent="0.25">
      <c r="A31" s="51">
        <v>6</v>
      </c>
      <c r="B31" s="52" t="s">
        <v>165</v>
      </c>
      <c r="C31" s="402">
        <f>+' ציוד יעודי '!C43</f>
        <v>0</v>
      </c>
      <c r="D31" s="402"/>
      <c r="E31" s="402">
        <f>+' ציוד יעודי '!D43</f>
        <v>0</v>
      </c>
      <c r="F31" s="402"/>
      <c r="G31" s="272">
        <f>IF(COUNTA($G$18,$G$20)=2,+' ציוד יעודי '!J43,0)</f>
        <v>0</v>
      </c>
      <c r="H31" s="272">
        <f>+' ציוד יעודי '!K43</f>
        <v>0</v>
      </c>
    </row>
    <row r="32" spans="1:17" s="6" customFormat="1" ht="22.7" customHeight="1" thickBot="1" x14ac:dyDescent="0.25">
      <c r="A32" s="55"/>
      <c r="B32" s="191" t="s">
        <v>3</v>
      </c>
      <c r="C32" s="425">
        <f>SUM(C26:C31)</f>
        <v>0</v>
      </c>
      <c r="D32" s="425"/>
      <c r="E32" s="425">
        <f>SUM(E26:E31)</f>
        <v>0</v>
      </c>
      <c r="F32" s="425"/>
      <c r="G32" s="273">
        <f>SUM(G26:G31)</f>
        <v>0</v>
      </c>
      <c r="H32" s="273">
        <f>SUM(H26:H31)</f>
        <v>0</v>
      </c>
    </row>
    <row r="33" spans="1:8" s="4" customFormat="1" ht="17.100000000000001" customHeight="1" x14ac:dyDescent="0.2">
      <c r="A33" s="104" t="s">
        <v>135</v>
      </c>
      <c r="B33" s="105"/>
      <c r="C33" s="188"/>
      <c r="D33" s="189"/>
      <c r="E33" s="188"/>
      <c r="F33" s="190"/>
      <c r="G33" s="270"/>
      <c r="H33" s="1"/>
    </row>
    <row r="34" spans="1:8" ht="17.100000000000001" customHeight="1" x14ac:dyDescent="0.2">
      <c r="A34" s="432" t="s">
        <v>134</v>
      </c>
      <c r="B34" s="433"/>
      <c r="C34" s="433"/>
      <c r="D34" s="433"/>
      <c r="E34" s="433"/>
      <c r="F34" s="434"/>
      <c r="G34" s="11"/>
    </row>
    <row r="35" spans="1:8" ht="13.7" customHeight="1" x14ac:dyDescent="0.2">
      <c r="A35" s="432"/>
      <c r="B35" s="433"/>
      <c r="C35" s="433"/>
      <c r="D35" s="433"/>
      <c r="E35" s="433"/>
      <c r="F35" s="434"/>
    </row>
    <row r="36" spans="1:8" ht="17.100000000000001" customHeight="1" x14ac:dyDescent="0.2">
      <c r="A36" s="459" t="str">
        <f>IF(OR(D66=4,D66=3),A69,C45)</f>
        <v xml:space="preserve">    </v>
      </c>
      <c r="B36" s="460"/>
      <c r="C36" s="460"/>
      <c r="D36" s="460"/>
      <c r="E36" s="460"/>
      <c r="F36" s="461"/>
    </row>
    <row r="37" spans="1:8" s="2" customFormat="1" ht="36.75" customHeight="1" x14ac:dyDescent="0.3">
      <c r="A37" s="405"/>
      <c r="B37" s="406"/>
      <c r="C37" s="454"/>
      <c r="D37" s="455"/>
      <c r="E37" s="456"/>
      <c r="F37" s="140"/>
    </row>
    <row r="38" spans="1:8" ht="17.100000000000001" customHeight="1" x14ac:dyDescent="0.25">
      <c r="A38" s="426" t="s">
        <v>21</v>
      </c>
      <c r="B38" s="427"/>
      <c r="C38" s="458" t="s">
        <v>22</v>
      </c>
      <c r="D38" s="458"/>
      <c r="E38" s="458"/>
      <c r="F38" s="106" t="s">
        <v>20</v>
      </c>
    </row>
    <row r="39" spans="1:8" ht="5.25" customHeight="1" thickBot="1" x14ac:dyDescent="0.3">
      <c r="A39" s="107"/>
      <c r="B39" s="108"/>
      <c r="C39" s="109"/>
      <c r="D39" s="110"/>
      <c r="E39" s="110"/>
      <c r="F39" s="111"/>
    </row>
    <row r="40" spans="1:8" x14ac:dyDescent="0.2">
      <c r="C40" s="3" t="s">
        <v>12</v>
      </c>
    </row>
    <row r="41" spans="1:8" ht="12.75" customHeight="1" x14ac:dyDescent="0.2">
      <c r="A41" s="403" t="s">
        <v>173</v>
      </c>
      <c r="B41" s="403"/>
      <c r="C41" s="403"/>
      <c r="D41" s="403"/>
      <c r="E41" s="403"/>
      <c r="F41" s="403"/>
    </row>
    <row r="42" spans="1:8" x14ac:dyDescent="0.2">
      <c r="A42" s="403"/>
      <c r="B42" s="403"/>
      <c r="C42" s="403"/>
      <c r="D42" s="403"/>
      <c r="E42" s="403"/>
      <c r="F42" s="403"/>
    </row>
    <row r="43" spans="1:8" x14ac:dyDescent="0.2">
      <c r="A43" s="411"/>
      <c r="B43" s="411"/>
      <c r="C43" s="411"/>
      <c r="D43" s="411"/>
      <c r="E43" s="411"/>
      <c r="F43" s="411"/>
    </row>
    <row r="44" spans="1:8" ht="13.5" thickBot="1" x14ac:dyDescent="0.25">
      <c r="A44" s="141"/>
    </row>
    <row r="45" spans="1:8" ht="17.25" thickTop="1" thickBot="1" x14ac:dyDescent="0.3">
      <c r="A45" s="388" t="s">
        <v>156</v>
      </c>
      <c r="B45" s="389"/>
      <c r="C45" s="3" t="s">
        <v>157</v>
      </c>
    </row>
    <row r="46" spans="1:8" ht="14.25" thickTop="1" thickBot="1" x14ac:dyDescent="0.25">
      <c r="A46" s="390"/>
      <c r="B46" s="391"/>
    </row>
    <row r="47" spans="1:8" ht="14.25" thickTop="1" thickBot="1" x14ac:dyDescent="0.25">
      <c r="A47" s="390"/>
      <c r="B47" s="391"/>
    </row>
    <row r="48" spans="1:8" ht="14.25" thickTop="1" thickBot="1" x14ac:dyDescent="0.25">
      <c r="A48" s="390"/>
      <c r="B48" s="391"/>
    </row>
    <row r="49" spans="1:18" ht="16.5" customHeight="1" thickTop="1" x14ac:dyDescent="0.2"/>
    <row r="51" spans="1:18" x14ac:dyDescent="0.2">
      <c r="A51" s="4"/>
      <c r="B51" s="4"/>
      <c r="C51" s="4"/>
      <c r="D51" s="4"/>
      <c r="E51" s="4"/>
      <c r="F51" s="4"/>
    </row>
    <row r="52" spans="1:18" hidden="1" x14ac:dyDescent="0.2">
      <c r="A52" s="4"/>
      <c r="B52" s="4"/>
      <c r="C52" s="4"/>
      <c r="D52" s="4"/>
      <c r="E52" s="4"/>
      <c r="F52" s="4"/>
    </row>
    <row r="53" spans="1:18" hidden="1" x14ac:dyDescent="0.2">
      <c r="A53" s="4"/>
      <c r="B53" s="4"/>
      <c r="C53" s="4"/>
      <c r="D53" s="4"/>
      <c r="E53" s="4"/>
      <c r="F53" s="4"/>
    </row>
    <row r="54" spans="1:18" ht="13.5" hidden="1" thickBot="1" x14ac:dyDescent="0.25">
      <c r="A54" s="40" t="s">
        <v>127</v>
      </c>
      <c r="B54" s="4"/>
      <c r="C54" s="40" t="s">
        <v>106</v>
      </c>
      <c r="D54" s="27" t="s">
        <v>117</v>
      </c>
      <c r="E54" s="4"/>
      <c r="F54" s="4"/>
    </row>
    <row r="55" spans="1:18" ht="14.25" hidden="1" customHeight="1" thickBot="1" x14ac:dyDescent="0.25">
      <c r="A55" s="40" t="s">
        <v>24</v>
      </c>
      <c r="B55" s="4"/>
      <c r="C55" s="40" t="s">
        <v>99</v>
      </c>
      <c r="D55" s="27">
        <v>1</v>
      </c>
      <c r="E55" s="4"/>
      <c r="F55" s="4"/>
      <c r="G55" s="142" t="s">
        <v>117</v>
      </c>
      <c r="H55" s="142">
        <v>1</v>
      </c>
      <c r="I55" s="142">
        <v>3</v>
      </c>
      <c r="J55" s="142">
        <v>0</v>
      </c>
      <c r="K55" s="142">
        <v>1</v>
      </c>
      <c r="L55" s="142">
        <v>2</v>
      </c>
      <c r="M55" s="142">
        <v>2</v>
      </c>
      <c r="N55" s="142">
        <v>4</v>
      </c>
      <c r="O55" s="142">
        <v>1</v>
      </c>
      <c r="P55" s="143">
        <v>2</v>
      </c>
      <c r="Q55" s="143">
        <v>5</v>
      </c>
      <c r="R55" s="143">
        <v>1</v>
      </c>
    </row>
    <row r="56" spans="1:18" ht="29.25" hidden="1" customHeight="1" thickBot="1" x14ac:dyDescent="0.25">
      <c r="A56" s="40" t="s">
        <v>25</v>
      </c>
      <c r="B56" s="4"/>
      <c r="C56" s="40" t="s">
        <v>110</v>
      </c>
      <c r="D56" s="27">
        <v>3</v>
      </c>
      <c r="E56" s="4"/>
      <c r="F56" s="4"/>
      <c r="G56" s="144"/>
      <c r="H56" s="145" t="s">
        <v>99</v>
      </c>
      <c r="I56" s="145" t="s">
        <v>110</v>
      </c>
      <c r="J56" s="145" t="s">
        <v>111</v>
      </c>
      <c r="K56" s="145" t="s">
        <v>103</v>
      </c>
      <c r="L56" s="145" t="s">
        <v>104</v>
      </c>
      <c r="M56" s="145" t="s">
        <v>100</v>
      </c>
      <c r="N56" s="145" t="s">
        <v>101</v>
      </c>
      <c r="O56" s="145" t="s">
        <v>105</v>
      </c>
      <c r="P56" s="146" t="s">
        <v>118</v>
      </c>
      <c r="Q56" s="146" t="s">
        <v>169</v>
      </c>
      <c r="R56" s="146" t="s">
        <v>172</v>
      </c>
    </row>
    <row r="57" spans="1:18" ht="12.75" hidden="1" customHeight="1" thickBot="1" x14ac:dyDescent="0.25">
      <c r="A57" s="40" t="s">
        <v>26</v>
      </c>
      <c r="B57" s="4"/>
      <c r="C57" s="40" t="s">
        <v>111</v>
      </c>
      <c r="D57" s="27">
        <v>0</v>
      </c>
      <c r="E57" s="4"/>
      <c r="F57" s="4"/>
      <c r="G57" s="147" t="s">
        <v>119</v>
      </c>
      <c r="H57" s="148" t="s">
        <v>120</v>
      </c>
      <c r="I57" s="148" t="s">
        <v>120</v>
      </c>
      <c r="J57" s="148" t="s">
        <v>120</v>
      </c>
      <c r="K57" s="148" t="s">
        <v>120</v>
      </c>
      <c r="L57" s="148" t="s">
        <v>120</v>
      </c>
      <c r="M57" s="148" t="s">
        <v>120</v>
      </c>
      <c r="N57" s="148" t="s">
        <v>120</v>
      </c>
      <c r="O57" s="148" t="s">
        <v>120</v>
      </c>
      <c r="P57" s="149" t="s">
        <v>120</v>
      </c>
      <c r="Q57" s="152" t="s">
        <v>122</v>
      </c>
      <c r="R57" s="152" t="s">
        <v>122</v>
      </c>
    </row>
    <row r="58" spans="1:18" ht="13.7" hidden="1" customHeight="1" thickBot="1" x14ac:dyDescent="0.25">
      <c r="A58" s="40" t="s">
        <v>27</v>
      </c>
      <c r="B58" s="4"/>
      <c r="C58" s="40" t="s">
        <v>103</v>
      </c>
      <c r="D58" s="27">
        <v>1</v>
      </c>
      <c r="E58" s="4"/>
      <c r="F58" s="4"/>
      <c r="G58" s="150" t="s">
        <v>121</v>
      </c>
      <c r="H58" s="151" t="s">
        <v>120</v>
      </c>
      <c r="I58" s="151" t="s">
        <v>120</v>
      </c>
      <c r="J58" s="151" t="s">
        <v>120</v>
      </c>
      <c r="K58" s="151" t="s">
        <v>120</v>
      </c>
      <c r="L58" s="151" t="s">
        <v>120</v>
      </c>
      <c r="M58" s="151" t="s">
        <v>120</v>
      </c>
      <c r="N58" s="152" t="s">
        <v>122</v>
      </c>
      <c r="O58" s="151" t="s">
        <v>120</v>
      </c>
      <c r="P58" s="153" t="s">
        <v>120</v>
      </c>
      <c r="Q58" s="151" t="s">
        <v>120</v>
      </c>
      <c r="R58" s="151" t="s">
        <v>120</v>
      </c>
    </row>
    <row r="59" spans="1:18" ht="12.75" hidden="1" customHeight="1" x14ac:dyDescent="0.2">
      <c r="A59" s="40" t="s">
        <v>28</v>
      </c>
      <c r="B59" s="4"/>
      <c r="C59" s="40" t="s">
        <v>104</v>
      </c>
      <c r="D59" s="27">
        <v>2</v>
      </c>
      <c r="E59" s="4"/>
      <c r="F59" s="4"/>
      <c r="G59" s="154" t="s">
        <v>123</v>
      </c>
      <c r="H59" s="148" t="s">
        <v>120</v>
      </c>
      <c r="I59" s="148" t="s">
        <v>120</v>
      </c>
      <c r="J59" s="148" t="s">
        <v>120</v>
      </c>
      <c r="K59" s="148" t="s">
        <v>120</v>
      </c>
      <c r="L59" s="148" t="s">
        <v>120</v>
      </c>
      <c r="M59" s="148" t="s">
        <v>120</v>
      </c>
      <c r="N59" s="148" t="s">
        <v>120</v>
      </c>
      <c r="O59" s="148" t="s">
        <v>120</v>
      </c>
      <c r="P59" s="149" t="s">
        <v>120</v>
      </c>
      <c r="Q59" s="148" t="s">
        <v>120</v>
      </c>
      <c r="R59" s="148" t="s">
        <v>120</v>
      </c>
    </row>
    <row r="60" spans="1:18" ht="12.75" hidden="1" customHeight="1" x14ac:dyDescent="0.2">
      <c r="A60" s="40" t="s">
        <v>130</v>
      </c>
      <c r="B60" s="4"/>
      <c r="C60" s="40" t="s">
        <v>100</v>
      </c>
      <c r="D60" s="27">
        <v>2</v>
      </c>
      <c r="E60" s="4"/>
      <c r="F60" s="4"/>
      <c r="G60" s="155" t="s">
        <v>124</v>
      </c>
      <c r="H60" s="156" t="s">
        <v>122</v>
      </c>
      <c r="I60" s="156" t="s">
        <v>122</v>
      </c>
      <c r="J60" s="157" t="s">
        <v>120</v>
      </c>
      <c r="K60" s="156" t="s">
        <v>122</v>
      </c>
      <c r="L60" s="157" t="s">
        <v>120</v>
      </c>
      <c r="M60" s="157" t="s">
        <v>120</v>
      </c>
      <c r="N60" s="156" t="s">
        <v>122</v>
      </c>
      <c r="O60" s="156" t="s">
        <v>122</v>
      </c>
      <c r="P60" s="158" t="s">
        <v>120</v>
      </c>
      <c r="Q60" s="156" t="s">
        <v>122</v>
      </c>
      <c r="R60" s="156" t="s">
        <v>122</v>
      </c>
    </row>
    <row r="61" spans="1:18" ht="13.7" hidden="1" customHeight="1" thickBot="1" x14ac:dyDescent="0.25">
      <c r="A61" s="40" t="s">
        <v>131</v>
      </c>
      <c r="B61" s="4"/>
      <c r="C61" s="40" t="s">
        <v>101</v>
      </c>
      <c r="D61" s="27">
        <v>4</v>
      </c>
      <c r="E61" s="4"/>
      <c r="F61" s="4"/>
      <c r="G61" s="159" t="s">
        <v>112</v>
      </c>
      <c r="H61" s="152" t="s">
        <v>122</v>
      </c>
      <c r="I61" s="151" t="s">
        <v>120</v>
      </c>
      <c r="J61" s="151" t="s">
        <v>120</v>
      </c>
      <c r="K61" s="152" t="s">
        <v>122</v>
      </c>
      <c r="L61" s="152" t="s">
        <v>122</v>
      </c>
      <c r="M61" s="152" t="s">
        <v>122</v>
      </c>
      <c r="N61" s="151" t="s">
        <v>120</v>
      </c>
      <c r="O61" s="152" t="s">
        <v>122</v>
      </c>
      <c r="P61" s="160" t="s">
        <v>122</v>
      </c>
      <c r="Q61" s="162" t="s">
        <v>120</v>
      </c>
      <c r="R61" s="162" t="s">
        <v>120</v>
      </c>
    </row>
    <row r="62" spans="1:18" ht="13.5" hidden="1" thickBot="1" x14ac:dyDescent="0.25">
      <c r="A62" s="40" t="s">
        <v>132</v>
      </c>
      <c r="B62" s="4"/>
      <c r="C62" s="40" t="s">
        <v>105</v>
      </c>
      <c r="D62" s="27">
        <v>1</v>
      </c>
      <c r="E62" s="4"/>
      <c r="F62" s="4"/>
      <c r="G62" s="161" t="s">
        <v>125</v>
      </c>
      <c r="H62" s="162" t="s">
        <v>120</v>
      </c>
      <c r="I62" s="162" t="s">
        <v>120</v>
      </c>
      <c r="J62" s="162" t="s">
        <v>120</v>
      </c>
      <c r="K62" s="162" t="s">
        <v>120</v>
      </c>
      <c r="L62" s="162" t="s">
        <v>120</v>
      </c>
      <c r="M62" s="162" t="s">
        <v>120</v>
      </c>
      <c r="N62" s="162" t="s">
        <v>120</v>
      </c>
      <c r="O62" s="162" t="s">
        <v>120</v>
      </c>
      <c r="P62" s="163" t="s">
        <v>120</v>
      </c>
      <c r="Q62" s="162" t="s">
        <v>120</v>
      </c>
      <c r="R62" s="162" t="s">
        <v>120</v>
      </c>
    </row>
    <row r="63" spans="1:18" ht="13.5" hidden="1" thickBot="1" x14ac:dyDescent="0.25">
      <c r="A63" s="40" t="s">
        <v>133</v>
      </c>
      <c r="B63" s="4"/>
      <c r="C63" s="40" t="s">
        <v>118</v>
      </c>
      <c r="D63" s="27">
        <v>1</v>
      </c>
      <c r="E63" s="4"/>
      <c r="F63" s="4"/>
      <c r="G63" s="164" t="s">
        <v>126</v>
      </c>
      <c r="H63" s="165" t="s">
        <v>120</v>
      </c>
      <c r="I63" s="165" t="s">
        <v>120</v>
      </c>
      <c r="J63" s="165" t="s">
        <v>120</v>
      </c>
      <c r="K63" s="165" t="s">
        <v>120</v>
      </c>
      <c r="L63" s="165" t="s">
        <v>120</v>
      </c>
      <c r="M63" s="165" t="s">
        <v>120</v>
      </c>
      <c r="N63" s="165" t="s">
        <v>120</v>
      </c>
      <c r="O63" s="165" t="s">
        <v>120</v>
      </c>
      <c r="P63" s="166" t="s">
        <v>120</v>
      </c>
      <c r="Q63" s="165" t="s">
        <v>120</v>
      </c>
      <c r="R63" s="165" t="s">
        <v>120</v>
      </c>
    </row>
    <row r="64" spans="1:18" ht="13.5" hidden="1" thickBot="1" x14ac:dyDescent="0.25">
      <c r="A64" s="4"/>
      <c r="B64" s="4"/>
      <c r="C64" s="40" t="s">
        <v>169</v>
      </c>
      <c r="D64" s="27">
        <v>5</v>
      </c>
      <c r="G64" s="167" t="s">
        <v>2</v>
      </c>
      <c r="H64" s="168" t="s">
        <v>120</v>
      </c>
      <c r="I64" s="168" t="s">
        <v>120</v>
      </c>
      <c r="J64" s="168" t="s">
        <v>120</v>
      </c>
      <c r="K64" s="168" t="s">
        <v>120</v>
      </c>
      <c r="L64" s="168" t="s">
        <v>120</v>
      </c>
      <c r="M64" s="168" t="s">
        <v>120</v>
      </c>
      <c r="N64" s="168" t="s">
        <v>120</v>
      </c>
      <c r="O64" s="168" t="s">
        <v>120</v>
      </c>
      <c r="P64" s="169" t="s">
        <v>120</v>
      </c>
      <c r="Q64" s="168" t="s">
        <v>120</v>
      </c>
      <c r="R64" s="168" t="s">
        <v>120</v>
      </c>
    </row>
    <row r="65" spans="1:17" hidden="1" x14ac:dyDescent="0.2">
      <c r="A65" s="4"/>
      <c r="B65" s="4"/>
      <c r="C65" s="40" t="s">
        <v>172</v>
      </c>
      <c r="D65" s="27">
        <v>1</v>
      </c>
      <c r="G65" s="266"/>
      <c r="H65" s="267"/>
      <c r="I65" s="267"/>
      <c r="J65" s="267"/>
      <c r="K65" s="267"/>
      <c r="L65" s="267"/>
      <c r="M65" s="267"/>
      <c r="N65" s="267"/>
      <c r="O65" s="267"/>
      <c r="P65" s="267"/>
      <c r="Q65" s="267"/>
    </row>
    <row r="66" spans="1:17" ht="15.75" hidden="1" x14ac:dyDescent="0.25">
      <c r="A66" s="4"/>
      <c r="B66" s="4"/>
      <c r="C66" s="40" t="s">
        <v>109</v>
      </c>
      <c r="D66" s="123">
        <f>IF(OR(D4=C55,D4=C58,D4=C62,D4=C63),1,IF(OR(D4=C59,D4=C60),2,(IF(D4=C56,3,(IF(D4=C61,4,IF(D4=C64,5,IF(D4=C65,1,0))))))))</f>
        <v>1</v>
      </c>
      <c r="E66" s="4"/>
      <c r="F66" s="4"/>
    </row>
    <row r="67" spans="1:17" ht="15.75" hidden="1" x14ac:dyDescent="0.25">
      <c r="A67" s="4"/>
      <c r="B67" s="4"/>
      <c r="C67" s="40" t="s">
        <v>113</v>
      </c>
      <c r="D67" s="124">
        <f>IF(OR($D$66=0,$D$66=2),10,0)</f>
        <v>0</v>
      </c>
      <c r="E67" s="122" t="s">
        <v>114</v>
      </c>
      <c r="F67" s="4" t="s">
        <v>116</v>
      </c>
    </row>
    <row r="68" spans="1:17" ht="15.75" hidden="1" x14ac:dyDescent="0.25">
      <c r="A68" s="4"/>
      <c r="B68" s="4"/>
      <c r="C68" s="40" t="s">
        <v>112</v>
      </c>
      <c r="D68" s="124">
        <f>IF(OR($D$66=0,$D$66=3,$D$66=4,$D$66=5),20,0)</f>
        <v>0</v>
      </c>
      <c r="E68" s="122" t="s">
        <v>115</v>
      </c>
      <c r="F68" s="4" t="s">
        <v>170</v>
      </c>
    </row>
    <row r="69" spans="1:17" hidden="1" x14ac:dyDescent="0.2">
      <c r="A69" s="194" t="s">
        <v>158</v>
      </c>
      <c r="B69" s="194"/>
      <c r="C69" s="194"/>
      <c r="D69" s="194"/>
      <c r="E69" s="194"/>
      <c r="F69" s="194"/>
    </row>
    <row r="70" spans="1:17" hidden="1" x14ac:dyDescent="0.2">
      <c r="A70" s="4"/>
      <c r="B70" s="4"/>
      <c r="C70" s="4"/>
      <c r="D70" s="4"/>
      <c r="E70" s="4"/>
      <c r="F70" s="4"/>
    </row>
    <row r="71" spans="1:17" hidden="1" x14ac:dyDescent="0.2">
      <c r="A71" s="4"/>
      <c r="B71" s="4"/>
      <c r="C71" s="4"/>
      <c r="D71" s="4"/>
      <c r="E71" s="4"/>
      <c r="F71" s="4"/>
    </row>
    <row r="72" spans="1:17" hidden="1" x14ac:dyDescent="0.2">
      <c r="A72" s="41">
        <v>42917</v>
      </c>
      <c r="B72" s="121">
        <v>42947</v>
      </c>
      <c r="C72" s="4"/>
      <c r="D72" s="4"/>
      <c r="E72" s="4"/>
      <c r="F72" s="4"/>
    </row>
    <row r="73" spans="1:17" hidden="1" x14ac:dyDescent="0.2">
      <c r="A73" s="41">
        <v>42948</v>
      </c>
      <c r="B73" s="121">
        <v>42978</v>
      </c>
      <c r="C73" s="4"/>
      <c r="D73" s="4"/>
      <c r="E73" s="4"/>
      <c r="F73" s="4"/>
    </row>
    <row r="74" spans="1:17" hidden="1" x14ac:dyDescent="0.2">
      <c r="A74" s="41">
        <v>42979</v>
      </c>
      <c r="B74" s="121">
        <v>43008</v>
      </c>
      <c r="C74" s="4"/>
      <c r="D74" s="4"/>
      <c r="E74" s="4"/>
      <c r="F74" s="4"/>
    </row>
    <row r="75" spans="1:17" hidden="1" x14ac:dyDescent="0.2">
      <c r="A75" s="41">
        <v>43009</v>
      </c>
      <c r="B75" s="121">
        <v>43039</v>
      </c>
      <c r="C75" s="4"/>
      <c r="D75" s="4"/>
      <c r="E75" s="4"/>
      <c r="F75" s="4"/>
    </row>
    <row r="76" spans="1:17" hidden="1" x14ac:dyDescent="0.2">
      <c r="A76" s="41">
        <v>43040</v>
      </c>
      <c r="B76" s="121">
        <v>43069</v>
      </c>
      <c r="C76" s="4"/>
      <c r="D76" s="4"/>
      <c r="E76" s="4"/>
      <c r="F76" s="4"/>
    </row>
    <row r="77" spans="1:17" hidden="1" x14ac:dyDescent="0.2">
      <c r="A77" s="41">
        <v>43070</v>
      </c>
      <c r="B77" s="121">
        <v>43100</v>
      </c>
      <c r="C77" s="4"/>
      <c r="D77" s="4"/>
      <c r="E77" s="4"/>
      <c r="F77" s="4"/>
    </row>
    <row r="78" spans="1:17" hidden="1" x14ac:dyDescent="0.2">
      <c r="A78" s="41">
        <v>43101</v>
      </c>
      <c r="B78" s="121">
        <v>43131</v>
      </c>
      <c r="C78" s="4"/>
      <c r="D78" s="4"/>
      <c r="E78" s="4"/>
      <c r="F78" s="4"/>
    </row>
    <row r="79" spans="1:17" hidden="1" x14ac:dyDescent="0.2">
      <c r="A79" s="41">
        <v>43132</v>
      </c>
      <c r="B79" s="121">
        <v>43159</v>
      </c>
      <c r="C79" s="4"/>
      <c r="D79" s="4"/>
      <c r="E79" s="4"/>
      <c r="F79" s="4"/>
    </row>
    <row r="80" spans="1:17" hidden="1" x14ac:dyDescent="0.2">
      <c r="A80" s="41">
        <v>43160</v>
      </c>
      <c r="B80" s="121">
        <v>43190</v>
      </c>
      <c r="C80" s="4"/>
      <c r="D80" s="4"/>
      <c r="E80" s="4"/>
      <c r="F80" s="4"/>
    </row>
    <row r="81" spans="1:6" hidden="1" x14ac:dyDescent="0.2">
      <c r="A81" s="41">
        <v>43191</v>
      </c>
      <c r="B81" s="121">
        <v>43220</v>
      </c>
      <c r="C81" s="4"/>
      <c r="D81" s="4"/>
      <c r="E81" s="4"/>
      <c r="F81" s="4"/>
    </row>
    <row r="82" spans="1:6" hidden="1" x14ac:dyDescent="0.2">
      <c r="A82" s="41">
        <v>43221</v>
      </c>
      <c r="B82" s="121">
        <v>43251</v>
      </c>
      <c r="C82" s="4"/>
      <c r="D82" s="4"/>
      <c r="E82" s="4"/>
      <c r="F82" s="4"/>
    </row>
    <row r="83" spans="1:6" s="4" customFormat="1" hidden="1" x14ac:dyDescent="0.2">
      <c r="A83" s="41">
        <v>43252</v>
      </c>
      <c r="B83" s="121">
        <v>43281</v>
      </c>
    </row>
    <row r="84" spans="1:6" s="4" customFormat="1" hidden="1" x14ac:dyDescent="0.2">
      <c r="A84" s="41">
        <v>43282</v>
      </c>
      <c r="B84" s="121">
        <v>43312</v>
      </c>
    </row>
    <row r="85" spans="1:6" s="4" customFormat="1" hidden="1" x14ac:dyDescent="0.2">
      <c r="A85" s="41">
        <v>43313</v>
      </c>
      <c r="B85" s="121">
        <v>43343</v>
      </c>
    </row>
    <row r="86" spans="1:6" s="4" customFormat="1" hidden="1" x14ac:dyDescent="0.2">
      <c r="A86" s="41">
        <v>43344</v>
      </c>
      <c r="B86" s="121">
        <v>43373</v>
      </c>
    </row>
    <row r="87" spans="1:6" s="4" customFormat="1" hidden="1" x14ac:dyDescent="0.2">
      <c r="A87" s="41">
        <v>43374</v>
      </c>
      <c r="B87" s="121">
        <v>43404</v>
      </c>
    </row>
    <row r="88" spans="1:6" s="4" customFormat="1" hidden="1" x14ac:dyDescent="0.2">
      <c r="A88" s="41">
        <v>43405</v>
      </c>
      <c r="B88" s="121">
        <v>43434</v>
      </c>
    </row>
    <row r="89" spans="1:6" s="4" customFormat="1" hidden="1" x14ac:dyDescent="0.2">
      <c r="A89" s="41">
        <v>43435</v>
      </c>
      <c r="B89" s="121">
        <v>43465</v>
      </c>
    </row>
    <row r="90" spans="1:6" s="4" customFormat="1" hidden="1" x14ac:dyDescent="0.2">
      <c r="A90" s="41">
        <v>43466</v>
      </c>
      <c r="B90" s="121">
        <v>43496</v>
      </c>
    </row>
    <row r="91" spans="1:6" s="4" customFormat="1" hidden="1" x14ac:dyDescent="0.2">
      <c r="A91" s="41">
        <v>43497</v>
      </c>
      <c r="B91" s="121">
        <v>43524</v>
      </c>
    </row>
    <row r="92" spans="1:6" s="4" customFormat="1" hidden="1" x14ac:dyDescent="0.2">
      <c r="A92" s="41">
        <v>43525</v>
      </c>
      <c r="B92" s="121">
        <v>43555</v>
      </c>
    </row>
    <row r="93" spans="1:6" s="4" customFormat="1" hidden="1" x14ac:dyDescent="0.2">
      <c r="A93" s="41">
        <v>43556</v>
      </c>
      <c r="B93" s="121">
        <v>43585</v>
      </c>
    </row>
    <row r="94" spans="1:6" s="4" customFormat="1" hidden="1" x14ac:dyDescent="0.2">
      <c r="A94" s="41">
        <v>43586</v>
      </c>
      <c r="B94" s="121">
        <v>43616</v>
      </c>
    </row>
    <row r="95" spans="1:6" s="4" customFormat="1" hidden="1" x14ac:dyDescent="0.2">
      <c r="A95" s="41">
        <v>43617</v>
      </c>
      <c r="B95" s="121">
        <v>43646</v>
      </c>
    </row>
    <row r="96" spans="1:6" s="4" customFormat="1" hidden="1" x14ac:dyDescent="0.2">
      <c r="A96" s="41">
        <v>43647</v>
      </c>
      <c r="B96" s="121">
        <v>43677</v>
      </c>
    </row>
    <row r="97" spans="1:2" s="4" customFormat="1" hidden="1" x14ac:dyDescent="0.2">
      <c r="A97" s="41">
        <v>43678</v>
      </c>
      <c r="B97" s="121">
        <v>43708</v>
      </c>
    </row>
    <row r="98" spans="1:2" s="4" customFormat="1" hidden="1" x14ac:dyDescent="0.2">
      <c r="A98" s="41">
        <v>43709</v>
      </c>
      <c r="B98" s="121">
        <v>43738</v>
      </c>
    </row>
    <row r="99" spans="1:2" s="4" customFormat="1" hidden="1" x14ac:dyDescent="0.2">
      <c r="A99" s="41">
        <v>43739</v>
      </c>
      <c r="B99" s="121">
        <v>43769</v>
      </c>
    </row>
    <row r="100" spans="1:2" s="4" customFormat="1" hidden="1" x14ac:dyDescent="0.2">
      <c r="A100" s="41">
        <v>43770</v>
      </c>
      <c r="B100" s="121">
        <v>43799</v>
      </c>
    </row>
    <row r="101" spans="1:2" s="4" customFormat="1" hidden="1" x14ac:dyDescent="0.2">
      <c r="A101" s="41">
        <v>43800</v>
      </c>
      <c r="B101" s="121">
        <v>43830</v>
      </c>
    </row>
    <row r="102" spans="1:2" s="4" customFormat="1" hidden="1" x14ac:dyDescent="0.2">
      <c r="A102" s="41">
        <v>43831</v>
      </c>
      <c r="B102" s="121">
        <v>43861</v>
      </c>
    </row>
    <row r="103" spans="1:2" s="4" customFormat="1" hidden="1" x14ac:dyDescent="0.2">
      <c r="A103" s="41">
        <v>43862</v>
      </c>
      <c r="B103" s="121">
        <v>43890</v>
      </c>
    </row>
    <row r="104" spans="1:2" s="4" customFormat="1" hidden="1" x14ac:dyDescent="0.2">
      <c r="A104" s="41">
        <v>43891</v>
      </c>
      <c r="B104" s="121">
        <v>43921</v>
      </c>
    </row>
    <row r="105" spans="1:2" s="4" customFormat="1" hidden="1" x14ac:dyDescent="0.2">
      <c r="A105" s="41">
        <v>43922</v>
      </c>
      <c r="B105" s="121">
        <v>43951</v>
      </c>
    </row>
    <row r="106" spans="1:2" s="4" customFormat="1" hidden="1" x14ac:dyDescent="0.2">
      <c r="A106" s="41">
        <v>43952</v>
      </c>
      <c r="B106" s="121">
        <v>43982</v>
      </c>
    </row>
    <row r="107" spans="1:2" s="4" customFormat="1" hidden="1" x14ac:dyDescent="0.2">
      <c r="A107" s="41">
        <v>43983</v>
      </c>
      <c r="B107" s="121">
        <v>44012</v>
      </c>
    </row>
    <row r="108" spans="1:2" s="4" customFormat="1" hidden="1" x14ac:dyDescent="0.2">
      <c r="A108" s="41">
        <v>44013</v>
      </c>
      <c r="B108" s="121">
        <v>44043</v>
      </c>
    </row>
    <row r="109" spans="1:2" s="4" customFormat="1" hidden="1" x14ac:dyDescent="0.2">
      <c r="A109" s="41">
        <v>44044</v>
      </c>
      <c r="B109" s="121">
        <v>44074</v>
      </c>
    </row>
    <row r="110" spans="1:2" s="4" customFormat="1" hidden="1" x14ac:dyDescent="0.2">
      <c r="A110" s="41">
        <v>44075</v>
      </c>
      <c r="B110" s="121">
        <v>44104</v>
      </c>
    </row>
    <row r="111" spans="1:2" s="4" customFormat="1" hidden="1" x14ac:dyDescent="0.2">
      <c r="A111" s="41">
        <v>44105</v>
      </c>
      <c r="B111" s="121">
        <v>44135</v>
      </c>
    </row>
    <row r="112" spans="1:2" s="4" customFormat="1" hidden="1" x14ac:dyDescent="0.2">
      <c r="A112" s="41">
        <v>44136</v>
      </c>
      <c r="B112" s="121">
        <v>44165</v>
      </c>
    </row>
    <row r="113" spans="1:2" s="4" customFormat="1" hidden="1" x14ac:dyDescent="0.2">
      <c r="A113" s="41">
        <v>44166</v>
      </c>
      <c r="B113" s="121">
        <v>44196</v>
      </c>
    </row>
    <row r="114" spans="1:2" s="4" customFormat="1" hidden="1" x14ac:dyDescent="0.2">
      <c r="A114" s="41">
        <v>44197</v>
      </c>
      <c r="B114" s="121">
        <v>44227</v>
      </c>
    </row>
    <row r="115" spans="1:2" s="4" customFormat="1" hidden="1" x14ac:dyDescent="0.2">
      <c r="A115" s="41">
        <v>44228</v>
      </c>
      <c r="B115" s="121">
        <v>44255</v>
      </c>
    </row>
    <row r="116" spans="1:2" s="4" customFormat="1" hidden="1" x14ac:dyDescent="0.2">
      <c r="A116" s="41">
        <v>44256</v>
      </c>
      <c r="B116" s="121">
        <v>44286</v>
      </c>
    </row>
    <row r="117" spans="1:2" s="4" customFormat="1" hidden="1" x14ac:dyDescent="0.2">
      <c r="A117" s="41">
        <v>44287</v>
      </c>
      <c r="B117" s="121">
        <v>44316</v>
      </c>
    </row>
    <row r="118" spans="1:2" s="4" customFormat="1" hidden="1" x14ac:dyDescent="0.2">
      <c r="A118" s="41">
        <v>44317</v>
      </c>
      <c r="B118" s="121">
        <v>44347</v>
      </c>
    </row>
    <row r="119" spans="1:2" s="4" customFormat="1" hidden="1" x14ac:dyDescent="0.2">
      <c r="A119" s="41">
        <v>44348</v>
      </c>
      <c r="B119" s="121">
        <v>44377</v>
      </c>
    </row>
    <row r="120" spans="1:2" s="4" customFormat="1" hidden="1" x14ac:dyDescent="0.2">
      <c r="A120" s="41">
        <v>44378</v>
      </c>
      <c r="B120" s="121">
        <v>44408</v>
      </c>
    </row>
    <row r="121" spans="1:2" s="4" customFormat="1" hidden="1" x14ac:dyDescent="0.2">
      <c r="A121" s="41">
        <v>44409</v>
      </c>
      <c r="B121" s="121">
        <v>44439</v>
      </c>
    </row>
    <row r="122" spans="1:2" s="4" customFormat="1" hidden="1" x14ac:dyDescent="0.2">
      <c r="A122" s="41">
        <v>44440</v>
      </c>
      <c r="B122" s="121">
        <v>44469</v>
      </c>
    </row>
    <row r="123" spans="1:2" s="4" customFormat="1" hidden="1" x14ac:dyDescent="0.2">
      <c r="A123" s="41">
        <v>44470</v>
      </c>
      <c r="B123" s="121">
        <v>44500</v>
      </c>
    </row>
    <row r="124" spans="1:2" s="4" customFormat="1" hidden="1" x14ac:dyDescent="0.2">
      <c r="A124" s="41">
        <v>44501</v>
      </c>
      <c r="B124" s="121">
        <v>44530</v>
      </c>
    </row>
    <row r="125" spans="1:2" s="4" customFormat="1" hidden="1" x14ac:dyDescent="0.2">
      <c r="A125" s="41">
        <v>44531</v>
      </c>
      <c r="B125" s="121">
        <v>44561</v>
      </c>
    </row>
    <row r="126" spans="1:2" s="4" customFormat="1" hidden="1" x14ac:dyDescent="0.2">
      <c r="A126" s="41">
        <v>44562</v>
      </c>
      <c r="B126" s="121">
        <v>44592</v>
      </c>
    </row>
    <row r="127" spans="1:2" s="4" customFormat="1" hidden="1" x14ac:dyDescent="0.2">
      <c r="A127" s="41">
        <v>44593</v>
      </c>
      <c r="B127" s="121">
        <v>44620</v>
      </c>
    </row>
    <row r="128" spans="1:2" s="4" customFormat="1" hidden="1" x14ac:dyDescent="0.2">
      <c r="A128" s="41">
        <v>44621</v>
      </c>
      <c r="B128" s="121">
        <v>44651</v>
      </c>
    </row>
    <row r="129" spans="1:2" s="4" customFormat="1" hidden="1" x14ac:dyDescent="0.2">
      <c r="A129" s="41">
        <v>44652</v>
      </c>
      <c r="B129" s="121">
        <v>44681</v>
      </c>
    </row>
    <row r="130" spans="1:2" s="4" customFormat="1" hidden="1" x14ac:dyDescent="0.2">
      <c r="A130" s="41">
        <v>44682</v>
      </c>
      <c r="B130" s="121">
        <v>44712</v>
      </c>
    </row>
    <row r="131" spans="1:2" s="4" customFormat="1" hidden="1" x14ac:dyDescent="0.2">
      <c r="A131" s="41">
        <v>44713</v>
      </c>
      <c r="B131" s="121">
        <v>44742</v>
      </c>
    </row>
    <row r="132" spans="1:2" s="4" customFormat="1" hidden="1" x14ac:dyDescent="0.2">
      <c r="A132" s="41">
        <v>44743</v>
      </c>
      <c r="B132" s="121">
        <v>44773</v>
      </c>
    </row>
    <row r="133" spans="1:2" s="4" customFormat="1" hidden="1" x14ac:dyDescent="0.2">
      <c r="A133" s="41">
        <v>44774</v>
      </c>
      <c r="B133" s="121">
        <v>44804</v>
      </c>
    </row>
    <row r="134" spans="1:2" s="4" customFormat="1" hidden="1" x14ac:dyDescent="0.2">
      <c r="A134" s="41">
        <v>44805</v>
      </c>
      <c r="B134" s="121">
        <v>44834</v>
      </c>
    </row>
    <row r="135" spans="1:2" s="4" customFormat="1" hidden="1" x14ac:dyDescent="0.2">
      <c r="A135" s="41">
        <v>44835</v>
      </c>
      <c r="B135" s="121">
        <v>44865</v>
      </c>
    </row>
    <row r="136" spans="1:2" s="4" customFormat="1" hidden="1" x14ac:dyDescent="0.2">
      <c r="A136" s="41">
        <v>44866</v>
      </c>
      <c r="B136" s="121">
        <v>44895</v>
      </c>
    </row>
    <row r="137" spans="1:2" s="4" customFormat="1" hidden="1" x14ac:dyDescent="0.2">
      <c r="A137" s="41">
        <v>44896</v>
      </c>
      <c r="B137" s="121">
        <v>44926</v>
      </c>
    </row>
    <row r="138" spans="1:2" s="4" customFormat="1" hidden="1" x14ac:dyDescent="0.2">
      <c r="A138" s="41">
        <v>44927</v>
      </c>
      <c r="B138" s="121">
        <v>44957</v>
      </c>
    </row>
    <row r="139" spans="1:2" s="4" customFormat="1" hidden="1" x14ac:dyDescent="0.2">
      <c r="A139" s="41">
        <v>44958</v>
      </c>
      <c r="B139" s="121">
        <v>44985</v>
      </c>
    </row>
    <row r="140" spans="1:2" s="4" customFormat="1" hidden="1" x14ac:dyDescent="0.2">
      <c r="A140" s="41">
        <v>44986</v>
      </c>
      <c r="B140" s="121">
        <v>45016</v>
      </c>
    </row>
    <row r="141" spans="1:2" s="4" customFormat="1" hidden="1" x14ac:dyDescent="0.2">
      <c r="A141" s="41">
        <v>45017</v>
      </c>
      <c r="B141" s="121">
        <v>45046</v>
      </c>
    </row>
    <row r="142" spans="1:2" s="4" customFormat="1" hidden="1" x14ac:dyDescent="0.2">
      <c r="A142" s="41">
        <v>45047</v>
      </c>
      <c r="B142" s="121">
        <v>45077</v>
      </c>
    </row>
    <row r="143" spans="1:2" s="4" customFormat="1" hidden="1" x14ac:dyDescent="0.2">
      <c r="A143" s="41">
        <v>45078</v>
      </c>
      <c r="B143" s="121">
        <v>45107</v>
      </c>
    </row>
    <row r="144" spans="1:2" s="4" customFormat="1" hidden="1" x14ac:dyDescent="0.2">
      <c r="A144" s="41">
        <v>45108</v>
      </c>
      <c r="B144" s="121">
        <v>45138</v>
      </c>
    </row>
    <row r="145" spans="1:2" s="4" customFormat="1" hidden="1" x14ac:dyDescent="0.2">
      <c r="A145" s="41">
        <v>45139</v>
      </c>
      <c r="B145" s="121">
        <v>45169</v>
      </c>
    </row>
    <row r="146" spans="1:2" s="4" customFormat="1" hidden="1" x14ac:dyDescent="0.2">
      <c r="A146" s="41">
        <v>45170</v>
      </c>
      <c r="B146" s="121">
        <v>45199</v>
      </c>
    </row>
    <row r="147" spans="1:2" s="4" customFormat="1" hidden="1" x14ac:dyDescent="0.2">
      <c r="A147" s="41">
        <v>45200</v>
      </c>
      <c r="B147" s="121">
        <v>45230</v>
      </c>
    </row>
    <row r="148" spans="1:2" s="4" customFormat="1" hidden="1" x14ac:dyDescent="0.2">
      <c r="A148" s="41">
        <v>45231</v>
      </c>
      <c r="B148" s="121">
        <v>45260</v>
      </c>
    </row>
    <row r="149" spans="1:2" s="4" customFormat="1" hidden="1" x14ac:dyDescent="0.2">
      <c r="A149" s="41">
        <v>45261</v>
      </c>
      <c r="B149" s="121">
        <v>45291</v>
      </c>
    </row>
    <row r="150" spans="1:2" s="4" customFormat="1" hidden="1" x14ac:dyDescent="0.2">
      <c r="A150" s="41">
        <v>45292</v>
      </c>
      <c r="B150" s="121">
        <v>45322</v>
      </c>
    </row>
    <row r="151" spans="1:2" s="4" customFormat="1" hidden="1" x14ac:dyDescent="0.2">
      <c r="A151" s="41">
        <v>45323</v>
      </c>
      <c r="B151" s="121">
        <v>45351</v>
      </c>
    </row>
    <row r="152" spans="1:2" s="4" customFormat="1" hidden="1" x14ac:dyDescent="0.2">
      <c r="A152" s="41"/>
    </row>
    <row r="153" spans="1:2" s="4" customFormat="1" hidden="1" x14ac:dyDescent="0.2">
      <c r="A153" s="41"/>
    </row>
    <row r="154" spans="1:2" s="4" customFormat="1" hidden="1" x14ac:dyDescent="0.2">
      <c r="A154" s="41"/>
    </row>
    <row r="155" spans="1:2" s="4" customFormat="1" hidden="1" x14ac:dyDescent="0.2">
      <c r="A155" s="41"/>
    </row>
    <row r="156" spans="1:2" s="4" customFormat="1" hidden="1" x14ac:dyDescent="0.2">
      <c r="A156" s="41"/>
    </row>
    <row r="157" spans="1:2" s="4" customFormat="1" hidden="1" x14ac:dyDescent="0.2">
      <c r="A157" s="41"/>
    </row>
    <row r="158" spans="1:2" s="4" customFormat="1" hidden="1" x14ac:dyDescent="0.2">
      <c r="A158" s="41"/>
    </row>
    <row r="159" spans="1:2" s="4" customFormat="1" hidden="1" x14ac:dyDescent="0.2">
      <c r="A159" s="41"/>
    </row>
    <row r="160" spans="1:2" s="4" customFormat="1" hidden="1" x14ac:dyDescent="0.2">
      <c r="A160" s="41"/>
    </row>
    <row r="161" spans="1:1" s="4" customFormat="1" hidden="1" x14ac:dyDescent="0.2">
      <c r="A161" s="41"/>
    </row>
    <row r="162" spans="1:1" s="4" customFormat="1" hidden="1" x14ac:dyDescent="0.2">
      <c r="A162" s="41"/>
    </row>
    <row r="163" spans="1:1" s="4" customFormat="1" hidden="1" x14ac:dyDescent="0.2">
      <c r="A163" s="41"/>
    </row>
    <row r="164" spans="1:1" s="4" customFormat="1" hidden="1" x14ac:dyDescent="0.2">
      <c r="A164" s="41"/>
    </row>
    <row r="165" spans="1:1" s="4" customFormat="1" hidden="1" x14ac:dyDescent="0.2">
      <c r="A165" s="41"/>
    </row>
    <row r="166" spans="1:1" s="4" customFormat="1" hidden="1" x14ac:dyDescent="0.2">
      <c r="A166" s="41"/>
    </row>
    <row r="167" spans="1:1" s="4" customFormat="1" hidden="1" x14ac:dyDescent="0.2">
      <c r="A167" s="41"/>
    </row>
    <row r="168" spans="1:1" s="4" customFormat="1" hidden="1" x14ac:dyDescent="0.2">
      <c r="A168" s="41"/>
    </row>
    <row r="169" spans="1:1" s="4" customFormat="1" hidden="1" x14ac:dyDescent="0.2">
      <c r="A169" s="41"/>
    </row>
    <row r="170" spans="1:1" s="4" customFormat="1" hidden="1" x14ac:dyDescent="0.2">
      <c r="A170" s="41"/>
    </row>
    <row r="171" spans="1:1" s="4" customFormat="1" hidden="1" x14ac:dyDescent="0.2">
      <c r="A171" s="41"/>
    </row>
    <row r="172" spans="1:1" s="4" customFormat="1" hidden="1" x14ac:dyDescent="0.2">
      <c r="A172" s="41"/>
    </row>
    <row r="173" spans="1:1" s="4" customFormat="1" hidden="1" x14ac:dyDescent="0.2">
      <c r="A173" s="41"/>
    </row>
    <row r="174" spans="1:1" s="4" customFormat="1" hidden="1" x14ac:dyDescent="0.2">
      <c r="A174" s="41"/>
    </row>
    <row r="175" spans="1:1" s="4" customFormat="1" hidden="1" x14ac:dyDescent="0.2">
      <c r="A175" s="41"/>
    </row>
    <row r="176" spans="1:1" s="4" customFormat="1" hidden="1" x14ac:dyDescent="0.2">
      <c r="A176" s="41"/>
    </row>
    <row r="177" spans="1:1" s="4" customFormat="1" hidden="1" x14ac:dyDescent="0.2">
      <c r="A177" s="41"/>
    </row>
    <row r="178" spans="1:1" s="4" customFormat="1" hidden="1" x14ac:dyDescent="0.2">
      <c r="A178" s="41"/>
    </row>
    <row r="179" spans="1:1" s="4" customFormat="1" hidden="1" x14ac:dyDescent="0.2">
      <c r="A179" s="41"/>
    </row>
    <row r="180" spans="1:1" s="4" customFormat="1" hidden="1" x14ac:dyDescent="0.2">
      <c r="A180" s="41"/>
    </row>
    <row r="181" spans="1:1" s="4" customFormat="1" hidden="1" x14ac:dyDescent="0.2">
      <c r="A181" s="41"/>
    </row>
    <row r="182" spans="1:1" s="4" customFormat="1" hidden="1" x14ac:dyDescent="0.2">
      <c r="A182" s="41"/>
    </row>
    <row r="183" spans="1:1" s="4" customFormat="1" hidden="1" x14ac:dyDescent="0.2">
      <c r="A183" s="41"/>
    </row>
    <row r="184" spans="1:1" s="4" customFormat="1" hidden="1" x14ac:dyDescent="0.2">
      <c r="A184" s="41"/>
    </row>
    <row r="185" spans="1:1" s="4" customFormat="1" hidden="1" x14ac:dyDescent="0.2">
      <c r="A185" s="41"/>
    </row>
    <row r="186" spans="1:1" s="4" customFormat="1" hidden="1" x14ac:dyDescent="0.2">
      <c r="A186" s="41"/>
    </row>
    <row r="187" spans="1:1" s="4" customFormat="1" hidden="1" x14ac:dyDescent="0.2">
      <c r="A187" s="41"/>
    </row>
    <row r="188" spans="1:1" s="4" customFormat="1" hidden="1" x14ac:dyDescent="0.2">
      <c r="A188" s="41"/>
    </row>
    <row r="189" spans="1:1" s="4" customFormat="1" hidden="1" x14ac:dyDescent="0.2">
      <c r="A189" s="41"/>
    </row>
    <row r="190" spans="1:1" s="4" customFormat="1" hidden="1" x14ac:dyDescent="0.2">
      <c r="A190" s="41"/>
    </row>
    <row r="191" spans="1:1" s="4" customFormat="1" hidden="1" x14ac:dyDescent="0.2">
      <c r="A191" s="41"/>
    </row>
    <row r="192" spans="1:1" s="4" customFormat="1" hidden="1" x14ac:dyDescent="0.2">
      <c r="A192" s="41"/>
    </row>
    <row r="193" spans="1:1" s="4" customFormat="1" hidden="1" x14ac:dyDescent="0.2">
      <c r="A193" s="41"/>
    </row>
    <row r="194" spans="1:1" s="4" customFormat="1" hidden="1" x14ac:dyDescent="0.2">
      <c r="A194" s="41"/>
    </row>
    <row r="195" spans="1:1" s="4" customFormat="1" hidden="1" x14ac:dyDescent="0.2">
      <c r="A195" s="41"/>
    </row>
    <row r="196" spans="1:1" s="4" customFormat="1" hidden="1" x14ac:dyDescent="0.2">
      <c r="A196" s="41" t="s">
        <v>151</v>
      </c>
    </row>
    <row r="197" spans="1:1" s="4" customFormat="1" hidden="1" x14ac:dyDescent="0.2">
      <c r="A197" s="41" t="s">
        <v>150</v>
      </c>
    </row>
    <row r="198" spans="1:1" s="4" customFormat="1" hidden="1" x14ac:dyDescent="0.2">
      <c r="A198" s="41"/>
    </row>
    <row r="199" spans="1:1" s="4" customFormat="1" hidden="1" x14ac:dyDescent="0.2">
      <c r="A199" s="41">
        <v>42767</v>
      </c>
    </row>
    <row r="200" spans="1:1" s="4" customFormat="1" hidden="1" x14ac:dyDescent="0.2">
      <c r="A200" s="41">
        <v>42795</v>
      </c>
    </row>
    <row r="201" spans="1:1" s="4" customFormat="1" hidden="1" x14ac:dyDescent="0.2">
      <c r="A201" s="41">
        <v>42826</v>
      </c>
    </row>
    <row r="202" spans="1:1" s="4" customFormat="1" hidden="1" x14ac:dyDescent="0.2">
      <c r="A202" s="41">
        <v>42856</v>
      </c>
    </row>
    <row r="203" spans="1:1" s="4" customFormat="1" hidden="1" x14ac:dyDescent="0.2">
      <c r="A203" s="41"/>
    </row>
    <row r="204" spans="1:1" s="4" customFormat="1" x14ac:dyDescent="0.2">
      <c r="A204" s="41"/>
    </row>
    <row r="205" spans="1:1" x14ac:dyDescent="0.2">
      <c r="A205" s="10"/>
    </row>
    <row r="206" spans="1:1" x14ac:dyDescent="0.2">
      <c r="A206" s="10"/>
    </row>
    <row r="207" spans="1:1" x14ac:dyDescent="0.2">
      <c r="A207" s="10"/>
    </row>
    <row r="208" spans="1:1" x14ac:dyDescent="0.2">
      <c r="A208" s="10"/>
    </row>
    <row r="209" spans="1:1" x14ac:dyDescent="0.2">
      <c r="A209" s="10"/>
    </row>
    <row r="210" spans="1:1" x14ac:dyDescent="0.2">
      <c r="A210" s="10"/>
    </row>
    <row r="211" spans="1:1" x14ac:dyDescent="0.2">
      <c r="A211" s="10"/>
    </row>
    <row r="212" spans="1:1" x14ac:dyDescent="0.2">
      <c r="A212" s="10"/>
    </row>
    <row r="213" spans="1:1" x14ac:dyDescent="0.2">
      <c r="A213" s="10"/>
    </row>
    <row r="214" spans="1:1" x14ac:dyDescent="0.2">
      <c r="A214" s="10"/>
    </row>
    <row r="215" spans="1:1" x14ac:dyDescent="0.2">
      <c r="A215" s="10"/>
    </row>
    <row r="216" spans="1:1" x14ac:dyDescent="0.2">
      <c r="A216" s="10"/>
    </row>
    <row r="217" spans="1:1" x14ac:dyDescent="0.2">
      <c r="A217" s="10"/>
    </row>
    <row r="218" spans="1:1" x14ac:dyDescent="0.2">
      <c r="A218" s="10"/>
    </row>
    <row r="219" spans="1:1" x14ac:dyDescent="0.2">
      <c r="A219" s="10"/>
    </row>
    <row r="220" spans="1:1" x14ac:dyDescent="0.2">
      <c r="A220" s="10"/>
    </row>
    <row r="221" spans="1:1" x14ac:dyDescent="0.2">
      <c r="A221" s="10"/>
    </row>
    <row r="222" spans="1:1" x14ac:dyDescent="0.2">
      <c r="A222" s="10"/>
    </row>
    <row r="223" spans="1:1" x14ac:dyDescent="0.2">
      <c r="A223" s="10"/>
    </row>
    <row r="224" spans="1:1" x14ac:dyDescent="0.2">
      <c r="A224" s="10"/>
    </row>
    <row r="225" spans="1:1" x14ac:dyDescent="0.2">
      <c r="A225" s="10"/>
    </row>
    <row r="226" spans="1:1" x14ac:dyDescent="0.2">
      <c r="A226" s="10"/>
    </row>
    <row r="227" spans="1:1" x14ac:dyDescent="0.2">
      <c r="A227" s="10"/>
    </row>
    <row r="228" spans="1:1" x14ac:dyDescent="0.2">
      <c r="A228" s="10"/>
    </row>
    <row r="229" spans="1:1" x14ac:dyDescent="0.2">
      <c r="A229" s="10"/>
    </row>
    <row r="230" spans="1:1" x14ac:dyDescent="0.2">
      <c r="A230" s="10"/>
    </row>
    <row r="231" spans="1:1" x14ac:dyDescent="0.2">
      <c r="A231" s="10"/>
    </row>
    <row r="232" spans="1:1" x14ac:dyDescent="0.2">
      <c r="A232" s="10"/>
    </row>
    <row r="233" spans="1:1" x14ac:dyDescent="0.2">
      <c r="A233" s="10"/>
    </row>
    <row r="234" spans="1:1" x14ac:dyDescent="0.2">
      <c r="A234" s="10"/>
    </row>
    <row r="235" spans="1:1" x14ac:dyDescent="0.2">
      <c r="A235" s="10"/>
    </row>
    <row r="236" spans="1:1" x14ac:dyDescent="0.2">
      <c r="A236" s="10"/>
    </row>
    <row r="237" spans="1:1" x14ac:dyDescent="0.2">
      <c r="A237" s="10"/>
    </row>
    <row r="238" spans="1:1" x14ac:dyDescent="0.2">
      <c r="A238" s="10"/>
    </row>
    <row r="239" spans="1:1" x14ac:dyDescent="0.2">
      <c r="A239" s="10"/>
    </row>
    <row r="240" spans="1:1" x14ac:dyDescent="0.2">
      <c r="A240" s="10"/>
    </row>
    <row r="241" spans="1:1" x14ac:dyDescent="0.2">
      <c r="A241" s="10"/>
    </row>
    <row r="242" spans="1:1" x14ac:dyDescent="0.2">
      <c r="A242" s="10"/>
    </row>
    <row r="243" spans="1:1" x14ac:dyDescent="0.2">
      <c r="A243" s="10"/>
    </row>
    <row r="244" spans="1:1" x14ac:dyDescent="0.2">
      <c r="A244" s="10"/>
    </row>
    <row r="245" spans="1:1" x14ac:dyDescent="0.2">
      <c r="A245" s="10"/>
    </row>
    <row r="246" spans="1:1" x14ac:dyDescent="0.2">
      <c r="A246" s="10"/>
    </row>
    <row r="247" spans="1:1" x14ac:dyDescent="0.2">
      <c r="A247" s="10"/>
    </row>
    <row r="248" spans="1:1" x14ac:dyDescent="0.2">
      <c r="A248" s="10"/>
    </row>
    <row r="249" spans="1:1" x14ac:dyDescent="0.2">
      <c r="A249" s="10"/>
    </row>
    <row r="250" spans="1:1" x14ac:dyDescent="0.2">
      <c r="A250" s="10"/>
    </row>
    <row r="251" spans="1:1" x14ac:dyDescent="0.2">
      <c r="A251" s="10"/>
    </row>
    <row r="252" spans="1:1" x14ac:dyDescent="0.2">
      <c r="A252" s="10"/>
    </row>
    <row r="253" spans="1:1" x14ac:dyDescent="0.2">
      <c r="A253" s="10"/>
    </row>
    <row r="254" spans="1:1" x14ac:dyDescent="0.2">
      <c r="A254" s="10"/>
    </row>
    <row r="255" spans="1:1" x14ac:dyDescent="0.2">
      <c r="A255" s="10"/>
    </row>
    <row r="256" spans="1:1" x14ac:dyDescent="0.2">
      <c r="A256" s="10"/>
    </row>
    <row r="257" spans="1:1" x14ac:dyDescent="0.2">
      <c r="A257" s="10"/>
    </row>
    <row r="258" spans="1:1" x14ac:dyDescent="0.2">
      <c r="A258" s="10"/>
    </row>
    <row r="259" spans="1:1" x14ac:dyDescent="0.2">
      <c r="A259" s="10"/>
    </row>
    <row r="260" spans="1:1" x14ac:dyDescent="0.2">
      <c r="A260" s="10"/>
    </row>
    <row r="261" spans="1:1" x14ac:dyDescent="0.2">
      <c r="A261" s="10"/>
    </row>
    <row r="262" spans="1:1" x14ac:dyDescent="0.2">
      <c r="A262" s="10"/>
    </row>
    <row r="263" spans="1:1" x14ac:dyDescent="0.2">
      <c r="A263" s="10"/>
    </row>
    <row r="264" spans="1:1" x14ac:dyDescent="0.2">
      <c r="A264" s="10"/>
    </row>
    <row r="265" spans="1:1" x14ac:dyDescent="0.2">
      <c r="A265" s="10"/>
    </row>
    <row r="266" spans="1:1" x14ac:dyDescent="0.2">
      <c r="A266" s="10"/>
    </row>
    <row r="267" spans="1:1" x14ac:dyDescent="0.2">
      <c r="A267" s="10"/>
    </row>
    <row r="268" spans="1:1" x14ac:dyDescent="0.2">
      <c r="A268" s="10"/>
    </row>
    <row r="269" spans="1:1" x14ac:dyDescent="0.2">
      <c r="A269" s="10"/>
    </row>
    <row r="270" spans="1:1" x14ac:dyDescent="0.2">
      <c r="A270" s="10"/>
    </row>
    <row r="271" spans="1:1" x14ac:dyDescent="0.2">
      <c r="A271" s="10"/>
    </row>
    <row r="272" spans="1:1" x14ac:dyDescent="0.2">
      <c r="A272" s="10"/>
    </row>
    <row r="273" spans="1:1" x14ac:dyDescent="0.2">
      <c r="A273" s="10"/>
    </row>
    <row r="274" spans="1:1" x14ac:dyDescent="0.2">
      <c r="A274" s="10"/>
    </row>
    <row r="275" spans="1:1" x14ac:dyDescent="0.2">
      <c r="A275" s="10"/>
    </row>
    <row r="276" spans="1:1" x14ac:dyDescent="0.2">
      <c r="A276" s="10"/>
    </row>
    <row r="277" spans="1:1" x14ac:dyDescent="0.2">
      <c r="A277" s="10"/>
    </row>
    <row r="278" spans="1:1" x14ac:dyDescent="0.2">
      <c r="A278" s="10"/>
    </row>
    <row r="279" spans="1:1" x14ac:dyDescent="0.2">
      <c r="A279" s="10"/>
    </row>
    <row r="280" spans="1:1" x14ac:dyDescent="0.2">
      <c r="A280" s="10"/>
    </row>
    <row r="281" spans="1:1" x14ac:dyDescent="0.2">
      <c r="A281" s="10"/>
    </row>
    <row r="282" spans="1:1" x14ac:dyDescent="0.2">
      <c r="A282" s="10"/>
    </row>
    <row r="283" spans="1:1" x14ac:dyDescent="0.2">
      <c r="A283" s="10"/>
    </row>
    <row r="284" spans="1:1" x14ac:dyDescent="0.2">
      <c r="A284" s="10"/>
    </row>
    <row r="285" spans="1:1" x14ac:dyDescent="0.2">
      <c r="A285" s="10"/>
    </row>
    <row r="286" spans="1:1" x14ac:dyDescent="0.2">
      <c r="A286" s="10"/>
    </row>
    <row r="287" spans="1:1" x14ac:dyDescent="0.2">
      <c r="A287" s="10"/>
    </row>
    <row r="288" spans="1:1" x14ac:dyDescent="0.2">
      <c r="A288" s="10"/>
    </row>
    <row r="289" spans="1:1" x14ac:dyDescent="0.2">
      <c r="A289" s="10"/>
    </row>
    <row r="290" spans="1:1" x14ac:dyDescent="0.2">
      <c r="A290" s="10"/>
    </row>
    <row r="291" spans="1:1" x14ac:dyDescent="0.2">
      <c r="A291" s="10"/>
    </row>
    <row r="292" spans="1:1" x14ac:dyDescent="0.2">
      <c r="A292" s="10"/>
    </row>
    <row r="293" spans="1:1" x14ac:dyDescent="0.2">
      <c r="A293" s="10"/>
    </row>
    <row r="294" spans="1:1" x14ac:dyDescent="0.2">
      <c r="A294" s="10"/>
    </row>
    <row r="295" spans="1:1" x14ac:dyDescent="0.2">
      <c r="A295" s="10"/>
    </row>
    <row r="296" spans="1:1" x14ac:dyDescent="0.2">
      <c r="A296" s="10"/>
    </row>
    <row r="297" spans="1:1" x14ac:dyDescent="0.2">
      <c r="A297" s="10"/>
    </row>
    <row r="298" spans="1:1" x14ac:dyDescent="0.2">
      <c r="A298" s="10"/>
    </row>
    <row r="299" spans="1:1" x14ac:dyDescent="0.2">
      <c r="A299" s="10"/>
    </row>
    <row r="300" spans="1:1" x14ac:dyDescent="0.2">
      <c r="A300" s="10"/>
    </row>
    <row r="301" spans="1:1" x14ac:dyDescent="0.2">
      <c r="A301" s="10"/>
    </row>
    <row r="302" spans="1:1" x14ac:dyDescent="0.2">
      <c r="A302" s="10"/>
    </row>
    <row r="303" spans="1:1" x14ac:dyDescent="0.2">
      <c r="A303" s="10"/>
    </row>
    <row r="304" spans="1:1" x14ac:dyDescent="0.2">
      <c r="A304" s="10"/>
    </row>
    <row r="305" spans="1:1" x14ac:dyDescent="0.2">
      <c r="A305" s="10"/>
    </row>
    <row r="306" spans="1:1" x14ac:dyDescent="0.2">
      <c r="A306" s="10"/>
    </row>
    <row r="307" spans="1:1" x14ac:dyDescent="0.2">
      <c r="A307" s="10"/>
    </row>
    <row r="308" spans="1:1" x14ac:dyDescent="0.2">
      <c r="A308" s="10"/>
    </row>
    <row r="309" spans="1:1" x14ac:dyDescent="0.2">
      <c r="A309" s="10"/>
    </row>
    <row r="310" spans="1:1" x14ac:dyDescent="0.2">
      <c r="A310" s="10"/>
    </row>
    <row r="311" spans="1:1" x14ac:dyDescent="0.2">
      <c r="A311" s="10"/>
    </row>
    <row r="312" spans="1:1" x14ac:dyDescent="0.2">
      <c r="A312" s="10"/>
    </row>
    <row r="313" spans="1:1" x14ac:dyDescent="0.2">
      <c r="A313" s="10"/>
    </row>
    <row r="314" spans="1:1" x14ac:dyDescent="0.2">
      <c r="A314" s="10"/>
    </row>
    <row r="315" spans="1:1" x14ac:dyDescent="0.2">
      <c r="A315" s="10"/>
    </row>
    <row r="316" spans="1:1" x14ac:dyDescent="0.2">
      <c r="A316" s="10"/>
    </row>
    <row r="317" spans="1:1" x14ac:dyDescent="0.2">
      <c r="A317" s="10"/>
    </row>
    <row r="318" spans="1:1" x14ac:dyDescent="0.2">
      <c r="A318" s="10"/>
    </row>
    <row r="319" spans="1:1" x14ac:dyDescent="0.2">
      <c r="A319" s="10"/>
    </row>
    <row r="320" spans="1:1" x14ac:dyDescent="0.2">
      <c r="A320" s="10"/>
    </row>
    <row r="321" spans="1:1" x14ac:dyDescent="0.2">
      <c r="A321" s="10"/>
    </row>
    <row r="322" spans="1:1" x14ac:dyDescent="0.2">
      <c r="A322" s="10"/>
    </row>
    <row r="323" spans="1:1" x14ac:dyDescent="0.2">
      <c r="A323" s="10"/>
    </row>
    <row r="324" spans="1:1" x14ac:dyDescent="0.2">
      <c r="A324" s="10"/>
    </row>
    <row r="325" spans="1:1" x14ac:dyDescent="0.2">
      <c r="A325" s="10"/>
    </row>
    <row r="326" spans="1:1" x14ac:dyDescent="0.2">
      <c r="A326" s="10"/>
    </row>
    <row r="327" spans="1:1" x14ac:dyDescent="0.2">
      <c r="A327" s="10"/>
    </row>
    <row r="328" spans="1:1" x14ac:dyDescent="0.2">
      <c r="A328" s="10"/>
    </row>
    <row r="329" spans="1:1" x14ac:dyDescent="0.2">
      <c r="A329" s="10"/>
    </row>
    <row r="330" spans="1:1" x14ac:dyDescent="0.2">
      <c r="A330" s="10"/>
    </row>
    <row r="331" spans="1:1" x14ac:dyDescent="0.2">
      <c r="A331" s="10"/>
    </row>
    <row r="332" spans="1:1" x14ac:dyDescent="0.2">
      <c r="A332" s="10"/>
    </row>
    <row r="333" spans="1:1" x14ac:dyDescent="0.2">
      <c r="A333" s="10"/>
    </row>
    <row r="334" spans="1:1" x14ac:dyDescent="0.2">
      <c r="A334" s="10"/>
    </row>
    <row r="335" spans="1:1" x14ac:dyDescent="0.2">
      <c r="A335" s="10"/>
    </row>
    <row r="336" spans="1:1" x14ac:dyDescent="0.2">
      <c r="A336" s="10"/>
    </row>
    <row r="337" spans="1:1" x14ac:dyDescent="0.2">
      <c r="A337" s="10"/>
    </row>
    <row r="338" spans="1:1" x14ac:dyDescent="0.2">
      <c r="A338" s="10"/>
    </row>
    <row r="339" spans="1:1" x14ac:dyDescent="0.2">
      <c r="A339" s="10"/>
    </row>
    <row r="340" spans="1:1" x14ac:dyDescent="0.2">
      <c r="A340" s="10"/>
    </row>
    <row r="341" spans="1:1" x14ac:dyDescent="0.2">
      <c r="A341" s="10"/>
    </row>
    <row r="342" spans="1:1" x14ac:dyDescent="0.2">
      <c r="A342" s="10"/>
    </row>
    <row r="343" spans="1:1" x14ac:dyDescent="0.2">
      <c r="A343" s="10"/>
    </row>
    <row r="344" spans="1:1" x14ac:dyDescent="0.2">
      <c r="A344" s="10"/>
    </row>
    <row r="345" spans="1:1" x14ac:dyDescent="0.2">
      <c r="A345" s="10"/>
    </row>
    <row r="346" spans="1:1" x14ac:dyDescent="0.2">
      <c r="A346" s="10"/>
    </row>
    <row r="347" spans="1:1" x14ac:dyDescent="0.2">
      <c r="A347" s="10"/>
    </row>
    <row r="348" spans="1:1" x14ac:dyDescent="0.2">
      <c r="A348" s="10"/>
    </row>
    <row r="349" spans="1:1" x14ac:dyDescent="0.2">
      <c r="A349" s="10"/>
    </row>
    <row r="350" spans="1:1" x14ac:dyDescent="0.2">
      <c r="A350" s="10"/>
    </row>
    <row r="351" spans="1:1" x14ac:dyDescent="0.2">
      <c r="A351" s="10"/>
    </row>
    <row r="352" spans="1:1" x14ac:dyDescent="0.2">
      <c r="A352" s="10"/>
    </row>
    <row r="353" spans="1:1" x14ac:dyDescent="0.2">
      <c r="A353" s="10"/>
    </row>
    <row r="354" spans="1:1" x14ac:dyDescent="0.2">
      <c r="A354" s="10"/>
    </row>
    <row r="355" spans="1:1" x14ac:dyDescent="0.2">
      <c r="A355" s="10"/>
    </row>
    <row r="356" spans="1:1" x14ac:dyDescent="0.2">
      <c r="A356" s="10"/>
    </row>
    <row r="357" spans="1:1" x14ac:dyDescent="0.2">
      <c r="A357" s="10"/>
    </row>
    <row r="358" spans="1:1" x14ac:dyDescent="0.2">
      <c r="A358" s="10"/>
    </row>
    <row r="359" spans="1:1" x14ac:dyDescent="0.2">
      <c r="A359" s="10"/>
    </row>
    <row r="360" spans="1:1" x14ac:dyDescent="0.2">
      <c r="A360" s="10"/>
    </row>
    <row r="361" spans="1:1" x14ac:dyDescent="0.2">
      <c r="A361" s="10"/>
    </row>
    <row r="362" spans="1:1" x14ac:dyDescent="0.2">
      <c r="A362" s="10"/>
    </row>
    <row r="363" spans="1:1" x14ac:dyDescent="0.2">
      <c r="A363" s="10"/>
    </row>
    <row r="364" spans="1:1" x14ac:dyDescent="0.2">
      <c r="A364" s="10"/>
    </row>
    <row r="365" spans="1:1" x14ac:dyDescent="0.2">
      <c r="A365" s="10"/>
    </row>
    <row r="366" spans="1:1" x14ac:dyDescent="0.2">
      <c r="A366" s="10"/>
    </row>
    <row r="367" spans="1:1" x14ac:dyDescent="0.2">
      <c r="A367" s="10"/>
    </row>
    <row r="368" spans="1:1" x14ac:dyDescent="0.2">
      <c r="A368" s="10"/>
    </row>
    <row r="369" spans="1:1" x14ac:dyDescent="0.2">
      <c r="A369" s="10"/>
    </row>
    <row r="370" spans="1:1" x14ac:dyDescent="0.2">
      <c r="A370" s="10"/>
    </row>
    <row r="371" spans="1:1" x14ac:dyDescent="0.2">
      <c r="A371" s="10"/>
    </row>
    <row r="372" spans="1:1" x14ac:dyDescent="0.2">
      <c r="A372" s="10"/>
    </row>
    <row r="373" spans="1:1" x14ac:dyDescent="0.2">
      <c r="A373" s="10"/>
    </row>
    <row r="374" spans="1:1" x14ac:dyDescent="0.2">
      <c r="A374" s="10"/>
    </row>
    <row r="375" spans="1:1" x14ac:dyDescent="0.2">
      <c r="A375" s="10"/>
    </row>
    <row r="376" spans="1:1" x14ac:dyDescent="0.2">
      <c r="A376" s="10"/>
    </row>
    <row r="377" spans="1:1" x14ac:dyDescent="0.2">
      <c r="A377" s="10"/>
    </row>
    <row r="378" spans="1:1" x14ac:dyDescent="0.2">
      <c r="A378" s="10"/>
    </row>
    <row r="379" spans="1:1" x14ac:dyDescent="0.2">
      <c r="A379" s="10"/>
    </row>
    <row r="380" spans="1:1" x14ac:dyDescent="0.2">
      <c r="A380" s="10"/>
    </row>
    <row r="381" spans="1:1" x14ac:dyDescent="0.2">
      <c r="A381" s="10"/>
    </row>
    <row r="382" spans="1:1" x14ac:dyDescent="0.2">
      <c r="A382" s="10"/>
    </row>
    <row r="383" spans="1:1" x14ac:dyDescent="0.2">
      <c r="A383" s="10"/>
    </row>
    <row r="384" spans="1:1" x14ac:dyDescent="0.2">
      <c r="A384" s="10"/>
    </row>
    <row r="385" spans="1:1" x14ac:dyDescent="0.2">
      <c r="A385" s="10"/>
    </row>
    <row r="386" spans="1:1" x14ac:dyDescent="0.2">
      <c r="A386" s="10"/>
    </row>
  </sheetData>
  <protectedRanges>
    <protectedRange sqref="A12:F12" name="Range7"/>
    <protectedRange sqref="A37:F37" name="ראשי8"/>
    <protectedRange sqref="A18:F18" name="ראשי6"/>
    <protectedRange sqref="A16:F16" name="ראשי5"/>
    <protectedRange sqref="A14:F14" name="ראשי4"/>
    <protectedRange sqref="F5" name="ראשי1"/>
    <protectedRange sqref="D4:E4" name="Range9"/>
  </protectedRanges>
  <customSheetViews>
    <customSheetView guid="{0C0A7354-1E68-4AF0-8238-6CB67405E9AA}" showRuler="0">
      <selection activeCell="E9" sqref="E9"/>
      <pageMargins left="0.75" right="0.75" top="1" bottom="1" header="0.5" footer="0.5"/>
      <pageSetup paperSize="9" orientation="portrait" r:id="rId1"/>
      <headerFooter alignWithMargins="0"/>
    </customSheetView>
    <customSheetView guid="{18145DD3-A370-4987-B463-78475180EB1E}" showGridLines="0" fitToPage="1" hiddenRows="1" showRuler="0">
      <pane ySplit="1" topLeftCell="A32" activePane="bottomLeft" state="frozen"/>
      <selection pane="bottomLeft" activeCell="A45" sqref="A45:B48"/>
      <pageMargins left="0.28000000000000003" right="0.35" top="0.2" bottom="0.19685039370078741" header="0.38" footer="0.19685039370078741"/>
      <printOptions horizontalCentered="1" verticalCentered="1"/>
      <pageSetup paperSize="9" scale="50" orientation="portrait" r:id="rId2"/>
      <headerFooter alignWithMargins="0"/>
    </customSheetView>
  </customSheetViews>
  <mergeCells count="62">
    <mergeCell ref="C28:D28"/>
    <mergeCell ref="C37:E37"/>
    <mergeCell ref="A13:C13"/>
    <mergeCell ref="A20:B20"/>
    <mergeCell ref="C38:E38"/>
    <mergeCell ref="A36:F36"/>
    <mergeCell ref="E29:F29"/>
    <mergeCell ref="E32:F32"/>
    <mergeCell ref="E31:F31"/>
    <mergeCell ref="A16:C16"/>
    <mergeCell ref="E25:F25"/>
    <mergeCell ref="E17:F17"/>
    <mergeCell ref="E18:F18"/>
    <mergeCell ref="C25:D25"/>
    <mergeCell ref="A14:C14"/>
    <mergeCell ref="E30:F30"/>
    <mergeCell ref="C26:D26"/>
    <mergeCell ref="A6:F6"/>
    <mergeCell ref="A8:F8"/>
    <mergeCell ref="A19:B19"/>
    <mergeCell ref="A9:B9"/>
    <mergeCell ref="D4:E4"/>
    <mergeCell ref="B4:C4"/>
    <mergeCell ref="A12:C12"/>
    <mergeCell ref="A11:C11"/>
    <mergeCell ref="A7:F7"/>
    <mergeCell ref="E9:F9"/>
    <mergeCell ref="E10:F10"/>
    <mergeCell ref="D12:F12"/>
    <mergeCell ref="C10:D10"/>
    <mergeCell ref="C30:D30"/>
    <mergeCell ref="A2:D3"/>
    <mergeCell ref="A43:F43"/>
    <mergeCell ref="A24:F24"/>
    <mergeCell ref="A15:C15"/>
    <mergeCell ref="E16:F16"/>
    <mergeCell ref="E15:F15"/>
    <mergeCell ref="A17:C17"/>
    <mergeCell ref="A18:C18"/>
    <mergeCell ref="C31:D31"/>
    <mergeCell ref="C32:D32"/>
    <mergeCell ref="A38:B38"/>
    <mergeCell ref="A10:B10"/>
    <mergeCell ref="C9:D9"/>
    <mergeCell ref="A34:F35"/>
    <mergeCell ref="D11:F11"/>
    <mergeCell ref="G21:G23"/>
    <mergeCell ref="A45:B45"/>
    <mergeCell ref="A46:B48"/>
    <mergeCell ref="C19:F19"/>
    <mergeCell ref="E20:F20"/>
    <mergeCell ref="C20:D20"/>
    <mergeCell ref="E21:F21"/>
    <mergeCell ref="C21:D21"/>
    <mergeCell ref="A21:B21"/>
    <mergeCell ref="C29:D29"/>
    <mergeCell ref="A41:F42"/>
    <mergeCell ref="E28:F28"/>
    <mergeCell ref="A37:B37"/>
    <mergeCell ref="E26:F26"/>
    <mergeCell ref="E27:F27"/>
    <mergeCell ref="C27:D27"/>
  </mergeCells>
  <phoneticPr fontId="6" type="noConversion"/>
  <conditionalFormatting sqref="E32:F32">
    <cfRule type="expression" dxfId="173" priority="1" stopIfTrue="1">
      <formula>OR(E32-A12&lt;-1.00001,E32-A12&gt;1.00001)</formula>
    </cfRule>
  </conditionalFormatting>
  <conditionalFormatting sqref="AD3:AD5 AC5:AC6 AD7 V5:W5 V6:V7 W7:W9 Y7 Z6 AA5 Y5 AA7 M11:M13 Q10:Q17 M10:O10 M5:N5 M6 P5:R5 P6:P7 R6:R7 T5">
    <cfRule type="expression" dxfId="172" priority="2" stopIfTrue="1">
      <formula>($B$1="רן")</formula>
    </cfRule>
  </conditionalFormatting>
  <dataValidations xWindow="462" yWindow="191" count="7">
    <dataValidation type="list" operator="greaterThan" allowBlank="1" showInputMessage="1" showErrorMessage="1" error="יש לבחור מרשימת הגלילה הנפתחת מצד שמאל לתא (ע&quot;י לחיצה על החץ מצד שמאל). _x000a_לחלופין, הזנה נכונה: DD/MM/YYYY (יש להזין את היום הראשון בחודש)" sqref="C21:D21">
      <formula1>$A$75:$A$151</formula1>
    </dataValidation>
    <dataValidation type="whole" operator="greaterThanOrEqual" allowBlank="1" showInputMessage="1" showErrorMessage="1" error="מספר תיק מו&quot;פ הינו בן 5 ספרות_x000a_אנא הזינו את מספר התיק הנכון" sqref="C10:D10">
      <formula1>10000</formula1>
    </dataValidation>
    <dataValidation type="date" operator="greaterThan" allowBlank="1" showInputMessage="1" showErrorMessage="1" error="נא להזין תאריך חוקי: DD/MM/YYYY " sqref="F5">
      <formula1>39083</formula1>
    </dataValidation>
    <dataValidation operator="greaterThanOrEqual" allowBlank="1" showInputMessage="1" showErrorMessage="1" sqref="E10:F10"/>
    <dataValidation type="decimal" allowBlank="1" showInputMessage="1" showErrorMessage="1" error="נא להזין את נתוני התקציב והמענק על פי כתב האישור." sqref="A12:F12">
      <formula1>0</formula1>
      <formula2>999999999</formula2>
    </dataValidation>
    <dataValidation type="list" allowBlank="1" showInputMessage="1" showErrorMessage="1" errorTitle="רן יחזקאל:" error="חובה לבחור את סוג הדוח המבוקש מרשימת הגלילה" prompt="חובה לבחור את סוג הדוח המבוקש מרשימת הגלילה" sqref="D4:E4">
      <formula1>$C$55:$C$65</formula1>
    </dataValidation>
    <dataValidation type="list" operator="greaterThan" allowBlank="1" showInputMessage="1" showErrorMessage="1" error="יש לבחור מרשימת הגלילה הנפתחת מצד שמאל לתא (ע&quot;י לחיצה על החץ מצד שמאל). _x000a_לחלופין, הזנה נכונה: DD/MM/YYYY (יש להזין את היום הראשון בחודש)" sqref="E21:F21">
      <formula1>$B$75:$B$151</formula1>
    </dataValidation>
  </dataValidations>
  <hyperlinks>
    <hyperlink ref="G2" r:id="rId3"/>
  </hyperlinks>
  <printOptions horizontalCentered="1" verticalCentered="1"/>
  <pageMargins left="0.27559055118110237" right="0.35433070866141736" top="0.19685039370078741" bottom="0.19685039370078741" header="0.39370078740157483" footer="0.19685039370078741"/>
  <pageSetup paperSize="9" scale="80" orientation="portrait" r:id="rId4"/>
  <headerFooter alignWithMargins="0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indexed="42"/>
  </sheetPr>
  <dimension ref="A1:IV244"/>
  <sheetViews>
    <sheetView showGridLines="0" rightToLeft="1" tabSelected="1" zoomScaleNormal="10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B4" sqref="B4"/>
    </sheetView>
  </sheetViews>
  <sheetFormatPr defaultColWidth="9.140625" defaultRowHeight="12.75" x14ac:dyDescent="0.2"/>
  <cols>
    <col min="1" max="1" width="4.28515625" style="16" customWidth="1"/>
    <col min="2" max="2" width="14.85546875" style="3" customWidth="1"/>
    <col min="3" max="3" width="15.7109375" style="3" customWidth="1"/>
    <col min="4" max="4" width="5.28515625" style="3" customWidth="1"/>
    <col min="5" max="6" width="9.5703125" style="3" customWidth="1"/>
    <col min="7" max="8" width="5.85546875" style="3" customWidth="1"/>
    <col min="9" max="9" width="6.140625" style="3" customWidth="1"/>
    <col min="10" max="10" width="8.85546875" style="3" bestFit="1" customWidth="1"/>
    <col min="11" max="11" width="8.7109375" style="3" customWidth="1"/>
    <col min="12" max="12" width="9" style="3" customWidth="1"/>
    <col min="13" max="14" width="5.85546875" style="3" customWidth="1"/>
    <col min="15" max="15" width="6.140625" style="3" customWidth="1"/>
    <col min="16" max="16" width="7.85546875" style="3" customWidth="1"/>
    <col min="17" max="17" width="9" style="3" customWidth="1"/>
    <col min="18" max="18" width="9.28515625" style="3" customWidth="1"/>
    <col min="19" max="20" width="5.85546875" style="3" customWidth="1"/>
    <col min="21" max="21" width="6.140625" style="3" customWidth="1"/>
    <col min="22" max="24" width="8.140625" style="3" customWidth="1"/>
    <col min="25" max="26" width="5.85546875" style="3" customWidth="1"/>
    <col min="27" max="27" width="6.140625" style="3" customWidth="1"/>
    <col min="28" max="30" width="8.140625" style="3" customWidth="1"/>
    <col min="31" max="32" width="5.85546875" style="3" customWidth="1"/>
    <col min="33" max="33" width="6.140625" style="3" customWidth="1"/>
    <col min="34" max="36" width="8.140625" style="3" customWidth="1"/>
    <col min="37" max="38" width="5.85546875" style="3" customWidth="1"/>
    <col min="39" max="39" width="6.140625" style="3" customWidth="1"/>
    <col min="40" max="42" width="8.140625" style="3" customWidth="1"/>
    <col min="43" max="44" width="5.85546875" style="3" customWidth="1"/>
    <col min="45" max="45" width="6.140625" style="3" customWidth="1"/>
    <col min="46" max="48" width="8.140625" style="3" customWidth="1"/>
    <col min="49" max="50" width="5.85546875" style="3" customWidth="1"/>
    <col min="51" max="51" width="6.140625" style="3" customWidth="1"/>
    <col min="52" max="54" width="8.140625" style="3" customWidth="1"/>
    <col min="55" max="56" width="5.85546875" style="3" customWidth="1"/>
    <col min="57" max="57" width="6.140625" style="3" customWidth="1"/>
    <col min="58" max="60" width="8.140625" style="3" customWidth="1"/>
    <col min="61" max="62" width="5.85546875" style="3" customWidth="1"/>
    <col min="63" max="63" width="6.140625" style="3" customWidth="1"/>
    <col min="64" max="66" width="8.140625" style="3" customWidth="1"/>
    <col min="67" max="68" width="5.85546875" style="3" customWidth="1"/>
    <col min="69" max="69" width="6.140625" style="3" customWidth="1"/>
    <col min="70" max="72" width="8.140625" style="3" customWidth="1"/>
    <col min="73" max="74" width="5.85546875" style="3" customWidth="1"/>
    <col min="75" max="75" width="6.140625" style="3" customWidth="1"/>
    <col min="76" max="80" width="8.140625" style="3" customWidth="1"/>
    <col min="81" max="81" width="6.140625" style="3" customWidth="1"/>
    <col min="82" max="86" width="8.140625" style="3" customWidth="1"/>
    <col min="87" max="87" width="6.140625" style="3" customWidth="1"/>
    <col min="88" max="92" width="8.140625" style="3" customWidth="1"/>
    <col min="93" max="93" width="6.140625" style="3" customWidth="1"/>
    <col min="94" max="98" width="8.140625" style="3" customWidth="1"/>
    <col min="99" max="99" width="6.140625" style="3" customWidth="1"/>
    <col min="100" max="104" width="8.140625" style="3" customWidth="1"/>
    <col min="105" max="105" width="6.140625" style="3" customWidth="1"/>
    <col min="106" max="110" width="8.140625" style="3" customWidth="1"/>
    <col min="111" max="111" width="6.140625" style="3" customWidth="1"/>
    <col min="112" max="116" width="8.140625" style="3" customWidth="1"/>
    <col min="117" max="117" width="6.140625" style="3" customWidth="1"/>
    <col min="118" max="122" width="8.140625" style="3" customWidth="1"/>
    <col min="123" max="123" width="6.140625" style="3" customWidth="1"/>
    <col min="124" max="128" width="8.140625" style="3" customWidth="1"/>
    <col min="129" max="129" width="6.140625" style="3" customWidth="1"/>
    <col min="130" max="134" width="8.140625" style="3" customWidth="1"/>
    <col min="135" max="135" width="6.140625" style="3" customWidth="1"/>
    <col min="136" max="140" width="8.140625" style="3" customWidth="1"/>
    <col min="141" max="141" width="6.140625" style="3" customWidth="1"/>
    <col min="142" max="146" width="8.140625" style="3" customWidth="1"/>
    <col min="147" max="147" width="6.140625" style="3" customWidth="1"/>
    <col min="148" max="148" width="8.140625" style="3" customWidth="1"/>
    <col min="149" max="149" width="13.5703125" style="3" customWidth="1"/>
    <col min="150" max="151" width="11.5703125" style="3" customWidth="1"/>
    <col min="152" max="152" width="11.28515625" style="3" customWidth="1"/>
    <col min="153" max="155" width="13.140625" style="3" customWidth="1"/>
    <col min="156" max="156" width="12.5703125" style="3" customWidth="1"/>
    <col min="157" max="157" width="11.7109375" style="3" customWidth="1"/>
    <col min="158" max="158" width="13.5703125" style="3" customWidth="1"/>
    <col min="159" max="16384" width="9.140625" style="3"/>
  </cols>
  <sheetData>
    <row r="1" spans="1:256" s="29" customFormat="1" ht="21.75" customHeight="1" thickBot="1" x14ac:dyDescent="0.35">
      <c r="A1" s="484" t="s">
        <v>48</v>
      </c>
      <c r="B1" s="485"/>
      <c r="C1" s="485"/>
      <c r="D1" s="56" t="s">
        <v>49</v>
      </c>
      <c r="E1" s="489">
        <f>'ראשי-פרטים כלליים וריכוז הוצאות'!C10</f>
        <v>0</v>
      </c>
      <c r="F1" s="490"/>
      <c r="G1" s="491" t="s">
        <v>50</v>
      </c>
      <c r="H1" s="492"/>
      <c r="I1" s="489">
        <f>+'ראשי-פרטים כלליים וריכוז הוצאות'!A10</f>
        <v>0</v>
      </c>
      <c r="J1" s="489"/>
      <c r="K1" s="489"/>
      <c r="L1" s="489"/>
      <c r="M1" s="181"/>
      <c r="N1" s="181"/>
      <c r="O1" s="181"/>
      <c r="P1" s="181"/>
      <c r="Q1" s="494" t="s">
        <v>51</v>
      </c>
      <c r="R1" s="494"/>
      <c r="S1" s="493">
        <f>'ראשי-פרטים כלליים וריכוז הוצאות'!F5</f>
        <v>0</v>
      </c>
      <c r="T1" s="493"/>
      <c r="U1" s="181"/>
      <c r="V1" s="182"/>
      <c r="W1" s="182"/>
      <c r="X1" s="182"/>
      <c r="Y1" s="182"/>
      <c r="Z1" s="182"/>
      <c r="AA1" s="181"/>
      <c r="AB1" s="182"/>
      <c r="AC1" s="182"/>
      <c r="AD1" s="182"/>
      <c r="AE1" s="182"/>
      <c r="AF1" s="182"/>
      <c r="AG1" s="181"/>
      <c r="AH1" s="182"/>
      <c r="AI1" s="182"/>
      <c r="AJ1" s="182"/>
      <c r="AK1" s="182"/>
      <c r="AL1" s="182"/>
      <c r="AM1" s="181"/>
      <c r="AN1" s="182"/>
      <c r="AO1" s="182"/>
      <c r="AP1" s="182"/>
      <c r="AQ1" s="182"/>
      <c r="AR1" s="182"/>
      <c r="AS1" s="181"/>
      <c r="AT1" s="182"/>
      <c r="AU1" s="182"/>
      <c r="AV1" s="182"/>
      <c r="AW1" s="182"/>
      <c r="AX1" s="182"/>
      <c r="AY1" s="181"/>
      <c r="AZ1" s="182"/>
      <c r="BA1" s="182"/>
      <c r="BB1" s="182"/>
      <c r="BC1" s="182"/>
      <c r="BD1" s="182"/>
      <c r="BE1" s="181"/>
      <c r="BF1" s="182"/>
      <c r="BG1" s="182"/>
      <c r="BH1" s="182"/>
      <c r="BI1" s="182"/>
      <c r="BJ1" s="182"/>
      <c r="BK1" s="181"/>
      <c r="BL1" s="182"/>
      <c r="BM1" s="182"/>
      <c r="BN1" s="182"/>
      <c r="BO1" s="182"/>
      <c r="BP1" s="182"/>
      <c r="BQ1" s="181"/>
      <c r="BR1" s="182"/>
      <c r="BS1" s="182"/>
      <c r="BT1" s="182"/>
      <c r="BU1" s="182"/>
      <c r="BV1" s="182"/>
      <c r="BW1" s="181"/>
      <c r="BX1" s="182"/>
      <c r="BY1" s="182"/>
      <c r="BZ1" s="182"/>
      <c r="CA1" s="182"/>
      <c r="CB1" s="182"/>
      <c r="CC1" s="181"/>
      <c r="CD1" s="182"/>
      <c r="CE1" s="182"/>
      <c r="CF1" s="182"/>
      <c r="CG1" s="182"/>
      <c r="CH1" s="182"/>
      <c r="CI1" s="181"/>
      <c r="CJ1" s="182"/>
      <c r="CK1" s="182"/>
      <c r="CL1" s="182"/>
      <c r="CM1" s="182"/>
      <c r="CN1" s="182"/>
      <c r="CO1" s="181"/>
      <c r="CP1" s="182"/>
      <c r="CQ1" s="182"/>
      <c r="CR1" s="182"/>
      <c r="CS1" s="182"/>
      <c r="CT1" s="182"/>
      <c r="CU1" s="181"/>
      <c r="CV1" s="182"/>
      <c r="CW1" s="182"/>
      <c r="CX1" s="182"/>
      <c r="CY1" s="182"/>
      <c r="CZ1" s="182"/>
      <c r="DA1" s="181"/>
      <c r="DB1" s="182"/>
      <c r="DC1" s="182"/>
      <c r="DD1" s="182"/>
      <c r="DE1" s="182"/>
      <c r="DF1" s="182"/>
      <c r="DG1" s="181"/>
      <c r="DH1" s="182"/>
      <c r="DI1" s="182"/>
      <c r="DJ1" s="182"/>
      <c r="DK1" s="182"/>
      <c r="DL1" s="182"/>
      <c r="DM1" s="181"/>
      <c r="DN1" s="182"/>
      <c r="DO1" s="182"/>
      <c r="DP1" s="182"/>
      <c r="DQ1" s="182"/>
      <c r="DR1" s="182"/>
      <c r="DS1" s="181"/>
      <c r="DT1" s="182"/>
      <c r="DU1" s="182"/>
      <c r="DV1" s="182"/>
      <c r="DW1" s="182"/>
      <c r="DX1" s="182"/>
      <c r="DY1" s="181"/>
      <c r="DZ1" s="182"/>
      <c r="EA1" s="182"/>
      <c r="EB1" s="182"/>
      <c r="EC1" s="182"/>
      <c r="ED1" s="182"/>
      <c r="EE1" s="181"/>
      <c r="EF1" s="182"/>
      <c r="EG1" s="182"/>
      <c r="EH1" s="182"/>
      <c r="EI1" s="182"/>
      <c r="EJ1" s="182"/>
      <c r="EK1" s="181"/>
      <c r="EL1" s="182"/>
      <c r="EM1" s="182"/>
      <c r="EN1" s="182"/>
      <c r="EO1" s="182"/>
      <c r="EP1" s="182"/>
      <c r="EQ1" s="181"/>
      <c r="ER1" s="182"/>
      <c r="ES1" s="182">
        <f>+'ראשי-פרטים כלליים וריכוז הוצאות'!E21</f>
        <v>0</v>
      </c>
      <c r="ET1" s="182"/>
      <c r="EU1" s="61"/>
      <c r="EV1" s="61"/>
      <c r="EW1" s="185"/>
      <c r="EX1" s="474" t="s">
        <v>152</v>
      </c>
      <c r="EY1" s="474"/>
      <c r="EZ1" s="474"/>
      <c r="FA1" s="186">
        <f>+'ראשי-פרטים כלליים וריכוז הוצאות'!A21</f>
        <v>1</v>
      </c>
      <c r="FB1" s="185"/>
      <c r="FC1" s="498" t="s">
        <v>174</v>
      </c>
      <c r="FD1" s="499"/>
      <c r="FE1" s="499"/>
      <c r="FF1" s="499"/>
      <c r="FG1" s="499"/>
      <c r="FH1" s="499"/>
      <c r="FI1" s="499"/>
      <c r="FJ1" s="499"/>
      <c r="FK1" s="500"/>
    </row>
    <row r="2" spans="1:256" s="30" customFormat="1" ht="25.5" customHeight="1" x14ac:dyDescent="0.2">
      <c r="A2" s="57"/>
      <c r="B2" s="486" t="s">
        <v>71</v>
      </c>
      <c r="C2" s="487"/>
      <c r="D2" s="488"/>
      <c r="E2" s="471">
        <f>+'ראשי-פרטים כלליים וריכוז הוצאות'!C21</f>
        <v>0</v>
      </c>
      <c r="F2" s="472"/>
      <c r="G2" s="472"/>
      <c r="H2" s="472"/>
      <c r="I2" s="472"/>
      <c r="J2" s="473"/>
      <c r="K2" s="471">
        <f>DATE(YEAR(E2),MONTH(E2)+1,1)</f>
        <v>32</v>
      </c>
      <c r="L2" s="472"/>
      <c r="M2" s="472"/>
      <c r="N2" s="472"/>
      <c r="O2" s="472"/>
      <c r="P2" s="473"/>
      <c r="Q2" s="471">
        <f>DATE(YEAR(K2),MONTH(K2)+1,1)</f>
        <v>61</v>
      </c>
      <c r="R2" s="472"/>
      <c r="S2" s="472"/>
      <c r="T2" s="472"/>
      <c r="U2" s="472"/>
      <c r="V2" s="473"/>
      <c r="W2" s="471">
        <f>DATE(YEAR(Q2),MONTH(Q2)+1,1)</f>
        <v>92</v>
      </c>
      <c r="X2" s="472"/>
      <c r="Y2" s="472"/>
      <c r="Z2" s="472"/>
      <c r="AA2" s="472"/>
      <c r="AB2" s="473"/>
      <c r="AC2" s="471">
        <f>DATE(YEAR(W2),MONTH(W2)+1,1)</f>
        <v>122</v>
      </c>
      <c r="AD2" s="472"/>
      <c r="AE2" s="472"/>
      <c r="AF2" s="472"/>
      <c r="AG2" s="472"/>
      <c r="AH2" s="473"/>
      <c r="AI2" s="471">
        <f>DATE(YEAR(AC2),MONTH(AC2)+1,1)</f>
        <v>153</v>
      </c>
      <c r="AJ2" s="472"/>
      <c r="AK2" s="472"/>
      <c r="AL2" s="472"/>
      <c r="AM2" s="472"/>
      <c r="AN2" s="473"/>
      <c r="AO2" s="471">
        <f>DATE(YEAR(AI2),MONTH(AI2)+1,1)</f>
        <v>183</v>
      </c>
      <c r="AP2" s="472"/>
      <c r="AQ2" s="472"/>
      <c r="AR2" s="472"/>
      <c r="AS2" s="472"/>
      <c r="AT2" s="473"/>
      <c r="AU2" s="471">
        <f>DATE(YEAR(AO2),MONTH(AO2)+1,1)</f>
        <v>214</v>
      </c>
      <c r="AV2" s="472"/>
      <c r="AW2" s="472"/>
      <c r="AX2" s="472"/>
      <c r="AY2" s="472"/>
      <c r="AZ2" s="473"/>
      <c r="BA2" s="471">
        <f>DATE(YEAR(AU2),MONTH(AU2)+1,1)</f>
        <v>245</v>
      </c>
      <c r="BB2" s="472"/>
      <c r="BC2" s="472"/>
      <c r="BD2" s="472"/>
      <c r="BE2" s="472"/>
      <c r="BF2" s="473"/>
      <c r="BG2" s="471">
        <f>DATE(YEAR(BA2),MONTH(BA2)+1,1)</f>
        <v>275</v>
      </c>
      <c r="BH2" s="472"/>
      <c r="BI2" s="472"/>
      <c r="BJ2" s="472"/>
      <c r="BK2" s="472"/>
      <c r="BL2" s="473"/>
      <c r="BM2" s="471">
        <f>DATE(YEAR(BG2),MONTH(BG2)+1,1)</f>
        <v>306</v>
      </c>
      <c r="BN2" s="472"/>
      <c r="BO2" s="472"/>
      <c r="BP2" s="472"/>
      <c r="BQ2" s="472"/>
      <c r="BR2" s="473"/>
      <c r="BS2" s="471">
        <f>DATE(YEAR(BM2),MONTH(BM2)+1,1)</f>
        <v>336</v>
      </c>
      <c r="BT2" s="472"/>
      <c r="BU2" s="472"/>
      <c r="BV2" s="472"/>
      <c r="BW2" s="472"/>
      <c r="BX2" s="473"/>
      <c r="BY2" s="471">
        <f>DATE(YEAR(BS2),MONTH(BS2)+1,1)</f>
        <v>367</v>
      </c>
      <c r="BZ2" s="472"/>
      <c r="CA2" s="472"/>
      <c r="CB2" s="472"/>
      <c r="CC2" s="472"/>
      <c r="CD2" s="473"/>
      <c r="CE2" s="471">
        <f>DATE(YEAR(BY2),MONTH(BY2)+1,1)</f>
        <v>398</v>
      </c>
      <c r="CF2" s="472"/>
      <c r="CG2" s="472"/>
      <c r="CH2" s="472"/>
      <c r="CI2" s="472"/>
      <c r="CJ2" s="473"/>
      <c r="CK2" s="471">
        <f>DATE(YEAR(CE2),MONTH(CE2)+1,1)</f>
        <v>426</v>
      </c>
      <c r="CL2" s="472"/>
      <c r="CM2" s="472"/>
      <c r="CN2" s="472"/>
      <c r="CO2" s="472"/>
      <c r="CP2" s="473"/>
      <c r="CQ2" s="471">
        <f>DATE(YEAR(CK2),MONTH(CK2)+1,1)</f>
        <v>457</v>
      </c>
      <c r="CR2" s="472"/>
      <c r="CS2" s="472"/>
      <c r="CT2" s="472"/>
      <c r="CU2" s="472"/>
      <c r="CV2" s="473"/>
      <c r="CW2" s="471">
        <f>DATE(YEAR(CQ2),MONTH(CQ2)+1,1)</f>
        <v>487</v>
      </c>
      <c r="CX2" s="472"/>
      <c r="CY2" s="472"/>
      <c r="CZ2" s="472"/>
      <c r="DA2" s="472"/>
      <c r="DB2" s="473"/>
      <c r="DC2" s="471">
        <f>DATE(YEAR(CW2),MONTH(CW2)+1,1)</f>
        <v>518</v>
      </c>
      <c r="DD2" s="472"/>
      <c r="DE2" s="472"/>
      <c r="DF2" s="472"/>
      <c r="DG2" s="472"/>
      <c r="DH2" s="473"/>
      <c r="DI2" s="471">
        <f>DATE(YEAR(DC2),MONTH(DC2)+1,1)</f>
        <v>548</v>
      </c>
      <c r="DJ2" s="472"/>
      <c r="DK2" s="472"/>
      <c r="DL2" s="472"/>
      <c r="DM2" s="472"/>
      <c r="DN2" s="473"/>
      <c r="DO2" s="471">
        <f>DATE(YEAR(DI2),MONTH(DI2)+1,1)</f>
        <v>579</v>
      </c>
      <c r="DP2" s="472"/>
      <c r="DQ2" s="472"/>
      <c r="DR2" s="472"/>
      <c r="DS2" s="472"/>
      <c r="DT2" s="473"/>
      <c r="DU2" s="471">
        <f>DATE(YEAR(DO2),MONTH(DO2)+1,1)</f>
        <v>610</v>
      </c>
      <c r="DV2" s="472"/>
      <c r="DW2" s="472"/>
      <c r="DX2" s="472"/>
      <c r="DY2" s="472"/>
      <c r="DZ2" s="473"/>
      <c r="EA2" s="471">
        <f>DATE(YEAR(DU2),MONTH(DU2)+1,1)</f>
        <v>640</v>
      </c>
      <c r="EB2" s="472"/>
      <c r="EC2" s="472"/>
      <c r="ED2" s="472"/>
      <c r="EE2" s="472"/>
      <c r="EF2" s="473"/>
      <c r="EG2" s="471">
        <f>DATE(YEAR(EA2),MONTH(EA2)+1,1)</f>
        <v>671</v>
      </c>
      <c r="EH2" s="472"/>
      <c r="EI2" s="472"/>
      <c r="EJ2" s="472"/>
      <c r="EK2" s="472"/>
      <c r="EL2" s="473"/>
      <c r="EM2" s="471">
        <f>DATE(YEAR(EG2),MONTH(EG2)+1,1)</f>
        <v>701</v>
      </c>
      <c r="EN2" s="472"/>
      <c r="EO2" s="472"/>
      <c r="EP2" s="472"/>
      <c r="EQ2" s="472"/>
      <c r="ER2" s="473"/>
      <c r="ES2" s="513" t="s">
        <v>53</v>
      </c>
      <c r="ET2" s="514"/>
      <c r="EU2" s="510" t="s">
        <v>90</v>
      </c>
      <c r="EV2" s="511"/>
      <c r="EW2" s="511"/>
      <c r="EX2" s="511"/>
      <c r="EY2" s="511"/>
      <c r="EZ2" s="511"/>
      <c r="FA2" s="511"/>
      <c r="FB2" s="511"/>
      <c r="FC2" s="505" t="s">
        <v>33</v>
      </c>
      <c r="FD2" s="501" t="s">
        <v>14</v>
      </c>
      <c r="FE2" s="501" t="s">
        <v>15</v>
      </c>
      <c r="FF2" s="501" t="s">
        <v>154</v>
      </c>
      <c r="FG2" s="501" t="s">
        <v>74</v>
      </c>
      <c r="FH2" s="501" t="s">
        <v>149</v>
      </c>
      <c r="FI2" s="501" t="s">
        <v>176</v>
      </c>
      <c r="FJ2" s="501" t="s">
        <v>177</v>
      </c>
      <c r="FK2" s="503" t="s">
        <v>178</v>
      </c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32" customFormat="1" ht="76.5" x14ac:dyDescent="0.2">
      <c r="A3" s="58" t="s">
        <v>19</v>
      </c>
      <c r="B3" s="42" t="s">
        <v>33</v>
      </c>
      <c r="C3" s="59" t="s">
        <v>14</v>
      </c>
      <c r="D3" s="60" t="s">
        <v>15</v>
      </c>
      <c r="E3" s="42" t="s">
        <v>88</v>
      </c>
      <c r="F3" s="59" t="s">
        <v>89</v>
      </c>
      <c r="G3" s="43" t="s">
        <v>47</v>
      </c>
      <c r="H3" s="44" t="s">
        <v>91</v>
      </c>
      <c r="I3" s="31" t="s">
        <v>153</v>
      </c>
      <c r="J3" s="31" t="s">
        <v>142</v>
      </c>
      <c r="K3" s="42" t="s">
        <v>88</v>
      </c>
      <c r="L3" s="59" t="s">
        <v>89</v>
      </c>
      <c r="M3" s="43" t="s">
        <v>47</v>
      </c>
      <c r="N3" s="44" t="s">
        <v>91</v>
      </c>
      <c r="O3" s="31" t="s">
        <v>153</v>
      </c>
      <c r="P3" s="31" t="s">
        <v>142</v>
      </c>
      <c r="Q3" s="42" t="s">
        <v>88</v>
      </c>
      <c r="R3" s="59" t="s">
        <v>89</v>
      </c>
      <c r="S3" s="43" t="s">
        <v>47</v>
      </c>
      <c r="T3" s="44" t="s">
        <v>91</v>
      </c>
      <c r="U3" s="31" t="s">
        <v>153</v>
      </c>
      <c r="V3" s="31" t="s">
        <v>142</v>
      </c>
      <c r="W3" s="42" t="s">
        <v>88</v>
      </c>
      <c r="X3" s="59" t="s">
        <v>89</v>
      </c>
      <c r="Y3" s="43" t="s">
        <v>47</v>
      </c>
      <c r="Z3" s="44" t="s">
        <v>91</v>
      </c>
      <c r="AA3" s="31" t="s">
        <v>153</v>
      </c>
      <c r="AB3" s="31" t="s">
        <v>142</v>
      </c>
      <c r="AC3" s="42" t="s">
        <v>88</v>
      </c>
      <c r="AD3" s="59" t="s">
        <v>89</v>
      </c>
      <c r="AE3" s="43" t="s">
        <v>47</v>
      </c>
      <c r="AF3" s="44" t="s">
        <v>91</v>
      </c>
      <c r="AG3" s="31" t="s">
        <v>153</v>
      </c>
      <c r="AH3" s="31" t="s">
        <v>142</v>
      </c>
      <c r="AI3" s="42" t="s">
        <v>88</v>
      </c>
      <c r="AJ3" s="59" t="s">
        <v>89</v>
      </c>
      <c r="AK3" s="43" t="s">
        <v>47</v>
      </c>
      <c r="AL3" s="44" t="s">
        <v>91</v>
      </c>
      <c r="AM3" s="31" t="s">
        <v>153</v>
      </c>
      <c r="AN3" s="31" t="s">
        <v>142</v>
      </c>
      <c r="AO3" s="42" t="s">
        <v>88</v>
      </c>
      <c r="AP3" s="59" t="s">
        <v>89</v>
      </c>
      <c r="AQ3" s="43" t="s">
        <v>47</v>
      </c>
      <c r="AR3" s="44" t="s">
        <v>91</v>
      </c>
      <c r="AS3" s="31" t="s">
        <v>153</v>
      </c>
      <c r="AT3" s="31" t="s">
        <v>142</v>
      </c>
      <c r="AU3" s="42" t="s">
        <v>88</v>
      </c>
      <c r="AV3" s="59" t="s">
        <v>89</v>
      </c>
      <c r="AW3" s="43" t="s">
        <v>47</v>
      </c>
      <c r="AX3" s="44" t="s">
        <v>91</v>
      </c>
      <c r="AY3" s="31" t="s">
        <v>153</v>
      </c>
      <c r="AZ3" s="31" t="s">
        <v>142</v>
      </c>
      <c r="BA3" s="42" t="s">
        <v>88</v>
      </c>
      <c r="BB3" s="59" t="s">
        <v>89</v>
      </c>
      <c r="BC3" s="43" t="s">
        <v>47</v>
      </c>
      <c r="BD3" s="44" t="s">
        <v>91</v>
      </c>
      <c r="BE3" s="31" t="s">
        <v>153</v>
      </c>
      <c r="BF3" s="31" t="s">
        <v>142</v>
      </c>
      <c r="BG3" s="42" t="s">
        <v>88</v>
      </c>
      <c r="BH3" s="59" t="s">
        <v>89</v>
      </c>
      <c r="BI3" s="43" t="s">
        <v>47</v>
      </c>
      <c r="BJ3" s="44" t="s">
        <v>91</v>
      </c>
      <c r="BK3" s="31" t="s">
        <v>153</v>
      </c>
      <c r="BL3" s="31" t="s">
        <v>142</v>
      </c>
      <c r="BM3" s="42" t="s">
        <v>88</v>
      </c>
      <c r="BN3" s="59" t="s">
        <v>89</v>
      </c>
      <c r="BO3" s="43" t="s">
        <v>47</v>
      </c>
      <c r="BP3" s="44" t="s">
        <v>91</v>
      </c>
      <c r="BQ3" s="31" t="s">
        <v>153</v>
      </c>
      <c r="BR3" s="31" t="s">
        <v>142</v>
      </c>
      <c r="BS3" s="42" t="s">
        <v>88</v>
      </c>
      <c r="BT3" s="59" t="s">
        <v>89</v>
      </c>
      <c r="BU3" s="43" t="s">
        <v>47</v>
      </c>
      <c r="BV3" s="44" t="s">
        <v>91</v>
      </c>
      <c r="BW3" s="31" t="s">
        <v>153</v>
      </c>
      <c r="BX3" s="31" t="s">
        <v>142</v>
      </c>
      <c r="BY3" s="42" t="s">
        <v>88</v>
      </c>
      <c r="BZ3" s="59" t="s">
        <v>89</v>
      </c>
      <c r="CA3" s="43" t="s">
        <v>47</v>
      </c>
      <c r="CB3" s="44" t="s">
        <v>91</v>
      </c>
      <c r="CC3" s="31" t="s">
        <v>153</v>
      </c>
      <c r="CD3" s="31" t="s">
        <v>142</v>
      </c>
      <c r="CE3" s="42" t="s">
        <v>88</v>
      </c>
      <c r="CF3" s="59" t="s">
        <v>89</v>
      </c>
      <c r="CG3" s="43" t="s">
        <v>47</v>
      </c>
      <c r="CH3" s="44" t="s">
        <v>91</v>
      </c>
      <c r="CI3" s="31" t="s">
        <v>153</v>
      </c>
      <c r="CJ3" s="31" t="s">
        <v>142</v>
      </c>
      <c r="CK3" s="42" t="s">
        <v>88</v>
      </c>
      <c r="CL3" s="59" t="s">
        <v>89</v>
      </c>
      <c r="CM3" s="43" t="s">
        <v>47</v>
      </c>
      <c r="CN3" s="44" t="s">
        <v>91</v>
      </c>
      <c r="CO3" s="31" t="s">
        <v>153</v>
      </c>
      <c r="CP3" s="31" t="s">
        <v>142</v>
      </c>
      <c r="CQ3" s="42" t="s">
        <v>88</v>
      </c>
      <c r="CR3" s="59" t="s">
        <v>89</v>
      </c>
      <c r="CS3" s="43" t="s">
        <v>47</v>
      </c>
      <c r="CT3" s="44" t="s">
        <v>91</v>
      </c>
      <c r="CU3" s="31" t="s">
        <v>153</v>
      </c>
      <c r="CV3" s="31" t="s">
        <v>142</v>
      </c>
      <c r="CW3" s="42" t="s">
        <v>88</v>
      </c>
      <c r="CX3" s="59" t="s">
        <v>89</v>
      </c>
      <c r="CY3" s="43" t="s">
        <v>47</v>
      </c>
      <c r="CZ3" s="44" t="s">
        <v>91</v>
      </c>
      <c r="DA3" s="31" t="s">
        <v>153</v>
      </c>
      <c r="DB3" s="31" t="s">
        <v>142</v>
      </c>
      <c r="DC3" s="42" t="s">
        <v>88</v>
      </c>
      <c r="DD3" s="59" t="s">
        <v>89</v>
      </c>
      <c r="DE3" s="43" t="s">
        <v>47</v>
      </c>
      <c r="DF3" s="44" t="s">
        <v>91</v>
      </c>
      <c r="DG3" s="31" t="s">
        <v>153</v>
      </c>
      <c r="DH3" s="31" t="s">
        <v>142</v>
      </c>
      <c r="DI3" s="42" t="s">
        <v>88</v>
      </c>
      <c r="DJ3" s="59" t="s">
        <v>89</v>
      </c>
      <c r="DK3" s="43" t="s">
        <v>47</v>
      </c>
      <c r="DL3" s="44" t="s">
        <v>91</v>
      </c>
      <c r="DM3" s="31" t="s">
        <v>153</v>
      </c>
      <c r="DN3" s="31" t="s">
        <v>142</v>
      </c>
      <c r="DO3" s="42" t="s">
        <v>88</v>
      </c>
      <c r="DP3" s="59" t="s">
        <v>89</v>
      </c>
      <c r="DQ3" s="43" t="s">
        <v>47</v>
      </c>
      <c r="DR3" s="44" t="s">
        <v>91</v>
      </c>
      <c r="DS3" s="31" t="s">
        <v>153</v>
      </c>
      <c r="DT3" s="31" t="s">
        <v>142</v>
      </c>
      <c r="DU3" s="42" t="s">
        <v>88</v>
      </c>
      <c r="DV3" s="59" t="s">
        <v>89</v>
      </c>
      <c r="DW3" s="43" t="s">
        <v>47</v>
      </c>
      <c r="DX3" s="44" t="s">
        <v>91</v>
      </c>
      <c r="DY3" s="31" t="s">
        <v>153</v>
      </c>
      <c r="DZ3" s="31" t="s">
        <v>142</v>
      </c>
      <c r="EA3" s="42" t="s">
        <v>88</v>
      </c>
      <c r="EB3" s="59" t="s">
        <v>89</v>
      </c>
      <c r="EC3" s="43" t="s">
        <v>47</v>
      </c>
      <c r="ED3" s="44" t="s">
        <v>91</v>
      </c>
      <c r="EE3" s="31" t="s">
        <v>153</v>
      </c>
      <c r="EF3" s="31" t="s">
        <v>142</v>
      </c>
      <c r="EG3" s="42" t="s">
        <v>88</v>
      </c>
      <c r="EH3" s="59" t="s">
        <v>89</v>
      </c>
      <c r="EI3" s="43" t="s">
        <v>47</v>
      </c>
      <c r="EJ3" s="44" t="s">
        <v>91</v>
      </c>
      <c r="EK3" s="31" t="s">
        <v>153</v>
      </c>
      <c r="EL3" s="31" t="s">
        <v>142</v>
      </c>
      <c r="EM3" s="42" t="s">
        <v>88</v>
      </c>
      <c r="EN3" s="59" t="s">
        <v>89</v>
      </c>
      <c r="EO3" s="43" t="s">
        <v>47</v>
      </c>
      <c r="EP3" s="44" t="s">
        <v>91</v>
      </c>
      <c r="EQ3" s="31" t="s">
        <v>153</v>
      </c>
      <c r="ER3" s="31" t="s">
        <v>142</v>
      </c>
      <c r="ES3" s="59" t="s">
        <v>144</v>
      </c>
      <c r="ET3" s="59" t="s">
        <v>145</v>
      </c>
      <c r="EU3" s="59" t="s">
        <v>154</v>
      </c>
      <c r="EV3" s="59" t="s">
        <v>92</v>
      </c>
      <c r="EW3" s="59" t="s">
        <v>74</v>
      </c>
      <c r="EX3" s="31" t="s">
        <v>143</v>
      </c>
      <c r="EY3" s="42" t="s">
        <v>146</v>
      </c>
      <c r="EZ3" s="42" t="s">
        <v>147</v>
      </c>
      <c r="FA3" s="42" t="s">
        <v>148</v>
      </c>
      <c r="FB3" s="292" t="s">
        <v>149</v>
      </c>
      <c r="FC3" s="506"/>
      <c r="FD3" s="502"/>
      <c r="FE3" s="502"/>
      <c r="FF3" s="502"/>
      <c r="FG3" s="502"/>
      <c r="FH3" s="502"/>
      <c r="FI3" s="502"/>
      <c r="FJ3" s="502"/>
      <c r="FK3" s="504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</row>
    <row r="4" spans="1:256" s="6" customFormat="1" ht="24" customHeight="1" x14ac:dyDescent="0.2">
      <c r="A4" s="112">
        <v>1</v>
      </c>
      <c r="B4" s="232"/>
      <c r="C4" s="232"/>
      <c r="D4" s="230"/>
      <c r="E4" s="220"/>
      <c r="F4" s="221"/>
      <c r="G4" s="222"/>
      <c r="H4" s="223"/>
      <c r="I4" s="187">
        <f>IF(OR($G4=0,$H4=0),0,IF($D4=6,$H4*MIN((VLOOKUP($D4,$A$234:$E$241,5,0)),$G4),$G4*MIN((VLOOKUP($D4,$A$234:$E$241,5,0)),$H4)))/12</f>
        <v>0</v>
      </c>
      <c r="J4" s="15">
        <f>(IF(OR($B4=0,$C4=0,$D4=0,$E$2&gt;$ES$1),0,IF(OR($E4=0,$G4=0,$H4=0),0,MIN((VLOOKUP($D4,$A$234:$C$241,3,0))*(IF($D4=6,$H4,$G4))*((MIN((VLOOKUP($D4,$A$234:$E$241,5,0)),(IF($D4=6,$G4,$H4))))),MIN((VLOOKUP($D4,$A$234:$C$241,3,0)),($E4+$F4))*(IF($D4=6,$H4,((MIN((VLOOKUP($D4,$A$234:$E$241,5,0)),$H4)))))))))/IF(AND($D4=2,'ראשי-פרטים כלליים וריכוז הוצאות'!$D$66&lt;&gt;4),1.2,1)</f>
        <v>0</v>
      </c>
      <c r="K4" s="220"/>
      <c r="L4" s="221"/>
      <c r="M4" s="222"/>
      <c r="N4" s="226"/>
      <c r="O4" s="187">
        <f>IF(OR($M4=0,$N4=0),0,IF($D4=6,$N4*MIN((VLOOKUP($D4,$A$234:$E$241,5,0)),$M4),$M4*MIN((VLOOKUP($D4,$A$234:$E$241,5,0)),$N4)))/12</f>
        <v>0</v>
      </c>
      <c r="P4" s="15">
        <f>+(IF(OR($B4=0,$C4=0,$D4=0,$K$2&gt;$ES$1),0,IF(OR($K4=0,$M4=0,$N4=0),0,MIN((VLOOKUP($D4,$A$234:$C$241,3,0))*(IF($D4=6,$N4,$M4))*((MIN((VLOOKUP($D4,$A$234:$E$241,5,0)),(IF($D4=6,$M4,$N4))))),MIN((VLOOKUP($D4,$A$234:$C$241,3,0)),($K4+$L4))*(IF($D4=6,$N4,((MIN((VLOOKUP($D4,$A$234:$E$241,5,0)),$N4)))))))))/IF(AND($D4=2,'ראשי-פרטים כלליים וריכוז הוצאות'!$D$66&lt;&gt;4),1.2,1)</f>
        <v>0</v>
      </c>
      <c r="Q4" s="220"/>
      <c r="R4" s="221"/>
      <c r="S4" s="222"/>
      <c r="T4" s="226"/>
      <c r="U4" s="187">
        <f>IF(OR($S4=0,$T4=0),0,IF($D4=6,$T4*MIN((VLOOKUP($D4,$A$234:$E$241,5,0)),$S4),$S4*MIN((VLOOKUP($D4,$A$234:$E$241,5,0)),$T4)))/12</f>
        <v>0</v>
      </c>
      <c r="V4" s="15">
        <f>+(IF(OR($B4=0,$C4=0,$D4=0,$Q$2&gt;$ES$1),0,IF(OR(Q4=0,S4=0,T4=0),0,MIN((VLOOKUP($D4,$A$234:$C$241,3,0))*(IF($D4=6,T4,S4))*((MIN((VLOOKUP($D4,$A$234:$E$241,5,0)),(IF($D4=6,S4,T4))))),MIN((VLOOKUP($D4,$A$234:$C$241,3,0)),(Q4+R4))*(IF($D4=6,T4,((MIN((VLOOKUP($D4,$A$234:$E$241,5,0)),T4)))))))))/IF(AND($D4=2,'ראשי-פרטים כלליים וריכוז הוצאות'!$D$66&lt;&gt;4),1.2,1)</f>
        <v>0</v>
      </c>
      <c r="W4" s="220"/>
      <c r="X4" s="221"/>
      <c r="Y4" s="222"/>
      <c r="Z4" s="226"/>
      <c r="AA4" s="187">
        <f>IF(OR($Y4=0,$Z4=0),0,IF($D4=6,$Z4*MIN((VLOOKUP($D4,$A$234:$E$241,5,0)),$Y4),$Y4*MIN((VLOOKUP($D4,$A$234:$E$241,5,0)),$Z4)))/12</f>
        <v>0</v>
      </c>
      <c r="AB4" s="15">
        <f>+(IF(OR($B4=0,$C4=0,$D4=0,$W$2&gt;$ES$1),0,IF(OR(W4=0,Y4=0,Z4=0),0,MIN((VLOOKUP($D4,$A$234:$C$241,3,0))*(IF($D4=6,Z4,Y4))*((MIN((VLOOKUP($D4,$A$234:$E$241,5,0)),(IF($D4=6,Y4,Z4))))),MIN((VLOOKUP($D4,$A$234:$C$241,3,0)),(W4+X4))*(IF($D4=6,Z4,((MIN((VLOOKUP($D4,$A$234:$E$241,5,0)),Z4)))))))))/IF(AND($D4=2,'ראשי-פרטים כלליים וריכוז הוצאות'!$D$66&lt;&gt;4),1.2,1)</f>
        <v>0</v>
      </c>
      <c r="AC4" s="220"/>
      <c r="AD4" s="221"/>
      <c r="AE4" s="222"/>
      <c r="AF4" s="226"/>
      <c r="AG4" s="187">
        <f>IF(OR($AE4=0,$AF4=0),0,IF($D4=6,$AF4*MIN((VLOOKUP($D4,$A$234:$E$241,5,0)),$AE4),$AE4*MIN((VLOOKUP($D4,$A$234:$E$241,5,0)),$AF4)))/12</f>
        <v>0</v>
      </c>
      <c r="AH4" s="15">
        <f>+(IF(OR($B4=0,$C4=0,$D4=0,$AC$2&gt;$ES$1),0,IF(OR(AC4=0,AE4=0,AF4=0),0,MIN((VLOOKUP($D4,$A$234:$C$241,3,0))*(IF($D4=6,AF4,AE4))*((MIN((VLOOKUP($D4,$A$234:$E$241,5,0)),(IF($D4=6,AE4,AF4))))),MIN((VLOOKUP($D4,$A$234:$C$241,3,0)),(AC4+AD4))*(IF($D4=6,AF4,((MIN((VLOOKUP($D4,$A$234:$E$241,5,0)),AF4)))))))))/IF(AND($D4=2,'ראשי-פרטים כלליים וריכוז הוצאות'!$D$66&lt;&gt;4),1.2,1)</f>
        <v>0</v>
      </c>
      <c r="AI4" s="220"/>
      <c r="AJ4" s="221"/>
      <c r="AK4" s="222"/>
      <c r="AL4" s="226"/>
      <c r="AM4" s="187">
        <f>IF(OR($AK4=0,$AL4=0),0,IF($D4=6,$AL4*MIN((VLOOKUP($D4,$A$234:$E$241,5,0)),$AK4),$AK4*MIN((VLOOKUP($D4,$A$234:$E$241,5,0)),$AL4)))/12</f>
        <v>0</v>
      </c>
      <c r="AN4" s="15">
        <f>+(IF(OR($B4=0,$C4=0,$D4=0,$AI$2&gt;$ES$1),0,IF(OR(AI4=0,AK4=0,AL4=0),0,MIN((VLOOKUP($D4,$A$234:$C$241,3,0))*(IF($D4=6,AL4,AK4))*((MIN((VLOOKUP($D4,$A$234:$E$241,5,0)),(IF($D4=6,AK4,AL4))))),MIN((VLOOKUP($D4,$A$234:$C$241,3,0)),(AI4+AJ4))*(IF($D4=6,AL4,((MIN((VLOOKUP($D4,$A$234:$E$241,5,0)),AL4)))))))))/IF(AND($D4=2,'ראשי-פרטים כלליים וריכוז הוצאות'!$D$66&lt;&gt;4),1.2,1)</f>
        <v>0</v>
      </c>
      <c r="AO4" s="220"/>
      <c r="AP4" s="221"/>
      <c r="AQ4" s="222"/>
      <c r="AR4" s="226"/>
      <c r="AS4" s="187">
        <f>IF(OR($AQ4=0,$AR4=0),0,IF($D4=6,$AR4*MIN((VLOOKUP($D4,$A$234:$E$241,5,0)),$AQ4),$AQ4*MIN((VLOOKUP($D4,$A$234:$E$241,5,0)),$AR4)))/12</f>
        <v>0</v>
      </c>
      <c r="AT4" s="15">
        <f>+(IF(OR($B4=0,$C4=0,$D4=0,$AO$2&gt;$ES$1),0,IF(OR(AO4=0,AQ4=0,AR4=0),0,MIN((VLOOKUP($D4,$A$234:$C$241,3,0))*(IF($D4=6,AR4,AQ4))*((MIN((VLOOKUP($D4,$A$234:$E$241,5,0)),(IF($D4=6,AQ4,AR4))))),MIN((VLOOKUP($D4,$A$234:$C$241,3,0)),(AO4+AP4))*(IF($D4=6,AR4,((MIN((VLOOKUP($D4,$A$234:$E$241,5,0)),AR4)))))))))/IF(AND($D4=2,'ראשי-פרטים כלליים וריכוז הוצאות'!$D$66&lt;&gt;4),1.2,1)</f>
        <v>0</v>
      </c>
      <c r="AU4" s="220"/>
      <c r="AV4" s="221"/>
      <c r="AW4" s="222"/>
      <c r="AX4" s="226"/>
      <c r="AY4" s="187">
        <f>IF(OR($AW4=0,$AX4=0),0,IF($D4=6,$AX4*MIN((VLOOKUP($D4,$A$234:$E$241,5,0)),$AW4),$AW4*MIN((VLOOKUP($D4,$A$234:$E$241,5,0)),$AX4)))/12</f>
        <v>0</v>
      </c>
      <c r="AZ4" s="15">
        <f>+(IF(OR($B4=0,$C4=0,$D4=0,$AU$2&gt;$ES$1),0,IF(OR(AU4=0,AW4=0,AX4=0),0,MIN((VLOOKUP($D4,$A$234:$C$241,3,0))*(IF($D4=6,AX4,AW4))*((MIN((VLOOKUP($D4,$A$234:$E$241,5,0)),(IF($D4=6,AW4,AX4))))),MIN((VLOOKUP($D4,$A$234:$C$241,3,0)),(AU4+AV4))*(IF($D4=6,AX4,((MIN((VLOOKUP($D4,$A$234:$E$241,5,0)),AX4)))))))))/IF(AND($D4=2,'ראשי-פרטים כלליים וריכוז הוצאות'!$D$66&lt;&gt;4),1.2,1)</f>
        <v>0</v>
      </c>
      <c r="BA4" s="220"/>
      <c r="BB4" s="221"/>
      <c r="BC4" s="222"/>
      <c r="BD4" s="226"/>
      <c r="BE4" s="187">
        <f>IF(OR($BC4=0,$BD4=0),0,IF($D4=6,$BD4*MIN((VLOOKUP($D4,$A$234:$E$241,5,0)),$BC4),$BC4*MIN((VLOOKUP($D4,$A$234:$E$241,5,0)),$BD4)))/12</f>
        <v>0</v>
      </c>
      <c r="BF4" s="15">
        <f>+(IF(OR($B4=0,$C4=0,$D4=0,$BA$2&gt;$ES$1),0,IF(OR(BA4=0,BC4=0,BD4=0),0,MIN((VLOOKUP($D4,$A$234:$C$241,3,0))*(IF($D4=6,BD4,BC4))*((MIN((VLOOKUP($D4,$A$234:$E$241,5,0)),(IF($D4=6,BC4,BD4))))),MIN((VLOOKUP($D4,$A$234:$C$241,3,0)),(BA4+BB4))*(IF($D4=6,BD4,((MIN((VLOOKUP($D4,$A$234:$E$241,5,0)),BD4)))))))))/IF(AND($D4=2,'ראשי-פרטים כלליים וריכוז הוצאות'!$D$66&lt;&gt;4),1.2,1)</f>
        <v>0</v>
      </c>
      <c r="BG4" s="220"/>
      <c r="BH4" s="221"/>
      <c r="BI4" s="222"/>
      <c r="BJ4" s="226"/>
      <c r="BK4" s="187">
        <f>IF(OR($BI4=0,$BJ4=0),0,IF($D4=6,$BJ4*MIN((VLOOKUP($D4,$A$234:$E$241,5,0)),$BI4),$BI4*MIN((VLOOKUP($D4,$A$234:$E$241,5,0)),$BJ4)))/12</f>
        <v>0</v>
      </c>
      <c r="BL4" s="15">
        <f>+(IF(OR($B4=0,$C4=0,$D4=0,$BG$2&gt;$ES$1),0,IF(OR(BG4=0,BI4=0,BJ4=0),0,MIN((VLOOKUP($D4,$A$234:$C$241,3,0))*(IF($D4=6,BJ4,BI4))*((MIN((VLOOKUP($D4,$A$234:$E$241,5,0)),(IF($D4=6,BI4,BJ4))))),MIN((VLOOKUP($D4,$A$234:$C$241,3,0)),(BG4+BH4))*(IF($D4=6,BJ4,((MIN((VLOOKUP($D4,$A$234:$E$241,5,0)),BJ4)))))))))/IF(AND($D4=2,'ראשי-פרטים כלליים וריכוז הוצאות'!$D$66&lt;&gt;4),1.2,1)</f>
        <v>0</v>
      </c>
      <c r="BM4" s="220"/>
      <c r="BN4" s="221"/>
      <c r="BO4" s="222"/>
      <c r="BP4" s="226"/>
      <c r="BQ4" s="187">
        <f>IF(OR($BO4=0,$BP4=0),0,IF($D4=6,$BP4*MIN((VLOOKUP($D4,$A$234:$E$241,5,0)),$BO4),$BO4*MIN((VLOOKUP($D4,$A$234:$E$241,5,0)),$BP4)))/12</f>
        <v>0</v>
      </c>
      <c r="BR4" s="15">
        <f>+(IF(OR($B4=0,$C4=0,$D4=0,$BM$2&gt;$ES$1),0,IF(OR(BM4=0,BO4=0,BP4=0),0,MIN((VLOOKUP($D4,$A$234:$C$241,3,0))*(IF($D4=6,BP4,BO4))*((MIN((VLOOKUP($D4,$A$234:$E$241,5,0)),(IF($D4=6,BO4,BP4))))),MIN((VLOOKUP($D4,$A$234:$C$241,3,0)),(BM4+BN4))*(IF($D4=6,BP4,((MIN((VLOOKUP($D4,$A$234:$E$241,5,0)),BP4)))))))))/IF(AND($D4=2,'ראשי-פרטים כלליים וריכוז הוצאות'!$D$66&lt;&gt;4),1.2,1)</f>
        <v>0</v>
      </c>
      <c r="BS4" s="220"/>
      <c r="BT4" s="221"/>
      <c r="BU4" s="222"/>
      <c r="BV4" s="226"/>
      <c r="BW4" s="187">
        <f>IF(OR($BU4=0,$BV4=0),0,IF($D4=6,$BV4*MIN((VLOOKUP($D4,$A$234:$E$241,5,0)),$BU4),$BU4*MIN((VLOOKUP($D4,$A$234:$E$241,5,0)),$BV4)))/12</f>
        <v>0</v>
      </c>
      <c r="BX4" s="15">
        <f>+(IF(OR($B4=0,$C4=0,$D4=0,$BS$2&gt;$ES$1),0,IF(OR(BS4=0,BU4=0,BV4=0),0,MIN((VLOOKUP($D4,$A$234:$C$241,3,0))*(IF($D4=6,BV4,BU4))*((MIN((VLOOKUP($D4,$A$234:$E$241,5,0)),(IF($D4=6,BU4,BV4))))),MIN((VLOOKUP($D4,$A$234:$C$241,3,0)),(BS4+BT4))*(IF($D4=6,BV4,((MIN((VLOOKUP($D4,$A$234:$E$241,5,0)),BV4)))))))))/IF(AND($D4=2,'ראשי-פרטים כלליים וריכוז הוצאות'!$D$66&lt;&gt;4),1.2,1)</f>
        <v>0</v>
      </c>
      <c r="BY4" s="227"/>
      <c r="BZ4" s="228"/>
      <c r="CA4" s="222"/>
      <c r="CB4" s="226"/>
      <c r="CC4" s="187">
        <f>IF(OR($CA4=0,$CB4=0),0,IF($D4=6,$CB4*MIN((VLOOKUP($D4,$A$234:$E$241,5,0)),$CA4),$CA4*MIN((VLOOKUP($D4,$A$234:$E$241,5,0)),$CB4)))/12</f>
        <v>0</v>
      </c>
      <c r="CD4" s="15">
        <f>+(IF(OR($B4=0,$C4=0,$D4=0,$BY$2&gt;$ES$1),0,IF(OR(BY4=0,CA4=0,CB4=0),0,MIN((VLOOKUP($D4,$A$234:$C$241,3,0))*(IF($D4=6,CB4,CA4))*((MIN((VLOOKUP($D4,$A$234:$E$241,5,0)),(IF($D4=6,CA4,CB4))))),MIN((VLOOKUP($D4,$A$234:$C$241,3,0)),(BY4+BZ4))*(IF($D4=6,CB4,((MIN((VLOOKUP($D4,$A$234:$E$241,5,0)),CB4)))))))))/IF(AND($D4=2,'ראשי-פרטים כלליים וריכוז הוצאות'!$D$66&lt;&gt;4),1.2,1)</f>
        <v>0</v>
      </c>
      <c r="CE4" s="227"/>
      <c r="CF4" s="228"/>
      <c r="CG4" s="222"/>
      <c r="CH4" s="226"/>
      <c r="CI4" s="187">
        <f>IF(OR($CG4=0,$CH4=0),0,IF($D4=6,$CH4*MIN((VLOOKUP($D4,$A$234:$E$241,5,0)),$CG4),$CG4*MIN((VLOOKUP($D4,$A$234:$E$241,5,0)),$CH4)))/12</f>
        <v>0</v>
      </c>
      <c r="CJ4" s="15">
        <f>+(IF(OR($B4=0,$C4=0,$D4=0,$CE$2&gt;$ES$1),0,IF(OR(CE4=0,CG4=0,CH4=0),0,MIN((VLOOKUP($D4,$A$234:$C$241,3,0))*(IF($D4=6,CH4,CG4))*((MIN((VLOOKUP($D4,$A$234:$E$241,5,0)),(IF($D4=6,CG4,CH4))))),MIN((VLOOKUP($D4,$A$234:$C$241,3,0)),(CE4+CF4))*(IF($D4=6,CH4,((MIN((VLOOKUP($D4,$A$234:$E$241,5,0)),CH4)))))))))/IF(AND($D4=2,'ראשי-פרטים כלליים וריכוז הוצאות'!$D$66&lt;&gt;4),1.2,1)</f>
        <v>0</v>
      </c>
      <c r="CK4" s="227"/>
      <c r="CL4" s="228"/>
      <c r="CM4" s="222"/>
      <c r="CN4" s="226"/>
      <c r="CO4" s="187">
        <f>IF(OR($CM4=0,$CN4=0),0,IF($D4=6,$CN4*MIN((VLOOKUP($D4,$A$234:$E$241,5,0)),$CM4),$CM4*MIN((VLOOKUP($D4,$A$234:$E$241,5,0)),$CN4)))/12</f>
        <v>0</v>
      </c>
      <c r="CP4" s="15">
        <f>+(IF(OR($B4=0,$C4=0,$D4=0,$CK$2&gt;$ES$1),0,IF(OR(CK4=0,CM4=0,CN4=0),0,MIN((VLOOKUP($D4,$A$234:$C$241,3,0))*(IF($D4=6,CN4,CM4))*((MIN((VLOOKUP($D4,$A$234:$E$241,5,0)),(IF($D4=6,CM4,CN4))))),MIN((VLOOKUP($D4,$A$234:$C$241,3,0)),(CK4+CL4))*(IF($D4=6,CN4,((MIN((VLOOKUP($D4,$A$234:$E$241,5,0)),CN4)))))))))/IF(AND($D4=2,'ראשי-פרטים כלליים וריכוז הוצאות'!$D$66&lt;&gt;4),1.2,1)</f>
        <v>0</v>
      </c>
      <c r="CQ4" s="227"/>
      <c r="CR4" s="228"/>
      <c r="CS4" s="222"/>
      <c r="CT4" s="226"/>
      <c r="CU4" s="187">
        <f>IF(OR($CS4=0,$CT4=0),0,IF($D4=6,$CT4*MIN((VLOOKUP($D4,$A$234:$E$241,5,0)),$CS4),$CS4*MIN((VLOOKUP($D4,$A$234:$E$241,5,0)),$CT4)))/12</f>
        <v>0</v>
      </c>
      <c r="CV4" s="15">
        <f>+(IF(OR($B4=0,$C4=0,$D4=0,$CQ$2&gt;$ES$1),0,IF(OR(CQ4=0,CS4=0,CT4=0),0,MIN((VLOOKUP($D4,$A$234:$C$241,3,0))*(IF($D4=6,CT4,CS4))*((MIN((VLOOKUP($D4,$A$234:$E$241,5,0)),(IF($D4=6,CS4,CT4))))),MIN((VLOOKUP($D4,$A$234:$C$241,3,0)),(CQ4+CR4))*(IF($D4=6,CT4,((MIN((VLOOKUP($D4,$A$234:$E$241,5,0)),CT4)))))))))/IF(AND($D4=2,'ראשי-פרטים כלליים וריכוז הוצאות'!$D$66&lt;&gt;4),1.2,1)</f>
        <v>0</v>
      </c>
      <c r="CW4" s="227"/>
      <c r="CX4" s="228"/>
      <c r="CY4" s="222"/>
      <c r="CZ4" s="226"/>
      <c r="DA4" s="187">
        <f>IF(OR($CY4=0,$CZ4=0),0,IF($D4=6,$CZ4*MIN((VLOOKUP($D4,$A$234:$E$241,5,0)),$CY4),$CY4*MIN((VLOOKUP($D4,$A$234:$E$241,5,0)),$CZ4)))/12</f>
        <v>0</v>
      </c>
      <c r="DB4" s="15">
        <f>+(IF(OR($B4=0,$C4=0,$D4=0,$CW$2&gt;$ES$1),0,IF(OR(CW4=0,CY4=0,CZ4=0),0,MIN((VLOOKUP($D4,$A$234:$C$241,3,0))*(IF($D4=6,CZ4,CY4))*((MIN((VLOOKUP($D4,$A$234:$E$241,5,0)),(IF($D4=6,CY4,CZ4))))),MIN((VLOOKUP($D4,$A$234:$C$241,3,0)),(CW4+CX4))*(IF($D4=6,CZ4,((MIN((VLOOKUP($D4,$A$234:$E$241,5,0)),CZ4)))))))))/IF(AND($D4=2,'ראשי-פרטים כלליים וריכוז הוצאות'!$D$66&lt;&gt;4),1.2,1)</f>
        <v>0</v>
      </c>
      <c r="DC4" s="227"/>
      <c r="DD4" s="228"/>
      <c r="DE4" s="222"/>
      <c r="DF4" s="226"/>
      <c r="DG4" s="187">
        <f>IF(OR(DE4=0,DF4=0),0,IF($D4=6,DF4*MIN((VLOOKUP($D4,$A$234:$E$241,5,0)),DE4),DE4*MIN((VLOOKUP($D4,$A$234:$E$241,5,0)),DF4)))/12</f>
        <v>0</v>
      </c>
      <c r="DH4" s="15">
        <f>+(IF(OR($B4=0,$C4=0,$D4=0,$DC$2&gt;$ES$1),0,IF(OR(DC4=0,DE4=0,DF4=0),0,MIN((VLOOKUP($D4,$A$234:$C$241,3,0))*(IF($D4=6,DF4,DE4))*((MIN((VLOOKUP($D4,$A$234:$E$241,5,0)),(IF($D4=6,DE4,DF4))))),MIN((VLOOKUP($D4,$A$234:$C$241,3,0)),(DC4+DD4))*(IF($D4=6,DF4,((MIN((VLOOKUP($D4,$A$234:$E$241,5,0)),DF4)))))))))/IF(AND($D4=2,'ראשי-פרטים כלליים וריכוז הוצאות'!$D$66&lt;&gt;4),1.2,1)</f>
        <v>0</v>
      </c>
      <c r="DI4" s="227"/>
      <c r="DJ4" s="228"/>
      <c r="DK4" s="222"/>
      <c r="DL4" s="226"/>
      <c r="DM4" s="187">
        <f>IF(OR(DK4=0,DL4=0),0,IF($D4=6,DL4*MIN((VLOOKUP($D4,$A$234:$E$241,5,0)),DK4),DK4*MIN((VLOOKUP($D4,$A$234:$E$241,5,0)),DL4)))/12</f>
        <v>0</v>
      </c>
      <c r="DN4" s="15">
        <f>+(IF(OR($B4=0,$C4=0,$D4=0,$DC$2&gt;$ES$1),0,IF(OR(DI4=0,DK4=0,DL4=0),0,MIN((VLOOKUP($D4,$A$234:$C$241,3,0))*(IF($D4=6,DL4,DK4))*((MIN((VLOOKUP($D4,$A$234:$E$241,5,0)),(IF($D4=6,DK4,DL4))))),MIN((VLOOKUP($D4,$A$234:$C$241,3,0)),(DI4+DJ4))*(IF($D4=6,DL4,((MIN((VLOOKUP($D4,$A$234:$E$241,5,0)),DL4)))))))))/IF(AND($D4=2,'ראשי-פרטים כלליים וריכוז הוצאות'!$D$66&lt;&gt;4),1.2,1)</f>
        <v>0</v>
      </c>
      <c r="DO4" s="227"/>
      <c r="DP4" s="228"/>
      <c r="DQ4" s="222"/>
      <c r="DR4" s="226"/>
      <c r="DS4" s="187">
        <f>IF(OR(DQ4=0,DR4=0),0,IF($D4=6,DR4*MIN((VLOOKUP($D4,$A$234:$E$241,5,0)),DQ4),DQ4*MIN((VLOOKUP($D4,$A$234:$E$241,5,0)),DR4)))/12</f>
        <v>0</v>
      </c>
      <c r="DT4" s="15">
        <f>+(IF(OR($B4=0,$C4=0,$D4=0,$DC$2&gt;$ES$1),0,IF(OR(DO4=0,DQ4=0,DR4=0),0,MIN((VLOOKUP($D4,$A$234:$C$241,3,0))*(IF($D4=6,DR4,DQ4))*((MIN((VLOOKUP($D4,$A$234:$E$241,5,0)),(IF($D4=6,DQ4,DR4))))),MIN((VLOOKUP($D4,$A$234:$C$241,3,0)),(DO4+DP4))*(IF($D4=6,DR4,((MIN((VLOOKUP($D4,$A$234:$E$241,5,0)),DR4)))))))))/IF(AND($D4=2,'ראשי-פרטים כלליים וריכוז הוצאות'!$D$66&lt;&gt;4),1.2,1)</f>
        <v>0</v>
      </c>
      <c r="DU4" s="227"/>
      <c r="DV4" s="228"/>
      <c r="DW4" s="222"/>
      <c r="DX4" s="226"/>
      <c r="DY4" s="187">
        <f>IF(OR(DW4=0,DX4=0),0,IF($D4=6,DX4*MIN((VLOOKUP($D4,$A$234:$E$241,5,0)),DW4),DW4*MIN((VLOOKUP($D4,$A$234:$E$241,5,0)),DX4)))/12</f>
        <v>0</v>
      </c>
      <c r="DZ4" s="15">
        <f>+(IF(OR($B4=0,$C4=0,$D4=0,$DC$2&gt;$ES$1),0,IF(OR(DU4=0,DW4=0,DX4=0),0,MIN((VLOOKUP($D4,$A$234:$C$241,3,0))*(IF($D4=6,DX4,DW4))*((MIN((VLOOKUP($D4,$A$234:$E$241,5,0)),(IF($D4=6,DW4,DX4))))),MIN((VLOOKUP($D4,$A$234:$C$241,3,0)),(DU4+DV4))*(IF($D4=6,DX4,((MIN((VLOOKUP($D4,$A$234:$E$241,5,0)),DX4)))))))))/IF(AND($D4=2,'ראשי-פרטים כלליים וריכוז הוצאות'!$D$66&lt;&gt;4),1.2,1)</f>
        <v>0</v>
      </c>
      <c r="EA4" s="227"/>
      <c r="EB4" s="228"/>
      <c r="EC4" s="222"/>
      <c r="ED4" s="226"/>
      <c r="EE4" s="187">
        <f>IF(OR(EC4=0,ED4=0),0,IF($D4=6,ED4*MIN((VLOOKUP($D4,$A$234:$E$241,5,0)),EC4),EC4*MIN((VLOOKUP($D4,$A$234:$E$241,5,0)),ED4)))/12</f>
        <v>0</v>
      </c>
      <c r="EF4" s="15">
        <f>+(IF(OR($B4=0,$C4=0,$D4=0,$DC$2&gt;$ES$1),0,IF(OR(EA4=0,EC4=0,ED4=0),0,MIN((VLOOKUP($D4,$A$234:$C$241,3,0))*(IF($D4=6,ED4,EC4))*((MIN((VLOOKUP($D4,$A$234:$E$241,5,0)),(IF($D4=6,EC4,ED4))))),MIN((VLOOKUP($D4,$A$234:$C$241,3,0)),(EA4+EB4))*(IF($D4=6,ED4,((MIN((VLOOKUP($D4,$A$234:$E$241,5,0)),ED4)))))))))/IF(AND($D4=2,'ראשי-פרטים כלליים וריכוז הוצאות'!$D$66&lt;&gt;4),1.2,1)</f>
        <v>0</v>
      </c>
      <c r="EG4" s="227"/>
      <c r="EH4" s="228"/>
      <c r="EI4" s="222"/>
      <c r="EJ4" s="226"/>
      <c r="EK4" s="187">
        <f>IF(OR(EI4=0,EJ4=0),0,IF($D4=6,EJ4*MIN((VLOOKUP($D4,$A$234:$E$241,5,0)),EI4),EI4*MIN((VLOOKUP($D4,$A$234:$E$241,5,0)),EJ4)))/12</f>
        <v>0</v>
      </c>
      <c r="EL4" s="15">
        <f>+(IF(OR($B4=0,$C4=0,$D4=0,$DC$2&gt;$ES$1),0,IF(OR(EG4=0,EI4=0,EJ4=0),0,MIN((VLOOKUP($D4,$A$234:$C$241,3,0))*(IF($D4=6,EJ4,EI4))*((MIN((VLOOKUP($D4,$A$234:$E$241,5,0)),(IF($D4=6,EI4,EJ4))))),MIN((VLOOKUP($D4,$A$234:$C$241,3,0)),(EG4+EH4))*(IF($D4=6,EJ4,((MIN((VLOOKUP($D4,$A$234:$E$241,5,0)),EJ4)))))))))/IF(AND($D4=2,'ראשי-פרטים כלליים וריכוז הוצאות'!$D$66&lt;&gt;4),1.2,1)</f>
        <v>0</v>
      </c>
      <c r="EM4" s="227"/>
      <c r="EN4" s="228"/>
      <c r="EO4" s="222"/>
      <c r="EP4" s="226"/>
      <c r="EQ4" s="187">
        <f>IF(OR(EO4=0,EP4=0),0,IF($D4=6,EP4*MIN((VLOOKUP($D4,$A$234:$E$241,5,0)),EO4),EO4*MIN((VLOOKUP($D4,$A$234:$E$241,5,0)),EP4)))/12</f>
        <v>0</v>
      </c>
      <c r="ER4" s="15">
        <f>+(IF(OR($B4=0,$C4=0,$D4=0,$DC$2&gt;$ES$1),0,IF(OR(EM4=0,EO4=0,EP4=0),0,MIN((VLOOKUP($D4,$A$234:$C$241,3,0))*(IF($D4=6,EP4,EO4))*((MIN((VLOOKUP($D4,$A$234:$E$241,5,0)),(IF($D4=6,EO4,EP4))))),MIN((VLOOKUP($D4,$A$234:$C$241,3,0)),(EM4+EN4))*(IF($D4=6,EP4,((MIN((VLOOKUP($D4,$A$234:$E$241,5,0)),EP4)))))))))/IF(AND($D4=2,'ראשי-פרטים כלליים וריכוז הוצאות'!$D$66&lt;&gt;4),1.2,1)</f>
        <v>0</v>
      </c>
      <c r="ES4" s="62">
        <f>IF(EP4=0,0,1)+IF(EJ4=0,0,1)+IF(ED4=0,0,1)+IF(DX4=0,0,1)+IF(DR4=0,0,1)+IF(DL4=0,0,1)+IF(DF4=0,0,1)+IF(CZ4=0,0,1)+IF(CT4=0,0,1)+IF(CN4=0,0,1)+IF(CH4=0,0,1)+IF(CB4=0,0,1)+IF(BV4=0,0,1)+IF(BP4=0,0,1)+IF(BJ4=0,0,1)+IF(BD4=0,0,1)+IF(AX4=0,0,1)+IF(AR4=0,0,1)+IF(AL4=0,0,1)+IF(AF4=0,0,1)+IF(Z4=0,0,1)+IF(T4=0,0,1)+IF(N4=0,0,1)+IF(H4=0,0,1)</f>
        <v>0</v>
      </c>
      <c r="ET4" s="183">
        <f>IF(ES4=0,0.000001,SUM(EP4,EJ4,ED4,DX4,DR4,DL4,DF4,CZ4,CT4,CN4,CH4,CB4,BV4,BP4,BJ4,BD4,AX4,AR4,AL4,AF4,Z4,T4,N4,H4)/ES4)</f>
        <v>9.9999999999999995E-7</v>
      </c>
      <c r="EU4" s="184">
        <f>+I4+O4+U4+AA4+AG4+AM4+AS4+AY4+BE4+BK4+BQ4+BW4+CC4+CI4+CO4+CU4+DA4+DG4+DM4+DS4+DY4+EE4+EK4+EQ4</f>
        <v>0</v>
      </c>
      <c r="EV4" s="62">
        <f>+(EM4+EN4)*EP4+(EG4+EH4)*EJ4+(EA4+EB4)*ED4+(DU4+DV4)*DX4+(DO4+DP4)*DR4+(DI4+DJ4)*DL4+(DC4+DD4)*DF4+(CW4+CX4)*CZ4+(CQ4+CR4)*CT4+(CK4+CL4)*CN4+(CE4+CF4)*CH4+(BY4+BZ4)*CB4+(BS4+BT4)*BV4+(BM4+BN4)*BP4+(BG4+BH4)*BJ4+(BA4+BB4)*BD4+(AU4+AV4)*AX4+(AO4+AP4)*AR4+(AI4+AJ4)*AL4+(AC4+AD4)*AF4+(W4+X4)*Z4+(Q4+R4)*T4+(K4+L4)*N4+(E4+F4)*H4</f>
        <v>0</v>
      </c>
      <c r="EW4" s="62">
        <v>0</v>
      </c>
      <c r="EX4" s="15">
        <f>SUM(DN4,DT4,DZ4,EF4,EL4,ER4,DH4,DB4,CV4,CP4,CJ4,CD4,BX4,BR4,BL4,BF4,AZ4,AT4,AN4,AH4,AB4,V4,P4,J4)</f>
        <v>0</v>
      </c>
      <c r="EY4" s="219"/>
      <c r="EZ4" s="62">
        <f>MIN(EX4+EY4*ET4*ES4/$FA$1/IF(AND($D4=2,'ראשי-פרטים כלליים וריכוז הוצאות'!$D$66&lt;&gt;4),1.2,1),IF($D4&gt;0,VLOOKUP($D4,$A$234:$C$241,3,0)*12*EU4,0))</f>
        <v>0</v>
      </c>
      <c r="FA4" s="229"/>
      <c r="FB4" s="293">
        <f>IF(AND($D4&lt;=5,FA4="כן"),MIN(EZ4*1.06,IF($D4&gt;0,VLOOKUP($D4,$A$234:$C$241,3,0)*$FA$1)),EZ4)</f>
        <v>0</v>
      </c>
      <c r="FC4" s="296">
        <f>B4</f>
        <v>0</v>
      </c>
      <c r="FD4" s="62">
        <f>C4</f>
        <v>0</v>
      </c>
      <c r="FE4" s="62">
        <f>D4</f>
        <v>0</v>
      </c>
      <c r="FF4" s="184">
        <f>EU4</f>
        <v>0</v>
      </c>
      <c r="FG4" s="62">
        <f>EW4</f>
        <v>0</v>
      </c>
      <c r="FH4" s="62">
        <f>FB4</f>
        <v>0</v>
      </c>
      <c r="FI4" s="274"/>
      <c r="FJ4" s="274"/>
      <c r="FK4" s="297"/>
    </row>
    <row r="5" spans="1:256" s="6" customFormat="1" ht="24" customHeight="1" x14ac:dyDescent="0.2">
      <c r="A5" s="112">
        <v>2</v>
      </c>
      <c r="B5" s="232"/>
      <c r="C5" s="232"/>
      <c r="D5" s="230"/>
      <c r="E5" s="220"/>
      <c r="F5" s="221"/>
      <c r="G5" s="222"/>
      <c r="H5" s="223"/>
      <c r="I5" s="187">
        <f t="shared" ref="I5:I68" si="0">IF(OR($G5=0,$H5=0),0,IF($D5=6,$H5*MIN((VLOOKUP($D5,$A$234:$E$241,5,0)),$G5),$G5*MIN((VLOOKUP($D5,$A$234:$E$241,5,0)),$H5)))/12</f>
        <v>0</v>
      </c>
      <c r="J5" s="15">
        <f>(IF(OR($B5=0,$C5=0,$D5=0,$E$2&gt;$ES$1),0,IF(OR($E5=0,$G5=0,$H5=0),0,MIN((VLOOKUP($D5,$A$234:$C$241,3,0))*(IF($D5=6,$H5,$G5))*((MIN((VLOOKUP($D5,$A$234:$E$241,5,0)),(IF($D5=6,$G5,$H5))))),MIN((VLOOKUP($D5,$A$234:$C$241,3,0)),($E5+$F5))*(IF($D5=6,$H5,((MIN((VLOOKUP($D5,$A$234:$E$241,5,0)),$H5)))))))))/IF(AND($D5=2,'ראשי-פרטים כלליים וריכוז הוצאות'!$D$66&lt;&gt;4),1.2,1)</f>
        <v>0</v>
      </c>
      <c r="K5" s="224"/>
      <c r="L5" s="225"/>
      <c r="M5" s="222"/>
      <c r="N5" s="226"/>
      <c r="O5" s="187">
        <f t="shared" ref="O5:O68" si="1">IF(OR($M5=0,$N5=0),0,IF($D5=6,$N5*MIN((VLOOKUP($D5,$A$234:$E$241,5,0)),$M5),$M5*MIN((VLOOKUP($D5,$A$234:$E$241,5,0)),$N5)))/12</f>
        <v>0</v>
      </c>
      <c r="P5" s="15">
        <f>+(IF(OR($B5=0,$C5=0,$D5=0,$K$2&gt;$ES$1),0,IF(OR($K5=0,$M5=0,$N5=0),0,MIN((VLOOKUP($D5,$A$234:$C$241,3,0))*(IF($D5=6,$N5,$M5))*((MIN((VLOOKUP($D5,$A$234:$E$241,5,0)),(IF($D5=6,$M5,$N5))))),MIN((VLOOKUP($D5,$A$234:$C$241,3,0)),($K5+$L5))*(IF($D5=6,$N5,((MIN((VLOOKUP($D5,$A$234:$E$241,5,0)),$N5)))))))))/IF(AND($D5=2,'ראשי-פרטים כלליים וריכוז הוצאות'!$D$66&lt;&gt;4),1.2,1)</f>
        <v>0</v>
      </c>
      <c r="Q5" s="227"/>
      <c r="R5" s="228"/>
      <c r="S5" s="222"/>
      <c r="T5" s="226"/>
      <c r="U5" s="187">
        <f t="shared" ref="U5:U68" si="2">IF(OR($S5=0,$T5=0),0,IF($D5=6,$T5*MIN((VLOOKUP($D5,$A$234:$E$241,5,0)),$S5),$S5*MIN((VLOOKUP($D5,$A$234:$E$241,5,0)),$T5)))/12</f>
        <v>0</v>
      </c>
      <c r="V5" s="15">
        <f>+(IF(OR($B5=0,$C5=0,$D5=0,$Q$2&gt;$ES$1),0,IF(OR(Q5=0,S5=0,T5=0),0,MIN((VLOOKUP($D5,$A$234:$C$241,3,0))*(IF($D5=6,T5,S5))*((MIN((VLOOKUP($D5,$A$234:$E$241,5,0)),(IF($D5=6,S5,T5))))),MIN((VLOOKUP($D5,$A$234:$C$241,3,0)),(Q5+R5))*(IF($D5=6,T5,((MIN((VLOOKUP($D5,$A$234:$E$241,5,0)),T5)))))))))/IF(AND($D5=2,'ראשי-פרטים כלליים וריכוז הוצאות'!$D$66&lt;&gt;4),1.2,1)</f>
        <v>0</v>
      </c>
      <c r="W5" s="220"/>
      <c r="X5" s="221"/>
      <c r="Y5" s="222"/>
      <c r="Z5" s="226"/>
      <c r="AA5" s="187">
        <f t="shared" ref="AA5:AA68" si="3">IF(OR($Y5=0,$Z5=0),0,IF($D5=6,$Z5*MIN((VLOOKUP($D5,$A$234:$E$241,5,0)),$Y5),$Y5*MIN((VLOOKUP($D5,$A$234:$E$241,5,0)),$Z5)))/12</f>
        <v>0</v>
      </c>
      <c r="AB5" s="15">
        <f>+(IF(OR($B5=0,$C5=0,$D5=0,$W$2&gt;$ES$1),0,IF(OR(W5=0,Y5=0,Z5=0),0,MIN((VLOOKUP($D5,$A$234:$C$241,3,0))*(IF($D5=6,Z5,Y5))*((MIN((VLOOKUP($D5,$A$234:$E$241,5,0)),(IF($D5=6,Y5,Z5))))),MIN((VLOOKUP($D5,$A$234:$C$241,3,0)),(W5+X5))*(IF($D5=6,Z5,((MIN((VLOOKUP($D5,$A$234:$E$241,5,0)),Z5)))))))))/IF(AND($D5=2,'ראשי-פרטים כלליים וריכוז הוצאות'!$D$66&lt;&gt;4),1.2,1)</f>
        <v>0</v>
      </c>
      <c r="AC5" s="224"/>
      <c r="AD5" s="225"/>
      <c r="AE5" s="222"/>
      <c r="AF5" s="226"/>
      <c r="AG5" s="187">
        <f t="shared" ref="AG5:AG68" si="4">IF(OR($AE5=0,$AF5=0),0,IF($D5=6,$AF5*MIN((VLOOKUP($D5,$A$234:$E$241,5,0)),$AE5),$AE5*MIN((VLOOKUP($D5,$A$234:$E$241,5,0)),$AF5)))/12</f>
        <v>0</v>
      </c>
      <c r="AH5" s="15">
        <f>+(IF(OR($B5=0,$C5=0,$D5=0,$AC$2&gt;$ES$1),0,IF(OR(AC5=0,AE5=0,AF5=0),0,MIN((VLOOKUP($D5,$A$234:$C$241,3,0))*(IF($D5=6,AF5,AE5))*((MIN((VLOOKUP($D5,$A$234:$E$241,5,0)),(IF($D5=6,AE5,AF5))))),MIN((VLOOKUP($D5,$A$234:$C$241,3,0)),(AC5+AD5))*(IF($D5=6,AF5,((MIN((VLOOKUP($D5,$A$234:$E$241,5,0)),AF5)))))))))/IF(AND($D5=2,'ראשי-פרטים כלליים וריכוז הוצאות'!$D$66&lt;&gt;4),1.2,1)</f>
        <v>0</v>
      </c>
      <c r="AI5" s="227"/>
      <c r="AJ5" s="228"/>
      <c r="AK5" s="222"/>
      <c r="AL5" s="226"/>
      <c r="AM5" s="187">
        <f t="shared" ref="AM5:AM68" si="5">IF(OR($AK5=0,$AL5=0),0,IF($D5=6,$AL5*MIN((VLOOKUP($D5,$A$234:$E$241,5,0)),$AK5),$AK5*MIN((VLOOKUP($D5,$A$234:$E$241,5,0)),$AL5)))/12</f>
        <v>0</v>
      </c>
      <c r="AN5" s="15">
        <f>+(IF(OR($B5=0,$C5=0,$D5=0,$AI$2&gt;$ES$1),0,IF(OR(AI5=0,AK5=0,AL5=0),0,MIN((VLOOKUP($D5,$A$234:$C$241,3,0))*(IF($D5=6,AL5,AK5))*((MIN((VLOOKUP($D5,$A$234:$E$241,5,0)),(IF($D5=6,AK5,AL5))))),MIN((VLOOKUP($D5,$A$234:$C$241,3,0)),(AI5+AJ5))*(IF($D5=6,AL5,((MIN((VLOOKUP($D5,$A$234:$E$241,5,0)),AL5)))))))))/IF(AND($D5=2,'ראשי-פרטים כלליים וריכוז הוצאות'!$D$66&lt;&gt;4),1.2,1)</f>
        <v>0</v>
      </c>
      <c r="AO5" s="220"/>
      <c r="AP5" s="221"/>
      <c r="AQ5" s="222"/>
      <c r="AR5" s="226"/>
      <c r="AS5" s="187">
        <f t="shared" ref="AS5:AS68" si="6">IF(OR($AQ5=0,$AR5=0),0,IF($D5=6,$AR5*MIN((VLOOKUP($D5,$A$234:$E$241,5,0)),$AQ5),$AQ5*MIN((VLOOKUP($D5,$A$234:$E$241,5,0)),$AR5)))/12</f>
        <v>0</v>
      </c>
      <c r="AT5" s="15">
        <f>+(IF(OR($B5=0,$C5=0,$D5=0,$AO$2&gt;$ES$1),0,IF(OR(AO5=0,AQ5=0,AR5=0),0,MIN((VLOOKUP($D5,$A$234:$C$241,3,0))*(IF($D5=6,AR5,AQ5))*((MIN((VLOOKUP($D5,$A$234:$E$241,5,0)),(IF($D5=6,AQ5,AR5))))),MIN((VLOOKUP($D5,$A$234:$C$241,3,0)),(AO5+AP5))*(IF($D5=6,AR5,((MIN((VLOOKUP($D5,$A$234:$E$241,5,0)),AR5)))))))))/IF(AND($D5=2,'ראשי-פרטים כלליים וריכוז הוצאות'!$D$66&lt;&gt;4),1.2,1)</f>
        <v>0</v>
      </c>
      <c r="AU5" s="224"/>
      <c r="AV5" s="225"/>
      <c r="AW5" s="222"/>
      <c r="AX5" s="226"/>
      <c r="AY5" s="187">
        <f t="shared" ref="AY5:AY68" si="7">IF(OR($AW5=0,$AX5=0),0,IF($D5=6,$AX5*MIN((VLOOKUP($D5,$A$234:$E$241,5,0)),$AW5),$AW5*MIN((VLOOKUP($D5,$A$234:$E$241,5,0)),$AX5)))/12</f>
        <v>0</v>
      </c>
      <c r="AZ5" s="15">
        <f>+(IF(OR($B5=0,$C5=0,$D5=0,$AU$2&gt;$ES$1),0,IF(OR(AU5=0,AW5=0,AX5=0),0,MIN((VLOOKUP($D5,$A$234:$C$241,3,0))*(IF($D5=6,AX5,AW5))*((MIN((VLOOKUP($D5,$A$234:$E$241,5,0)),(IF($D5=6,AW5,AX5))))),MIN((VLOOKUP($D5,$A$234:$C$241,3,0)),(AU5+AV5))*(IF($D5=6,AX5,((MIN((VLOOKUP($D5,$A$234:$E$241,5,0)),AX5)))))))))/IF(AND($D5=2,'ראשי-פרטים כלליים וריכוז הוצאות'!$D$66&lt;&gt;4),1.2,1)</f>
        <v>0</v>
      </c>
      <c r="BA5" s="227"/>
      <c r="BB5" s="228"/>
      <c r="BC5" s="222"/>
      <c r="BD5" s="226"/>
      <c r="BE5" s="187">
        <f t="shared" ref="BE5:BE68" si="8">IF(OR($BC5=0,$BD5=0),0,IF($D5=6,$BD5*MIN((VLOOKUP($D5,$A$234:$E$241,5,0)),$BC5),$BC5*MIN((VLOOKUP($D5,$A$234:$E$241,5,0)),$BD5)))/12</f>
        <v>0</v>
      </c>
      <c r="BF5" s="15">
        <f>+(IF(OR($B5=0,$C5=0,$D5=0,$BA$2&gt;$ES$1),0,IF(OR(BA5=0,BC5=0,BD5=0),0,MIN((VLOOKUP($D5,$A$234:$C$241,3,0))*(IF($D5=6,BD5,BC5))*((MIN((VLOOKUP($D5,$A$234:$E$241,5,0)),(IF($D5=6,BC5,BD5))))),MIN((VLOOKUP($D5,$A$234:$C$241,3,0)),(BA5+BB5))*(IF($D5=6,BD5,((MIN((VLOOKUP($D5,$A$234:$E$241,5,0)),BD5)))))))))/IF(AND($D5=2,'ראשי-פרטים כלליים וריכוז הוצאות'!$D$66&lt;&gt;4),1.2,1)</f>
        <v>0</v>
      </c>
      <c r="BG5" s="227"/>
      <c r="BH5" s="228"/>
      <c r="BI5" s="222"/>
      <c r="BJ5" s="226"/>
      <c r="BK5" s="187">
        <f t="shared" ref="BK5:BK68" si="9">IF(OR($BI5=0,$BJ5=0),0,IF($D5=6,$BJ5*MIN((VLOOKUP($D5,$A$234:$E$241,5,0)),$BI5),$BI5*MIN((VLOOKUP($D5,$A$234:$E$241,5,0)),$BJ5)))/12</f>
        <v>0</v>
      </c>
      <c r="BL5" s="15">
        <f>+(IF(OR($B5=0,$C5=0,$D5=0,$BG$2&gt;$ES$1),0,IF(OR(BG5=0,BI5=0,BJ5=0),0,MIN((VLOOKUP($D5,$A$234:$C$241,3,0))*(IF($D5=6,BJ5,BI5))*((MIN((VLOOKUP($D5,$A$234:$E$241,5,0)),(IF($D5=6,BI5,BJ5))))),MIN((VLOOKUP($D5,$A$234:$C$241,3,0)),(BG5+BH5))*(IF($D5=6,BJ5,((MIN((VLOOKUP($D5,$A$234:$E$241,5,0)),BJ5)))))))))/IF(AND($D5=2,'ראשי-פרטים כלליים וריכוז הוצאות'!$D$66&lt;&gt;4),1.2,1)</f>
        <v>0</v>
      </c>
      <c r="BM5" s="227"/>
      <c r="BN5" s="228"/>
      <c r="BO5" s="222"/>
      <c r="BP5" s="226"/>
      <c r="BQ5" s="187">
        <f t="shared" ref="BQ5:BQ68" si="10">IF(OR($BO5=0,$BP5=0),0,IF($D5=6,$BP5*MIN((VLOOKUP($D5,$A$234:$E$241,5,0)),$BO5),$BO5*MIN((VLOOKUP($D5,$A$234:$E$241,5,0)),$BP5)))/12</f>
        <v>0</v>
      </c>
      <c r="BR5" s="15">
        <f>+(IF(OR($B5=0,$C5=0,$D5=0,$BM$2&gt;$ES$1),0,IF(OR(BM5=0,BO5=0,BP5=0),0,MIN((VLOOKUP($D5,$A$234:$C$241,3,0))*(IF($D5=6,BP5,BO5))*((MIN((VLOOKUP($D5,$A$234:$E$241,5,0)),(IF($D5=6,BO5,BP5))))),MIN((VLOOKUP($D5,$A$234:$C$241,3,0)),(BM5+BN5))*(IF($D5=6,BP5,((MIN((VLOOKUP($D5,$A$234:$E$241,5,0)),BP5)))))))))/IF(AND($D5=2,'ראשי-פרטים כלליים וריכוז הוצאות'!$D$66&lt;&gt;4),1.2,1)</f>
        <v>0</v>
      </c>
      <c r="BS5" s="227"/>
      <c r="BT5" s="228"/>
      <c r="BU5" s="222"/>
      <c r="BV5" s="226"/>
      <c r="BW5" s="187">
        <f t="shared" ref="BW5:BW68" si="11">IF(OR($BU5=0,$BV5=0),0,IF($D5=6,$BV5*MIN((VLOOKUP($D5,$A$234:$E$241,5,0)),$BU5),$BU5*MIN((VLOOKUP($D5,$A$234:$E$241,5,0)),$BV5)))/12</f>
        <v>0</v>
      </c>
      <c r="BX5" s="15">
        <f>+(IF(OR($B5=0,$C5=0,$D5=0,$BS$2&gt;$ES$1),0,IF(OR(BS5=0,BU5=0,BV5=0),0,MIN((VLOOKUP($D5,$A$234:$C$241,3,0))*(IF($D5=6,BV5,BU5))*((MIN((VLOOKUP($D5,$A$234:$E$241,5,0)),(IF($D5=6,BU5,BV5))))),MIN((VLOOKUP($D5,$A$234:$C$241,3,0)),(BS5+BT5))*(IF($D5=6,BV5,((MIN((VLOOKUP($D5,$A$234:$E$241,5,0)),BV5)))))))))/IF(AND($D5=2,'ראשי-פרטים כלליים וריכוז הוצאות'!$D$66&lt;&gt;4),1.2,1)</f>
        <v>0</v>
      </c>
      <c r="BY5" s="227"/>
      <c r="BZ5" s="228"/>
      <c r="CA5" s="222"/>
      <c r="CB5" s="226"/>
      <c r="CC5" s="187">
        <f t="shared" ref="CC5:CC68" si="12">IF(OR($CA5=0,$CB5=0),0,IF($D5=6,$CB5*MIN((VLOOKUP($D5,$A$234:$E$241,5,0)),$CA5),$CA5*MIN((VLOOKUP($D5,$A$234:$E$241,5,0)),$CB5)))/12</f>
        <v>0</v>
      </c>
      <c r="CD5" s="15">
        <f>+(IF(OR($B5=0,$C5=0,$D5=0,$BY$2&gt;$ES$1),0,IF(OR(BY5=0,CA5=0,CB5=0),0,MIN((VLOOKUP($D5,$A$234:$C$241,3,0))*(IF($D5=6,CB5,CA5))*((MIN((VLOOKUP($D5,$A$234:$E$241,5,0)),(IF($D5=6,CA5,CB5))))),MIN((VLOOKUP($D5,$A$234:$C$241,3,0)),(BY5+BZ5))*(IF($D5=6,CB5,((MIN((VLOOKUP($D5,$A$234:$E$241,5,0)),CB5)))))))))/IF(AND($D5=2,'ראשי-פרטים כלליים וריכוז הוצאות'!$D$66&lt;&gt;4),1.2,1)</f>
        <v>0</v>
      </c>
      <c r="CE5" s="227"/>
      <c r="CF5" s="228"/>
      <c r="CG5" s="222"/>
      <c r="CH5" s="226"/>
      <c r="CI5" s="187">
        <f t="shared" ref="CI5:CI68" si="13">IF(OR($CG5=0,$CH5=0),0,IF($D5=6,$CH5*MIN((VLOOKUP($D5,$A$234:$E$241,5,0)),$CG5),$CG5*MIN((VLOOKUP($D5,$A$234:$E$241,5,0)),$CH5)))/12</f>
        <v>0</v>
      </c>
      <c r="CJ5" s="15">
        <f>+(IF(OR($B5=0,$C5=0,$D5=0,$CE$2&gt;$ES$1),0,IF(OR(CE5=0,CG5=0,CH5=0),0,MIN((VLOOKUP($D5,$A$234:$C$241,3,0))*(IF($D5=6,CH5,CG5))*((MIN((VLOOKUP($D5,$A$234:$E$241,5,0)),(IF($D5=6,CG5,CH5))))),MIN((VLOOKUP($D5,$A$234:$C$241,3,0)),(CE5+CF5))*(IF($D5=6,CH5,((MIN((VLOOKUP($D5,$A$234:$E$241,5,0)),CH5)))))))))/IF(AND($D5=2,'ראשי-פרטים כלליים וריכוז הוצאות'!$D$66&lt;&gt;4),1.2,1)</f>
        <v>0</v>
      </c>
      <c r="CK5" s="227"/>
      <c r="CL5" s="228"/>
      <c r="CM5" s="222"/>
      <c r="CN5" s="226"/>
      <c r="CO5" s="187">
        <f t="shared" ref="CO5:CO68" si="14">IF(OR($CM5=0,$CN5=0),0,IF($D5=6,$CN5*MIN((VLOOKUP($D5,$A$234:$E$241,5,0)),$CM5),$CM5*MIN((VLOOKUP($D5,$A$234:$E$241,5,0)),$CN5)))/12</f>
        <v>0</v>
      </c>
      <c r="CP5" s="15">
        <f>+(IF(OR($B5=0,$C5=0,$D5=0,$CK$2&gt;$ES$1),0,IF(OR(CK5=0,CM5=0,CN5=0),0,MIN((VLOOKUP($D5,$A$234:$C$241,3,0))*(IF($D5=6,CN5,CM5))*((MIN((VLOOKUP($D5,$A$234:$E$241,5,0)),(IF($D5=6,CM5,CN5))))),MIN((VLOOKUP($D5,$A$234:$C$241,3,0)),(CK5+CL5))*(IF($D5=6,CN5,((MIN((VLOOKUP($D5,$A$234:$E$241,5,0)),CN5)))))))))/IF(AND($D5=2,'ראשי-פרטים כלליים וריכוז הוצאות'!$D$66&lt;&gt;4),1.2,1)</f>
        <v>0</v>
      </c>
      <c r="CQ5" s="227"/>
      <c r="CR5" s="228"/>
      <c r="CS5" s="222"/>
      <c r="CT5" s="226"/>
      <c r="CU5" s="187">
        <f t="shared" ref="CU5:CU68" si="15">IF(OR($CS5=0,$CT5=0),0,IF($D5=6,$CT5*MIN((VLOOKUP($D5,$A$234:$E$241,5,0)),$CS5),$CS5*MIN((VLOOKUP($D5,$A$234:$E$241,5,0)),$CT5)))/12</f>
        <v>0</v>
      </c>
      <c r="CV5" s="15">
        <f>+(IF(OR($B5=0,$C5=0,$D5=0,$CQ$2&gt;$ES$1),0,IF(OR(CQ5=0,CS5=0,CT5=0),0,MIN((VLOOKUP($D5,$A$234:$C$241,3,0))*(IF($D5=6,CT5,CS5))*((MIN((VLOOKUP($D5,$A$234:$E$241,5,0)),(IF($D5=6,CS5,CT5))))),MIN((VLOOKUP($D5,$A$234:$C$241,3,0)),(CQ5+CR5))*(IF($D5=6,CT5,((MIN((VLOOKUP($D5,$A$234:$E$241,5,0)),CT5)))))))))/IF(AND($D5=2,'ראשי-פרטים כלליים וריכוז הוצאות'!$D$66&lt;&gt;4),1.2,1)</f>
        <v>0</v>
      </c>
      <c r="CW5" s="227"/>
      <c r="CX5" s="228"/>
      <c r="CY5" s="222"/>
      <c r="CZ5" s="226"/>
      <c r="DA5" s="187">
        <f t="shared" ref="DA5:DA68" si="16">IF(OR($CY5=0,$CZ5=0),0,IF($D5=6,$CZ5*MIN((VLOOKUP($D5,$A$234:$E$241,5,0)),$CY5),$CY5*MIN((VLOOKUP($D5,$A$234:$E$241,5,0)),$CZ5)))/12</f>
        <v>0</v>
      </c>
      <c r="DB5" s="15">
        <f>+(IF(OR($B5=0,$C5=0,$D5=0,$CW$2&gt;$ES$1),0,IF(OR(CW5=0,CY5=0,CZ5=0),0,MIN((VLOOKUP($D5,$A$234:$C$241,3,0))*(IF($D5=6,CZ5,CY5))*((MIN((VLOOKUP($D5,$A$234:$E$241,5,0)),(IF($D5=6,CY5,CZ5))))),MIN((VLOOKUP($D5,$A$234:$C$241,3,0)),(CW5+CX5))*(IF($D5=6,CZ5,((MIN((VLOOKUP($D5,$A$234:$E$241,5,0)),CZ5)))))))))/IF(AND($D5=2,'ראשי-פרטים כלליים וריכוז הוצאות'!$D$66&lt;&gt;4),1.2,1)</f>
        <v>0</v>
      </c>
      <c r="DC5" s="227"/>
      <c r="DD5" s="228"/>
      <c r="DE5" s="222"/>
      <c r="DF5" s="226"/>
      <c r="DG5" s="187">
        <f t="shared" ref="DG5:DG68" si="17">IF(OR(DE5=0,DF5=0),0,IF($D5=6,DF5*MIN((VLOOKUP($D5,$A$234:$E$241,5,0)),DE5),DE5*MIN((VLOOKUP($D5,$A$234:$E$241,5,0)),DF5)))/12</f>
        <v>0</v>
      </c>
      <c r="DH5" s="15">
        <f>+(IF(OR($B5=0,$C5=0,$D5=0,$DC$2&gt;$ES$1),0,IF(OR(DC5=0,DE5=0,DF5=0),0,MIN((VLOOKUP($D5,$A$234:$C$241,3,0))*(IF($D5=6,DF5,DE5))*((MIN((VLOOKUP($D5,$A$234:$E$241,5,0)),(IF($D5=6,DE5,DF5))))),MIN((VLOOKUP($D5,$A$234:$C$241,3,0)),(DC5+DD5))*(IF($D5=6,DF5,((MIN((VLOOKUP($D5,$A$234:$E$241,5,0)),DF5)))))))))/IF(AND($D5=2,'ראשי-פרטים כלליים וריכוז הוצאות'!$D$66&lt;&gt;4),1.2,1)</f>
        <v>0</v>
      </c>
      <c r="DI5" s="227"/>
      <c r="DJ5" s="228"/>
      <c r="DK5" s="222"/>
      <c r="DL5" s="226"/>
      <c r="DM5" s="187">
        <f t="shared" ref="DM5:DM68" si="18">IF(OR(DK5=0,DL5=0),0,IF($D5=6,DL5*MIN((VLOOKUP($D5,$A$234:$E$241,5,0)),DK5),DK5*MIN((VLOOKUP($D5,$A$234:$E$241,5,0)),DL5)))/12</f>
        <v>0</v>
      </c>
      <c r="DN5" s="15">
        <f>+(IF(OR($B5=0,$C5=0,$D5=0,$DC$2&gt;$ES$1),0,IF(OR(DI5=0,DK5=0,DL5=0),0,MIN((VLOOKUP($D5,$A$234:$C$241,3,0))*(IF($D5=6,DL5,DK5))*((MIN((VLOOKUP($D5,$A$234:$E$241,5,0)),(IF($D5=6,DK5,DL5))))),MIN((VLOOKUP($D5,$A$234:$C$241,3,0)),(DI5+DJ5))*(IF($D5=6,DL5,((MIN((VLOOKUP($D5,$A$234:$E$241,5,0)),DL5)))))))))/IF(AND($D5=2,'ראשי-פרטים כלליים וריכוז הוצאות'!$D$66&lt;&gt;4),1.2,1)</f>
        <v>0</v>
      </c>
      <c r="DO5" s="227"/>
      <c r="DP5" s="228"/>
      <c r="DQ5" s="222"/>
      <c r="DR5" s="226"/>
      <c r="DS5" s="187">
        <f t="shared" ref="DS5:DS68" si="19">IF(OR(DQ5=0,DR5=0),0,IF($D5=6,DR5*MIN((VLOOKUP($D5,$A$234:$E$241,5,0)),DQ5),DQ5*MIN((VLOOKUP($D5,$A$234:$E$241,5,0)),DR5)))/12</f>
        <v>0</v>
      </c>
      <c r="DT5" s="15">
        <f>+(IF(OR($B5=0,$C5=0,$D5=0,$DC$2&gt;$ES$1),0,IF(OR(DO5=0,DQ5=0,DR5=0),0,MIN((VLOOKUP($D5,$A$234:$C$241,3,0))*(IF($D5=6,DR5,DQ5))*((MIN((VLOOKUP($D5,$A$234:$E$241,5,0)),(IF($D5=6,DQ5,DR5))))),MIN((VLOOKUP($D5,$A$234:$C$241,3,0)),(DO5+DP5))*(IF($D5=6,DR5,((MIN((VLOOKUP($D5,$A$234:$E$241,5,0)),DR5)))))))))/IF(AND($D5=2,'ראשי-פרטים כלליים וריכוז הוצאות'!$D$66&lt;&gt;4),1.2,1)</f>
        <v>0</v>
      </c>
      <c r="DU5" s="227"/>
      <c r="DV5" s="228"/>
      <c r="DW5" s="222"/>
      <c r="DX5" s="226"/>
      <c r="DY5" s="187">
        <f t="shared" ref="DY5:DY68" si="20">IF(OR(DW5=0,DX5=0),0,IF($D5=6,DX5*MIN((VLOOKUP($D5,$A$234:$E$241,5,0)),DW5),DW5*MIN((VLOOKUP($D5,$A$234:$E$241,5,0)),DX5)))/12</f>
        <v>0</v>
      </c>
      <c r="DZ5" s="15">
        <f>+(IF(OR($B5=0,$C5=0,$D5=0,$DC$2&gt;$ES$1),0,IF(OR(DU5=0,DW5=0,DX5=0),0,MIN((VLOOKUP($D5,$A$234:$C$241,3,0))*(IF($D5=6,DX5,DW5))*((MIN((VLOOKUP($D5,$A$234:$E$241,5,0)),(IF($D5=6,DW5,DX5))))),MIN((VLOOKUP($D5,$A$234:$C$241,3,0)),(DU5+DV5))*(IF($D5=6,DX5,((MIN((VLOOKUP($D5,$A$234:$E$241,5,0)),DX5)))))))))/IF(AND($D5=2,'ראשי-פרטים כלליים וריכוז הוצאות'!$D$66&lt;&gt;4),1.2,1)</f>
        <v>0</v>
      </c>
      <c r="EA5" s="227"/>
      <c r="EB5" s="228"/>
      <c r="EC5" s="222"/>
      <c r="ED5" s="226"/>
      <c r="EE5" s="187">
        <f t="shared" ref="EE5:EE68" si="21">IF(OR(EC5=0,ED5=0),0,IF($D5=6,ED5*MIN((VLOOKUP($D5,$A$234:$E$241,5,0)),EC5),EC5*MIN((VLOOKUP($D5,$A$234:$E$241,5,0)),ED5)))/12</f>
        <v>0</v>
      </c>
      <c r="EF5" s="15">
        <f>+(IF(OR($B5=0,$C5=0,$D5=0,$DC$2&gt;$ES$1),0,IF(OR(EA5=0,EC5=0,ED5=0),0,MIN((VLOOKUP($D5,$A$234:$C$241,3,0))*(IF($D5=6,ED5,EC5))*((MIN((VLOOKUP($D5,$A$234:$E$241,5,0)),(IF($D5=6,EC5,ED5))))),MIN((VLOOKUP($D5,$A$234:$C$241,3,0)),(EA5+EB5))*(IF($D5=6,ED5,((MIN((VLOOKUP($D5,$A$234:$E$241,5,0)),ED5)))))))))/IF(AND($D5=2,'ראשי-פרטים כלליים וריכוז הוצאות'!$D$66&lt;&gt;4),1.2,1)</f>
        <v>0</v>
      </c>
      <c r="EG5" s="227"/>
      <c r="EH5" s="228"/>
      <c r="EI5" s="222"/>
      <c r="EJ5" s="226"/>
      <c r="EK5" s="187">
        <f t="shared" ref="EK5:EK68" si="22">IF(OR(EI5=0,EJ5=0),0,IF($D5=6,EJ5*MIN((VLOOKUP($D5,$A$234:$E$241,5,0)),EI5),EI5*MIN((VLOOKUP($D5,$A$234:$E$241,5,0)),EJ5)))/12</f>
        <v>0</v>
      </c>
      <c r="EL5" s="15">
        <f>+(IF(OR($B5=0,$C5=0,$D5=0,$DC$2&gt;$ES$1),0,IF(OR(EG5=0,EI5=0,EJ5=0),0,MIN((VLOOKUP($D5,$A$234:$C$241,3,0))*(IF($D5=6,EJ5,EI5))*((MIN((VLOOKUP($D5,$A$234:$E$241,5,0)),(IF($D5=6,EI5,EJ5))))),MIN((VLOOKUP($D5,$A$234:$C$241,3,0)),(EG5+EH5))*(IF($D5=6,EJ5,((MIN((VLOOKUP($D5,$A$234:$E$241,5,0)),EJ5)))))))))/IF(AND($D5=2,'ראשי-פרטים כלליים וריכוז הוצאות'!$D$66&lt;&gt;4),1.2,1)</f>
        <v>0</v>
      </c>
      <c r="EM5" s="227"/>
      <c r="EN5" s="228"/>
      <c r="EO5" s="222"/>
      <c r="EP5" s="226"/>
      <c r="EQ5" s="187">
        <f t="shared" ref="EQ5:EQ68" si="23">IF(OR(EO5=0,EP5=0),0,IF($D5=6,EP5*MIN((VLOOKUP($D5,$A$234:$E$241,5,0)),EO5),EO5*MIN((VLOOKUP($D5,$A$234:$E$241,5,0)),EP5)))/12</f>
        <v>0</v>
      </c>
      <c r="ER5" s="15">
        <f>+(IF(OR($B5=0,$C5=0,$D5=0,$DC$2&gt;$ES$1),0,IF(OR(EM5=0,EO5=0,EP5=0),0,MIN((VLOOKUP($D5,$A$234:$C$241,3,0))*(IF($D5=6,EP5,EO5))*((MIN((VLOOKUP($D5,$A$234:$E$241,5,0)),(IF($D5=6,EO5,EP5))))),MIN((VLOOKUP($D5,$A$234:$C$241,3,0)),(EM5+EN5))*(IF($D5=6,EP5,((MIN((VLOOKUP($D5,$A$234:$E$241,5,0)),EP5)))))))))/IF(AND($D5=2,'ראשי-פרטים כלליים וריכוז הוצאות'!$D$66&lt;&gt;4),1.2,1)</f>
        <v>0</v>
      </c>
      <c r="ES5" s="62">
        <f t="shared" ref="ES5:ES68" si="24">IF(EP5=0,0,1)+IF(EJ5=0,0,1)+IF(ED5=0,0,1)+IF(DX5=0,0,1)+IF(DR5=0,0,1)+IF(DL5=0,0,1)+IF(DF5=0,0,1)+IF(CZ5=0,0,1)+IF(CT5=0,0,1)+IF(CN5=0,0,1)+IF(CH5=0,0,1)+IF(CB5=0,0,1)+IF(BV5=0,0,1)+IF(BP5=0,0,1)+IF(BJ5=0,0,1)+IF(BD5=0,0,1)+IF(AX5=0,0,1)+IF(AR5=0,0,1)+IF(AL5=0,0,1)+IF(AF5=0,0,1)+IF(Z5=0,0,1)+IF(T5=0,0,1)+IF(N5=0,0,1)+IF(H5=0,0,1)</f>
        <v>0</v>
      </c>
      <c r="ET5" s="183">
        <f t="shared" ref="ET5:ET68" si="25">IF(ES5=0,0.000001,SUM(EP5,EJ5,ED5,DX5,DR5,DL5,DF5,CZ5,CT5,CN5,CH5,CB5,BV5,BP5,BJ5,BD5,AX5,AR5,AL5,AF5,Z5,T5,N5,H5)/ES5)</f>
        <v>9.9999999999999995E-7</v>
      </c>
      <c r="EU5" s="184">
        <f t="shared" ref="EU5:EU68" si="26">+I5+O5+U5+AA5+AG5+AM5+AS5+AY5+BE5+BK5+BQ5+BW5+CC5+CI5+CO5+CU5+DA5+DG5+DM5+DS5+DY5+EE5+EK5+EQ5</f>
        <v>0</v>
      </c>
      <c r="EV5" s="62">
        <f t="shared" ref="EV5:EV68" si="27">+(EM5+EN5)*EP5+(EG5+EH5)*EJ5+(EA5+EB5)*ED5+(DU5+DV5)*DX5+(DO5+DP5)*DR5+(DI5+DJ5)*DL5+(DC5+DD5)*DF5+(CW5+CX5)*CZ5+(CQ5+CR5)*CT5+(CK5+CL5)*CN5+(CE5+CF5)*CH5+(BY5+BZ5)*CB5+(BS5+BT5)*BV5+(BM5+BN5)*BP5+(BG5+BH5)*BJ5+(BA5+BB5)*BD5+(AU5+AV5)*AX5+(AO5+AP5)*AR5+(AI5+AJ5)*AL5+(AC5+AD5)*AF5+(W5+X5)*Z5+(Q5+R5)*T5+(K5+L5)*N5+(E5+F5)*H5</f>
        <v>0</v>
      </c>
      <c r="EW5" s="62">
        <v>0</v>
      </c>
      <c r="EX5" s="15">
        <f t="shared" ref="EX5:EX68" si="28">SUM(DN5,DT5,DZ5,EF5,EL5,ER5,DH5,DB5,CV5,CP5,CJ5,CD5,BX5,BR5,BL5,BF5,AZ5,AT5,AN5,AH5,AB5,V5,P5,J5)</f>
        <v>0</v>
      </c>
      <c r="EY5" s="219"/>
      <c r="EZ5" s="62">
        <f>MIN(EX5+EY5*ET5*ES5/$FA$1/IF(AND($D5=2,'ראשי-פרטים כלליים וריכוז הוצאות'!$D$66&lt;&gt;4),1.2,1),IF($D5&gt;0,VLOOKUP($D5,$A$234:$C$241,3,0)*12*EU5,0))</f>
        <v>0</v>
      </c>
      <c r="FA5" s="229"/>
      <c r="FB5" s="293">
        <f t="shared" ref="FB5:FB68" si="29">IF(AND($D5&lt;=5,FA5="כן"),MIN(EZ5*1.06,IF($D5&gt;0,VLOOKUP($D5,$A$234:$C$241,3,0)*$FA$1)),EZ5)</f>
        <v>0</v>
      </c>
      <c r="FC5" s="296">
        <f t="shared" ref="FC5:FC53" si="30">B5</f>
        <v>0</v>
      </c>
      <c r="FD5" s="62">
        <f t="shared" ref="FD5:FD53" si="31">C5</f>
        <v>0</v>
      </c>
      <c r="FE5" s="62">
        <f t="shared" ref="FE5:FE53" si="32">D5</f>
        <v>0</v>
      </c>
      <c r="FF5" s="184">
        <f t="shared" ref="FF5:FF53" si="33">EU5</f>
        <v>0</v>
      </c>
      <c r="FG5" s="62">
        <f t="shared" ref="FG5:FG53" si="34">EW5</f>
        <v>0</v>
      </c>
      <c r="FH5" s="62">
        <f t="shared" ref="FH5:FH53" si="35">FB5</f>
        <v>0</v>
      </c>
      <c r="FI5" s="274"/>
      <c r="FJ5" s="274"/>
      <c r="FK5" s="297"/>
    </row>
    <row r="6" spans="1:256" s="6" customFormat="1" ht="24" customHeight="1" x14ac:dyDescent="0.2">
      <c r="A6" s="112">
        <v>3</v>
      </c>
      <c r="B6" s="232"/>
      <c r="C6" s="232"/>
      <c r="D6" s="230"/>
      <c r="E6" s="220"/>
      <c r="F6" s="221"/>
      <c r="G6" s="222"/>
      <c r="H6" s="223"/>
      <c r="I6" s="187">
        <f t="shared" si="0"/>
        <v>0</v>
      </c>
      <c r="J6" s="15">
        <f>(IF(OR($B6=0,$C6=0,$D6=0,$E$2&gt;$ES$1),0,IF(OR($E6=0,$G6=0,$H6=0),0,MIN((VLOOKUP($D6,$A$234:$C$241,3,0))*(IF($D6=6,$H6,$G6))*((MIN((VLOOKUP($D6,$A$234:$E$241,5,0)),(IF($D6=6,$G6,$H6))))),MIN((VLOOKUP($D6,$A$234:$C$241,3,0)),($E6+$F6))*(IF($D6=6,$H6,((MIN((VLOOKUP($D6,$A$234:$E$241,5,0)),$H6)))))))))/IF(AND($D6=2,'ראשי-פרטים כלליים וריכוז הוצאות'!$D$66&lt;&gt;4),1.2,1)</f>
        <v>0</v>
      </c>
      <c r="K6" s="224"/>
      <c r="L6" s="225"/>
      <c r="M6" s="222"/>
      <c r="N6" s="226"/>
      <c r="O6" s="187">
        <f t="shared" si="1"/>
        <v>0</v>
      </c>
      <c r="P6" s="15">
        <f>+(IF(OR($B6=0,$C6=0,$D6=0,$K$2&gt;$ES$1),0,IF(OR($K6=0,$M6=0,$N6=0),0,MIN((VLOOKUP($D6,$A$234:$C$241,3,0))*(IF($D6=6,$N6,$M6))*((MIN((VLOOKUP($D6,$A$234:$E$241,5,0)),(IF($D6=6,$M6,$N6))))),MIN((VLOOKUP($D6,$A$234:$C$241,3,0)),($K6+$L6))*(IF($D6=6,$N6,((MIN((VLOOKUP($D6,$A$234:$E$241,5,0)),$N6)))))))))/IF(AND($D6=2,'ראשי-פרטים כלליים וריכוז הוצאות'!$D$66&lt;&gt;4),1.2,1)</f>
        <v>0</v>
      </c>
      <c r="Q6" s="227"/>
      <c r="R6" s="228"/>
      <c r="S6" s="222"/>
      <c r="T6" s="226"/>
      <c r="U6" s="187">
        <f t="shared" si="2"/>
        <v>0</v>
      </c>
      <c r="V6" s="15">
        <f>+(IF(OR($B6=0,$C6=0,$D6=0,$Q$2&gt;$ES$1),0,IF(OR(Q6=0,S6=0,T6=0),0,MIN((VLOOKUP($D6,$A$234:$C$241,3,0))*(IF($D6=6,T6,S6))*((MIN((VLOOKUP($D6,$A$234:$E$241,5,0)),(IF($D6=6,S6,T6))))),MIN((VLOOKUP($D6,$A$234:$C$241,3,0)),(Q6+R6))*(IF($D6=6,T6,((MIN((VLOOKUP($D6,$A$234:$E$241,5,0)),T6)))))))))/IF(AND($D6=2,'ראשי-פרטים כלליים וריכוז הוצאות'!$D$66&lt;&gt;4),1.2,1)</f>
        <v>0</v>
      </c>
      <c r="W6" s="220"/>
      <c r="X6" s="221"/>
      <c r="Y6" s="222"/>
      <c r="Z6" s="226"/>
      <c r="AA6" s="187">
        <f t="shared" si="3"/>
        <v>0</v>
      </c>
      <c r="AB6" s="15">
        <f>+(IF(OR($B6=0,$C6=0,$D6=0,$W$2&gt;$ES$1),0,IF(OR(W6=0,Y6=0,Z6=0),0,MIN((VLOOKUP($D6,$A$234:$C$241,3,0))*(IF($D6=6,Z6,Y6))*((MIN((VLOOKUP($D6,$A$234:$E$241,5,0)),(IF($D6=6,Y6,Z6))))),MIN((VLOOKUP($D6,$A$234:$C$241,3,0)),(W6+X6))*(IF($D6=6,Z6,((MIN((VLOOKUP($D6,$A$234:$E$241,5,0)),Z6)))))))))/IF(AND($D6=2,'ראשי-פרטים כלליים וריכוז הוצאות'!$D$66&lt;&gt;4),1.2,1)</f>
        <v>0</v>
      </c>
      <c r="AC6" s="224"/>
      <c r="AD6" s="225"/>
      <c r="AE6" s="222"/>
      <c r="AF6" s="226"/>
      <c r="AG6" s="187">
        <f t="shared" si="4"/>
        <v>0</v>
      </c>
      <c r="AH6" s="15">
        <f>+(IF(OR($B6=0,$C6=0,$D6=0,$AC$2&gt;$ES$1),0,IF(OR(AC6=0,AE6=0,AF6=0),0,MIN((VLOOKUP($D6,$A$234:$C$241,3,0))*(IF($D6=6,AF6,AE6))*((MIN((VLOOKUP($D6,$A$234:$E$241,5,0)),(IF($D6=6,AE6,AF6))))),MIN((VLOOKUP($D6,$A$234:$C$241,3,0)),(AC6+AD6))*(IF($D6=6,AF6,((MIN((VLOOKUP($D6,$A$234:$E$241,5,0)),AF6)))))))))/IF(AND($D6=2,'ראשי-פרטים כלליים וריכוז הוצאות'!$D$66&lt;&gt;4),1.2,1)</f>
        <v>0</v>
      </c>
      <c r="AI6" s="227"/>
      <c r="AJ6" s="228"/>
      <c r="AK6" s="222"/>
      <c r="AL6" s="226"/>
      <c r="AM6" s="187">
        <f t="shared" si="5"/>
        <v>0</v>
      </c>
      <c r="AN6" s="15">
        <f>+(IF(OR($B6=0,$C6=0,$D6=0,$AI$2&gt;$ES$1),0,IF(OR(AI6=0,AK6=0,AL6=0),0,MIN((VLOOKUP($D6,$A$234:$C$241,3,0))*(IF($D6=6,AL6,AK6))*((MIN((VLOOKUP($D6,$A$234:$E$241,5,0)),(IF($D6=6,AK6,AL6))))),MIN((VLOOKUP($D6,$A$234:$C$241,3,0)),(AI6+AJ6))*(IF($D6=6,AL6,((MIN((VLOOKUP($D6,$A$234:$E$241,5,0)),AL6)))))))))/IF(AND($D6=2,'ראשי-פרטים כלליים וריכוז הוצאות'!$D$66&lt;&gt;4),1.2,1)</f>
        <v>0</v>
      </c>
      <c r="AO6" s="220"/>
      <c r="AP6" s="221"/>
      <c r="AQ6" s="222"/>
      <c r="AR6" s="226"/>
      <c r="AS6" s="187">
        <f t="shared" si="6"/>
        <v>0</v>
      </c>
      <c r="AT6" s="15">
        <f>+(IF(OR($B6=0,$C6=0,$D6=0,$AO$2&gt;$ES$1),0,IF(OR(AO6=0,AQ6=0,AR6=0),0,MIN((VLOOKUP($D6,$A$234:$C$241,3,0))*(IF($D6=6,AR6,AQ6))*((MIN((VLOOKUP($D6,$A$234:$E$241,5,0)),(IF($D6=6,AQ6,AR6))))),MIN((VLOOKUP($D6,$A$234:$C$241,3,0)),(AO6+AP6))*(IF($D6=6,AR6,((MIN((VLOOKUP($D6,$A$234:$E$241,5,0)),AR6)))))))))/IF(AND($D6=2,'ראשי-פרטים כלליים וריכוז הוצאות'!$D$66&lt;&gt;4),1.2,1)</f>
        <v>0</v>
      </c>
      <c r="AU6" s="224"/>
      <c r="AV6" s="225"/>
      <c r="AW6" s="222"/>
      <c r="AX6" s="226"/>
      <c r="AY6" s="187">
        <f t="shared" si="7"/>
        <v>0</v>
      </c>
      <c r="AZ6" s="15">
        <f>+(IF(OR($B6=0,$C6=0,$D6=0,$AU$2&gt;$ES$1),0,IF(OR(AU6=0,AW6=0,AX6=0),0,MIN((VLOOKUP($D6,$A$234:$C$241,3,0))*(IF($D6=6,AX6,AW6))*((MIN((VLOOKUP($D6,$A$234:$E$241,5,0)),(IF($D6=6,AW6,AX6))))),MIN((VLOOKUP($D6,$A$234:$C$241,3,0)),(AU6+AV6))*(IF($D6=6,AX6,((MIN((VLOOKUP($D6,$A$234:$E$241,5,0)),AX6)))))))))/IF(AND($D6=2,'ראשי-פרטים כלליים וריכוז הוצאות'!$D$66&lt;&gt;4),1.2,1)</f>
        <v>0</v>
      </c>
      <c r="BA6" s="227"/>
      <c r="BB6" s="228"/>
      <c r="BC6" s="222"/>
      <c r="BD6" s="226"/>
      <c r="BE6" s="187">
        <f t="shared" si="8"/>
        <v>0</v>
      </c>
      <c r="BF6" s="15">
        <f>+(IF(OR($B6=0,$C6=0,$D6=0,$BA$2&gt;$ES$1),0,IF(OR(BA6=0,BC6=0,BD6=0),0,MIN((VLOOKUP($D6,$A$234:$C$241,3,0))*(IF($D6=6,BD6,BC6))*((MIN((VLOOKUP($D6,$A$234:$E$241,5,0)),(IF($D6=6,BC6,BD6))))),MIN((VLOOKUP($D6,$A$234:$C$241,3,0)),(BA6+BB6))*(IF($D6=6,BD6,((MIN((VLOOKUP($D6,$A$234:$E$241,5,0)),BD6)))))))))/IF(AND($D6=2,'ראשי-פרטים כלליים וריכוז הוצאות'!$D$66&lt;&gt;4),1.2,1)</f>
        <v>0</v>
      </c>
      <c r="BG6" s="227"/>
      <c r="BH6" s="228"/>
      <c r="BI6" s="222"/>
      <c r="BJ6" s="226"/>
      <c r="BK6" s="187">
        <f t="shared" si="9"/>
        <v>0</v>
      </c>
      <c r="BL6" s="15">
        <f>+(IF(OR($B6=0,$C6=0,$D6=0,$BG$2&gt;$ES$1),0,IF(OR(BG6=0,BI6=0,BJ6=0),0,MIN((VLOOKUP($D6,$A$234:$C$241,3,0))*(IF($D6=6,BJ6,BI6))*((MIN((VLOOKUP($D6,$A$234:$E$241,5,0)),(IF($D6=6,BI6,BJ6))))),MIN((VLOOKUP($D6,$A$234:$C$241,3,0)),(BG6+BH6))*(IF($D6=6,BJ6,((MIN((VLOOKUP($D6,$A$234:$E$241,5,0)),BJ6)))))))))/IF(AND($D6=2,'ראשי-פרטים כלליים וריכוז הוצאות'!$D$66&lt;&gt;4),1.2,1)</f>
        <v>0</v>
      </c>
      <c r="BM6" s="227"/>
      <c r="BN6" s="228"/>
      <c r="BO6" s="222"/>
      <c r="BP6" s="226"/>
      <c r="BQ6" s="187">
        <f t="shared" si="10"/>
        <v>0</v>
      </c>
      <c r="BR6" s="15">
        <f>+(IF(OR($B6=0,$C6=0,$D6=0,$BM$2&gt;$ES$1),0,IF(OR(BM6=0,BO6=0,BP6=0),0,MIN((VLOOKUP($D6,$A$234:$C$241,3,0))*(IF($D6=6,BP6,BO6))*((MIN((VLOOKUP($D6,$A$234:$E$241,5,0)),(IF($D6=6,BO6,BP6))))),MIN((VLOOKUP($D6,$A$234:$C$241,3,0)),(BM6+BN6))*(IF($D6=6,BP6,((MIN((VLOOKUP($D6,$A$234:$E$241,5,0)),BP6)))))))))/IF(AND($D6=2,'ראשי-פרטים כלליים וריכוז הוצאות'!$D$66&lt;&gt;4),1.2,1)</f>
        <v>0</v>
      </c>
      <c r="BS6" s="227"/>
      <c r="BT6" s="228"/>
      <c r="BU6" s="222"/>
      <c r="BV6" s="226"/>
      <c r="BW6" s="187">
        <f t="shared" si="11"/>
        <v>0</v>
      </c>
      <c r="BX6" s="15">
        <f>+(IF(OR($B6=0,$C6=0,$D6=0,$BS$2&gt;$ES$1),0,IF(OR(BS6=0,BU6=0,BV6=0),0,MIN((VLOOKUP($D6,$A$234:$C$241,3,0))*(IF($D6=6,BV6,BU6))*((MIN((VLOOKUP($D6,$A$234:$E$241,5,0)),(IF($D6=6,BU6,BV6))))),MIN((VLOOKUP($D6,$A$234:$C$241,3,0)),(BS6+BT6))*(IF($D6=6,BV6,((MIN((VLOOKUP($D6,$A$234:$E$241,5,0)),BV6)))))))))/IF(AND($D6=2,'ראשי-פרטים כלליים וריכוז הוצאות'!$D$66&lt;&gt;4),1.2,1)</f>
        <v>0</v>
      </c>
      <c r="BY6" s="227"/>
      <c r="BZ6" s="228"/>
      <c r="CA6" s="222"/>
      <c r="CB6" s="226"/>
      <c r="CC6" s="187">
        <f t="shared" si="12"/>
        <v>0</v>
      </c>
      <c r="CD6" s="15">
        <f>+(IF(OR($B6=0,$C6=0,$D6=0,$BY$2&gt;$ES$1),0,IF(OR(BY6=0,CA6=0,CB6=0),0,MIN((VLOOKUP($D6,$A$234:$C$241,3,0))*(IF($D6=6,CB6,CA6))*((MIN((VLOOKUP($D6,$A$234:$E$241,5,0)),(IF($D6=6,CA6,CB6))))),MIN((VLOOKUP($D6,$A$234:$C$241,3,0)),(BY6+BZ6))*(IF($D6=6,CB6,((MIN((VLOOKUP($D6,$A$234:$E$241,5,0)),CB6)))))))))/IF(AND($D6=2,'ראשי-פרטים כלליים וריכוז הוצאות'!$D$66&lt;&gt;4),1.2,1)</f>
        <v>0</v>
      </c>
      <c r="CE6" s="227"/>
      <c r="CF6" s="228"/>
      <c r="CG6" s="222"/>
      <c r="CH6" s="226"/>
      <c r="CI6" s="187">
        <f t="shared" si="13"/>
        <v>0</v>
      </c>
      <c r="CJ6" s="15">
        <f>+(IF(OR($B6=0,$C6=0,$D6=0,$CE$2&gt;$ES$1),0,IF(OR(CE6=0,CG6=0,CH6=0),0,MIN((VLOOKUP($D6,$A$234:$C$241,3,0))*(IF($D6=6,CH6,CG6))*((MIN((VLOOKUP($D6,$A$234:$E$241,5,0)),(IF($D6=6,CG6,CH6))))),MIN((VLOOKUP($D6,$A$234:$C$241,3,0)),(CE6+CF6))*(IF($D6=6,CH6,((MIN((VLOOKUP($D6,$A$234:$E$241,5,0)),CH6)))))))))/IF(AND($D6=2,'ראשי-פרטים כלליים וריכוז הוצאות'!$D$66&lt;&gt;4),1.2,1)</f>
        <v>0</v>
      </c>
      <c r="CK6" s="227"/>
      <c r="CL6" s="228"/>
      <c r="CM6" s="222"/>
      <c r="CN6" s="226"/>
      <c r="CO6" s="187">
        <f t="shared" si="14"/>
        <v>0</v>
      </c>
      <c r="CP6" s="15">
        <f>+(IF(OR($B6=0,$C6=0,$D6=0,$CK$2&gt;$ES$1),0,IF(OR(CK6=0,CM6=0,CN6=0),0,MIN((VLOOKUP($D6,$A$234:$C$241,3,0))*(IF($D6=6,CN6,CM6))*((MIN((VLOOKUP($D6,$A$234:$E$241,5,0)),(IF($D6=6,CM6,CN6))))),MIN((VLOOKUP($D6,$A$234:$C$241,3,0)),(CK6+CL6))*(IF($D6=6,CN6,((MIN((VLOOKUP($D6,$A$234:$E$241,5,0)),CN6)))))))))/IF(AND($D6=2,'ראשי-פרטים כלליים וריכוז הוצאות'!$D$66&lt;&gt;4),1.2,1)</f>
        <v>0</v>
      </c>
      <c r="CQ6" s="227"/>
      <c r="CR6" s="228"/>
      <c r="CS6" s="222"/>
      <c r="CT6" s="226"/>
      <c r="CU6" s="187">
        <f t="shared" si="15"/>
        <v>0</v>
      </c>
      <c r="CV6" s="15">
        <f>+(IF(OR($B6=0,$C6=0,$D6=0,$CQ$2&gt;$ES$1),0,IF(OR(CQ6=0,CS6=0,CT6=0),0,MIN((VLOOKUP($D6,$A$234:$C$241,3,0))*(IF($D6=6,CT6,CS6))*((MIN((VLOOKUP($D6,$A$234:$E$241,5,0)),(IF($D6=6,CS6,CT6))))),MIN((VLOOKUP($D6,$A$234:$C$241,3,0)),(CQ6+CR6))*(IF($D6=6,CT6,((MIN((VLOOKUP($D6,$A$234:$E$241,5,0)),CT6)))))))))/IF(AND($D6=2,'ראשי-פרטים כלליים וריכוז הוצאות'!$D$66&lt;&gt;4),1.2,1)</f>
        <v>0</v>
      </c>
      <c r="CW6" s="227"/>
      <c r="CX6" s="228"/>
      <c r="CY6" s="222"/>
      <c r="CZ6" s="226"/>
      <c r="DA6" s="187">
        <f t="shared" si="16"/>
        <v>0</v>
      </c>
      <c r="DB6" s="15">
        <f>+(IF(OR($B6=0,$C6=0,$D6=0,$CW$2&gt;$ES$1),0,IF(OR(CW6=0,CY6=0,CZ6=0),0,MIN((VLOOKUP($D6,$A$234:$C$241,3,0))*(IF($D6=6,CZ6,CY6))*((MIN((VLOOKUP($D6,$A$234:$E$241,5,0)),(IF($D6=6,CY6,CZ6))))),MIN((VLOOKUP($D6,$A$234:$C$241,3,0)),(CW6+CX6))*(IF($D6=6,CZ6,((MIN((VLOOKUP($D6,$A$234:$E$241,5,0)),CZ6)))))))))/IF(AND($D6=2,'ראשי-פרטים כלליים וריכוז הוצאות'!$D$66&lt;&gt;4),1.2,1)</f>
        <v>0</v>
      </c>
      <c r="DC6" s="227"/>
      <c r="DD6" s="228"/>
      <c r="DE6" s="222"/>
      <c r="DF6" s="226"/>
      <c r="DG6" s="187">
        <f t="shared" si="17"/>
        <v>0</v>
      </c>
      <c r="DH6" s="15">
        <f>+(IF(OR($B6=0,$C6=0,$D6=0,$DC$2&gt;$ES$1),0,IF(OR(DC6=0,DE6=0,DF6=0),0,MIN((VLOOKUP($D6,$A$234:$C$241,3,0))*(IF($D6=6,DF6,DE6))*((MIN((VLOOKUP($D6,$A$234:$E$241,5,0)),(IF($D6=6,DE6,DF6))))),MIN((VLOOKUP($D6,$A$234:$C$241,3,0)),(DC6+DD6))*(IF($D6=6,DF6,((MIN((VLOOKUP($D6,$A$234:$E$241,5,0)),DF6)))))))))/IF(AND($D6=2,'ראשי-פרטים כלליים וריכוז הוצאות'!$D$66&lt;&gt;4),1.2,1)</f>
        <v>0</v>
      </c>
      <c r="DI6" s="227"/>
      <c r="DJ6" s="228"/>
      <c r="DK6" s="222"/>
      <c r="DL6" s="226"/>
      <c r="DM6" s="187">
        <f t="shared" si="18"/>
        <v>0</v>
      </c>
      <c r="DN6" s="15">
        <f>+(IF(OR($B6=0,$C6=0,$D6=0,$DC$2&gt;$ES$1),0,IF(OR(DI6=0,DK6=0,DL6=0),0,MIN((VLOOKUP($D6,$A$234:$C$241,3,0))*(IF($D6=6,DL6,DK6))*((MIN((VLOOKUP($D6,$A$234:$E$241,5,0)),(IF($D6=6,DK6,DL6))))),MIN((VLOOKUP($D6,$A$234:$C$241,3,0)),(DI6+DJ6))*(IF($D6=6,DL6,((MIN((VLOOKUP($D6,$A$234:$E$241,5,0)),DL6)))))))))/IF(AND($D6=2,'ראשי-פרטים כלליים וריכוז הוצאות'!$D$66&lt;&gt;4),1.2,1)</f>
        <v>0</v>
      </c>
      <c r="DO6" s="227"/>
      <c r="DP6" s="228"/>
      <c r="DQ6" s="222"/>
      <c r="DR6" s="226"/>
      <c r="DS6" s="187">
        <f t="shared" si="19"/>
        <v>0</v>
      </c>
      <c r="DT6" s="15">
        <f>+(IF(OR($B6=0,$C6=0,$D6=0,$DC$2&gt;$ES$1),0,IF(OR(DO6=0,DQ6=0,DR6=0),0,MIN((VLOOKUP($D6,$A$234:$C$241,3,0))*(IF($D6=6,DR6,DQ6))*((MIN((VLOOKUP($D6,$A$234:$E$241,5,0)),(IF($D6=6,DQ6,DR6))))),MIN((VLOOKUP($D6,$A$234:$C$241,3,0)),(DO6+DP6))*(IF($D6=6,DR6,((MIN((VLOOKUP($D6,$A$234:$E$241,5,0)),DR6)))))))))/IF(AND($D6=2,'ראשי-פרטים כלליים וריכוז הוצאות'!$D$66&lt;&gt;4),1.2,1)</f>
        <v>0</v>
      </c>
      <c r="DU6" s="227"/>
      <c r="DV6" s="228"/>
      <c r="DW6" s="222"/>
      <c r="DX6" s="226"/>
      <c r="DY6" s="187">
        <f t="shared" si="20"/>
        <v>0</v>
      </c>
      <c r="DZ6" s="15">
        <f>+(IF(OR($B6=0,$C6=0,$D6=0,$DC$2&gt;$ES$1),0,IF(OR(DU6=0,DW6=0,DX6=0),0,MIN((VLOOKUP($D6,$A$234:$C$241,3,0))*(IF($D6=6,DX6,DW6))*((MIN((VLOOKUP($D6,$A$234:$E$241,5,0)),(IF($D6=6,DW6,DX6))))),MIN((VLOOKUP($D6,$A$234:$C$241,3,0)),(DU6+DV6))*(IF($D6=6,DX6,((MIN((VLOOKUP($D6,$A$234:$E$241,5,0)),DX6)))))))))/IF(AND($D6=2,'ראשי-פרטים כלליים וריכוז הוצאות'!$D$66&lt;&gt;4),1.2,1)</f>
        <v>0</v>
      </c>
      <c r="EA6" s="227"/>
      <c r="EB6" s="228"/>
      <c r="EC6" s="222"/>
      <c r="ED6" s="226"/>
      <c r="EE6" s="187">
        <f t="shared" si="21"/>
        <v>0</v>
      </c>
      <c r="EF6" s="15">
        <f>+(IF(OR($B6=0,$C6=0,$D6=0,$DC$2&gt;$ES$1),0,IF(OR(EA6=0,EC6=0,ED6=0),0,MIN((VLOOKUP($D6,$A$234:$C$241,3,0))*(IF($D6=6,ED6,EC6))*((MIN((VLOOKUP($D6,$A$234:$E$241,5,0)),(IF($D6=6,EC6,ED6))))),MIN((VLOOKUP($D6,$A$234:$C$241,3,0)),(EA6+EB6))*(IF($D6=6,ED6,((MIN((VLOOKUP($D6,$A$234:$E$241,5,0)),ED6)))))))))/IF(AND($D6=2,'ראשי-פרטים כלליים וריכוז הוצאות'!$D$66&lt;&gt;4),1.2,1)</f>
        <v>0</v>
      </c>
      <c r="EG6" s="227"/>
      <c r="EH6" s="228"/>
      <c r="EI6" s="222"/>
      <c r="EJ6" s="226"/>
      <c r="EK6" s="187">
        <f t="shared" si="22"/>
        <v>0</v>
      </c>
      <c r="EL6" s="15">
        <f>+(IF(OR($B6=0,$C6=0,$D6=0,$DC$2&gt;$ES$1),0,IF(OR(EG6=0,EI6=0,EJ6=0),0,MIN((VLOOKUP($D6,$A$234:$C$241,3,0))*(IF($D6=6,EJ6,EI6))*((MIN((VLOOKUP($D6,$A$234:$E$241,5,0)),(IF($D6=6,EI6,EJ6))))),MIN((VLOOKUP($D6,$A$234:$C$241,3,0)),(EG6+EH6))*(IF($D6=6,EJ6,((MIN((VLOOKUP($D6,$A$234:$E$241,5,0)),EJ6)))))))))/IF(AND($D6=2,'ראשי-פרטים כלליים וריכוז הוצאות'!$D$66&lt;&gt;4),1.2,1)</f>
        <v>0</v>
      </c>
      <c r="EM6" s="227"/>
      <c r="EN6" s="228"/>
      <c r="EO6" s="222"/>
      <c r="EP6" s="226"/>
      <c r="EQ6" s="187">
        <f t="shared" si="23"/>
        <v>0</v>
      </c>
      <c r="ER6" s="15">
        <f>+(IF(OR($B6=0,$C6=0,$D6=0,$DC$2&gt;$ES$1),0,IF(OR(EM6=0,EO6=0,EP6=0),0,MIN((VLOOKUP($D6,$A$234:$C$241,3,0))*(IF($D6=6,EP6,EO6))*((MIN((VLOOKUP($D6,$A$234:$E$241,5,0)),(IF($D6=6,EO6,EP6))))),MIN((VLOOKUP($D6,$A$234:$C$241,3,0)),(EM6+EN6))*(IF($D6=6,EP6,((MIN((VLOOKUP($D6,$A$234:$E$241,5,0)),EP6)))))))))/IF(AND($D6=2,'ראשי-פרטים כלליים וריכוז הוצאות'!$D$66&lt;&gt;4),1.2,1)</f>
        <v>0</v>
      </c>
      <c r="ES6" s="62">
        <f t="shared" si="24"/>
        <v>0</v>
      </c>
      <c r="ET6" s="183">
        <f t="shared" si="25"/>
        <v>9.9999999999999995E-7</v>
      </c>
      <c r="EU6" s="184">
        <f t="shared" si="26"/>
        <v>0</v>
      </c>
      <c r="EV6" s="62">
        <f t="shared" si="27"/>
        <v>0</v>
      </c>
      <c r="EW6" s="62">
        <v>0</v>
      </c>
      <c r="EX6" s="15">
        <f t="shared" si="28"/>
        <v>0</v>
      </c>
      <c r="EY6" s="219"/>
      <c r="EZ6" s="62">
        <f>MIN(EX6+EY6*ET6*ES6/$FA$1/IF(AND($D6=2,'ראשי-פרטים כלליים וריכוז הוצאות'!$D$66&lt;&gt;4),1.2,1),IF($D6&gt;0,VLOOKUP($D6,$A$234:$C$241,3,0)*12*EU6,0))</f>
        <v>0</v>
      </c>
      <c r="FA6" s="229"/>
      <c r="FB6" s="293">
        <f t="shared" si="29"/>
        <v>0</v>
      </c>
      <c r="FC6" s="296">
        <f t="shared" si="30"/>
        <v>0</v>
      </c>
      <c r="FD6" s="62">
        <f t="shared" si="31"/>
        <v>0</v>
      </c>
      <c r="FE6" s="62">
        <f t="shared" si="32"/>
        <v>0</v>
      </c>
      <c r="FF6" s="184">
        <f t="shared" si="33"/>
        <v>0</v>
      </c>
      <c r="FG6" s="62">
        <f t="shared" si="34"/>
        <v>0</v>
      </c>
      <c r="FH6" s="62">
        <f t="shared" si="35"/>
        <v>0</v>
      </c>
      <c r="FI6" s="274"/>
      <c r="FJ6" s="274"/>
      <c r="FK6" s="297"/>
    </row>
    <row r="7" spans="1:256" s="6" customFormat="1" ht="24" customHeight="1" x14ac:dyDescent="0.2">
      <c r="A7" s="112">
        <v>4</v>
      </c>
      <c r="B7" s="232"/>
      <c r="C7" s="232"/>
      <c r="D7" s="230"/>
      <c r="E7" s="220"/>
      <c r="F7" s="221"/>
      <c r="G7" s="222"/>
      <c r="H7" s="223"/>
      <c r="I7" s="187">
        <f t="shared" si="0"/>
        <v>0</v>
      </c>
      <c r="J7" s="15">
        <f>(IF(OR($B7=0,$C7=0,$D7=0,$E$2&gt;$ES$1),0,IF(OR($E7=0,$G7=0,$H7=0),0,MIN((VLOOKUP($D7,$A$234:$C$241,3,0))*(IF($D7=6,$H7,$G7))*((MIN((VLOOKUP($D7,$A$234:$E$241,5,0)),(IF($D7=6,$G7,$H7))))),MIN((VLOOKUP($D7,$A$234:$C$241,3,0)),($E7+$F7))*(IF($D7=6,$H7,((MIN((VLOOKUP($D7,$A$234:$E$241,5,0)),$H7)))))))))/IF(AND($D7=2,'ראשי-פרטים כלליים וריכוז הוצאות'!$D$66&lt;&gt;4),1.2,1)</f>
        <v>0</v>
      </c>
      <c r="K7" s="224"/>
      <c r="L7" s="225"/>
      <c r="M7" s="222"/>
      <c r="N7" s="226"/>
      <c r="O7" s="187">
        <f t="shared" si="1"/>
        <v>0</v>
      </c>
      <c r="P7" s="15">
        <f>+(IF(OR($B7=0,$C7=0,$D7=0,$K$2&gt;$ES$1),0,IF(OR($K7=0,$M7=0,$N7=0),0,MIN((VLOOKUP($D7,$A$234:$C$241,3,0))*(IF($D7=6,$N7,$M7))*((MIN((VLOOKUP($D7,$A$234:$E$241,5,0)),(IF($D7=6,$M7,$N7))))),MIN((VLOOKUP($D7,$A$234:$C$241,3,0)),($K7+$L7))*(IF($D7=6,$N7,((MIN((VLOOKUP($D7,$A$234:$E$241,5,0)),$N7)))))))))/IF(AND($D7=2,'ראשי-פרטים כלליים וריכוז הוצאות'!$D$66&lt;&gt;4),1.2,1)</f>
        <v>0</v>
      </c>
      <c r="Q7" s="227"/>
      <c r="R7" s="228"/>
      <c r="S7" s="222"/>
      <c r="T7" s="226"/>
      <c r="U7" s="187">
        <f t="shared" si="2"/>
        <v>0</v>
      </c>
      <c r="V7" s="15">
        <f>+(IF(OR($B7=0,$C7=0,$D7=0,$Q$2&gt;$ES$1),0,IF(OR(Q7=0,S7=0,T7=0),0,MIN((VLOOKUP($D7,$A$234:$C$241,3,0))*(IF($D7=6,T7,S7))*((MIN((VLOOKUP($D7,$A$234:$E$241,5,0)),(IF($D7=6,S7,T7))))),MIN((VLOOKUP($D7,$A$234:$C$241,3,0)),(Q7+R7))*(IF($D7=6,T7,((MIN((VLOOKUP($D7,$A$234:$E$241,5,0)),T7)))))))))/IF(AND($D7=2,'ראשי-פרטים כלליים וריכוז הוצאות'!$D$66&lt;&gt;4),1.2,1)</f>
        <v>0</v>
      </c>
      <c r="W7" s="220"/>
      <c r="X7" s="221"/>
      <c r="Y7" s="222"/>
      <c r="Z7" s="226"/>
      <c r="AA7" s="187">
        <f t="shared" si="3"/>
        <v>0</v>
      </c>
      <c r="AB7" s="15">
        <f>+(IF(OR($B7=0,$C7=0,$D7=0,$W$2&gt;$ES$1),0,IF(OR(W7=0,Y7=0,Z7=0),0,MIN((VLOOKUP($D7,$A$234:$C$241,3,0))*(IF($D7=6,Z7,Y7))*((MIN((VLOOKUP($D7,$A$234:$E$241,5,0)),(IF($D7=6,Y7,Z7))))),MIN((VLOOKUP($D7,$A$234:$C$241,3,0)),(W7+X7))*(IF($D7=6,Z7,((MIN((VLOOKUP($D7,$A$234:$E$241,5,0)),Z7)))))))))/IF(AND($D7=2,'ראשי-פרטים כלליים וריכוז הוצאות'!$D$66&lt;&gt;4),1.2,1)</f>
        <v>0</v>
      </c>
      <c r="AC7" s="224"/>
      <c r="AD7" s="225"/>
      <c r="AE7" s="222"/>
      <c r="AF7" s="226"/>
      <c r="AG7" s="187">
        <f t="shared" si="4"/>
        <v>0</v>
      </c>
      <c r="AH7" s="15">
        <f>+(IF(OR($B7=0,$C7=0,$D7=0,$AC$2&gt;$ES$1),0,IF(OR(AC7=0,AE7=0,AF7=0),0,MIN((VLOOKUP($D7,$A$234:$C$241,3,0))*(IF($D7=6,AF7,AE7))*((MIN((VLOOKUP($D7,$A$234:$E$241,5,0)),(IF($D7=6,AE7,AF7))))),MIN((VLOOKUP($D7,$A$234:$C$241,3,0)),(AC7+AD7))*(IF($D7=6,AF7,((MIN((VLOOKUP($D7,$A$234:$E$241,5,0)),AF7)))))))))/IF(AND($D7=2,'ראשי-פרטים כלליים וריכוז הוצאות'!$D$66&lt;&gt;4),1.2,1)</f>
        <v>0</v>
      </c>
      <c r="AI7" s="227"/>
      <c r="AJ7" s="228"/>
      <c r="AK7" s="222"/>
      <c r="AL7" s="226"/>
      <c r="AM7" s="187">
        <f t="shared" si="5"/>
        <v>0</v>
      </c>
      <c r="AN7" s="15">
        <f>+(IF(OR($B7=0,$C7=0,$D7=0,$AI$2&gt;$ES$1),0,IF(OR(AI7=0,AK7=0,AL7=0),0,MIN((VLOOKUP($D7,$A$234:$C$241,3,0))*(IF($D7=6,AL7,AK7))*((MIN((VLOOKUP($D7,$A$234:$E$241,5,0)),(IF($D7=6,AK7,AL7))))),MIN((VLOOKUP($D7,$A$234:$C$241,3,0)),(AI7+AJ7))*(IF($D7=6,AL7,((MIN((VLOOKUP($D7,$A$234:$E$241,5,0)),AL7)))))))))/IF(AND($D7=2,'ראשי-פרטים כלליים וריכוז הוצאות'!$D$66&lt;&gt;4),1.2,1)</f>
        <v>0</v>
      </c>
      <c r="AO7" s="220"/>
      <c r="AP7" s="221"/>
      <c r="AQ7" s="222"/>
      <c r="AR7" s="226"/>
      <c r="AS7" s="187">
        <f t="shared" si="6"/>
        <v>0</v>
      </c>
      <c r="AT7" s="15">
        <f>+(IF(OR($B7=0,$C7=0,$D7=0,$AO$2&gt;$ES$1),0,IF(OR(AO7=0,AQ7=0,AR7=0),0,MIN((VLOOKUP($D7,$A$234:$C$241,3,0))*(IF($D7=6,AR7,AQ7))*((MIN((VLOOKUP($D7,$A$234:$E$241,5,0)),(IF($D7=6,AQ7,AR7))))),MIN((VLOOKUP($D7,$A$234:$C$241,3,0)),(AO7+AP7))*(IF($D7=6,AR7,((MIN((VLOOKUP($D7,$A$234:$E$241,5,0)),AR7)))))))))/IF(AND($D7=2,'ראשי-פרטים כלליים וריכוז הוצאות'!$D$66&lt;&gt;4),1.2,1)</f>
        <v>0</v>
      </c>
      <c r="AU7" s="224"/>
      <c r="AV7" s="225"/>
      <c r="AW7" s="222"/>
      <c r="AX7" s="226"/>
      <c r="AY7" s="187">
        <f t="shared" si="7"/>
        <v>0</v>
      </c>
      <c r="AZ7" s="15">
        <f>+(IF(OR($B7=0,$C7=0,$D7=0,$AU$2&gt;$ES$1),0,IF(OR(AU7=0,AW7=0,AX7=0),0,MIN((VLOOKUP($D7,$A$234:$C$241,3,0))*(IF($D7=6,AX7,AW7))*((MIN((VLOOKUP($D7,$A$234:$E$241,5,0)),(IF($D7=6,AW7,AX7))))),MIN((VLOOKUP($D7,$A$234:$C$241,3,0)),(AU7+AV7))*(IF($D7=6,AX7,((MIN((VLOOKUP($D7,$A$234:$E$241,5,0)),AX7)))))))))/IF(AND($D7=2,'ראשי-פרטים כלליים וריכוז הוצאות'!$D$66&lt;&gt;4),1.2,1)</f>
        <v>0</v>
      </c>
      <c r="BA7" s="227"/>
      <c r="BB7" s="228"/>
      <c r="BC7" s="222"/>
      <c r="BD7" s="226"/>
      <c r="BE7" s="187">
        <f t="shared" si="8"/>
        <v>0</v>
      </c>
      <c r="BF7" s="15">
        <f>+(IF(OR($B7=0,$C7=0,$D7=0,$BA$2&gt;$ES$1),0,IF(OR(BA7=0,BC7=0,BD7=0),0,MIN((VLOOKUP($D7,$A$234:$C$241,3,0))*(IF($D7=6,BD7,BC7))*((MIN((VLOOKUP($D7,$A$234:$E$241,5,0)),(IF($D7=6,BC7,BD7))))),MIN((VLOOKUP($D7,$A$234:$C$241,3,0)),(BA7+BB7))*(IF($D7=6,BD7,((MIN((VLOOKUP($D7,$A$234:$E$241,5,0)),BD7)))))))))/IF(AND($D7=2,'ראשי-פרטים כלליים וריכוז הוצאות'!$D$66&lt;&gt;4),1.2,1)</f>
        <v>0</v>
      </c>
      <c r="BG7" s="227"/>
      <c r="BH7" s="228"/>
      <c r="BI7" s="222"/>
      <c r="BJ7" s="226"/>
      <c r="BK7" s="187">
        <f t="shared" si="9"/>
        <v>0</v>
      </c>
      <c r="BL7" s="15">
        <f>+(IF(OR($B7=0,$C7=0,$D7=0,$BG$2&gt;$ES$1),0,IF(OR(BG7=0,BI7=0,BJ7=0),0,MIN((VLOOKUP($D7,$A$234:$C$241,3,0))*(IF($D7=6,BJ7,BI7))*((MIN((VLOOKUP($D7,$A$234:$E$241,5,0)),(IF($D7=6,BI7,BJ7))))),MIN((VLOOKUP($D7,$A$234:$C$241,3,0)),(BG7+BH7))*(IF($D7=6,BJ7,((MIN((VLOOKUP($D7,$A$234:$E$241,5,0)),BJ7)))))))))/IF(AND($D7=2,'ראשי-פרטים כלליים וריכוז הוצאות'!$D$66&lt;&gt;4),1.2,1)</f>
        <v>0</v>
      </c>
      <c r="BM7" s="227"/>
      <c r="BN7" s="228"/>
      <c r="BO7" s="222"/>
      <c r="BP7" s="226"/>
      <c r="BQ7" s="187">
        <f t="shared" si="10"/>
        <v>0</v>
      </c>
      <c r="BR7" s="15">
        <f>+(IF(OR($B7=0,$C7=0,$D7=0,$BM$2&gt;$ES$1),0,IF(OR(BM7=0,BO7=0,BP7=0),0,MIN((VLOOKUP($D7,$A$234:$C$241,3,0))*(IF($D7=6,BP7,BO7))*((MIN((VLOOKUP($D7,$A$234:$E$241,5,0)),(IF($D7=6,BO7,BP7))))),MIN((VLOOKUP($D7,$A$234:$C$241,3,0)),(BM7+BN7))*(IF($D7=6,BP7,((MIN((VLOOKUP($D7,$A$234:$E$241,5,0)),BP7)))))))))/IF(AND($D7=2,'ראשי-פרטים כלליים וריכוז הוצאות'!$D$66&lt;&gt;4),1.2,1)</f>
        <v>0</v>
      </c>
      <c r="BS7" s="227"/>
      <c r="BT7" s="228"/>
      <c r="BU7" s="222"/>
      <c r="BV7" s="226"/>
      <c r="BW7" s="187">
        <f t="shared" si="11"/>
        <v>0</v>
      </c>
      <c r="BX7" s="15">
        <f>+(IF(OR($B7=0,$C7=0,$D7=0,$BS$2&gt;$ES$1),0,IF(OR(BS7=0,BU7=0,BV7=0),0,MIN((VLOOKUP($D7,$A$234:$C$241,3,0))*(IF($D7=6,BV7,BU7))*((MIN((VLOOKUP($D7,$A$234:$E$241,5,0)),(IF($D7=6,BU7,BV7))))),MIN((VLOOKUP($D7,$A$234:$C$241,3,0)),(BS7+BT7))*(IF($D7=6,BV7,((MIN((VLOOKUP($D7,$A$234:$E$241,5,0)),BV7)))))))))/IF(AND($D7=2,'ראשי-פרטים כלליים וריכוז הוצאות'!$D$66&lt;&gt;4),1.2,1)</f>
        <v>0</v>
      </c>
      <c r="BY7" s="227"/>
      <c r="BZ7" s="228"/>
      <c r="CA7" s="222"/>
      <c r="CB7" s="226"/>
      <c r="CC7" s="187">
        <f t="shared" si="12"/>
        <v>0</v>
      </c>
      <c r="CD7" s="15">
        <f>+(IF(OR($B7=0,$C7=0,$D7=0,$BY$2&gt;$ES$1),0,IF(OR(BY7=0,CA7=0,CB7=0),0,MIN((VLOOKUP($D7,$A$234:$C$241,3,0))*(IF($D7=6,CB7,CA7))*((MIN((VLOOKUP($D7,$A$234:$E$241,5,0)),(IF($D7=6,CA7,CB7))))),MIN((VLOOKUP($D7,$A$234:$C$241,3,0)),(BY7+BZ7))*(IF($D7=6,CB7,((MIN((VLOOKUP($D7,$A$234:$E$241,5,0)),CB7)))))))))/IF(AND($D7=2,'ראשי-פרטים כלליים וריכוז הוצאות'!$D$66&lt;&gt;4),1.2,1)</f>
        <v>0</v>
      </c>
      <c r="CE7" s="227"/>
      <c r="CF7" s="228"/>
      <c r="CG7" s="222"/>
      <c r="CH7" s="226"/>
      <c r="CI7" s="187">
        <f t="shared" si="13"/>
        <v>0</v>
      </c>
      <c r="CJ7" s="15">
        <f>+(IF(OR($B7=0,$C7=0,$D7=0,$CE$2&gt;$ES$1),0,IF(OR(CE7=0,CG7=0,CH7=0),0,MIN((VLOOKUP($D7,$A$234:$C$241,3,0))*(IF($D7=6,CH7,CG7))*((MIN((VLOOKUP($D7,$A$234:$E$241,5,0)),(IF($D7=6,CG7,CH7))))),MIN((VLOOKUP($D7,$A$234:$C$241,3,0)),(CE7+CF7))*(IF($D7=6,CH7,((MIN((VLOOKUP($D7,$A$234:$E$241,5,0)),CH7)))))))))/IF(AND($D7=2,'ראשי-פרטים כלליים וריכוז הוצאות'!$D$66&lt;&gt;4),1.2,1)</f>
        <v>0</v>
      </c>
      <c r="CK7" s="227"/>
      <c r="CL7" s="228"/>
      <c r="CM7" s="222"/>
      <c r="CN7" s="226"/>
      <c r="CO7" s="187">
        <f t="shared" si="14"/>
        <v>0</v>
      </c>
      <c r="CP7" s="15">
        <f>+(IF(OR($B7=0,$C7=0,$D7=0,$CK$2&gt;$ES$1),0,IF(OR(CK7=0,CM7=0,CN7=0),0,MIN((VLOOKUP($D7,$A$234:$C$241,3,0))*(IF($D7=6,CN7,CM7))*((MIN((VLOOKUP($D7,$A$234:$E$241,5,0)),(IF($D7=6,CM7,CN7))))),MIN((VLOOKUP($D7,$A$234:$C$241,3,0)),(CK7+CL7))*(IF($D7=6,CN7,((MIN((VLOOKUP($D7,$A$234:$E$241,5,0)),CN7)))))))))/IF(AND($D7=2,'ראשי-פרטים כלליים וריכוז הוצאות'!$D$66&lt;&gt;4),1.2,1)</f>
        <v>0</v>
      </c>
      <c r="CQ7" s="227"/>
      <c r="CR7" s="228"/>
      <c r="CS7" s="222"/>
      <c r="CT7" s="226"/>
      <c r="CU7" s="187">
        <f t="shared" si="15"/>
        <v>0</v>
      </c>
      <c r="CV7" s="15">
        <f>+(IF(OR($B7=0,$C7=0,$D7=0,$CQ$2&gt;$ES$1),0,IF(OR(CQ7=0,CS7=0,CT7=0),0,MIN((VLOOKUP($D7,$A$234:$C$241,3,0))*(IF($D7=6,CT7,CS7))*((MIN((VLOOKUP($D7,$A$234:$E$241,5,0)),(IF($D7=6,CS7,CT7))))),MIN((VLOOKUP($D7,$A$234:$C$241,3,0)),(CQ7+CR7))*(IF($D7=6,CT7,((MIN((VLOOKUP($D7,$A$234:$E$241,5,0)),CT7)))))))))/IF(AND($D7=2,'ראשי-פרטים כלליים וריכוז הוצאות'!$D$66&lt;&gt;4),1.2,1)</f>
        <v>0</v>
      </c>
      <c r="CW7" s="227"/>
      <c r="CX7" s="228"/>
      <c r="CY7" s="222"/>
      <c r="CZ7" s="226"/>
      <c r="DA7" s="187">
        <f t="shared" si="16"/>
        <v>0</v>
      </c>
      <c r="DB7" s="15">
        <f>+(IF(OR($B7=0,$C7=0,$D7=0,$CW$2&gt;$ES$1),0,IF(OR(CW7=0,CY7=0,CZ7=0),0,MIN((VLOOKUP($D7,$A$234:$C$241,3,0))*(IF($D7=6,CZ7,CY7))*((MIN((VLOOKUP($D7,$A$234:$E$241,5,0)),(IF($D7=6,CY7,CZ7))))),MIN((VLOOKUP($D7,$A$234:$C$241,3,0)),(CW7+CX7))*(IF($D7=6,CZ7,((MIN((VLOOKUP($D7,$A$234:$E$241,5,0)),CZ7)))))))))/IF(AND($D7=2,'ראשי-פרטים כלליים וריכוז הוצאות'!$D$66&lt;&gt;4),1.2,1)</f>
        <v>0</v>
      </c>
      <c r="DC7" s="227"/>
      <c r="DD7" s="228"/>
      <c r="DE7" s="222"/>
      <c r="DF7" s="226"/>
      <c r="DG7" s="187">
        <f t="shared" si="17"/>
        <v>0</v>
      </c>
      <c r="DH7" s="15">
        <f>+(IF(OR($B7=0,$C7=0,$D7=0,$DC$2&gt;$ES$1),0,IF(OR(DC7=0,DE7=0,DF7=0),0,MIN((VLOOKUP($D7,$A$234:$C$241,3,0))*(IF($D7=6,DF7,DE7))*((MIN((VLOOKUP($D7,$A$234:$E$241,5,0)),(IF($D7=6,DE7,DF7))))),MIN((VLOOKUP($D7,$A$234:$C$241,3,0)),(DC7+DD7))*(IF($D7=6,DF7,((MIN((VLOOKUP($D7,$A$234:$E$241,5,0)),DF7)))))))))/IF(AND($D7=2,'ראשי-פרטים כלליים וריכוז הוצאות'!$D$66&lt;&gt;4),1.2,1)</f>
        <v>0</v>
      </c>
      <c r="DI7" s="227"/>
      <c r="DJ7" s="228"/>
      <c r="DK7" s="222"/>
      <c r="DL7" s="226"/>
      <c r="DM7" s="187">
        <f t="shared" si="18"/>
        <v>0</v>
      </c>
      <c r="DN7" s="15">
        <f>+(IF(OR($B7=0,$C7=0,$D7=0,$DC$2&gt;$ES$1),0,IF(OR(DI7=0,DK7=0,DL7=0),0,MIN((VLOOKUP($D7,$A$234:$C$241,3,0))*(IF($D7=6,DL7,DK7))*((MIN((VLOOKUP($D7,$A$234:$E$241,5,0)),(IF($D7=6,DK7,DL7))))),MIN((VLOOKUP($D7,$A$234:$C$241,3,0)),(DI7+DJ7))*(IF($D7=6,DL7,((MIN((VLOOKUP($D7,$A$234:$E$241,5,0)),DL7)))))))))/IF(AND($D7=2,'ראשי-פרטים כלליים וריכוז הוצאות'!$D$66&lt;&gt;4),1.2,1)</f>
        <v>0</v>
      </c>
      <c r="DO7" s="227"/>
      <c r="DP7" s="228"/>
      <c r="DQ7" s="222"/>
      <c r="DR7" s="226"/>
      <c r="DS7" s="187">
        <f t="shared" si="19"/>
        <v>0</v>
      </c>
      <c r="DT7" s="15">
        <f>+(IF(OR($B7=0,$C7=0,$D7=0,$DC$2&gt;$ES$1),0,IF(OR(DO7=0,DQ7=0,DR7=0),0,MIN((VLOOKUP($D7,$A$234:$C$241,3,0))*(IF($D7=6,DR7,DQ7))*((MIN((VLOOKUP($D7,$A$234:$E$241,5,0)),(IF($D7=6,DQ7,DR7))))),MIN((VLOOKUP($D7,$A$234:$C$241,3,0)),(DO7+DP7))*(IF($D7=6,DR7,((MIN((VLOOKUP($D7,$A$234:$E$241,5,0)),DR7)))))))))/IF(AND($D7=2,'ראשי-פרטים כלליים וריכוז הוצאות'!$D$66&lt;&gt;4),1.2,1)</f>
        <v>0</v>
      </c>
      <c r="DU7" s="227"/>
      <c r="DV7" s="228"/>
      <c r="DW7" s="222"/>
      <c r="DX7" s="226"/>
      <c r="DY7" s="187">
        <f t="shared" si="20"/>
        <v>0</v>
      </c>
      <c r="DZ7" s="15">
        <f>+(IF(OR($B7=0,$C7=0,$D7=0,$DC$2&gt;$ES$1),0,IF(OR(DU7=0,DW7=0,DX7=0),0,MIN((VLOOKUP($D7,$A$234:$C$241,3,0))*(IF($D7=6,DX7,DW7))*((MIN((VLOOKUP($D7,$A$234:$E$241,5,0)),(IF($D7=6,DW7,DX7))))),MIN((VLOOKUP($D7,$A$234:$C$241,3,0)),(DU7+DV7))*(IF($D7=6,DX7,((MIN((VLOOKUP($D7,$A$234:$E$241,5,0)),DX7)))))))))/IF(AND($D7=2,'ראשי-פרטים כלליים וריכוז הוצאות'!$D$66&lt;&gt;4),1.2,1)</f>
        <v>0</v>
      </c>
      <c r="EA7" s="227"/>
      <c r="EB7" s="228"/>
      <c r="EC7" s="222"/>
      <c r="ED7" s="226"/>
      <c r="EE7" s="187">
        <f t="shared" si="21"/>
        <v>0</v>
      </c>
      <c r="EF7" s="15">
        <f>+(IF(OR($B7=0,$C7=0,$D7=0,$DC$2&gt;$ES$1),0,IF(OR(EA7=0,EC7=0,ED7=0),0,MIN((VLOOKUP($D7,$A$234:$C$241,3,0))*(IF($D7=6,ED7,EC7))*((MIN((VLOOKUP($D7,$A$234:$E$241,5,0)),(IF($D7=6,EC7,ED7))))),MIN((VLOOKUP($D7,$A$234:$C$241,3,0)),(EA7+EB7))*(IF($D7=6,ED7,((MIN((VLOOKUP($D7,$A$234:$E$241,5,0)),ED7)))))))))/IF(AND($D7=2,'ראשי-פרטים כלליים וריכוז הוצאות'!$D$66&lt;&gt;4),1.2,1)</f>
        <v>0</v>
      </c>
      <c r="EG7" s="227"/>
      <c r="EH7" s="228"/>
      <c r="EI7" s="222"/>
      <c r="EJ7" s="226"/>
      <c r="EK7" s="187">
        <f t="shared" si="22"/>
        <v>0</v>
      </c>
      <c r="EL7" s="15">
        <f>+(IF(OR($B7=0,$C7=0,$D7=0,$DC$2&gt;$ES$1),0,IF(OR(EG7=0,EI7=0,EJ7=0),0,MIN((VLOOKUP($D7,$A$234:$C$241,3,0))*(IF($D7=6,EJ7,EI7))*((MIN((VLOOKUP($D7,$A$234:$E$241,5,0)),(IF($D7=6,EI7,EJ7))))),MIN((VLOOKUP($D7,$A$234:$C$241,3,0)),(EG7+EH7))*(IF($D7=6,EJ7,((MIN((VLOOKUP($D7,$A$234:$E$241,5,0)),EJ7)))))))))/IF(AND($D7=2,'ראשי-פרטים כלליים וריכוז הוצאות'!$D$66&lt;&gt;4),1.2,1)</f>
        <v>0</v>
      </c>
      <c r="EM7" s="227"/>
      <c r="EN7" s="228"/>
      <c r="EO7" s="222"/>
      <c r="EP7" s="226"/>
      <c r="EQ7" s="187">
        <f t="shared" si="23"/>
        <v>0</v>
      </c>
      <c r="ER7" s="15">
        <f>+(IF(OR($B7=0,$C7=0,$D7=0,$DC$2&gt;$ES$1),0,IF(OR(EM7=0,EO7=0,EP7=0),0,MIN((VLOOKUP($D7,$A$234:$C$241,3,0))*(IF($D7=6,EP7,EO7))*((MIN((VLOOKUP($D7,$A$234:$E$241,5,0)),(IF($D7=6,EO7,EP7))))),MIN((VLOOKUP($D7,$A$234:$C$241,3,0)),(EM7+EN7))*(IF($D7=6,EP7,((MIN((VLOOKUP($D7,$A$234:$E$241,5,0)),EP7)))))))))/IF(AND($D7=2,'ראשי-פרטים כלליים וריכוז הוצאות'!$D$66&lt;&gt;4),1.2,1)</f>
        <v>0</v>
      </c>
      <c r="ES7" s="62">
        <f t="shared" si="24"/>
        <v>0</v>
      </c>
      <c r="ET7" s="183">
        <f t="shared" si="25"/>
        <v>9.9999999999999995E-7</v>
      </c>
      <c r="EU7" s="184">
        <f t="shared" si="26"/>
        <v>0</v>
      </c>
      <c r="EV7" s="62">
        <f t="shared" si="27"/>
        <v>0</v>
      </c>
      <c r="EW7" s="62">
        <v>0</v>
      </c>
      <c r="EX7" s="15">
        <f t="shared" si="28"/>
        <v>0</v>
      </c>
      <c r="EY7" s="219"/>
      <c r="EZ7" s="62">
        <f>MIN(EX7+EY7*ET7*ES7/$FA$1/IF(AND($D7=2,'ראשי-פרטים כלליים וריכוז הוצאות'!$D$66&lt;&gt;4),1.2,1),IF($D7&gt;0,VLOOKUP($D7,$A$234:$C$241,3,0)*12*EU7,0))</f>
        <v>0</v>
      </c>
      <c r="FA7" s="229"/>
      <c r="FB7" s="293">
        <f t="shared" si="29"/>
        <v>0</v>
      </c>
      <c r="FC7" s="296">
        <f t="shared" si="30"/>
        <v>0</v>
      </c>
      <c r="FD7" s="62">
        <f t="shared" si="31"/>
        <v>0</v>
      </c>
      <c r="FE7" s="62">
        <f t="shared" si="32"/>
        <v>0</v>
      </c>
      <c r="FF7" s="184">
        <f t="shared" si="33"/>
        <v>0</v>
      </c>
      <c r="FG7" s="62">
        <f t="shared" si="34"/>
        <v>0</v>
      </c>
      <c r="FH7" s="62">
        <f t="shared" si="35"/>
        <v>0</v>
      </c>
      <c r="FI7" s="274"/>
      <c r="FJ7" s="274"/>
      <c r="FK7" s="297"/>
    </row>
    <row r="8" spans="1:256" s="6" customFormat="1" ht="24" customHeight="1" x14ac:dyDescent="0.2">
      <c r="A8" s="112">
        <v>5</v>
      </c>
      <c r="B8" s="232"/>
      <c r="C8" s="232"/>
      <c r="D8" s="230"/>
      <c r="E8" s="220"/>
      <c r="F8" s="221"/>
      <c r="G8" s="222"/>
      <c r="H8" s="223"/>
      <c r="I8" s="187">
        <f t="shared" si="0"/>
        <v>0</v>
      </c>
      <c r="J8" s="15">
        <f>(IF(OR($B8=0,$C8=0,$D8=0,$E$2&gt;$ES$1),0,IF(OR($E8=0,$G8=0,$H8=0),0,MIN((VLOOKUP($D8,$A$234:$C$241,3,0))*(IF($D8=6,$H8,$G8))*((MIN((VLOOKUP($D8,$A$234:$E$241,5,0)),(IF($D8=6,$G8,$H8))))),MIN((VLOOKUP($D8,$A$234:$C$241,3,0)),($E8+$F8))*(IF($D8=6,$H8,((MIN((VLOOKUP($D8,$A$234:$E$241,5,0)),$H8)))))))))/IF(AND($D8=2,'ראשי-פרטים כלליים וריכוז הוצאות'!$D$66&lt;&gt;4),1.2,1)</f>
        <v>0</v>
      </c>
      <c r="K8" s="224"/>
      <c r="L8" s="225"/>
      <c r="M8" s="222"/>
      <c r="N8" s="226"/>
      <c r="O8" s="187">
        <f t="shared" si="1"/>
        <v>0</v>
      </c>
      <c r="P8" s="15">
        <f>+(IF(OR($B8=0,$C8=0,$D8=0,$K$2&gt;$ES$1),0,IF(OR($K8=0,$M8=0,$N8=0),0,MIN((VLOOKUP($D8,$A$234:$C$241,3,0))*(IF($D8=6,$N8,$M8))*((MIN((VLOOKUP($D8,$A$234:$E$241,5,0)),(IF($D8=6,$M8,$N8))))),MIN((VLOOKUP($D8,$A$234:$C$241,3,0)),($K8+$L8))*(IF($D8=6,$N8,((MIN((VLOOKUP($D8,$A$234:$E$241,5,0)),$N8)))))))))/IF(AND($D8=2,'ראשי-פרטים כלליים וריכוז הוצאות'!$D$66&lt;&gt;4),1.2,1)</f>
        <v>0</v>
      </c>
      <c r="Q8" s="227"/>
      <c r="R8" s="228"/>
      <c r="S8" s="222"/>
      <c r="T8" s="226"/>
      <c r="U8" s="187">
        <f t="shared" si="2"/>
        <v>0</v>
      </c>
      <c r="V8" s="15">
        <f>+(IF(OR($B8=0,$C8=0,$D8=0,$Q$2&gt;$ES$1),0,IF(OR(Q8=0,S8=0,T8=0),0,MIN((VLOOKUP($D8,$A$234:$C$241,3,0))*(IF($D8=6,T8,S8))*((MIN((VLOOKUP($D8,$A$234:$E$241,5,0)),(IF($D8=6,S8,T8))))),MIN((VLOOKUP($D8,$A$234:$C$241,3,0)),(Q8+R8))*(IF($D8=6,T8,((MIN((VLOOKUP($D8,$A$234:$E$241,5,0)),T8)))))))))/IF(AND($D8=2,'ראשי-פרטים כלליים וריכוז הוצאות'!$D$66&lt;&gt;4),1.2,1)</f>
        <v>0</v>
      </c>
      <c r="W8" s="220"/>
      <c r="X8" s="221"/>
      <c r="Y8" s="222"/>
      <c r="Z8" s="226"/>
      <c r="AA8" s="187">
        <f t="shared" si="3"/>
        <v>0</v>
      </c>
      <c r="AB8" s="15">
        <f>+(IF(OR($B8=0,$C8=0,$D8=0,$W$2&gt;$ES$1),0,IF(OR(W8=0,Y8=0,Z8=0),0,MIN((VLOOKUP($D8,$A$234:$C$241,3,0))*(IF($D8=6,Z8,Y8))*((MIN((VLOOKUP($D8,$A$234:$E$241,5,0)),(IF($D8=6,Y8,Z8))))),MIN((VLOOKUP($D8,$A$234:$C$241,3,0)),(W8+X8))*(IF($D8=6,Z8,((MIN((VLOOKUP($D8,$A$234:$E$241,5,0)),Z8)))))))))/IF(AND($D8=2,'ראשי-פרטים כלליים וריכוז הוצאות'!$D$66&lt;&gt;4),1.2,1)</f>
        <v>0</v>
      </c>
      <c r="AC8" s="224"/>
      <c r="AD8" s="225"/>
      <c r="AE8" s="222"/>
      <c r="AF8" s="226"/>
      <c r="AG8" s="187">
        <f t="shared" si="4"/>
        <v>0</v>
      </c>
      <c r="AH8" s="15">
        <f>+(IF(OR($B8=0,$C8=0,$D8=0,$AC$2&gt;$ES$1),0,IF(OR(AC8=0,AE8=0,AF8=0),0,MIN((VLOOKUP($D8,$A$234:$C$241,3,0))*(IF($D8=6,AF8,AE8))*((MIN((VLOOKUP($D8,$A$234:$E$241,5,0)),(IF($D8=6,AE8,AF8))))),MIN((VLOOKUP($D8,$A$234:$C$241,3,0)),(AC8+AD8))*(IF($D8=6,AF8,((MIN((VLOOKUP($D8,$A$234:$E$241,5,0)),AF8)))))))))/IF(AND($D8=2,'ראשי-פרטים כלליים וריכוז הוצאות'!$D$66&lt;&gt;4),1.2,1)</f>
        <v>0</v>
      </c>
      <c r="AI8" s="227"/>
      <c r="AJ8" s="228"/>
      <c r="AK8" s="222"/>
      <c r="AL8" s="226"/>
      <c r="AM8" s="187">
        <f t="shared" si="5"/>
        <v>0</v>
      </c>
      <c r="AN8" s="15">
        <f>+(IF(OR($B8=0,$C8=0,$D8=0,$AI$2&gt;$ES$1),0,IF(OR(AI8=0,AK8=0,AL8=0),0,MIN((VLOOKUP($D8,$A$234:$C$241,3,0))*(IF($D8=6,AL8,AK8))*((MIN((VLOOKUP($D8,$A$234:$E$241,5,0)),(IF($D8=6,AK8,AL8))))),MIN((VLOOKUP($D8,$A$234:$C$241,3,0)),(AI8+AJ8))*(IF($D8=6,AL8,((MIN((VLOOKUP($D8,$A$234:$E$241,5,0)),AL8)))))))))/IF(AND($D8=2,'ראשי-פרטים כלליים וריכוז הוצאות'!$D$66&lt;&gt;4),1.2,1)</f>
        <v>0</v>
      </c>
      <c r="AO8" s="220"/>
      <c r="AP8" s="221"/>
      <c r="AQ8" s="222"/>
      <c r="AR8" s="226"/>
      <c r="AS8" s="187">
        <f t="shared" si="6"/>
        <v>0</v>
      </c>
      <c r="AT8" s="15">
        <f>+(IF(OR($B8=0,$C8=0,$D8=0,$AO$2&gt;$ES$1),0,IF(OR(AO8=0,AQ8=0,AR8=0),0,MIN((VLOOKUP($D8,$A$234:$C$241,3,0))*(IF($D8=6,AR8,AQ8))*((MIN((VLOOKUP($D8,$A$234:$E$241,5,0)),(IF($D8=6,AQ8,AR8))))),MIN((VLOOKUP($D8,$A$234:$C$241,3,0)),(AO8+AP8))*(IF($D8=6,AR8,((MIN((VLOOKUP($D8,$A$234:$E$241,5,0)),AR8)))))))))/IF(AND($D8=2,'ראשי-פרטים כלליים וריכוז הוצאות'!$D$66&lt;&gt;4),1.2,1)</f>
        <v>0</v>
      </c>
      <c r="AU8" s="224"/>
      <c r="AV8" s="225"/>
      <c r="AW8" s="222"/>
      <c r="AX8" s="226"/>
      <c r="AY8" s="187">
        <f t="shared" si="7"/>
        <v>0</v>
      </c>
      <c r="AZ8" s="15">
        <f>+(IF(OR($B8=0,$C8=0,$D8=0,$AU$2&gt;$ES$1),0,IF(OR(AU8=0,AW8=0,AX8=0),0,MIN((VLOOKUP($D8,$A$234:$C$241,3,0))*(IF($D8=6,AX8,AW8))*((MIN((VLOOKUP($D8,$A$234:$E$241,5,0)),(IF($D8=6,AW8,AX8))))),MIN((VLOOKUP($D8,$A$234:$C$241,3,0)),(AU8+AV8))*(IF($D8=6,AX8,((MIN((VLOOKUP($D8,$A$234:$E$241,5,0)),AX8)))))))))/IF(AND($D8=2,'ראשי-פרטים כלליים וריכוז הוצאות'!$D$66&lt;&gt;4),1.2,1)</f>
        <v>0</v>
      </c>
      <c r="BA8" s="227"/>
      <c r="BB8" s="228"/>
      <c r="BC8" s="222"/>
      <c r="BD8" s="226"/>
      <c r="BE8" s="187">
        <f t="shared" si="8"/>
        <v>0</v>
      </c>
      <c r="BF8" s="15">
        <f>+(IF(OR($B8=0,$C8=0,$D8=0,$BA$2&gt;$ES$1),0,IF(OR(BA8=0,BC8=0,BD8=0),0,MIN((VLOOKUP($D8,$A$234:$C$241,3,0))*(IF($D8=6,BD8,BC8))*((MIN((VLOOKUP($D8,$A$234:$E$241,5,0)),(IF($D8=6,BC8,BD8))))),MIN((VLOOKUP($D8,$A$234:$C$241,3,0)),(BA8+BB8))*(IF($D8=6,BD8,((MIN((VLOOKUP($D8,$A$234:$E$241,5,0)),BD8)))))))))/IF(AND($D8=2,'ראשי-פרטים כלליים וריכוז הוצאות'!$D$66&lt;&gt;4),1.2,1)</f>
        <v>0</v>
      </c>
      <c r="BG8" s="227"/>
      <c r="BH8" s="228"/>
      <c r="BI8" s="222"/>
      <c r="BJ8" s="226"/>
      <c r="BK8" s="187">
        <f t="shared" si="9"/>
        <v>0</v>
      </c>
      <c r="BL8" s="15">
        <f>+(IF(OR($B8=0,$C8=0,$D8=0,$BG$2&gt;$ES$1),0,IF(OR(BG8=0,BI8=0,BJ8=0),0,MIN((VLOOKUP($D8,$A$234:$C$241,3,0))*(IF($D8=6,BJ8,BI8))*((MIN((VLOOKUP($D8,$A$234:$E$241,5,0)),(IF($D8=6,BI8,BJ8))))),MIN((VLOOKUP($D8,$A$234:$C$241,3,0)),(BG8+BH8))*(IF($D8=6,BJ8,((MIN((VLOOKUP($D8,$A$234:$E$241,5,0)),BJ8)))))))))/IF(AND($D8=2,'ראשי-פרטים כלליים וריכוז הוצאות'!$D$66&lt;&gt;4),1.2,1)</f>
        <v>0</v>
      </c>
      <c r="BM8" s="227"/>
      <c r="BN8" s="228"/>
      <c r="BO8" s="222"/>
      <c r="BP8" s="226"/>
      <c r="BQ8" s="187">
        <f t="shared" si="10"/>
        <v>0</v>
      </c>
      <c r="BR8" s="15">
        <f>+(IF(OR($B8=0,$C8=0,$D8=0,$BM$2&gt;$ES$1),0,IF(OR(BM8=0,BO8=0,BP8=0),0,MIN((VLOOKUP($D8,$A$234:$C$241,3,0))*(IF($D8=6,BP8,BO8))*((MIN((VLOOKUP($D8,$A$234:$E$241,5,0)),(IF($D8=6,BO8,BP8))))),MIN((VLOOKUP($D8,$A$234:$C$241,3,0)),(BM8+BN8))*(IF($D8=6,BP8,((MIN((VLOOKUP($D8,$A$234:$E$241,5,0)),BP8)))))))))/IF(AND($D8=2,'ראשי-פרטים כלליים וריכוז הוצאות'!$D$66&lt;&gt;4),1.2,1)</f>
        <v>0</v>
      </c>
      <c r="BS8" s="227"/>
      <c r="BT8" s="228"/>
      <c r="BU8" s="222"/>
      <c r="BV8" s="226"/>
      <c r="BW8" s="187">
        <f t="shared" si="11"/>
        <v>0</v>
      </c>
      <c r="BX8" s="15">
        <f>+(IF(OR($B8=0,$C8=0,$D8=0,$BS$2&gt;$ES$1),0,IF(OR(BS8=0,BU8=0,BV8=0),0,MIN((VLOOKUP($D8,$A$234:$C$241,3,0))*(IF($D8=6,BV8,BU8))*((MIN((VLOOKUP($D8,$A$234:$E$241,5,0)),(IF($D8=6,BU8,BV8))))),MIN((VLOOKUP($D8,$A$234:$C$241,3,0)),(BS8+BT8))*(IF($D8=6,BV8,((MIN((VLOOKUP($D8,$A$234:$E$241,5,0)),BV8)))))))))/IF(AND($D8=2,'ראשי-פרטים כלליים וריכוז הוצאות'!$D$66&lt;&gt;4),1.2,1)</f>
        <v>0</v>
      </c>
      <c r="BY8" s="227"/>
      <c r="BZ8" s="228"/>
      <c r="CA8" s="222"/>
      <c r="CB8" s="226"/>
      <c r="CC8" s="187">
        <f t="shared" si="12"/>
        <v>0</v>
      </c>
      <c r="CD8" s="15">
        <f>+(IF(OR($B8=0,$C8=0,$D8=0,$BY$2&gt;$ES$1),0,IF(OR(BY8=0,CA8=0,CB8=0),0,MIN((VLOOKUP($D8,$A$234:$C$241,3,0))*(IF($D8=6,CB8,CA8))*((MIN((VLOOKUP($D8,$A$234:$E$241,5,0)),(IF($D8=6,CA8,CB8))))),MIN((VLOOKUP($D8,$A$234:$C$241,3,0)),(BY8+BZ8))*(IF($D8=6,CB8,((MIN((VLOOKUP($D8,$A$234:$E$241,5,0)),CB8)))))))))/IF(AND($D8=2,'ראשי-פרטים כלליים וריכוז הוצאות'!$D$66&lt;&gt;4),1.2,1)</f>
        <v>0</v>
      </c>
      <c r="CE8" s="227"/>
      <c r="CF8" s="228"/>
      <c r="CG8" s="222"/>
      <c r="CH8" s="226"/>
      <c r="CI8" s="187">
        <f t="shared" si="13"/>
        <v>0</v>
      </c>
      <c r="CJ8" s="15">
        <f>+(IF(OR($B8=0,$C8=0,$D8=0,$CE$2&gt;$ES$1),0,IF(OR(CE8=0,CG8=0,CH8=0),0,MIN((VLOOKUP($D8,$A$234:$C$241,3,0))*(IF($D8=6,CH8,CG8))*((MIN((VLOOKUP($D8,$A$234:$E$241,5,0)),(IF($D8=6,CG8,CH8))))),MIN((VLOOKUP($D8,$A$234:$C$241,3,0)),(CE8+CF8))*(IF($D8=6,CH8,((MIN((VLOOKUP($D8,$A$234:$E$241,5,0)),CH8)))))))))/IF(AND($D8=2,'ראשי-פרטים כלליים וריכוז הוצאות'!$D$66&lt;&gt;4),1.2,1)</f>
        <v>0</v>
      </c>
      <c r="CK8" s="227"/>
      <c r="CL8" s="228"/>
      <c r="CM8" s="222"/>
      <c r="CN8" s="226"/>
      <c r="CO8" s="187">
        <f t="shared" si="14"/>
        <v>0</v>
      </c>
      <c r="CP8" s="15">
        <f>+(IF(OR($B8=0,$C8=0,$D8=0,$CK$2&gt;$ES$1),0,IF(OR(CK8=0,CM8=0,CN8=0),0,MIN((VLOOKUP($D8,$A$234:$C$241,3,0))*(IF($D8=6,CN8,CM8))*((MIN((VLOOKUP($D8,$A$234:$E$241,5,0)),(IF($D8=6,CM8,CN8))))),MIN((VLOOKUP($D8,$A$234:$C$241,3,0)),(CK8+CL8))*(IF($D8=6,CN8,((MIN((VLOOKUP($D8,$A$234:$E$241,5,0)),CN8)))))))))/IF(AND($D8=2,'ראשי-פרטים כלליים וריכוז הוצאות'!$D$66&lt;&gt;4),1.2,1)</f>
        <v>0</v>
      </c>
      <c r="CQ8" s="227"/>
      <c r="CR8" s="228"/>
      <c r="CS8" s="222"/>
      <c r="CT8" s="226"/>
      <c r="CU8" s="187">
        <f t="shared" si="15"/>
        <v>0</v>
      </c>
      <c r="CV8" s="15">
        <f>+(IF(OR($B8=0,$C8=0,$D8=0,$CQ$2&gt;$ES$1),0,IF(OR(CQ8=0,CS8=0,CT8=0),0,MIN((VLOOKUP($D8,$A$234:$C$241,3,0))*(IF($D8=6,CT8,CS8))*((MIN((VLOOKUP($D8,$A$234:$E$241,5,0)),(IF($D8=6,CS8,CT8))))),MIN((VLOOKUP($D8,$A$234:$C$241,3,0)),(CQ8+CR8))*(IF($D8=6,CT8,((MIN((VLOOKUP($D8,$A$234:$E$241,5,0)),CT8)))))))))/IF(AND($D8=2,'ראשי-פרטים כלליים וריכוז הוצאות'!$D$66&lt;&gt;4),1.2,1)</f>
        <v>0</v>
      </c>
      <c r="CW8" s="227"/>
      <c r="CX8" s="228"/>
      <c r="CY8" s="222"/>
      <c r="CZ8" s="226"/>
      <c r="DA8" s="187">
        <f t="shared" si="16"/>
        <v>0</v>
      </c>
      <c r="DB8" s="15">
        <f>+(IF(OR($B8=0,$C8=0,$D8=0,$CW$2&gt;$ES$1),0,IF(OR(CW8=0,CY8=0,CZ8=0),0,MIN((VLOOKUP($D8,$A$234:$C$241,3,0))*(IF($D8=6,CZ8,CY8))*((MIN((VLOOKUP($D8,$A$234:$E$241,5,0)),(IF($D8=6,CY8,CZ8))))),MIN((VLOOKUP($D8,$A$234:$C$241,3,0)),(CW8+CX8))*(IF($D8=6,CZ8,((MIN((VLOOKUP($D8,$A$234:$E$241,5,0)),CZ8)))))))))/IF(AND($D8=2,'ראשי-פרטים כלליים וריכוז הוצאות'!$D$66&lt;&gt;4),1.2,1)</f>
        <v>0</v>
      </c>
      <c r="DC8" s="227"/>
      <c r="DD8" s="228"/>
      <c r="DE8" s="222"/>
      <c r="DF8" s="226"/>
      <c r="DG8" s="187">
        <f t="shared" si="17"/>
        <v>0</v>
      </c>
      <c r="DH8" s="15">
        <f>+(IF(OR($B8=0,$C8=0,$D8=0,$DC$2&gt;$ES$1),0,IF(OR(DC8=0,DE8=0,DF8=0),0,MIN((VLOOKUP($D8,$A$234:$C$241,3,0))*(IF($D8=6,DF8,DE8))*((MIN((VLOOKUP($D8,$A$234:$E$241,5,0)),(IF($D8=6,DE8,DF8))))),MIN((VLOOKUP($D8,$A$234:$C$241,3,0)),(DC8+DD8))*(IF($D8=6,DF8,((MIN((VLOOKUP($D8,$A$234:$E$241,5,0)),DF8)))))))))/IF(AND($D8=2,'ראשי-פרטים כלליים וריכוז הוצאות'!$D$66&lt;&gt;4),1.2,1)</f>
        <v>0</v>
      </c>
      <c r="DI8" s="227"/>
      <c r="DJ8" s="228"/>
      <c r="DK8" s="222"/>
      <c r="DL8" s="226"/>
      <c r="DM8" s="187">
        <f t="shared" si="18"/>
        <v>0</v>
      </c>
      <c r="DN8" s="15">
        <f>+(IF(OR($B8=0,$C8=0,$D8=0,$DC$2&gt;$ES$1),0,IF(OR(DI8=0,DK8=0,DL8=0),0,MIN((VLOOKUP($D8,$A$234:$C$241,3,0))*(IF($D8=6,DL8,DK8))*((MIN((VLOOKUP($D8,$A$234:$E$241,5,0)),(IF($D8=6,DK8,DL8))))),MIN((VLOOKUP($D8,$A$234:$C$241,3,0)),(DI8+DJ8))*(IF($D8=6,DL8,((MIN((VLOOKUP($D8,$A$234:$E$241,5,0)),DL8)))))))))/IF(AND($D8=2,'ראשי-פרטים כלליים וריכוז הוצאות'!$D$66&lt;&gt;4),1.2,1)</f>
        <v>0</v>
      </c>
      <c r="DO8" s="227"/>
      <c r="DP8" s="228"/>
      <c r="DQ8" s="222"/>
      <c r="DR8" s="226"/>
      <c r="DS8" s="187">
        <f t="shared" si="19"/>
        <v>0</v>
      </c>
      <c r="DT8" s="15">
        <f>+(IF(OR($B8=0,$C8=0,$D8=0,$DC$2&gt;$ES$1),0,IF(OR(DO8=0,DQ8=0,DR8=0),0,MIN((VLOOKUP($D8,$A$234:$C$241,3,0))*(IF($D8=6,DR8,DQ8))*((MIN((VLOOKUP($D8,$A$234:$E$241,5,0)),(IF($D8=6,DQ8,DR8))))),MIN((VLOOKUP($D8,$A$234:$C$241,3,0)),(DO8+DP8))*(IF($D8=6,DR8,((MIN((VLOOKUP($D8,$A$234:$E$241,5,0)),DR8)))))))))/IF(AND($D8=2,'ראשי-פרטים כלליים וריכוז הוצאות'!$D$66&lt;&gt;4),1.2,1)</f>
        <v>0</v>
      </c>
      <c r="DU8" s="227"/>
      <c r="DV8" s="228"/>
      <c r="DW8" s="222"/>
      <c r="DX8" s="226"/>
      <c r="DY8" s="187">
        <f t="shared" si="20"/>
        <v>0</v>
      </c>
      <c r="DZ8" s="15">
        <f>+(IF(OR($B8=0,$C8=0,$D8=0,$DC$2&gt;$ES$1),0,IF(OR(DU8=0,DW8=0,DX8=0),0,MIN((VLOOKUP($D8,$A$234:$C$241,3,0))*(IF($D8=6,DX8,DW8))*((MIN((VLOOKUP($D8,$A$234:$E$241,5,0)),(IF($D8=6,DW8,DX8))))),MIN((VLOOKUP($D8,$A$234:$C$241,3,0)),(DU8+DV8))*(IF($D8=6,DX8,((MIN((VLOOKUP($D8,$A$234:$E$241,5,0)),DX8)))))))))/IF(AND($D8=2,'ראשי-פרטים כלליים וריכוז הוצאות'!$D$66&lt;&gt;4),1.2,1)</f>
        <v>0</v>
      </c>
      <c r="EA8" s="227"/>
      <c r="EB8" s="228"/>
      <c r="EC8" s="222"/>
      <c r="ED8" s="226"/>
      <c r="EE8" s="187">
        <f t="shared" si="21"/>
        <v>0</v>
      </c>
      <c r="EF8" s="15">
        <f>+(IF(OR($B8=0,$C8=0,$D8=0,$DC$2&gt;$ES$1),0,IF(OR(EA8=0,EC8=0,ED8=0),0,MIN((VLOOKUP($D8,$A$234:$C$241,3,0))*(IF($D8=6,ED8,EC8))*((MIN((VLOOKUP($D8,$A$234:$E$241,5,0)),(IF($D8=6,EC8,ED8))))),MIN((VLOOKUP($D8,$A$234:$C$241,3,0)),(EA8+EB8))*(IF($D8=6,ED8,((MIN((VLOOKUP($D8,$A$234:$E$241,5,0)),ED8)))))))))/IF(AND($D8=2,'ראשי-פרטים כלליים וריכוז הוצאות'!$D$66&lt;&gt;4),1.2,1)</f>
        <v>0</v>
      </c>
      <c r="EG8" s="227"/>
      <c r="EH8" s="228"/>
      <c r="EI8" s="222"/>
      <c r="EJ8" s="226"/>
      <c r="EK8" s="187">
        <f t="shared" si="22"/>
        <v>0</v>
      </c>
      <c r="EL8" s="15">
        <f>+(IF(OR($B8=0,$C8=0,$D8=0,$DC$2&gt;$ES$1),0,IF(OR(EG8=0,EI8=0,EJ8=0),0,MIN((VLOOKUP($D8,$A$234:$C$241,3,0))*(IF($D8=6,EJ8,EI8))*((MIN((VLOOKUP($D8,$A$234:$E$241,5,0)),(IF($D8=6,EI8,EJ8))))),MIN((VLOOKUP($D8,$A$234:$C$241,3,0)),(EG8+EH8))*(IF($D8=6,EJ8,((MIN((VLOOKUP($D8,$A$234:$E$241,5,0)),EJ8)))))))))/IF(AND($D8=2,'ראשי-פרטים כלליים וריכוז הוצאות'!$D$66&lt;&gt;4),1.2,1)</f>
        <v>0</v>
      </c>
      <c r="EM8" s="227"/>
      <c r="EN8" s="228"/>
      <c r="EO8" s="222"/>
      <c r="EP8" s="226"/>
      <c r="EQ8" s="187">
        <f t="shared" si="23"/>
        <v>0</v>
      </c>
      <c r="ER8" s="15">
        <f>+(IF(OR($B8=0,$C8=0,$D8=0,$DC$2&gt;$ES$1),0,IF(OR(EM8=0,EO8=0,EP8=0),0,MIN((VLOOKUP($D8,$A$234:$C$241,3,0))*(IF($D8=6,EP8,EO8))*((MIN((VLOOKUP($D8,$A$234:$E$241,5,0)),(IF($D8=6,EO8,EP8))))),MIN((VLOOKUP($D8,$A$234:$C$241,3,0)),(EM8+EN8))*(IF($D8=6,EP8,((MIN((VLOOKUP($D8,$A$234:$E$241,5,0)),EP8)))))))))/IF(AND($D8=2,'ראשי-פרטים כלליים וריכוז הוצאות'!$D$66&lt;&gt;4),1.2,1)</f>
        <v>0</v>
      </c>
      <c r="ES8" s="62">
        <f t="shared" si="24"/>
        <v>0</v>
      </c>
      <c r="ET8" s="183">
        <f t="shared" si="25"/>
        <v>9.9999999999999995E-7</v>
      </c>
      <c r="EU8" s="184">
        <f t="shared" si="26"/>
        <v>0</v>
      </c>
      <c r="EV8" s="62">
        <f t="shared" si="27"/>
        <v>0</v>
      </c>
      <c r="EW8" s="62">
        <v>0</v>
      </c>
      <c r="EX8" s="15">
        <f t="shared" si="28"/>
        <v>0</v>
      </c>
      <c r="EY8" s="219"/>
      <c r="EZ8" s="62">
        <f>MIN(EX8+EY8*ET8*ES8/$FA$1/IF(AND($D8=2,'ראשי-פרטים כלליים וריכוז הוצאות'!$D$66&lt;&gt;4),1.2,1),IF($D8&gt;0,VLOOKUP($D8,$A$234:$C$241,3,0)*12*EU8,0))</f>
        <v>0</v>
      </c>
      <c r="FA8" s="229"/>
      <c r="FB8" s="293">
        <f t="shared" si="29"/>
        <v>0</v>
      </c>
      <c r="FC8" s="296">
        <f t="shared" si="30"/>
        <v>0</v>
      </c>
      <c r="FD8" s="62">
        <f t="shared" si="31"/>
        <v>0</v>
      </c>
      <c r="FE8" s="62">
        <f t="shared" si="32"/>
        <v>0</v>
      </c>
      <c r="FF8" s="184">
        <f t="shared" si="33"/>
        <v>0</v>
      </c>
      <c r="FG8" s="62">
        <f t="shared" si="34"/>
        <v>0</v>
      </c>
      <c r="FH8" s="62">
        <f t="shared" si="35"/>
        <v>0</v>
      </c>
      <c r="FI8" s="274"/>
      <c r="FJ8" s="274"/>
      <c r="FK8" s="297"/>
    </row>
    <row r="9" spans="1:256" s="6" customFormat="1" ht="24" customHeight="1" x14ac:dyDescent="0.2">
      <c r="A9" s="112">
        <v>6</v>
      </c>
      <c r="B9" s="232"/>
      <c r="C9" s="232"/>
      <c r="D9" s="230"/>
      <c r="E9" s="220"/>
      <c r="F9" s="221"/>
      <c r="G9" s="222"/>
      <c r="H9" s="223"/>
      <c r="I9" s="187">
        <f t="shared" si="0"/>
        <v>0</v>
      </c>
      <c r="J9" s="15">
        <f>(IF(OR($B9=0,$C9=0,$D9=0,$E$2&gt;$ES$1),0,IF(OR($E9=0,$G9=0,$H9=0),0,MIN((VLOOKUP($D9,$A$234:$C$241,3,0))*(IF($D9=6,$H9,$G9))*((MIN((VLOOKUP($D9,$A$234:$E$241,5,0)),(IF($D9=6,$G9,$H9))))),MIN((VLOOKUP($D9,$A$234:$C$241,3,0)),($E9+$F9))*(IF($D9=6,$H9,((MIN((VLOOKUP($D9,$A$234:$E$241,5,0)),$H9)))))))))/IF(AND($D9=2,'ראשי-פרטים כלליים וריכוז הוצאות'!$D$66&lt;&gt;4),1.2,1)</f>
        <v>0</v>
      </c>
      <c r="K9" s="224"/>
      <c r="L9" s="225"/>
      <c r="M9" s="222"/>
      <c r="N9" s="226"/>
      <c r="O9" s="187">
        <f t="shared" si="1"/>
        <v>0</v>
      </c>
      <c r="P9" s="15">
        <f>+(IF(OR($B9=0,$C9=0,$D9=0,$K$2&gt;$ES$1),0,IF(OR($K9=0,$M9=0,$N9=0),0,MIN((VLOOKUP($D9,$A$234:$C$241,3,0))*(IF($D9=6,$N9,$M9))*((MIN((VLOOKUP($D9,$A$234:$E$241,5,0)),(IF($D9=6,$M9,$N9))))),MIN((VLOOKUP($D9,$A$234:$C$241,3,0)),($K9+$L9))*(IF($D9=6,$N9,((MIN((VLOOKUP($D9,$A$234:$E$241,5,0)),$N9)))))))))/IF(AND($D9=2,'ראשי-פרטים כלליים וריכוז הוצאות'!$D$66&lt;&gt;4),1.2,1)</f>
        <v>0</v>
      </c>
      <c r="Q9" s="227"/>
      <c r="R9" s="228"/>
      <c r="S9" s="222"/>
      <c r="T9" s="226"/>
      <c r="U9" s="187">
        <f t="shared" si="2"/>
        <v>0</v>
      </c>
      <c r="V9" s="15">
        <f>+(IF(OR($B9=0,$C9=0,$D9=0,$Q$2&gt;$ES$1),0,IF(OR(Q9=0,S9=0,T9=0),0,MIN((VLOOKUP($D9,$A$234:$C$241,3,0))*(IF($D9=6,T9,S9))*((MIN((VLOOKUP($D9,$A$234:$E$241,5,0)),(IF($D9=6,S9,T9))))),MIN((VLOOKUP($D9,$A$234:$C$241,3,0)),(Q9+R9))*(IF($D9=6,T9,((MIN((VLOOKUP($D9,$A$234:$E$241,5,0)),T9)))))))))/IF(AND($D9=2,'ראשי-פרטים כלליים וריכוז הוצאות'!$D$66&lt;&gt;4),1.2,1)</f>
        <v>0</v>
      </c>
      <c r="W9" s="220"/>
      <c r="X9" s="221"/>
      <c r="Y9" s="222"/>
      <c r="Z9" s="226"/>
      <c r="AA9" s="187">
        <f t="shared" si="3"/>
        <v>0</v>
      </c>
      <c r="AB9" s="15">
        <f>+(IF(OR($B9=0,$C9=0,$D9=0,$W$2&gt;$ES$1),0,IF(OR(W9=0,Y9=0,Z9=0),0,MIN((VLOOKUP($D9,$A$234:$C$241,3,0))*(IF($D9=6,Z9,Y9))*((MIN((VLOOKUP($D9,$A$234:$E$241,5,0)),(IF($D9=6,Y9,Z9))))),MIN((VLOOKUP($D9,$A$234:$C$241,3,0)),(W9+X9))*(IF($D9=6,Z9,((MIN((VLOOKUP($D9,$A$234:$E$241,5,0)),Z9)))))))))/IF(AND($D9=2,'ראשי-פרטים כלליים וריכוז הוצאות'!$D$66&lt;&gt;4),1.2,1)</f>
        <v>0</v>
      </c>
      <c r="AC9" s="224"/>
      <c r="AD9" s="225"/>
      <c r="AE9" s="222"/>
      <c r="AF9" s="226"/>
      <c r="AG9" s="187">
        <f t="shared" si="4"/>
        <v>0</v>
      </c>
      <c r="AH9" s="15">
        <f>+(IF(OR($B9=0,$C9=0,$D9=0,$AC$2&gt;$ES$1),0,IF(OR(AC9=0,AE9=0,AF9=0),0,MIN((VLOOKUP($D9,$A$234:$C$241,3,0))*(IF($D9=6,AF9,AE9))*((MIN((VLOOKUP($D9,$A$234:$E$241,5,0)),(IF($D9=6,AE9,AF9))))),MIN((VLOOKUP($D9,$A$234:$C$241,3,0)),(AC9+AD9))*(IF($D9=6,AF9,((MIN((VLOOKUP($D9,$A$234:$E$241,5,0)),AF9)))))))))/IF(AND($D9=2,'ראשי-פרטים כלליים וריכוז הוצאות'!$D$66&lt;&gt;4),1.2,1)</f>
        <v>0</v>
      </c>
      <c r="AI9" s="227"/>
      <c r="AJ9" s="228"/>
      <c r="AK9" s="222"/>
      <c r="AL9" s="226"/>
      <c r="AM9" s="187">
        <f t="shared" si="5"/>
        <v>0</v>
      </c>
      <c r="AN9" s="15">
        <f>+(IF(OR($B9=0,$C9=0,$D9=0,$AI$2&gt;$ES$1),0,IF(OR(AI9=0,AK9=0,AL9=0),0,MIN((VLOOKUP($D9,$A$234:$C$241,3,0))*(IF($D9=6,AL9,AK9))*((MIN((VLOOKUP($D9,$A$234:$E$241,5,0)),(IF($D9=6,AK9,AL9))))),MIN((VLOOKUP($D9,$A$234:$C$241,3,0)),(AI9+AJ9))*(IF($D9=6,AL9,((MIN((VLOOKUP($D9,$A$234:$E$241,5,0)),AL9)))))))))/IF(AND($D9=2,'ראשי-פרטים כלליים וריכוז הוצאות'!$D$66&lt;&gt;4),1.2,1)</f>
        <v>0</v>
      </c>
      <c r="AO9" s="220"/>
      <c r="AP9" s="221"/>
      <c r="AQ9" s="222"/>
      <c r="AR9" s="226"/>
      <c r="AS9" s="187">
        <f t="shared" si="6"/>
        <v>0</v>
      </c>
      <c r="AT9" s="15">
        <f>+(IF(OR($B9=0,$C9=0,$D9=0,$AO$2&gt;$ES$1),0,IF(OR(AO9=0,AQ9=0,AR9=0),0,MIN((VLOOKUP($D9,$A$234:$C$241,3,0))*(IF($D9=6,AR9,AQ9))*((MIN((VLOOKUP($D9,$A$234:$E$241,5,0)),(IF($D9=6,AQ9,AR9))))),MIN((VLOOKUP($D9,$A$234:$C$241,3,0)),(AO9+AP9))*(IF($D9=6,AR9,((MIN((VLOOKUP($D9,$A$234:$E$241,5,0)),AR9)))))))))/IF(AND($D9=2,'ראשי-פרטים כלליים וריכוז הוצאות'!$D$66&lt;&gt;4),1.2,1)</f>
        <v>0</v>
      </c>
      <c r="AU9" s="224"/>
      <c r="AV9" s="225"/>
      <c r="AW9" s="222"/>
      <c r="AX9" s="226"/>
      <c r="AY9" s="187">
        <f t="shared" si="7"/>
        <v>0</v>
      </c>
      <c r="AZ9" s="15">
        <f>+(IF(OR($B9=0,$C9=0,$D9=0,$AU$2&gt;$ES$1),0,IF(OR(AU9=0,AW9=0,AX9=0),0,MIN((VLOOKUP($D9,$A$234:$C$241,3,0))*(IF($D9=6,AX9,AW9))*((MIN((VLOOKUP($D9,$A$234:$E$241,5,0)),(IF($D9=6,AW9,AX9))))),MIN((VLOOKUP($D9,$A$234:$C$241,3,0)),(AU9+AV9))*(IF($D9=6,AX9,((MIN((VLOOKUP($D9,$A$234:$E$241,5,0)),AX9)))))))))/IF(AND($D9=2,'ראשי-פרטים כלליים וריכוז הוצאות'!$D$66&lt;&gt;4),1.2,1)</f>
        <v>0</v>
      </c>
      <c r="BA9" s="227"/>
      <c r="BB9" s="228"/>
      <c r="BC9" s="222"/>
      <c r="BD9" s="226"/>
      <c r="BE9" s="187">
        <f t="shared" si="8"/>
        <v>0</v>
      </c>
      <c r="BF9" s="15">
        <f>+(IF(OR($B9=0,$C9=0,$D9=0,$BA$2&gt;$ES$1),0,IF(OR(BA9=0,BC9=0,BD9=0),0,MIN((VLOOKUP($D9,$A$234:$C$241,3,0))*(IF($D9=6,BD9,BC9))*((MIN((VLOOKUP($D9,$A$234:$E$241,5,0)),(IF($D9=6,BC9,BD9))))),MIN((VLOOKUP($D9,$A$234:$C$241,3,0)),(BA9+BB9))*(IF($D9=6,BD9,((MIN((VLOOKUP($D9,$A$234:$E$241,5,0)),BD9)))))))))/IF(AND($D9=2,'ראשי-פרטים כלליים וריכוז הוצאות'!$D$66&lt;&gt;4),1.2,1)</f>
        <v>0</v>
      </c>
      <c r="BG9" s="227"/>
      <c r="BH9" s="228"/>
      <c r="BI9" s="222"/>
      <c r="BJ9" s="226"/>
      <c r="BK9" s="187">
        <f t="shared" si="9"/>
        <v>0</v>
      </c>
      <c r="BL9" s="15">
        <f>+(IF(OR($B9=0,$C9=0,$D9=0,$BG$2&gt;$ES$1),0,IF(OR(BG9=0,BI9=0,BJ9=0),0,MIN((VLOOKUP($D9,$A$234:$C$241,3,0))*(IF($D9=6,BJ9,BI9))*((MIN((VLOOKUP($D9,$A$234:$E$241,5,0)),(IF($D9=6,BI9,BJ9))))),MIN((VLOOKUP($D9,$A$234:$C$241,3,0)),(BG9+BH9))*(IF($D9=6,BJ9,((MIN((VLOOKUP($D9,$A$234:$E$241,5,0)),BJ9)))))))))/IF(AND($D9=2,'ראשי-פרטים כלליים וריכוז הוצאות'!$D$66&lt;&gt;4),1.2,1)</f>
        <v>0</v>
      </c>
      <c r="BM9" s="227"/>
      <c r="BN9" s="228"/>
      <c r="BO9" s="222"/>
      <c r="BP9" s="226"/>
      <c r="BQ9" s="187">
        <f t="shared" si="10"/>
        <v>0</v>
      </c>
      <c r="BR9" s="15">
        <f>+(IF(OR($B9=0,$C9=0,$D9=0,$BM$2&gt;$ES$1),0,IF(OR(BM9=0,BO9=0,BP9=0),0,MIN((VLOOKUP($D9,$A$234:$C$241,3,0))*(IF($D9=6,BP9,BO9))*((MIN((VLOOKUP($D9,$A$234:$E$241,5,0)),(IF($D9=6,BO9,BP9))))),MIN((VLOOKUP($D9,$A$234:$C$241,3,0)),(BM9+BN9))*(IF($D9=6,BP9,((MIN((VLOOKUP($D9,$A$234:$E$241,5,0)),BP9)))))))))/IF(AND($D9=2,'ראשי-פרטים כלליים וריכוז הוצאות'!$D$66&lt;&gt;4),1.2,1)</f>
        <v>0</v>
      </c>
      <c r="BS9" s="227"/>
      <c r="BT9" s="228"/>
      <c r="BU9" s="222"/>
      <c r="BV9" s="226"/>
      <c r="BW9" s="187">
        <f t="shared" si="11"/>
        <v>0</v>
      </c>
      <c r="BX9" s="15">
        <f>+(IF(OR($B9=0,$C9=0,$D9=0,$BS$2&gt;$ES$1),0,IF(OR(BS9=0,BU9=0,BV9=0),0,MIN((VLOOKUP($D9,$A$234:$C$241,3,0))*(IF($D9=6,BV9,BU9))*((MIN((VLOOKUP($D9,$A$234:$E$241,5,0)),(IF($D9=6,BU9,BV9))))),MIN((VLOOKUP($D9,$A$234:$C$241,3,0)),(BS9+BT9))*(IF($D9=6,BV9,((MIN((VLOOKUP($D9,$A$234:$E$241,5,0)),BV9)))))))))/IF(AND($D9=2,'ראשי-פרטים כלליים וריכוז הוצאות'!$D$66&lt;&gt;4),1.2,1)</f>
        <v>0</v>
      </c>
      <c r="BY9" s="227"/>
      <c r="BZ9" s="228"/>
      <c r="CA9" s="222"/>
      <c r="CB9" s="226"/>
      <c r="CC9" s="187">
        <f t="shared" si="12"/>
        <v>0</v>
      </c>
      <c r="CD9" s="15">
        <f>+(IF(OR($B9=0,$C9=0,$D9=0,$BY$2&gt;$ES$1),0,IF(OR(BY9=0,CA9=0,CB9=0),0,MIN((VLOOKUP($D9,$A$234:$C$241,3,0))*(IF($D9=6,CB9,CA9))*((MIN((VLOOKUP($D9,$A$234:$E$241,5,0)),(IF($D9=6,CA9,CB9))))),MIN((VLOOKUP($D9,$A$234:$C$241,3,0)),(BY9+BZ9))*(IF($D9=6,CB9,((MIN((VLOOKUP($D9,$A$234:$E$241,5,0)),CB9)))))))))/IF(AND($D9=2,'ראשי-פרטים כלליים וריכוז הוצאות'!$D$66&lt;&gt;4),1.2,1)</f>
        <v>0</v>
      </c>
      <c r="CE9" s="227"/>
      <c r="CF9" s="228"/>
      <c r="CG9" s="222"/>
      <c r="CH9" s="226"/>
      <c r="CI9" s="187">
        <f t="shared" si="13"/>
        <v>0</v>
      </c>
      <c r="CJ9" s="15">
        <f>+(IF(OR($B9=0,$C9=0,$D9=0,$CE$2&gt;$ES$1),0,IF(OR(CE9=0,CG9=0,CH9=0),0,MIN((VLOOKUP($D9,$A$234:$C$241,3,0))*(IF($D9=6,CH9,CG9))*((MIN((VLOOKUP($D9,$A$234:$E$241,5,0)),(IF($D9=6,CG9,CH9))))),MIN((VLOOKUP($D9,$A$234:$C$241,3,0)),(CE9+CF9))*(IF($D9=6,CH9,((MIN((VLOOKUP($D9,$A$234:$E$241,5,0)),CH9)))))))))/IF(AND($D9=2,'ראשי-פרטים כלליים וריכוז הוצאות'!$D$66&lt;&gt;4),1.2,1)</f>
        <v>0</v>
      </c>
      <c r="CK9" s="227"/>
      <c r="CL9" s="228"/>
      <c r="CM9" s="222"/>
      <c r="CN9" s="226"/>
      <c r="CO9" s="187">
        <f t="shared" si="14"/>
        <v>0</v>
      </c>
      <c r="CP9" s="15">
        <f>+(IF(OR($B9=0,$C9=0,$D9=0,$CK$2&gt;$ES$1),0,IF(OR(CK9=0,CM9=0,CN9=0),0,MIN((VLOOKUP($D9,$A$234:$C$241,3,0))*(IF($D9=6,CN9,CM9))*((MIN((VLOOKUP($D9,$A$234:$E$241,5,0)),(IF($D9=6,CM9,CN9))))),MIN((VLOOKUP($D9,$A$234:$C$241,3,0)),(CK9+CL9))*(IF($D9=6,CN9,((MIN((VLOOKUP($D9,$A$234:$E$241,5,0)),CN9)))))))))/IF(AND($D9=2,'ראשי-פרטים כלליים וריכוז הוצאות'!$D$66&lt;&gt;4),1.2,1)</f>
        <v>0</v>
      </c>
      <c r="CQ9" s="227"/>
      <c r="CR9" s="228"/>
      <c r="CS9" s="222"/>
      <c r="CT9" s="226"/>
      <c r="CU9" s="187">
        <f t="shared" si="15"/>
        <v>0</v>
      </c>
      <c r="CV9" s="15">
        <f>+(IF(OR($B9=0,$C9=0,$D9=0,$CQ$2&gt;$ES$1),0,IF(OR(CQ9=0,CS9=0,CT9=0),0,MIN((VLOOKUP($D9,$A$234:$C$241,3,0))*(IF($D9=6,CT9,CS9))*((MIN((VLOOKUP($D9,$A$234:$E$241,5,0)),(IF($D9=6,CS9,CT9))))),MIN((VLOOKUP($D9,$A$234:$C$241,3,0)),(CQ9+CR9))*(IF($D9=6,CT9,((MIN((VLOOKUP($D9,$A$234:$E$241,5,0)),CT9)))))))))/IF(AND($D9=2,'ראשי-פרטים כלליים וריכוז הוצאות'!$D$66&lt;&gt;4),1.2,1)</f>
        <v>0</v>
      </c>
      <c r="CW9" s="227"/>
      <c r="CX9" s="228"/>
      <c r="CY9" s="222"/>
      <c r="CZ9" s="226"/>
      <c r="DA9" s="187">
        <f t="shared" si="16"/>
        <v>0</v>
      </c>
      <c r="DB9" s="15">
        <f>+(IF(OR($B9=0,$C9=0,$D9=0,$CW$2&gt;$ES$1),0,IF(OR(CW9=0,CY9=0,CZ9=0),0,MIN((VLOOKUP($D9,$A$234:$C$241,3,0))*(IF($D9=6,CZ9,CY9))*((MIN((VLOOKUP($D9,$A$234:$E$241,5,0)),(IF($D9=6,CY9,CZ9))))),MIN((VLOOKUP($D9,$A$234:$C$241,3,0)),(CW9+CX9))*(IF($D9=6,CZ9,((MIN((VLOOKUP($D9,$A$234:$E$241,5,0)),CZ9)))))))))/IF(AND($D9=2,'ראשי-פרטים כלליים וריכוז הוצאות'!$D$66&lt;&gt;4),1.2,1)</f>
        <v>0</v>
      </c>
      <c r="DC9" s="227"/>
      <c r="DD9" s="228"/>
      <c r="DE9" s="222"/>
      <c r="DF9" s="226"/>
      <c r="DG9" s="187">
        <f t="shared" si="17"/>
        <v>0</v>
      </c>
      <c r="DH9" s="15">
        <f>+(IF(OR($B9=0,$C9=0,$D9=0,$DC$2&gt;$ES$1),0,IF(OR(DC9=0,DE9=0,DF9=0),0,MIN((VLOOKUP($D9,$A$234:$C$241,3,0))*(IF($D9=6,DF9,DE9))*((MIN((VLOOKUP($D9,$A$234:$E$241,5,0)),(IF($D9=6,DE9,DF9))))),MIN((VLOOKUP($D9,$A$234:$C$241,3,0)),(DC9+DD9))*(IF($D9=6,DF9,((MIN((VLOOKUP($D9,$A$234:$E$241,5,0)),DF9)))))))))/IF(AND($D9=2,'ראשי-פרטים כלליים וריכוז הוצאות'!$D$66&lt;&gt;4),1.2,1)</f>
        <v>0</v>
      </c>
      <c r="DI9" s="227"/>
      <c r="DJ9" s="228"/>
      <c r="DK9" s="222"/>
      <c r="DL9" s="226"/>
      <c r="DM9" s="187">
        <f t="shared" si="18"/>
        <v>0</v>
      </c>
      <c r="DN9" s="15">
        <f>+(IF(OR($B9=0,$C9=0,$D9=0,$DC$2&gt;$ES$1),0,IF(OR(DI9=0,DK9=0,DL9=0),0,MIN((VLOOKUP($D9,$A$234:$C$241,3,0))*(IF($D9=6,DL9,DK9))*((MIN((VLOOKUP($D9,$A$234:$E$241,5,0)),(IF($D9=6,DK9,DL9))))),MIN((VLOOKUP($D9,$A$234:$C$241,3,0)),(DI9+DJ9))*(IF($D9=6,DL9,((MIN((VLOOKUP($D9,$A$234:$E$241,5,0)),DL9)))))))))/IF(AND($D9=2,'ראשי-פרטים כלליים וריכוז הוצאות'!$D$66&lt;&gt;4),1.2,1)</f>
        <v>0</v>
      </c>
      <c r="DO9" s="227"/>
      <c r="DP9" s="228"/>
      <c r="DQ9" s="222"/>
      <c r="DR9" s="226"/>
      <c r="DS9" s="187">
        <f t="shared" si="19"/>
        <v>0</v>
      </c>
      <c r="DT9" s="15">
        <f>+(IF(OR($B9=0,$C9=0,$D9=0,$DC$2&gt;$ES$1),0,IF(OR(DO9=0,DQ9=0,DR9=0),0,MIN((VLOOKUP($D9,$A$234:$C$241,3,0))*(IF($D9=6,DR9,DQ9))*((MIN((VLOOKUP($D9,$A$234:$E$241,5,0)),(IF($D9=6,DQ9,DR9))))),MIN((VLOOKUP($D9,$A$234:$C$241,3,0)),(DO9+DP9))*(IF($D9=6,DR9,((MIN((VLOOKUP($D9,$A$234:$E$241,5,0)),DR9)))))))))/IF(AND($D9=2,'ראשי-פרטים כלליים וריכוז הוצאות'!$D$66&lt;&gt;4),1.2,1)</f>
        <v>0</v>
      </c>
      <c r="DU9" s="227"/>
      <c r="DV9" s="228"/>
      <c r="DW9" s="222"/>
      <c r="DX9" s="226"/>
      <c r="DY9" s="187">
        <f t="shared" si="20"/>
        <v>0</v>
      </c>
      <c r="DZ9" s="15">
        <f>+(IF(OR($B9=0,$C9=0,$D9=0,$DC$2&gt;$ES$1),0,IF(OR(DU9=0,DW9=0,DX9=0),0,MIN((VLOOKUP($D9,$A$234:$C$241,3,0))*(IF($D9=6,DX9,DW9))*((MIN((VLOOKUP($D9,$A$234:$E$241,5,0)),(IF($D9=6,DW9,DX9))))),MIN((VLOOKUP($D9,$A$234:$C$241,3,0)),(DU9+DV9))*(IF($D9=6,DX9,((MIN((VLOOKUP($D9,$A$234:$E$241,5,0)),DX9)))))))))/IF(AND($D9=2,'ראשי-פרטים כלליים וריכוז הוצאות'!$D$66&lt;&gt;4),1.2,1)</f>
        <v>0</v>
      </c>
      <c r="EA9" s="227"/>
      <c r="EB9" s="228"/>
      <c r="EC9" s="222"/>
      <c r="ED9" s="226"/>
      <c r="EE9" s="187">
        <f t="shared" si="21"/>
        <v>0</v>
      </c>
      <c r="EF9" s="15">
        <f>+(IF(OR($B9=0,$C9=0,$D9=0,$DC$2&gt;$ES$1),0,IF(OR(EA9=0,EC9=0,ED9=0),0,MIN((VLOOKUP($D9,$A$234:$C$241,3,0))*(IF($D9=6,ED9,EC9))*((MIN((VLOOKUP($D9,$A$234:$E$241,5,0)),(IF($D9=6,EC9,ED9))))),MIN((VLOOKUP($D9,$A$234:$C$241,3,0)),(EA9+EB9))*(IF($D9=6,ED9,((MIN((VLOOKUP($D9,$A$234:$E$241,5,0)),ED9)))))))))/IF(AND($D9=2,'ראשי-פרטים כלליים וריכוז הוצאות'!$D$66&lt;&gt;4),1.2,1)</f>
        <v>0</v>
      </c>
      <c r="EG9" s="227"/>
      <c r="EH9" s="228"/>
      <c r="EI9" s="222"/>
      <c r="EJ9" s="226"/>
      <c r="EK9" s="187">
        <f t="shared" si="22"/>
        <v>0</v>
      </c>
      <c r="EL9" s="15">
        <f>+(IF(OR($B9=0,$C9=0,$D9=0,$DC$2&gt;$ES$1),0,IF(OR(EG9=0,EI9=0,EJ9=0),0,MIN((VLOOKUP($D9,$A$234:$C$241,3,0))*(IF($D9=6,EJ9,EI9))*((MIN((VLOOKUP($D9,$A$234:$E$241,5,0)),(IF($D9=6,EI9,EJ9))))),MIN((VLOOKUP($D9,$A$234:$C$241,3,0)),(EG9+EH9))*(IF($D9=6,EJ9,((MIN((VLOOKUP($D9,$A$234:$E$241,5,0)),EJ9)))))))))/IF(AND($D9=2,'ראשי-פרטים כלליים וריכוז הוצאות'!$D$66&lt;&gt;4),1.2,1)</f>
        <v>0</v>
      </c>
      <c r="EM9" s="227"/>
      <c r="EN9" s="228"/>
      <c r="EO9" s="222"/>
      <c r="EP9" s="226"/>
      <c r="EQ9" s="187">
        <f t="shared" si="23"/>
        <v>0</v>
      </c>
      <c r="ER9" s="15">
        <f>+(IF(OR($B9=0,$C9=0,$D9=0,$DC$2&gt;$ES$1),0,IF(OR(EM9=0,EO9=0,EP9=0),0,MIN((VLOOKUP($D9,$A$234:$C$241,3,0))*(IF($D9=6,EP9,EO9))*((MIN((VLOOKUP($D9,$A$234:$E$241,5,0)),(IF($D9=6,EO9,EP9))))),MIN((VLOOKUP($D9,$A$234:$C$241,3,0)),(EM9+EN9))*(IF($D9=6,EP9,((MIN((VLOOKUP($D9,$A$234:$E$241,5,0)),EP9)))))))))/IF(AND($D9=2,'ראשי-פרטים כלליים וריכוז הוצאות'!$D$66&lt;&gt;4),1.2,1)</f>
        <v>0</v>
      </c>
      <c r="ES9" s="62">
        <f t="shared" si="24"/>
        <v>0</v>
      </c>
      <c r="ET9" s="183">
        <f t="shared" si="25"/>
        <v>9.9999999999999995E-7</v>
      </c>
      <c r="EU9" s="184">
        <f t="shared" si="26"/>
        <v>0</v>
      </c>
      <c r="EV9" s="62">
        <f t="shared" si="27"/>
        <v>0</v>
      </c>
      <c r="EW9" s="62">
        <v>0</v>
      </c>
      <c r="EX9" s="15">
        <f t="shared" si="28"/>
        <v>0</v>
      </c>
      <c r="EY9" s="219"/>
      <c r="EZ9" s="62">
        <f>MIN(EX9+EY9*ET9*ES9/$FA$1/IF(AND($D9=2,'ראשי-פרטים כלליים וריכוז הוצאות'!$D$66&lt;&gt;4),1.2,1),IF($D9&gt;0,VLOOKUP($D9,$A$234:$C$241,3,0)*12*EU9,0))</f>
        <v>0</v>
      </c>
      <c r="FA9" s="229"/>
      <c r="FB9" s="293">
        <f t="shared" si="29"/>
        <v>0</v>
      </c>
      <c r="FC9" s="296">
        <f t="shared" si="30"/>
        <v>0</v>
      </c>
      <c r="FD9" s="62">
        <f t="shared" si="31"/>
        <v>0</v>
      </c>
      <c r="FE9" s="62">
        <f t="shared" si="32"/>
        <v>0</v>
      </c>
      <c r="FF9" s="184">
        <f t="shared" si="33"/>
        <v>0</v>
      </c>
      <c r="FG9" s="62">
        <f t="shared" si="34"/>
        <v>0</v>
      </c>
      <c r="FH9" s="62">
        <f t="shared" si="35"/>
        <v>0</v>
      </c>
      <c r="FI9" s="274"/>
      <c r="FJ9" s="274"/>
      <c r="FK9" s="297"/>
    </row>
    <row r="10" spans="1:256" s="6" customFormat="1" ht="24" customHeight="1" x14ac:dyDescent="0.2">
      <c r="A10" s="112">
        <v>7</v>
      </c>
      <c r="B10" s="232"/>
      <c r="C10" s="232"/>
      <c r="D10" s="230"/>
      <c r="E10" s="220"/>
      <c r="F10" s="221"/>
      <c r="G10" s="222"/>
      <c r="H10" s="223"/>
      <c r="I10" s="187">
        <f t="shared" si="0"/>
        <v>0</v>
      </c>
      <c r="J10" s="15">
        <f>(IF(OR($B10=0,$C10=0,$D10=0,$E$2&gt;$ES$1),0,IF(OR($E10=0,$G10=0,$H10=0),0,MIN((VLOOKUP($D10,$A$234:$C$241,3,0))*(IF($D10=6,$H10,$G10))*((MIN((VLOOKUP($D10,$A$234:$E$241,5,0)),(IF($D10=6,$G10,$H10))))),MIN((VLOOKUP($D10,$A$234:$C$241,3,0)),($E10+$F10))*(IF($D10=6,$H10,((MIN((VLOOKUP($D10,$A$234:$E$241,5,0)),$H10)))))))))/IF(AND($D10=2,'ראשי-פרטים כלליים וריכוז הוצאות'!$D$66&lt;&gt;4),1.2,1)</f>
        <v>0</v>
      </c>
      <c r="K10" s="224"/>
      <c r="L10" s="225"/>
      <c r="M10" s="222"/>
      <c r="N10" s="226"/>
      <c r="O10" s="187">
        <f t="shared" si="1"/>
        <v>0</v>
      </c>
      <c r="P10" s="15">
        <f>+(IF(OR($B10=0,$C10=0,$D10=0,$K$2&gt;$ES$1),0,IF(OR($K10=0,$M10=0,$N10=0),0,MIN((VLOOKUP($D10,$A$234:$C$241,3,0))*(IF($D10=6,$N10,$M10))*((MIN((VLOOKUP($D10,$A$234:$E$241,5,0)),(IF($D10=6,$M10,$N10))))),MIN((VLOOKUP($D10,$A$234:$C$241,3,0)),($K10+$L10))*(IF($D10=6,$N10,((MIN((VLOOKUP($D10,$A$234:$E$241,5,0)),$N10)))))))))/IF(AND($D10=2,'ראשי-פרטים כלליים וריכוז הוצאות'!$D$66&lt;&gt;4),1.2,1)</f>
        <v>0</v>
      </c>
      <c r="Q10" s="227"/>
      <c r="R10" s="228"/>
      <c r="S10" s="222"/>
      <c r="T10" s="226"/>
      <c r="U10" s="187">
        <f t="shared" si="2"/>
        <v>0</v>
      </c>
      <c r="V10" s="15">
        <f>+(IF(OR($B10=0,$C10=0,$D10=0,$Q$2&gt;$ES$1),0,IF(OR(Q10=0,S10=0,T10=0),0,MIN((VLOOKUP($D10,$A$234:$C$241,3,0))*(IF($D10=6,T10,S10))*((MIN((VLOOKUP($D10,$A$234:$E$241,5,0)),(IF($D10=6,S10,T10))))),MIN((VLOOKUP($D10,$A$234:$C$241,3,0)),(Q10+R10))*(IF($D10=6,T10,((MIN((VLOOKUP($D10,$A$234:$E$241,5,0)),T10)))))))))/IF(AND($D10=2,'ראשי-פרטים כלליים וריכוז הוצאות'!$D$66&lt;&gt;4),1.2,1)</f>
        <v>0</v>
      </c>
      <c r="W10" s="220"/>
      <c r="X10" s="221"/>
      <c r="Y10" s="222"/>
      <c r="Z10" s="226"/>
      <c r="AA10" s="187">
        <f t="shared" si="3"/>
        <v>0</v>
      </c>
      <c r="AB10" s="15">
        <f>+(IF(OR($B10=0,$C10=0,$D10=0,$W$2&gt;$ES$1),0,IF(OR(W10=0,Y10=0,Z10=0),0,MIN((VLOOKUP($D10,$A$234:$C$241,3,0))*(IF($D10=6,Z10,Y10))*((MIN((VLOOKUP($D10,$A$234:$E$241,5,0)),(IF($D10=6,Y10,Z10))))),MIN((VLOOKUP($D10,$A$234:$C$241,3,0)),(W10+X10))*(IF($D10=6,Z10,((MIN((VLOOKUP($D10,$A$234:$E$241,5,0)),Z10)))))))))/IF(AND($D10=2,'ראשי-פרטים כלליים וריכוז הוצאות'!$D$66&lt;&gt;4),1.2,1)</f>
        <v>0</v>
      </c>
      <c r="AC10" s="224"/>
      <c r="AD10" s="225"/>
      <c r="AE10" s="222"/>
      <c r="AF10" s="226"/>
      <c r="AG10" s="187">
        <f t="shared" si="4"/>
        <v>0</v>
      </c>
      <c r="AH10" s="15">
        <f>+(IF(OR($B10=0,$C10=0,$D10=0,$AC$2&gt;$ES$1),0,IF(OR(AC10=0,AE10=0,AF10=0),0,MIN((VLOOKUP($D10,$A$234:$C$241,3,0))*(IF($D10=6,AF10,AE10))*((MIN((VLOOKUP($D10,$A$234:$E$241,5,0)),(IF($D10=6,AE10,AF10))))),MIN((VLOOKUP($D10,$A$234:$C$241,3,0)),(AC10+AD10))*(IF($D10=6,AF10,((MIN((VLOOKUP($D10,$A$234:$E$241,5,0)),AF10)))))))))/IF(AND($D10=2,'ראשי-פרטים כלליים וריכוז הוצאות'!$D$66&lt;&gt;4),1.2,1)</f>
        <v>0</v>
      </c>
      <c r="AI10" s="227"/>
      <c r="AJ10" s="228"/>
      <c r="AK10" s="222"/>
      <c r="AL10" s="226"/>
      <c r="AM10" s="187">
        <f t="shared" si="5"/>
        <v>0</v>
      </c>
      <c r="AN10" s="15">
        <f>+(IF(OR($B10=0,$C10=0,$D10=0,$AI$2&gt;$ES$1),0,IF(OR(AI10=0,AK10=0,AL10=0),0,MIN((VLOOKUP($D10,$A$234:$C$241,3,0))*(IF($D10=6,AL10,AK10))*((MIN((VLOOKUP($D10,$A$234:$E$241,5,0)),(IF($D10=6,AK10,AL10))))),MIN((VLOOKUP($D10,$A$234:$C$241,3,0)),(AI10+AJ10))*(IF($D10=6,AL10,((MIN((VLOOKUP($D10,$A$234:$E$241,5,0)),AL10)))))))))/IF(AND($D10=2,'ראשי-פרטים כלליים וריכוז הוצאות'!$D$66&lt;&gt;4),1.2,1)</f>
        <v>0</v>
      </c>
      <c r="AO10" s="220"/>
      <c r="AP10" s="221"/>
      <c r="AQ10" s="222"/>
      <c r="AR10" s="226"/>
      <c r="AS10" s="187">
        <f t="shared" si="6"/>
        <v>0</v>
      </c>
      <c r="AT10" s="15">
        <f>+(IF(OR($B10=0,$C10=0,$D10=0,$AO$2&gt;$ES$1),0,IF(OR(AO10=0,AQ10=0,AR10=0),0,MIN((VLOOKUP($D10,$A$234:$C$241,3,0))*(IF($D10=6,AR10,AQ10))*((MIN((VLOOKUP($D10,$A$234:$E$241,5,0)),(IF($D10=6,AQ10,AR10))))),MIN((VLOOKUP($D10,$A$234:$C$241,3,0)),(AO10+AP10))*(IF($D10=6,AR10,((MIN((VLOOKUP($D10,$A$234:$E$241,5,0)),AR10)))))))))/IF(AND($D10=2,'ראשי-פרטים כלליים וריכוז הוצאות'!$D$66&lt;&gt;4),1.2,1)</f>
        <v>0</v>
      </c>
      <c r="AU10" s="224"/>
      <c r="AV10" s="225"/>
      <c r="AW10" s="222"/>
      <c r="AX10" s="226"/>
      <c r="AY10" s="187">
        <f t="shared" si="7"/>
        <v>0</v>
      </c>
      <c r="AZ10" s="15">
        <f>+(IF(OR($B10=0,$C10=0,$D10=0,$AU$2&gt;$ES$1),0,IF(OR(AU10=0,AW10=0,AX10=0),0,MIN((VLOOKUP($D10,$A$234:$C$241,3,0))*(IF($D10=6,AX10,AW10))*((MIN((VLOOKUP($D10,$A$234:$E$241,5,0)),(IF($D10=6,AW10,AX10))))),MIN((VLOOKUP($D10,$A$234:$C$241,3,0)),(AU10+AV10))*(IF($D10=6,AX10,((MIN((VLOOKUP($D10,$A$234:$E$241,5,0)),AX10)))))))))/IF(AND($D10=2,'ראשי-פרטים כלליים וריכוז הוצאות'!$D$66&lt;&gt;4),1.2,1)</f>
        <v>0</v>
      </c>
      <c r="BA10" s="227"/>
      <c r="BB10" s="228"/>
      <c r="BC10" s="222"/>
      <c r="BD10" s="226"/>
      <c r="BE10" s="187">
        <f t="shared" si="8"/>
        <v>0</v>
      </c>
      <c r="BF10" s="15">
        <f>+(IF(OR($B10=0,$C10=0,$D10=0,$BA$2&gt;$ES$1),0,IF(OR(BA10=0,BC10=0,BD10=0),0,MIN((VLOOKUP($D10,$A$234:$C$241,3,0))*(IF($D10=6,BD10,BC10))*((MIN((VLOOKUP($D10,$A$234:$E$241,5,0)),(IF($D10=6,BC10,BD10))))),MIN((VLOOKUP($D10,$A$234:$C$241,3,0)),(BA10+BB10))*(IF($D10=6,BD10,((MIN((VLOOKUP($D10,$A$234:$E$241,5,0)),BD10)))))))))/IF(AND($D10=2,'ראשי-פרטים כלליים וריכוז הוצאות'!$D$66&lt;&gt;4),1.2,1)</f>
        <v>0</v>
      </c>
      <c r="BG10" s="227"/>
      <c r="BH10" s="228"/>
      <c r="BI10" s="222"/>
      <c r="BJ10" s="226"/>
      <c r="BK10" s="187">
        <f t="shared" si="9"/>
        <v>0</v>
      </c>
      <c r="BL10" s="15">
        <f>+(IF(OR($B10=0,$C10=0,$D10=0,$BG$2&gt;$ES$1),0,IF(OR(BG10=0,BI10=0,BJ10=0),0,MIN((VLOOKUP($D10,$A$234:$C$241,3,0))*(IF($D10=6,BJ10,BI10))*((MIN((VLOOKUP($D10,$A$234:$E$241,5,0)),(IF($D10=6,BI10,BJ10))))),MIN((VLOOKUP($D10,$A$234:$C$241,3,0)),(BG10+BH10))*(IF($D10=6,BJ10,((MIN((VLOOKUP($D10,$A$234:$E$241,5,0)),BJ10)))))))))/IF(AND($D10=2,'ראשי-פרטים כלליים וריכוז הוצאות'!$D$66&lt;&gt;4),1.2,1)</f>
        <v>0</v>
      </c>
      <c r="BM10" s="227"/>
      <c r="BN10" s="228"/>
      <c r="BO10" s="222"/>
      <c r="BP10" s="226"/>
      <c r="BQ10" s="187">
        <f t="shared" si="10"/>
        <v>0</v>
      </c>
      <c r="BR10" s="15">
        <f>+(IF(OR($B10=0,$C10=0,$D10=0,$BM$2&gt;$ES$1),0,IF(OR(BM10=0,BO10=0,BP10=0),0,MIN((VLOOKUP($D10,$A$234:$C$241,3,0))*(IF($D10=6,BP10,BO10))*((MIN((VLOOKUP($D10,$A$234:$E$241,5,0)),(IF($D10=6,BO10,BP10))))),MIN((VLOOKUP($D10,$A$234:$C$241,3,0)),(BM10+BN10))*(IF($D10=6,BP10,((MIN((VLOOKUP($D10,$A$234:$E$241,5,0)),BP10)))))))))/IF(AND($D10=2,'ראשי-פרטים כלליים וריכוז הוצאות'!$D$66&lt;&gt;4),1.2,1)</f>
        <v>0</v>
      </c>
      <c r="BS10" s="227"/>
      <c r="BT10" s="228"/>
      <c r="BU10" s="222"/>
      <c r="BV10" s="226"/>
      <c r="BW10" s="187">
        <f t="shared" si="11"/>
        <v>0</v>
      </c>
      <c r="BX10" s="15">
        <f>+(IF(OR($B10=0,$C10=0,$D10=0,$BS$2&gt;$ES$1),0,IF(OR(BS10=0,BU10=0,BV10=0),0,MIN((VLOOKUP($D10,$A$234:$C$241,3,0))*(IF($D10=6,BV10,BU10))*((MIN((VLOOKUP($D10,$A$234:$E$241,5,0)),(IF($D10=6,BU10,BV10))))),MIN((VLOOKUP($D10,$A$234:$C$241,3,0)),(BS10+BT10))*(IF($D10=6,BV10,((MIN((VLOOKUP($D10,$A$234:$E$241,5,0)),BV10)))))))))/IF(AND($D10=2,'ראשי-פרטים כלליים וריכוז הוצאות'!$D$66&lt;&gt;4),1.2,1)</f>
        <v>0</v>
      </c>
      <c r="BY10" s="227"/>
      <c r="BZ10" s="228"/>
      <c r="CA10" s="222"/>
      <c r="CB10" s="226"/>
      <c r="CC10" s="187">
        <f t="shared" si="12"/>
        <v>0</v>
      </c>
      <c r="CD10" s="15">
        <f>+(IF(OR($B10=0,$C10=0,$D10=0,$BY$2&gt;$ES$1),0,IF(OR(BY10=0,CA10=0,CB10=0),0,MIN((VLOOKUP($D10,$A$234:$C$241,3,0))*(IF($D10=6,CB10,CA10))*((MIN((VLOOKUP($D10,$A$234:$E$241,5,0)),(IF($D10=6,CA10,CB10))))),MIN((VLOOKUP($D10,$A$234:$C$241,3,0)),(BY10+BZ10))*(IF($D10=6,CB10,((MIN((VLOOKUP($D10,$A$234:$E$241,5,0)),CB10)))))))))/IF(AND($D10=2,'ראשי-פרטים כלליים וריכוז הוצאות'!$D$66&lt;&gt;4),1.2,1)</f>
        <v>0</v>
      </c>
      <c r="CE10" s="227"/>
      <c r="CF10" s="228"/>
      <c r="CG10" s="222"/>
      <c r="CH10" s="226"/>
      <c r="CI10" s="187">
        <f t="shared" si="13"/>
        <v>0</v>
      </c>
      <c r="CJ10" s="15">
        <f>+(IF(OR($B10=0,$C10=0,$D10=0,$CE$2&gt;$ES$1),0,IF(OR(CE10=0,CG10=0,CH10=0),0,MIN((VLOOKUP($D10,$A$234:$C$241,3,0))*(IF($D10=6,CH10,CG10))*((MIN((VLOOKUP($D10,$A$234:$E$241,5,0)),(IF($D10=6,CG10,CH10))))),MIN((VLOOKUP($D10,$A$234:$C$241,3,0)),(CE10+CF10))*(IF($D10=6,CH10,((MIN((VLOOKUP($D10,$A$234:$E$241,5,0)),CH10)))))))))/IF(AND($D10=2,'ראשי-פרטים כלליים וריכוז הוצאות'!$D$66&lt;&gt;4),1.2,1)</f>
        <v>0</v>
      </c>
      <c r="CK10" s="227"/>
      <c r="CL10" s="228"/>
      <c r="CM10" s="222"/>
      <c r="CN10" s="226"/>
      <c r="CO10" s="187">
        <f t="shared" si="14"/>
        <v>0</v>
      </c>
      <c r="CP10" s="15">
        <f>+(IF(OR($B10=0,$C10=0,$D10=0,$CK$2&gt;$ES$1),0,IF(OR(CK10=0,CM10=0,CN10=0),0,MIN((VLOOKUP($D10,$A$234:$C$241,3,0))*(IF($D10=6,CN10,CM10))*((MIN((VLOOKUP($D10,$A$234:$E$241,5,0)),(IF($D10=6,CM10,CN10))))),MIN((VLOOKUP($D10,$A$234:$C$241,3,0)),(CK10+CL10))*(IF($D10=6,CN10,((MIN((VLOOKUP($D10,$A$234:$E$241,5,0)),CN10)))))))))/IF(AND($D10=2,'ראשי-פרטים כלליים וריכוז הוצאות'!$D$66&lt;&gt;4),1.2,1)</f>
        <v>0</v>
      </c>
      <c r="CQ10" s="227"/>
      <c r="CR10" s="228"/>
      <c r="CS10" s="222"/>
      <c r="CT10" s="226"/>
      <c r="CU10" s="187">
        <f t="shared" si="15"/>
        <v>0</v>
      </c>
      <c r="CV10" s="15">
        <f>+(IF(OR($B10=0,$C10=0,$D10=0,$CQ$2&gt;$ES$1),0,IF(OR(CQ10=0,CS10=0,CT10=0),0,MIN((VLOOKUP($D10,$A$234:$C$241,3,0))*(IF($D10=6,CT10,CS10))*((MIN((VLOOKUP($D10,$A$234:$E$241,5,0)),(IF($D10=6,CS10,CT10))))),MIN((VLOOKUP($D10,$A$234:$C$241,3,0)),(CQ10+CR10))*(IF($D10=6,CT10,((MIN((VLOOKUP($D10,$A$234:$E$241,5,0)),CT10)))))))))/IF(AND($D10=2,'ראשי-פרטים כלליים וריכוז הוצאות'!$D$66&lt;&gt;4),1.2,1)</f>
        <v>0</v>
      </c>
      <c r="CW10" s="227"/>
      <c r="CX10" s="228"/>
      <c r="CY10" s="222"/>
      <c r="CZ10" s="226"/>
      <c r="DA10" s="187">
        <f t="shared" si="16"/>
        <v>0</v>
      </c>
      <c r="DB10" s="15">
        <f>+(IF(OR($B10=0,$C10=0,$D10=0,$CW$2&gt;$ES$1),0,IF(OR(CW10=0,CY10=0,CZ10=0),0,MIN((VLOOKUP($D10,$A$234:$C$241,3,0))*(IF($D10=6,CZ10,CY10))*((MIN((VLOOKUP($D10,$A$234:$E$241,5,0)),(IF($D10=6,CY10,CZ10))))),MIN((VLOOKUP($D10,$A$234:$C$241,3,0)),(CW10+CX10))*(IF($D10=6,CZ10,((MIN((VLOOKUP($D10,$A$234:$E$241,5,0)),CZ10)))))))))/IF(AND($D10=2,'ראשי-פרטים כלליים וריכוז הוצאות'!$D$66&lt;&gt;4),1.2,1)</f>
        <v>0</v>
      </c>
      <c r="DC10" s="227"/>
      <c r="DD10" s="228"/>
      <c r="DE10" s="222"/>
      <c r="DF10" s="226"/>
      <c r="DG10" s="187">
        <f t="shared" si="17"/>
        <v>0</v>
      </c>
      <c r="DH10" s="15">
        <f>+(IF(OR($B10=0,$C10=0,$D10=0,$DC$2&gt;$ES$1),0,IF(OR(DC10=0,DE10=0,DF10=0),0,MIN((VLOOKUP($D10,$A$234:$C$241,3,0))*(IF($D10=6,DF10,DE10))*((MIN((VLOOKUP($D10,$A$234:$E$241,5,0)),(IF($D10=6,DE10,DF10))))),MIN((VLOOKUP($D10,$A$234:$C$241,3,0)),(DC10+DD10))*(IF($D10=6,DF10,((MIN((VLOOKUP($D10,$A$234:$E$241,5,0)),DF10)))))))))/IF(AND($D10=2,'ראשי-פרטים כלליים וריכוז הוצאות'!$D$66&lt;&gt;4),1.2,1)</f>
        <v>0</v>
      </c>
      <c r="DI10" s="227"/>
      <c r="DJ10" s="228"/>
      <c r="DK10" s="222"/>
      <c r="DL10" s="226"/>
      <c r="DM10" s="187">
        <f t="shared" si="18"/>
        <v>0</v>
      </c>
      <c r="DN10" s="15">
        <f>+(IF(OR($B10=0,$C10=0,$D10=0,$DC$2&gt;$ES$1),0,IF(OR(DI10=0,DK10=0,DL10=0),0,MIN((VLOOKUP($D10,$A$234:$C$241,3,0))*(IF($D10=6,DL10,DK10))*((MIN((VLOOKUP($D10,$A$234:$E$241,5,0)),(IF($D10=6,DK10,DL10))))),MIN((VLOOKUP($D10,$A$234:$C$241,3,0)),(DI10+DJ10))*(IF($D10=6,DL10,((MIN((VLOOKUP($D10,$A$234:$E$241,5,0)),DL10)))))))))/IF(AND($D10=2,'ראשי-פרטים כלליים וריכוז הוצאות'!$D$66&lt;&gt;4),1.2,1)</f>
        <v>0</v>
      </c>
      <c r="DO10" s="227"/>
      <c r="DP10" s="228"/>
      <c r="DQ10" s="222"/>
      <c r="DR10" s="226"/>
      <c r="DS10" s="187">
        <f t="shared" si="19"/>
        <v>0</v>
      </c>
      <c r="DT10" s="15">
        <f>+(IF(OR($B10=0,$C10=0,$D10=0,$DC$2&gt;$ES$1),0,IF(OR(DO10=0,DQ10=0,DR10=0),0,MIN((VLOOKUP($D10,$A$234:$C$241,3,0))*(IF($D10=6,DR10,DQ10))*((MIN((VLOOKUP($D10,$A$234:$E$241,5,0)),(IF($D10=6,DQ10,DR10))))),MIN((VLOOKUP($D10,$A$234:$C$241,3,0)),(DO10+DP10))*(IF($D10=6,DR10,((MIN((VLOOKUP($D10,$A$234:$E$241,5,0)),DR10)))))))))/IF(AND($D10=2,'ראשי-פרטים כלליים וריכוז הוצאות'!$D$66&lt;&gt;4),1.2,1)</f>
        <v>0</v>
      </c>
      <c r="DU10" s="227"/>
      <c r="DV10" s="228"/>
      <c r="DW10" s="222"/>
      <c r="DX10" s="226"/>
      <c r="DY10" s="187">
        <f t="shared" si="20"/>
        <v>0</v>
      </c>
      <c r="DZ10" s="15">
        <f>+(IF(OR($B10=0,$C10=0,$D10=0,$DC$2&gt;$ES$1),0,IF(OR(DU10=0,DW10=0,DX10=0),0,MIN((VLOOKUP($D10,$A$234:$C$241,3,0))*(IF($D10=6,DX10,DW10))*((MIN((VLOOKUP($D10,$A$234:$E$241,5,0)),(IF($D10=6,DW10,DX10))))),MIN((VLOOKUP($D10,$A$234:$C$241,3,0)),(DU10+DV10))*(IF($D10=6,DX10,((MIN((VLOOKUP($D10,$A$234:$E$241,5,0)),DX10)))))))))/IF(AND($D10=2,'ראשי-פרטים כלליים וריכוז הוצאות'!$D$66&lt;&gt;4),1.2,1)</f>
        <v>0</v>
      </c>
      <c r="EA10" s="227"/>
      <c r="EB10" s="228"/>
      <c r="EC10" s="222"/>
      <c r="ED10" s="226"/>
      <c r="EE10" s="187">
        <f t="shared" si="21"/>
        <v>0</v>
      </c>
      <c r="EF10" s="15">
        <f>+(IF(OR($B10=0,$C10=0,$D10=0,$DC$2&gt;$ES$1),0,IF(OR(EA10=0,EC10=0,ED10=0),0,MIN((VLOOKUP($D10,$A$234:$C$241,3,0))*(IF($D10=6,ED10,EC10))*((MIN((VLOOKUP($D10,$A$234:$E$241,5,0)),(IF($D10=6,EC10,ED10))))),MIN((VLOOKUP($D10,$A$234:$C$241,3,0)),(EA10+EB10))*(IF($D10=6,ED10,((MIN((VLOOKUP($D10,$A$234:$E$241,5,0)),ED10)))))))))/IF(AND($D10=2,'ראשי-פרטים כלליים וריכוז הוצאות'!$D$66&lt;&gt;4),1.2,1)</f>
        <v>0</v>
      </c>
      <c r="EG10" s="227"/>
      <c r="EH10" s="228"/>
      <c r="EI10" s="222"/>
      <c r="EJ10" s="226"/>
      <c r="EK10" s="187">
        <f t="shared" si="22"/>
        <v>0</v>
      </c>
      <c r="EL10" s="15">
        <f>+(IF(OR($B10=0,$C10=0,$D10=0,$DC$2&gt;$ES$1),0,IF(OR(EG10=0,EI10=0,EJ10=0),0,MIN((VLOOKUP($D10,$A$234:$C$241,3,0))*(IF($D10=6,EJ10,EI10))*((MIN((VLOOKUP($D10,$A$234:$E$241,5,0)),(IF($D10=6,EI10,EJ10))))),MIN((VLOOKUP($D10,$A$234:$C$241,3,0)),(EG10+EH10))*(IF($D10=6,EJ10,((MIN((VLOOKUP($D10,$A$234:$E$241,5,0)),EJ10)))))))))/IF(AND($D10=2,'ראשי-פרטים כלליים וריכוז הוצאות'!$D$66&lt;&gt;4),1.2,1)</f>
        <v>0</v>
      </c>
      <c r="EM10" s="227"/>
      <c r="EN10" s="228"/>
      <c r="EO10" s="222"/>
      <c r="EP10" s="226"/>
      <c r="EQ10" s="187">
        <f t="shared" si="23"/>
        <v>0</v>
      </c>
      <c r="ER10" s="15">
        <f>+(IF(OR($B10=0,$C10=0,$D10=0,$DC$2&gt;$ES$1),0,IF(OR(EM10=0,EO10=0,EP10=0),0,MIN((VLOOKUP($D10,$A$234:$C$241,3,0))*(IF($D10=6,EP10,EO10))*((MIN((VLOOKUP($D10,$A$234:$E$241,5,0)),(IF($D10=6,EO10,EP10))))),MIN((VLOOKUP($D10,$A$234:$C$241,3,0)),(EM10+EN10))*(IF($D10=6,EP10,((MIN((VLOOKUP($D10,$A$234:$E$241,5,0)),EP10)))))))))/IF(AND($D10=2,'ראשי-פרטים כלליים וריכוז הוצאות'!$D$66&lt;&gt;4),1.2,1)</f>
        <v>0</v>
      </c>
      <c r="ES10" s="62">
        <f t="shared" si="24"/>
        <v>0</v>
      </c>
      <c r="ET10" s="183">
        <f t="shared" si="25"/>
        <v>9.9999999999999995E-7</v>
      </c>
      <c r="EU10" s="184">
        <f t="shared" si="26"/>
        <v>0</v>
      </c>
      <c r="EV10" s="62">
        <f t="shared" si="27"/>
        <v>0</v>
      </c>
      <c r="EW10" s="62">
        <v>0</v>
      </c>
      <c r="EX10" s="15">
        <f t="shared" si="28"/>
        <v>0</v>
      </c>
      <c r="EY10" s="219"/>
      <c r="EZ10" s="62">
        <f>MIN(EX10+EY10*ET10*ES10/$FA$1/IF(AND($D10=2,'ראשי-פרטים כלליים וריכוז הוצאות'!$D$66&lt;&gt;4),1.2,1),IF($D10&gt;0,VLOOKUP($D10,$A$234:$C$241,3,0)*12*EU10,0))</f>
        <v>0</v>
      </c>
      <c r="FA10" s="229"/>
      <c r="FB10" s="293">
        <f t="shared" si="29"/>
        <v>0</v>
      </c>
      <c r="FC10" s="296">
        <f t="shared" si="30"/>
        <v>0</v>
      </c>
      <c r="FD10" s="62">
        <f t="shared" si="31"/>
        <v>0</v>
      </c>
      <c r="FE10" s="62">
        <f t="shared" si="32"/>
        <v>0</v>
      </c>
      <c r="FF10" s="184">
        <f t="shared" si="33"/>
        <v>0</v>
      </c>
      <c r="FG10" s="62">
        <f t="shared" si="34"/>
        <v>0</v>
      </c>
      <c r="FH10" s="62">
        <f t="shared" si="35"/>
        <v>0</v>
      </c>
      <c r="FI10" s="274"/>
      <c r="FJ10" s="274"/>
      <c r="FK10" s="297"/>
    </row>
    <row r="11" spans="1:256" s="6" customFormat="1" ht="24" customHeight="1" x14ac:dyDescent="0.2">
      <c r="A11" s="112">
        <v>8</v>
      </c>
      <c r="B11" s="232"/>
      <c r="C11" s="232"/>
      <c r="D11" s="230"/>
      <c r="E11" s="220"/>
      <c r="F11" s="221"/>
      <c r="G11" s="222"/>
      <c r="H11" s="223"/>
      <c r="I11" s="187">
        <f t="shared" si="0"/>
        <v>0</v>
      </c>
      <c r="J11" s="15">
        <f>(IF(OR($B11=0,$C11=0,$D11=0,$E$2&gt;$ES$1),0,IF(OR($E11=0,$G11=0,$H11=0),0,MIN((VLOOKUP($D11,$A$234:$C$241,3,0))*(IF($D11=6,$H11,$G11))*((MIN((VLOOKUP($D11,$A$234:$E$241,5,0)),(IF($D11=6,$G11,$H11))))),MIN((VLOOKUP($D11,$A$234:$C$241,3,0)),($E11+$F11))*(IF($D11=6,$H11,((MIN((VLOOKUP($D11,$A$234:$E$241,5,0)),$H11)))))))))/IF(AND($D11=2,'ראשי-פרטים כלליים וריכוז הוצאות'!$D$66&lt;&gt;4),1.2,1)</f>
        <v>0</v>
      </c>
      <c r="K11" s="224"/>
      <c r="L11" s="225"/>
      <c r="M11" s="222"/>
      <c r="N11" s="226"/>
      <c r="O11" s="187">
        <f t="shared" si="1"/>
        <v>0</v>
      </c>
      <c r="P11" s="15">
        <f>+(IF(OR($B11=0,$C11=0,$D11=0,$K$2&gt;$ES$1),0,IF(OR($K11=0,$M11=0,$N11=0),0,MIN((VLOOKUP($D11,$A$234:$C$241,3,0))*(IF($D11=6,$N11,$M11))*((MIN((VLOOKUP($D11,$A$234:$E$241,5,0)),(IF($D11=6,$M11,$N11))))),MIN((VLOOKUP($D11,$A$234:$C$241,3,0)),($K11+$L11))*(IF($D11=6,$N11,((MIN((VLOOKUP($D11,$A$234:$E$241,5,0)),$N11)))))))))/IF(AND($D11=2,'ראשי-פרטים כלליים וריכוז הוצאות'!$D$66&lt;&gt;4),1.2,1)</f>
        <v>0</v>
      </c>
      <c r="Q11" s="227"/>
      <c r="R11" s="228"/>
      <c r="S11" s="222"/>
      <c r="T11" s="226"/>
      <c r="U11" s="187">
        <f t="shared" si="2"/>
        <v>0</v>
      </c>
      <c r="V11" s="15">
        <f>+(IF(OR($B11=0,$C11=0,$D11=0,$Q$2&gt;$ES$1),0,IF(OR(Q11=0,S11=0,T11=0),0,MIN((VLOOKUP($D11,$A$234:$C$241,3,0))*(IF($D11=6,T11,S11))*((MIN((VLOOKUP($D11,$A$234:$E$241,5,0)),(IF($D11=6,S11,T11))))),MIN((VLOOKUP($D11,$A$234:$C$241,3,0)),(Q11+R11))*(IF($D11=6,T11,((MIN((VLOOKUP($D11,$A$234:$E$241,5,0)),T11)))))))))/IF(AND($D11=2,'ראשי-פרטים כלליים וריכוז הוצאות'!$D$66&lt;&gt;4),1.2,1)</f>
        <v>0</v>
      </c>
      <c r="W11" s="220"/>
      <c r="X11" s="221"/>
      <c r="Y11" s="222"/>
      <c r="Z11" s="226"/>
      <c r="AA11" s="187">
        <f t="shared" si="3"/>
        <v>0</v>
      </c>
      <c r="AB11" s="15">
        <f>+(IF(OR($B11=0,$C11=0,$D11=0,$W$2&gt;$ES$1),0,IF(OR(W11=0,Y11=0,Z11=0),0,MIN((VLOOKUP($D11,$A$234:$C$241,3,0))*(IF($D11=6,Z11,Y11))*((MIN((VLOOKUP($D11,$A$234:$E$241,5,0)),(IF($D11=6,Y11,Z11))))),MIN((VLOOKUP($D11,$A$234:$C$241,3,0)),(W11+X11))*(IF($D11=6,Z11,((MIN((VLOOKUP($D11,$A$234:$E$241,5,0)),Z11)))))))))/IF(AND($D11=2,'ראשי-פרטים כלליים וריכוז הוצאות'!$D$66&lt;&gt;4),1.2,1)</f>
        <v>0</v>
      </c>
      <c r="AC11" s="224"/>
      <c r="AD11" s="225"/>
      <c r="AE11" s="222"/>
      <c r="AF11" s="226"/>
      <c r="AG11" s="187">
        <f t="shared" si="4"/>
        <v>0</v>
      </c>
      <c r="AH11" s="15">
        <f>+(IF(OR($B11=0,$C11=0,$D11=0,$AC$2&gt;$ES$1),0,IF(OR(AC11=0,AE11=0,AF11=0),0,MIN((VLOOKUP($D11,$A$234:$C$241,3,0))*(IF($D11=6,AF11,AE11))*((MIN((VLOOKUP($D11,$A$234:$E$241,5,0)),(IF($D11=6,AE11,AF11))))),MIN((VLOOKUP($D11,$A$234:$C$241,3,0)),(AC11+AD11))*(IF($D11=6,AF11,((MIN((VLOOKUP($D11,$A$234:$E$241,5,0)),AF11)))))))))/IF(AND($D11=2,'ראשי-פרטים כלליים וריכוז הוצאות'!$D$66&lt;&gt;4),1.2,1)</f>
        <v>0</v>
      </c>
      <c r="AI11" s="227"/>
      <c r="AJ11" s="228"/>
      <c r="AK11" s="222"/>
      <c r="AL11" s="226"/>
      <c r="AM11" s="187">
        <f t="shared" si="5"/>
        <v>0</v>
      </c>
      <c r="AN11" s="15">
        <f>+(IF(OR($B11=0,$C11=0,$D11=0,$AI$2&gt;$ES$1),0,IF(OR(AI11=0,AK11=0,AL11=0),0,MIN((VLOOKUP($D11,$A$234:$C$241,3,0))*(IF($D11=6,AL11,AK11))*((MIN((VLOOKUP($D11,$A$234:$E$241,5,0)),(IF($D11=6,AK11,AL11))))),MIN((VLOOKUP($D11,$A$234:$C$241,3,0)),(AI11+AJ11))*(IF($D11=6,AL11,((MIN((VLOOKUP($D11,$A$234:$E$241,5,0)),AL11)))))))))/IF(AND($D11=2,'ראשי-פרטים כלליים וריכוז הוצאות'!$D$66&lt;&gt;4),1.2,1)</f>
        <v>0</v>
      </c>
      <c r="AO11" s="220"/>
      <c r="AP11" s="221"/>
      <c r="AQ11" s="222"/>
      <c r="AR11" s="226"/>
      <c r="AS11" s="187">
        <f t="shared" si="6"/>
        <v>0</v>
      </c>
      <c r="AT11" s="15">
        <f>+(IF(OR($B11=0,$C11=0,$D11=0,$AO$2&gt;$ES$1),0,IF(OR(AO11=0,AQ11=0,AR11=0),0,MIN((VLOOKUP($D11,$A$234:$C$241,3,0))*(IF($D11=6,AR11,AQ11))*((MIN((VLOOKUP($D11,$A$234:$E$241,5,0)),(IF($D11=6,AQ11,AR11))))),MIN((VLOOKUP($D11,$A$234:$C$241,3,0)),(AO11+AP11))*(IF($D11=6,AR11,((MIN((VLOOKUP($D11,$A$234:$E$241,5,0)),AR11)))))))))/IF(AND($D11=2,'ראשי-פרטים כלליים וריכוז הוצאות'!$D$66&lt;&gt;4),1.2,1)</f>
        <v>0</v>
      </c>
      <c r="AU11" s="224"/>
      <c r="AV11" s="225"/>
      <c r="AW11" s="222"/>
      <c r="AX11" s="226"/>
      <c r="AY11" s="187">
        <f t="shared" si="7"/>
        <v>0</v>
      </c>
      <c r="AZ11" s="15">
        <f>+(IF(OR($B11=0,$C11=0,$D11=0,$AU$2&gt;$ES$1),0,IF(OR(AU11=0,AW11=0,AX11=0),0,MIN((VLOOKUP($D11,$A$234:$C$241,3,0))*(IF($D11=6,AX11,AW11))*((MIN((VLOOKUP($D11,$A$234:$E$241,5,0)),(IF($D11=6,AW11,AX11))))),MIN((VLOOKUP($D11,$A$234:$C$241,3,0)),(AU11+AV11))*(IF($D11=6,AX11,((MIN((VLOOKUP($D11,$A$234:$E$241,5,0)),AX11)))))))))/IF(AND($D11=2,'ראשי-פרטים כלליים וריכוז הוצאות'!$D$66&lt;&gt;4),1.2,1)</f>
        <v>0</v>
      </c>
      <c r="BA11" s="227"/>
      <c r="BB11" s="228"/>
      <c r="BC11" s="222"/>
      <c r="BD11" s="226"/>
      <c r="BE11" s="187">
        <f t="shared" si="8"/>
        <v>0</v>
      </c>
      <c r="BF11" s="15">
        <f>+(IF(OR($B11=0,$C11=0,$D11=0,$BA$2&gt;$ES$1),0,IF(OR(BA11=0,BC11=0,BD11=0),0,MIN((VLOOKUP($D11,$A$234:$C$241,3,0))*(IF($D11=6,BD11,BC11))*((MIN((VLOOKUP($D11,$A$234:$E$241,5,0)),(IF($D11=6,BC11,BD11))))),MIN((VLOOKUP($D11,$A$234:$C$241,3,0)),(BA11+BB11))*(IF($D11=6,BD11,((MIN((VLOOKUP($D11,$A$234:$E$241,5,0)),BD11)))))))))/IF(AND($D11=2,'ראשי-פרטים כלליים וריכוז הוצאות'!$D$66&lt;&gt;4),1.2,1)</f>
        <v>0</v>
      </c>
      <c r="BG11" s="227"/>
      <c r="BH11" s="228"/>
      <c r="BI11" s="222"/>
      <c r="BJ11" s="226"/>
      <c r="BK11" s="187">
        <f t="shared" si="9"/>
        <v>0</v>
      </c>
      <c r="BL11" s="15">
        <f>+(IF(OR($B11=0,$C11=0,$D11=0,$BG$2&gt;$ES$1),0,IF(OR(BG11=0,BI11=0,BJ11=0),0,MIN((VLOOKUP($D11,$A$234:$C$241,3,0))*(IF($D11=6,BJ11,BI11))*((MIN((VLOOKUP($D11,$A$234:$E$241,5,0)),(IF($D11=6,BI11,BJ11))))),MIN((VLOOKUP($D11,$A$234:$C$241,3,0)),(BG11+BH11))*(IF($D11=6,BJ11,((MIN((VLOOKUP($D11,$A$234:$E$241,5,0)),BJ11)))))))))/IF(AND($D11=2,'ראשי-פרטים כלליים וריכוז הוצאות'!$D$66&lt;&gt;4),1.2,1)</f>
        <v>0</v>
      </c>
      <c r="BM11" s="227"/>
      <c r="BN11" s="228"/>
      <c r="BO11" s="222"/>
      <c r="BP11" s="226"/>
      <c r="BQ11" s="187">
        <f t="shared" si="10"/>
        <v>0</v>
      </c>
      <c r="BR11" s="15">
        <f>+(IF(OR($B11=0,$C11=0,$D11=0,$BM$2&gt;$ES$1),0,IF(OR(BM11=0,BO11=0,BP11=0),0,MIN((VLOOKUP($D11,$A$234:$C$241,3,0))*(IF($D11=6,BP11,BO11))*((MIN((VLOOKUP($D11,$A$234:$E$241,5,0)),(IF($D11=6,BO11,BP11))))),MIN((VLOOKUP($D11,$A$234:$C$241,3,0)),(BM11+BN11))*(IF($D11=6,BP11,((MIN((VLOOKUP($D11,$A$234:$E$241,5,0)),BP11)))))))))/IF(AND($D11=2,'ראשי-פרטים כלליים וריכוז הוצאות'!$D$66&lt;&gt;4),1.2,1)</f>
        <v>0</v>
      </c>
      <c r="BS11" s="227"/>
      <c r="BT11" s="228"/>
      <c r="BU11" s="222"/>
      <c r="BV11" s="226"/>
      <c r="BW11" s="187">
        <f t="shared" si="11"/>
        <v>0</v>
      </c>
      <c r="BX11" s="15">
        <f>+(IF(OR($B11=0,$C11=0,$D11=0,$BS$2&gt;$ES$1),0,IF(OR(BS11=0,BU11=0,BV11=0),0,MIN((VLOOKUP($D11,$A$234:$C$241,3,0))*(IF($D11=6,BV11,BU11))*((MIN((VLOOKUP($D11,$A$234:$E$241,5,0)),(IF($D11=6,BU11,BV11))))),MIN((VLOOKUP($D11,$A$234:$C$241,3,0)),(BS11+BT11))*(IF($D11=6,BV11,((MIN((VLOOKUP($D11,$A$234:$E$241,5,0)),BV11)))))))))/IF(AND($D11=2,'ראשי-פרטים כלליים וריכוז הוצאות'!$D$66&lt;&gt;4),1.2,1)</f>
        <v>0</v>
      </c>
      <c r="BY11" s="227"/>
      <c r="BZ11" s="228"/>
      <c r="CA11" s="222"/>
      <c r="CB11" s="226"/>
      <c r="CC11" s="187">
        <f t="shared" si="12"/>
        <v>0</v>
      </c>
      <c r="CD11" s="15">
        <f>+(IF(OR($B11=0,$C11=0,$D11=0,$BY$2&gt;$ES$1),0,IF(OR(BY11=0,CA11=0,CB11=0),0,MIN((VLOOKUP($D11,$A$234:$C$241,3,0))*(IF($D11=6,CB11,CA11))*((MIN((VLOOKUP($D11,$A$234:$E$241,5,0)),(IF($D11=6,CA11,CB11))))),MIN((VLOOKUP($D11,$A$234:$C$241,3,0)),(BY11+BZ11))*(IF($D11=6,CB11,((MIN((VLOOKUP($D11,$A$234:$E$241,5,0)),CB11)))))))))/IF(AND($D11=2,'ראשי-פרטים כלליים וריכוז הוצאות'!$D$66&lt;&gt;4),1.2,1)</f>
        <v>0</v>
      </c>
      <c r="CE11" s="227"/>
      <c r="CF11" s="228"/>
      <c r="CG11" s="222"/>
      <c r="CH11" s="226"/>
      <c r="CI11" s="187">
        <f t="shared" si="13"/>
        <v>0</v>
      </c>
      <c r="CJ11" s="15">
        <f>+(IF(OR($B11=0,$C11=0,$D11=0,$CE$2&gt;$ES$1),0,IF(OR(CE11=0,CG11=0,CH11=0),0,MIN((VLOOKUP($D11,$A$234:$C$241,3,0))*(IF($D11=6,CH11,CG11))*((MIN((VLOOKUP($D11,$A$234:$E$241,5,0)),(IF($D11=6,CG11,CH11))))),MIN((VLOOKUP($D11,$A$234:$C$241,3,0)),(CE11+CF11))*(IF($D11=6,CH11,((MIN((VLOOKUP($D11,$A$234:$E$241,5,0)),CH11)))))))))/IF(AND($D11=2,'ראשי-פרטים כלליים וריכוז הוצאות'!$D$66&lt;&gt;4),1.2,1)</f>
        <v>0</v>
      </c>
      <c r="CK11" s="227"/>
      <c r="CL11" s="228"/>
      <c r="CM11" s="222"/>
      <c r="CN11" s="226"/>
      <c r="CO11" s="187">
        <f t="shared" si="14"/>
        <v>0</v>
      </c>
      <c r="CP11" s="15">
        <f>+(IF(OR($B11=0,$C11=0,$D11=0,$CK$2&gt;$ES$1),0,IF(OR(CK11=0,CM11=0,CN11=0),0,MIN((VLOOKUP($D11,$A$234:$C$241,3,0))*(IF($D11=6,CN11,CM11))*((MIN((VLOOKUP($D11,$A$234:$E$241,5,0)),(IF($D11=6,CM11,CN11))))),MIN((VLOOKUP($D11,$A$234:$C$241,3,0)),(CK11+CL11))*(IF($D11=6,CN11,((MIN((VLOOKUP($D11,$A$234:$E$241,5,0)),CN11)))))))))/IF(AND($D11=2,'ראשי-פרטים כלליים וריכוז הוצאות'!$D$66&lt;&gt;4),1.2,1)</f>
        <v>0</v>
      </c>
      <c r="CQ11" s="227"/>
      <c r="CR11" s="228"/>
      <c r="CS11" s="222"/>
      <c r="CT11" s="226"/>
      <c r="CU11" s="187">
        <f t="shared" si="15"/>
        <v>0</v>
      </c>
      <c r="CV11" s="15">
        <f>+(IF(OR($B11=0,$C11=0,$D11=0,$CQ$2&gt;$ES$1),0,IF(OR(CQ11=0,CS11=0,CT11=0),0,MIN((VLOOKUP($D11,$A$234:$C$241,3,0))*(IF($D11=6,CT11,CS11))*((MIN((VLOOKUP($D11,$A$234:$E$241,5,0)),(IF($D11=6,CS11,CT11))))),MIN((VLOOKUP($D11,$A$234:$C$241,3,0)),(CQ11+CR11))*(IF($D11=6,CT11,((MIN((VLOOKUP($D11,$A$234:$E$241,5,0)),CT11)))))))))/IF(AND($D11=2,'ראשי-פרטים כלליים וריכוז הוצאות'!$D$66&lt;&gt;4),1.2,1)</f>
        <v>0</v>
      </c>
      <c r="CW11" s="227"/>
      <c r="CX11" s="228"/>
      <c r="CY11" s="222"/>
      <c r="CZ11" s="226"/>
      <c r="DA11" s="187">
        <f t="shared" si="16"/>
        <v>0</v>
      </c>
      <c r="DB11" s="15">
        <f>+(IF(OR($B11=0,$C11=0,$D11=0,$CW$2&gt;$ES$1),0,IF(OR(CW11=0,CY11=0,CZ11=0),0,MIN((VLOOKUP($D11,$A$234:$C$241,3,0))*(IF($D11=6,CZ11,CY11))*((MIN((VLOOKUP($D11,$A$234:$E$241,5,0)),(IF($D11=6,CY11,CZ11))))),MIN((VLOOKUP($D11,$A$234:$C$241,3,0)),(CW11+CX11))*(IF($D11=6,CZ11,((MIN((VLOOKUP($D11,$A$234:$E$241,5,0)),CZ11)))))))))/IF(AND($D11=2,'ראשי-פרטים כלליים וריכוז הוצאות'!$D$66&lt;&gt;4),1.2,1)</f>
        <v>0</v>
      </c>
      <c r="DC11" s="227"/>
      <c r="DD11" s="228"/>
      <c r="DE11" s="222"/>
      <c r="DF11" s="226"/>
      <c r="DG11" s="187">
        <f t="shared" si="17"/>
        <v>0</v>
      </c>
      <c r="DH11" s="15">
        <f>+(IF(OR($B11=0,$C11=0,$D11=0,$DC$2&gt;$ES$1),0,IF(OR(DC11=0,DE11=0,DF11=0),0,MIN((VLOOKUP($D11,$A$234:$C$241,3,0))*(IF($D11=6,DF11,DE11))*((MIN((VLOOKUP($D11,$A$234:$E$241,5,0)),(IF($D11=6,DE11,DF11))))),MIN((VLOOKUP($D11,$A$234:$C$241,3,0)),(DC11+DD11))*(IF($D11=6,DF11,((MIN((VLOOKUP($D11,$A$234:$E$241,5,0)),DF11)))))))))/IF(AND($D11=2,'ראשי-פרטים כלליים וריכוז הוצאות'!$D$66&lt;&gt;4),1.2,1)</f>
        <v>0</v>
      </c>
      <c r="DI11" s="227"/>
      <c r="DJ11" s="228"/>
      <c r="DK11" s="222"/>
      <c r="DL11" s="226"/>
      <c r="DM11" s="187">
        <f t="shared" si="18"/>
        <v>0</v>
      </c>
      <c r="DN11" s="15">
        <f>+(IF(OR($B11=0,$C11=0,$D11=0,$DC$2&gt;$ES$1),0,IF(OR(DI11=0,DK11=0,DL11=0),0,MIN((VLOOKUP($D11,$A$234:$C$241,3,0))*(IF($D11=6,DL11,DK11))*((MIN((VLOOKUP($D11,$A$234:$E$241,5,0)),(IF($D11=6,DK11,DL11))))),MIN((VLOOKUP($D11,$A$234:$C$241,3,0)),(DI11+DJ11))*(IF($D11=6,DL11,((MIN((VLOOKUP($D11,$A$234:$E$241,5,0)),DL11)))))))))/IF(AND($D11=2,'ראשי-פרטים כלליים וריכוז הוצאות'!$D$66&lt;&gt;4),1.2,1)</f>
        <v>0</v>
      </c>
      <c r="DO11" s="227"/>
      <c r="DP11" s="228"/>
      <c r="DQ11" s="222"/>
      <c r="DR11" s="226"/>
      <c r="DS11" s="187">
        <f t="shared" si="19"/>
        <v>0</v>
      </c>
      <c r="DT11" s="15">
        <f>+(IF(OR($B11=0,$C11=0,$D11=0,$DC$2&gt;$ES$1),0,IF(OR(DO11=0,DQ11=0,DR11=0),0,MIN((VLOOKUP($D11,$A$234:$C$241,3,0))*(IF($D11=6,DR11,DQ11))*((MIN((VLOOKUP($D11,$A$234:$E$241,5,0)),(IF($D11=6,DQ11,DR11))))),MIN((VLOOKUP($D11,$A$234:$C$241,3,0)),(DO11+DP11))*(IF($D11=6,DR11,((MIN((VLOOKUP($D11,$A$234:$E$241,5,0)),DR11)))))))))/IF(AND($D11=2,'ראשי-פרטים כלליים וריכוז הוצאות'!$D$66&lt;&gt;4),1.2,1)</f>
        <v>0</v>
      </c>
      <c r="DU11" s="227"/>
      <c r="DV11" s="228"/>
      <c r="DW11" s="222"/>
      <c r="DX11" s="226"/>
      <c r="DY11" s="187">
        <f t="shared" si="20"/>
        <v>0</v>
      </c>
      <c r="DZ11" s="15">
        <f>+(IF(OR($B11=0,$C11=0,$D11=0,$DC$2&gt;$ES$1),0,IF(OR(DU11=0,DW11=0,DX11=0),0,MIN((VLOOKUP($D11,$A$234:$C$241,3,0))*(IF($D11=6,DX11,DW11))*((MIN((VLOOKUP($D11,$A$234:$E$241,5,0)),(IF($D11=6,DW11,DX11))))),MIN((VLOOKUP($D11,$A$234:$C$241,3,0)),(DU11+DV11))*(IF($D11=6,DX11,((MIN((VLOOKUP($D11,$A$234:$E$241,5,0)),DX11)))))))))/IF(AND($D11=2,'ראשי-פרטים כלליים וריכוז הוצאות'!$D$66&lt;&gt;4),1.2,1)</f>
        <v>0</v>
      </c>
      <c r="EA11" s="227"/>
      <c r="EB11" s="228"/>
      <c r="EC11" s="222"/>
      <c r="ED11" s="226"/>
      <c r="EE11" s="187">
        <f t="shared" si="21"/>
        <v>0</v>
      </c>
      <c r="EF11" s="15">
        <f>+(IF(OR($B11=0,$C11=0,$D11=0,$DC$2&gt;$ES$1),0,IF(OR(EA11=0,EC11=0,ED11=0),0,MIN((VLOOKUP($D11,$A$234:$C$241,3,0))*(IF($D11=6,ED11,EC11))*((MIN((VLOOKUP($D11,$A$234:$E$241,5,0)),(IF($D11=6,EC11,ED11))))),MIN((VLOOKUP($D11,$A$234:$C$241,3,0)),(EA11+EB11))*(IF($D11=6,ED11,((MIN((VLOOKUP($D11,$A$234:$E$241,5,0)),ED11)))))))))/IF(AND($D11=2,'ראשי-פרטים כלליים וריכוז הוצאות'!$D$66&lt;&gt;4),1.2,1)</f>
        <v>0</v>
      </c>
      <c r="EG11" s="227"/>
      <c r="EH11" s="228"/>
      <c r="EI11" s="222"/>
      <c r="EJ11" s="226"/>
      <c r="EK11" s="187">
        <f t="shared" si="22"/>
        <v>0</v>
      </c>
      <c r="EL11" s="15">
        <f>+(IF(OR($B11=0,$C11=0,$D11=0,$DC$2&gt;$ES$1),0,IF(OR(EG11=0,EI11=0,EJ11=0),0,MIN((VLOOKUP($D11,$A$234:$C$241,3,0))*(IF($D11=6,EJ11,EI11))*((MIN((VLOOKUP($D11,$A$234:$E$241,5,0)),(IF($D11=6,EI11,EJ11))))),MIN((VLOOKUP($D11,$A$234:$C$241,3,0)),(EG11+EH11))*(IF($D11=6,EJ11,((MIN((VLOOKUP($D11,$A$234:$E$241,5,0)),EJ11)))))))))/IF(AND($D11=2,'ראשי-פרטים כלליים וריכוז הוצאות'!$D$66&lt;&gt;4),1.2,1)</f>
        <v>0</v>
      </c>
      <c r="EM11" s="227"/>
      <c r="EN11" s="228"/>
      <c r="EO11" s="222"/>
      <c r="EP11" s="226"/>
      <c r="EQ11" s="187">
        <f t="shared" si="23"/>
        <v>0</v>
      </c>
      <c r="ER11" s="15">
        <f>+(IF(OR($B11=0,$C11=0,$D11=0,$DC$2&gt;$ES$1),0,IF(OR(EM11=0,EO11=0,EP11=0),0,MIN((VLOOKUP($D11,$A$234:$C$241,3,0))*(IF($D11=6,EP11,EO11))*((MIN((VLOOKUP($D11,$A$234:$E$241,5,0)),(IF($D11=6,EO11,EP11))))),MIN((VLOOKUP($D11,$A$234:$C$241,3,0)),(EM11+EN11))*(IF($D11=6,EP11,((MIN((VLOOKUP($D11,$A$234:$E$241,5,0)),EP11)))))))))/IF(AND($D11=2,'ראשי-פרטים כלליים וריכוז הוצאות'!$D$66&lt;&gt;4),1.2,1)</f>
        <v>0</v>
      </c>
      <c r="ES11" s="62">
        <f t="shared" si="24"/>
        <v>0</v>
      </c>
      <c r="ET11" s="183">
        <f t="shared" si="25"/>
        <v>9.9999999999999995E-7</v>
      </c>
      <c r="EU11" s="184">
        <f t="shared" si="26"/>
        <v>0</v>
      </c>
      <c r="EV11" s="62">
        <f t="shared" si="27"/>
        <v>0</v>
      </c>
      <c r="EW11" s="62">
        <v>0</v>
      </c>
      <c r="EX11" s="15">
        <f t="shared" si="28"/>
        <v>0</v>
      </c>
      <c r="EY11" s="219"/>
      <c r="EZ11" s="62">
        <f>MIN(EX11+EY11*ET11*ES11/$FA$1/IF(AND($D11=2,'ראשי-פרטים כלליים וריכוז הוצאות'!$D$66&lt;&gt;4),1.2,1),IF($D11&gt;0,VLOOKUP($D11,$A$234:$C$241,3,0)*12*EU11,0))</f>
        <v>0</v>
      </c>
      <c r="FA11" s="229"/>
      <c r="FB11" s="293">
        <f t="shared" si="29"/>
        <v>0</v>
      </c>
      <c r="FC11" s="296">
        <f t="shared" si="30"/>
        <v>0</v>
      </c>
      <c r="FD11" s="62">
        <f t="shared" si="31"/>
        <v>0</v>
      </c>
      <c r="FE11" s="62">
        <f t="shared" si="32"/>
        <v>0</v>
      </c>
      <c r="FF11" s="184">
        <f t="shared" si="33"/>
        <v>0</v>
      </c>
      <c r="FG11" s="62">
        <f t="shared" si="34"/>
        <v>0</v>
      </c>
      <c r="FH11" s="62">
        <f t="shared" si="35"/>
        <v>0</v>
      </c>
      <c r="FI11" s="274"/>
      <c r="FJ11" s="274"/>
      <c r="FK11" s="297"/>
    </row>
    <row r="12" spans="1:256" s="6" customFormat="1" ht="24" customHeight="1" x14ac:dyDescent="0.2">
      <c r="A12" s="112">
        <v>9</v>
      </c>
      <c r="B12" s="232"/>
      <c r="C12" s="232"/>
      <c r="D12" s="230"/>
      <c r="E12" s="220"/>
      <c r="F12" s="221"/>
      <c r="G12" s="222"/>
      <c r="H12" s="223"/>
      <c r="I12" s="187">
        <f t="shared" si="0"/>
        <v>0</v>
      </c>
      <c r="J12" s="15">
        <f>(IF(OR($B12=0,$C12=0,$D12=0,$E$2&gt;$ES$1),0,IF(OR($E12=0,$G12=0,$H12=0),0,MIN((VLOOKUP($D12,$A$234:$C$241,3,0))*(IF($D12=6,$H12,$G12))*((MIN((VLOOKUP($D12,$A$234:$E$241,5,0)),(IF($D12=6,$G12,$H12))))),MIN((VLOOKUP($D12,$A$234:$C$241,3,0)),($E12+$F12))*(IF($D12=6,$H12,((MIN((VLOOKUP($D12,$A$234:$E$241,5,0)),$H12)))))))))/IF(AND($D12=2,'ראשי-פרטים כלליים וריכוז הוצאות'!$D$66&lt;&gt;4),1.2,1)</f>
        <v>0</v>
      </c>
      <c r="K12" s="224"/>
      <c r="L12" s="225"/>
      <c r="M12" s="222"/>
      <c r="N12" s="226"/>
      <c r="O12" s="187">
        <f t="shared" si="1"/>
        <v>0</v>
      </c>
      <c r="P12" s="15">
        <f>+(IF(OR($B12=0,$C12=0,$D12=0,$K$2&gt;$ES$1),0,IF(OR($K12=0,$M12=0,$N12=0),0,MIN((VLOOKUP($D12,$A$234:$C$241,3,0))*(IF($D12=6,$N12,$M12))*((MIN((VLOOKUP($D12,$A$234:$E$241,5,0)),(IF($D12=6,$M12,$N12))))),MIN((VLOOKUP($D12,$A$234:$C$241,3,0)),($K12+$L12))*(IF($D12=6,$N12,((MIN((VLOOKUP($D12,$A$234:$E$241,5,0)),$N12)))))))))/IF(AND($D12=2,'ראשי-פרטים כלליים וריכוז הוצאות'!$D$66&lt;&gt;4),1.2,1)</f>
        <v>0</v>
      </c>
      <c r="Q12" s="227"/>
      <c r="R12" s="228"/>
      <c r="S12" s="222"/>
      <c r="T12" s="226"/>
      <c r="U12" s="187">
        <f t="shared" si="2"/>
        <v>0</v>
      </c>
      <c r="V12" s="15">
        <f>+(IF(OR($B12=0,$C12=0,$D12=0,$Q$2&gt;$ES$1),0,IF(OR(Q12=0,S12=0,T12=0),0,MIN((VLOOKUP($D12,$A$234:$C$241,3,0))*(IF($D12=6,T12,S12))*((MIN((VLOOKUP($D12,$A$234:$E$241,5,0)),(IF($D12=6,S12,T12))))),MIN((VLOOKUP($D12,$A$234:$C$241,3,0)),(Q12+R12))*(IF($D12=6,T12,((MIN((VLOOKUP($D12,$A$234:$E$241,5,0)),T12)))))))))/IF(AND($D12=2,'ראשי-פרטים כלליים וריכוז הוצאות'!$D$66&lt;&gt;4),1.2,1)</f>
        <v>0</v>
      </c>
      <c r="W12" s="220"/>
      <c r="X12" s="221"/>
      <c r="Y12" s="222"/>
      <c r="Z12" s="226"/>
      <c r="AA12" s="187">
        <f t="shared" si="3"/>
        <v>0</v>
      </c>
      <c r="AB12" s="15">
        <f>+(IF(OR($B12=0,$C12=0,$D12=0,$W$2&gt;$ES$1),0,IF(OR(W12=0,Y12=0,Z12=0),0,MIN((VLOOKUP($D12,$A$234:$C$241,3,0))*(IF($D12=6,Z12,Y12))*((MIN((VLOOKUP($D12,$A$234:$E$241,5,0)),(IF($D12=6,Y12,Z12))))),MIN((VLOOKUP($D12,$A$234:$C$241,3,0)),(W12+X12))*(IF($D12=6,Z12,((MIN((VLOOKUP($D12,$A$234:$E$241,5,0)),Z12)))))))))/IF(AND($D12=2,'ראשי-פרטים כלליים וריכוז הוצאות'!$D$66&lt;&gt;4),1.2,1)</f>
        <v>0</v>
      </c>
      <c r="AC12" s="224"/>
      <c r="AD12" s="225"/>
      <c r="AE12" s="222"/>
      <c r="AF12" s="226"/>
      <c r="AG12" s="187">
        <f t="shared" si="4"/>
        <v>0</v>
      </c>
      <c r="AH12" s="15">
        <f>+(IF(OR($B12=0,$C12=0,$D12=0,$AC$2&gt;$ES$1),0,IF(OR(AC12=0,AE12=0,AF12=0),0,MIN((VLOOKUP($D12,$A$234:$C$241,3,0))*(IF($D12=6,AF12,AE12))*((MIN((VLOOKUP($D12,$A$234:$E$241,5,0)),(IF($D12=6,AE12,AF12))))),MIN((VLOOKUP($D12,$A$234:$C$241,3,0)),(AC12+AD12))*(IF($D12=6,AF12,((MIN((VLOOKUP($D12,$A$234:$E$241,5,0)),AF12)))))))))/IF(AND($D12=2,'ראשי-פרטים כלליים וריכוז הוצאות'!$D$66&lt;&gt;4),1.2,1)</f>
        <v>0</v>
      </c>
      <c r="AI12" s="227"/>
      <c r="AJ12" s="228"/>
      <c r="AK12" s="222"/>
      <c r="AL12" s="226"/>
      <c r="AM12" s="187">
        <f t="shared" si="5"/>
        <v>0</v>
      </c>
      <c r="AN12" s="15">
        <f>+(IF(OR($B12=0,$C12=0,$D12=0,$AI$2&gt;$ES$1),0,IF(OR(AI12=0,AK12=0,AL12=0),0,MIN((VLOOKUP($D12,$A$234:$C$241,3,0))*(IF($D12=6,AL12,AK12))*((MIN((VLOOKUP($D12,$A$234:$E$241,5,0)),(IF($D12=6,AK12,AL12))))),MIN((VLOOKUP($D12,$A$234:$C$241,3,0)),(AI12+AJ12))*(IF($D12=6,AL12,((MIN((VLOOKUP($D12,$A$234:$E$241,5,0)),AL12)))))))))/IF(AND($D12=2,'ראשי-פרטים כלליים וריכוז הוצאות'!$D$66&lt;&gt;4),1.2,1)</f>
        <v>0</v>
      </c>
      <c r="AO12" s="220"/>
      <c r="AP12" s="221"/>
      <c r="AQ12" s="222"/>
      <c r="AR12" s="226"/>
      <c r="AS12" s="187">
        <f t="shared" si="6"/>
        <v>0</v>
      </c>
      <c r="AT12" s="15">
        <f>+(IF(OR($B12=0,$C12=0,$D12=0,$AO$2&gt;$ES$1),0,IF(OR(AO12=0,AQ12=0,AR12=0),0,MIN((VLOOKUP($D12,$A$234:$C$241,3,0))*(IF($D12=6,AR12,AQ12))*((MIN((VLOOKUP($D12,$A$234:$E$241,5,0)),(IF($D12=6,AQ12,AR12))))),MIN((VLOOKUP($D12,$A$234:$C$241,3,0)),(AO12+AP12))*(IF($D12=6,AR12,((MIN((VLOOKUP($D12,$A$234:$E$241,5,0)),AR12)))))))))/IF(AND($D12=2,'ראשי-פרטים כלליים וריכוז הוצאות'!$D$66&lt;&gt;4),1.2,1)</f>
        <v>0</v>
      </c>
      <c r="AU12" s="224"/>
      <c r="AV12" s="225"/>
      <c r="AW12" s="222"/>
      <c r="AX12" s="226"/>
      <c r="AY12" s="187">
        <f t="shared" si="7"/>
        <v>0</v>
      </c>
      <c r="AZ12" s="15">
        <f>+(IF(OR($B12=0,$C12=0,$D12=0,$AU$2&gt;$ES$1),0,IF(OR(AU12=0,AW12=0,AX12=0),0,MIN((VLOOKUP($D12,$A$234:$C$241,3,0))*(IF($D12=6,AX12,AW12))*((MIN((VLOOKUP($D12,$A$234:$E$241,5,0)),(IF($D12=6,AW12,AX12))))),MIN((VLOOKUP($D12,$A$234:$C$241,3,0)),(AU12+AV12))*(IF($D12=6,AX12,((MIN((VLOOKUP($D12,$A$234:$E$241,5,0)),AX12)))))))))/IF(AND($D12=2,'ראשי-פרטים כלליים וריכוז הוצאות'!$D$66&lt;&gt;4),1.2,1)</f>
        <v>0</v>
      </c>
      <c r="BA12" s="227"/>
      <c r="BB12" s="228"/>
      <c r="BC12" s="222"/>
      <c r="BD12" s="226"/>
      <c r="BE12" s="187">
        <f t="shared" si="8"/>
        <v>0</v>
      </c>
      <c r="BF12" s="15">
        <f>+(IF(OR($B12=0,$C12=0,$D12=0,$BA$2&gt;$ES$1),0,IF(OR(BA12=0,BC12=0,BD12=0),0,MIN((VLOOKUP($D12,$A$234:$C$241,3,0))*(IF($D12=6,BD12,BC12))*((MIN((VLOOKUP($D12,$A$234:$E$241,5,0)),(IF($D12=6,BC12,BD12))))),MIN((VLOOKUP($D12,$A$234:$C$241,3,0)),(BA12+BB12))*(IF($D12=6,BD12,((MIN((VLOOKUP($D12,$A$234:$E$241,5,0)),BD12)))))))))/IF(AND($D12=2,'ראשי-פרטים כלליים וריכוז הוצאות'!$D$66&lt;&gt;4),1.2,1)</f>
        <v>0</v>
      </c>
      <c r="BG12" s="227"/>
      <c r="BH12" s="228"/>
      <c r="BI12" s="222"/>
      <c r="BJ12" s="226"/>
      <c r="BK12" s="187">
        <f t="shared" si="9"/>
        <v>0</v>
      </c>
      <c r="BL12" s="15">
        <f>+(IF(OR($B12=0,$C12=0,$D12=0,$BG$2&gt;$ES$1),0,IF(OR(BG12=0,BI12=0,BJ12=0),0,MIN((VLOOKUP($D12,$A$234:$C$241,3,0))*(IF($D12=6,BJ12,BI12))*((MIN((VLOOKUP($D12,$A$234:$E$241,5,0)),(IF($D12=6,BI12,BJ12))))),MIN((VLOOKUP($D12,$A$234:$C$241,3,0)),(BG12+BH12))*(IF($D12=6,BJ12,((MIN((VLOOKUP($D12,$A$234:$E$241,5,0)),BJ12)))))))))/IF(AND($D12=2,'ראשי-פרטים כלליים וריכוז הוצאות'!$D$66&lt;&gt;4),1.2,1)</f>
        <v>0</v>
      </c>
      <c r="BM12" s="227"/>
      <c r="BN12" s="228"/>
      <c r="BO12" s="222"/>
      <c r="BP12" s="226"/>
      <c r="BQ12" s="187">
        <f t="shared" si="10"/>
        <v>0</v>
      </c>
      <c r="BR12" s="15">
        <f>+(IF(OR($B12=0,$C12=0,$D12=0,$BM$2&gt;$ES$1),0,IF(OR(BM12=0,BO12=0,BP12=0),0,MIN((VLOOKUP($D12,$A$234:$C$241,3,0))*(IF($D12=6,BP12,BO12))*((MIN((VLOOKUP($D12,$A$234:$E$241,5,0)),(IF($D12=6,BO12,BP12))))),MIN((VLOOKUP($D12,$A$234:$C$241,3,0)),(BM12+BN12))*(IF($D12=6,BP12,((MIN((VLOOKUP($D12,$A$234:$E$241,5,0)),BP12)))))))))/IF(AND($D12=2,'ראשי-פרטים כלליים וריכוז הוצאות'!$D$66&lt;&gt;4),1.2,1)</f>
        <v>0</v>
      </c>
      <c r="BS12" s="227"/>
      <c r="BT12" s="228"/>
      <c r="BU12" s="222"/>
      <c r="BV12" s="226"/>
      <c r="BW12" s="187">
        <f t="shared" si="11"/>
        <v>0</v>
      </c>
      <c r="BX12" s="15">
        <f>+(IF(OR($B12=0,$C12=0,$D12=0,$BS$2&gt;$ES$1),0,IF(OR(BS12=0,BU12=0,BV12=0),0,MIN((VLOOKUP($D12,$A$234:$C$241,3,0))*(IF($D12=6,BV12,BU12))*((MIN((VLOOKUP($D12,$A$234:$E$241,5,0)),(IF($D12=6,BU12,BV12))))),MIN((VLOOKUP($D12,$A$234:$C$241,3,0)),(BS12+BT12))*(IF($D12=6,BV12,((MIN((VLOOKUP($D12,$A$234:$E$241,5,0)),BV12)))))))))/IF(AND($D12=2,'ראשי-פרטים כלליים וריכוז הוצאות'!$D$66&lt;&gt;4),1.2,1)</f>
        <v>0</v>
      </c>
      <c r="BY12" s="227"/>
      <c r="BZ12" s="228"/>
      <c r="CA12" s="222"/>
      <c r="CB12" s="226"/>
      <c r="CC12" s="187">
        <f t="shared" si="12"/>
        <v>0</v>
      </c>
      <c r="CD12" s="15">
        <f>+(IF(OR($B12=0,$C12=0,$D12=0,$BY$2&gt;$ES$1),0,IF(OR(BY12=0,CA12=0,CB12=0),0,MIN((VLOOKUP($D12,$A$234:$C$241,3,0))*(IF($D12=6,CB12,CA12))*((MIN((VLOOKUP($D12,$A$234:$E$241,5,0)),(IF($D12=6,CA12,CB12))))),MIN((VLOOKUP($D12,$A$234:$C$241,3,0)),(BY12+BZ12))*(IF($D12=6,CB12,((MIN((VLOOKUP($D12,$A$234:$E$241,5,0)),CB12)))))))))/IF(AND($D12=2,'ראשי-פרטים כלליים וריכוז הוצאות'!$D$66&lt;&gt;4),1.2,1)</f>
        <v>0</v>
      </c>
      <c r="CE12" s="227"/>
      <c r="CF12" s="228"/>
      <c r="CG12" s="222"/>
      <c r="CH12" s="226"/>
      <c r="CI12" s="187">
        <f t="shared" si="13"/>
        <v>0</v>
      </c>
      <c r="CJ12" s="15">
        <f>+(IF(OR($B12=0,$C12=0,$D12=0,$CE$2&gt;$ES$1),0,IF(OR(CE12=0,CG12=0,CH12=0),0,MIN((VLOOKUP($D12,$A$234:$C$241,3,0))*(IF($D12=6,CH12,CG12))*((MIN((VLOOKUP($D12,$A$234:$E$241,5,0)),(IF($D12=6,CG12,CH12))))),MIN((VLOOKUP($D12,$A$234:$C$241,3,0)),(CE12+CF12))*(IF($D12=6,CH12,((MIN((VLOOKUP($D12,$A$234:$E$241,5,0)),CH12)))))))))/IF(AND($D12=2,'ראשי-פרטים כלליים וריכוז הוצאות'!$D$66&lt;&gt;4),1.2,1)</f>
        <v>0</v>
      </c>
      <c r="CK12" s="227"/>
      <c r="CL12" s="228"/>
      <c r="CM12" s="222"/>
      <c r="CN12" s="226"/>
      <c r="CO12" s="187">
        <f t="shared" si="14"/>
        <v>0</v>
      </c>
      <c r="CP12" s="15">
        <f>+(IF(OR($B12=0,$C12=0,$D12=0,$CK$2&gt;$ES$1),0,IF(OR(CK12=0,CM12=0,CN12=0),0,MIN((VLOOKUP($D12,$A$234:$C$241,3,0))*(IF($D12=6,CN12,CM12))*((MIN((VLOOKUP($D12,$A$234:$E$241,5,0)),(IF($D12=6,CM12,CN12))))),MIN((VLOOKUP($D12,$A$234:$C$241,3,0)),(CK12+CL12))*(IF($D12=6,CN12,((MIN((VLOOKUP($D12,$A$234:$E$241,5,0)),CN12)))))))))/IF(AND($D12=2,'ראשי-פרטים כלליים וריכוז הוצאות'!$D$66&lt;&gt;4),1.2,1)</f>
        <v>0</v>
      </c>
      <c r="CQ12" s="227"/>
      <c r="CR12" s="228"/>
      <c r="CS12" s="222"/>
      <c r="CT12" s="226"/>
      <c r="CU12" s="187">
        <f t="shared" si="15"/>
        <v>0</v>
      </c>
      <c r="CV12" s="15">
        <f>+(IF(OR($B12=0,$C12=0,$D12=0,$CQ$2&gt;$ES$1),0,IF(OR(CQ12=0,CS12=0,CT12=0),0,MIN((VLOOKUP($D12,$A$234:$C$241,3,0))*(IF($D12=6,CT12,CS12))*((MIN((VLOOKUP($D12,$A$234:$E$241,5,0)),(IF($D12=6,CS12,CT12))))),MIN((VLOOKUP($D12,$A$234:$C$241,3,0)),(CQ12+CR12))*(IF($D12=6,CT12,((MIN((VLOOKUP($D12,$A$234:$E$241,5,0)),CT12)))))))))/IF(AND($D12=2,'ראשי-פרטים כלליים וריכוז הוצאות'!$D$66&lt;&gt;4),1.2,1)</f>
        <v>0</v>
      </c>
      <c r="CW12" s="227"/>
      <c r="CX12" s="228"/>
      <c r="CY12" s="222"/>
      <c r="CZ12" s="226"/>
      <c r="DA12" s="187">
        <f t="shared" si="16"/>
        <v>0</v>
      </c>
      <c r="DB12" s="15">
        <f>+(IF(OR($B12=0,$C12=0,$D12=0,$CW$2&gt;$ES$1),0,IF(OR(CW12=0,CY12=0,CZ12=0),0,MIN((VLOOKUP($D12,$A$234:$C$241,3,0))*(IF($D12=6,CZ12,CY12))*((MIN((VLOOKUP($D12,$A$234:$E$241,5,0)),(IF($D12=6,CY12,CZ12))))),MIN((VLOOKUP($D12,$A$234:$C$241,3,0)),(CW12+CX12))*(IF($D12=6,CZ12,((MIN((VLOOKUP($D12,$A$234:$E$241,5,0)),CZ12)))))))))/IF(AND($D12=2,'ראשי-פרטים כלליים וריכוז הוצאות'!$D$66&lt;&gt;4),1.2,1)</f>
        <v>0</v>
      </c>
      <c r="DC12" s="227"/>
      <c r="DD12" s="228"/>
      <c r="DE12" s="222"/>
      <c r="DF12" s="226"/>
      <c r="DG12" s="187">
        <f t="shared" si="17"/>
        <v>0</v>
      </c>
      <c r="DH12" s="15">
        <f>+(IF(OR($B12=0,$C12=0,$D12=0,$DC$2&gt;$ES$1),0,IF(OR(DC12=0,DE12=0,DF12=0),0,MIN((VLOOKUP($D12,$A$234:$C$241,3,0))*(IF($D12=6,DF12,DE12))*((MIN((VLOOKUP($D12,$A$234:$E$241,5,0)),(IF($D12=6,DE12,DF12))))),MIN((VLOOKUP($D12,$A$234:$C$241,3,0)),(DC12+DD12))*(IF($D12=6,DF12,((MIN((VLOOKUP($D12,$A$234:$E$241,5,0)),DF12)))))))))/IF(AND($D12=2,'ראשי-פרטים כלליים וריכוז הוצאות'!$D$66&lt;&gt;4),1.2,1)</f>
        <v>0</v>
      </c>
      <c r="DI12" s="227"/>
      <c r="DJ12" s="228"/>
      <c r="DK12" s="222"/>
      <c r="DL12" s="226"/>
      <c r="DM12" s="187">
        <f t="shared" si="18"/>
        <v>0</v>
      </c>
      <c r="DN12" s="15">
        <f>+(IF(OR($B12=0,$C12=0,$D12=0,$DC$2&gt;$ES$1),0,IF(OR(DI12=0,DK12=0,DL12=0),0,MIN((VLOOKUP($D12,$A$234:$C$241,3,0))*(IF($D12=6,DL12,DK12))*((MIN((VLOOKUP($D12,$A$234:$E$241,5,0)),(IF($D12=6,DK12,DL12))))),MIN((VLOOKUP($D12,$A$234:$C$241,3,0)),(DI12+DJ12))*(IF($D12=6,DL12,((MIN((VLOOKUP($D12,$A$234:$E$241,5,0)),DL12)))))))))/IF(AND($D12=2,'ראשי-פרטים כלליים וריכוז הוצאות'!$D$66&lt;&gt;4),1.2,1)</f>
        <v>0</v>
      </c>
      <c r="DO12" s="227"/>
      <c r="DP12" s="228"/>
      <c r="DQ12" s="222"/>
      <c r="DR12" s="226"/>
      <c r="DS12" s="187">
        <f t="shared" si="19"/>
        <v>0</v>
      </c>
      <c r="DT12" s="15">
        <f>+(IF(OR($B12=0,$C12=0,$D12=0,$DC$2&gt;$ES$1),0,IF(OR(DO12=0,DQ12=0,DR12=0),0,MIN((VLOOKUP($D12,$A$234:$C$241,3,0))*(IF($D12=6,DR12,DQ12))*((MIN((VLOOKUP($D12,$A$234:$E$241,5,0)),(IF($D12=6,DQ12,DR12))))),MIN((VLOOKUP($D12,$A$234:$C$241,3,0)),(DO12+DP12))*(IF($D12=6,DR12,((MIN((VLOOKUP($D12,$A$234:$E$241,5,0)),DR12)))))))))/IF(AND($D12=2,'ראשי-פרטים כלליים וריכוז הוצאות'!$D$66&lt;&gt;4),1.2,1)</f>
        <v>0</v>
      </c>
      <c r="DU12" s="227"/>
      <c r="DV12" s="228"/>
      <c r="DW12" s="222"/>
      <c r="DX12" s="226"/>
      <c r="DY12" s="187">
        <f t="shared" si="20"/>
        <v>0</v>
      </c>
      <c r="DZ12" s="15">
        <f>+(IF(OR($B12=0,$C12=0,$D12=0,$DC$2&gt;$ES$1),0,IF(OR(DU12=0,DW12=0,DX12=0),0,MIN((VLOOKUP($D12,$A$234:$C$241,3,0))*(IF($D12=6,DX12,DW12))*((MIN((VLOOKUP($D12,$A$234:$E$241,5,0)),(IF($D12=6,DW12,DX12))))),MIN((VLOOKUP($D12,$A$234:$C$241,3,0)),(DU12+DV12))*(IF($D12=6,DX12,((MIN((VLOOKUP($D12,$A$234:$E$241,5,0)),DX12)))))))))/IF(AND($D12=2,'ראשי-פרטים כלליים וריכוז הוצאות'!$D$66&lt;&gt;4),1.2,1)</f>
        <v>0</v>
      </c>
      <c r="EA12" s="227"/>
      <c r="EB12" s="228"/>
      <c r="EC12" s="222"/>
      <c r="ED12" s="226"/>
      <c r="EE12" s="187">
        <f t="shared" si="21"/>
        <v>0</v>
      </c>
      <c r="EF12" s="15">
        <f>+(IF(OR($B12=0,$C12=0,$D12=0,$DC$2&gt;$ES$1),0,IF(OR(EA12=0,EC12=0,ED12=0),0,MIN((VLOOKUP($D12,$A$234:$C$241,3,0))*(IF($D12=6,ED12,EC12))*((MIN((VLOOKUP($D12,$A$234:$E$241,5,0)),(IF($D12=6,EC12,ED12))))),MIN((VLOOKUP($D12,$A$234:$C$241,3,0)),(EA12+EB12))*(IF($D12=6,ED12,((MIN((VLOOKUP($D12,$A$234:$E$241,5,0)),ED12)))))))))/IF(AND($D12=2,'ראשי-פרטים כלליים וריכוז הוצאות'!$D$66&lt;&gt;4),1.2,1)</f>
        <v>0</v>
      </c>
      <c r="EG12" s="227"/>
      <c r="EH12" s="228"/>
      <c r="EI12" s="222"/>
      <c r="EJ12" s="226"/>
      <c r="EK12" s="187">
        <f t="shared" si="22"/>
        <v>0</v>
      </c>
      <c r="EL12" s="15">
        <f>+(IF(OR($B12=0,$C12=0,$D12=0,$DC$2&gt;$ES$1),0,IF(OR(EG12=0,EI12=0,EJ12=0),0,MIN((VLOOKUP($D12,$A$234:$C$241,3,0))*(IF($D12=6,EJ12,EI12))*((MIN((VLOOKUP($D12,$A$234:$E$241,5,0)),(IF($D12=6,EI12,EJ12))))),MIN((VLOOKUP($D12,$A$234:$C$241,3,0)),(EG12+EH12))*(IF($D12=6,EJ12,((MIN((VLOOKUP($D12,$A$234:$E$241,5,0)),EJ12)))))))))/IF(AND($D12=2,'ראשי-פרטים כלליים וריכוז הוצאות'!$D$66&lt;&gt;4),1.2,1)</f>
        <v>0</v>
      </c>
      <c r="EM12" s="227"/>
      <c r="EN12" s="228"/>
      <c r="EO12" s="222"/>
      <c r="EP12" s="226"/>
      <c r="EQ12" s="187">
        <f t="shared" si="23"/>
        <v>0</v>
      </c>
      <c r="ER12" s="15">
        <f>+(IF(OR($B12=0,$C12=0,$D12=0,$DC$2&gt;$ES$1),0,IF(OR(EM12=0,EO12=0,EP12=0),0,MIN((VLOOKUP($D12,$A$234:$C$241,3,0))*(IF($D12=6,EP12,EO12))*((MIN((VLOOKUP($D12,$A$234:$E$241,5,0)),(IF($D12=6,EO12,EP12))))),MIN((VLOOKUP($D12,$A$234:$C$241,3,0)),(EM12+EN12))*(IF($D12=6,EP12,((MIN((VLOOKUP($D12,$A$234:$E$241,5,0)),EP12)))))))))/IF(AND($D12=2,'ראשי-פרטים כלליים וריכוז הוצאות'!$D$66&lt;&gt;4),1.2,1)</f>
        <v>0</v>
      </c>
      <c r="ES12" s="62">
        <f t="shared" si="24"/>
        <v>0</v>
      </c>
      <c r="ET12" s="183">
        <f t="shared" si="25"/>
        <v>9.9999999999999995E-7</v>
      </c>
      <c r="EU12" s="184">
        <f t="shared" si="26"/>
        <v>0</v>
      </c>
      <c r="EV12" s="62">
        <f t="shared" si="27"/>
        <v>0</v>
      </c>
      <c r="EW12" s="62">
        <v>0</v>
      </c>
      <c r="EX12" s="15">
        <f t="shared" si="28"/>
        <v>0</v>
      </c>
      <c r="EY12" s="219"/>
      <c r="EZ12" s="62">
        <f>MIN(EX12+EY12*ET12*ES12/$FA$1/IF(AND($D12=2,'ראשי-פרטים כלליים וריכוז הוצאות'!$D$66&lt;&gt;4),1.2,1),IF($D12&gt;0,VLOOKUP($D12,$A$234:$C$241,3,0)*12*EU12,0))</f>
        <v>0</v>
      </c>
      <c r="FA12" s="229"/>
      <c r="FB12" s="293">
        <f t="shared" si="29"/>
        <v>0</v>
      </c>
      <c r="FC12" s="296">
        <f t="shared" si="30"/>
        <v>0</v>
      </c>
      <c r="FD12" s="62">
        <f t="shared" si="31"/>
        <v>0</v>
      </c>
      <c r="FE12" s="62">
        <f t="shared" si="32"/>
        <v>0</v>
      </c>
      <c r="FF12" s="184">
        <f t="shared" si="33"/>
        <v>0</v>
      </c>
      <c r="FG12" s="62">
        <f t="shared" si="34"/>
        <v>0</v>
      </c>
      <c r="FH12" s="62">
        <f t="shared" si="35"/>
        <v>0</v>
      </c>
      <c r="FI12" s="274"/>
      <c r="FJ12" s="274"/>
      <c r="FK12" s="297"/>
    </row>
    <row r="13" spans="1:256" s="6" customFormat="1" ht="24" customHeight="1" x14ac:dyDescent="0.2">
      <c r="A13" s="112">
        <v>10</v>
      </c>
      <c r="B13" s="232"/>
      <c r="C13" s="232"/>
      <c r="D13" s="230"/>
      <c r="E13" s="220"/>
      <c r="F13" s="221"/>
      <c r="G13" s="222"/>
      <c r="H13" s="223"/>
      <c r="I13" s="187">
        <f t="shared" si="0"/>
        <v>0</v>
      </c>
      <c r="J13" s="15">
        <f>(IF(OR($B13=0,$C13=0,$D13=0,$E$2&gt;$ES$1),0,IF(OR($E13=0,$G13=0,$H13=0),0,MIN((VLOOKUP($D13,$A$234:$C$241,3,0))*(IF($D13=6,$H13,$G13))*((MIN((VLOOKUP($D13,$A$234:$E$241,5,0)),(IF($D13=6,$G13,$H13))))),MIN((VLOOKUP($D13,$A$234:$C$241,3,0)),($E13+$F13))*(IF($D13=6,$H13,((MIN((VLOOKUP($D13,$A$234:$E$241,5,0)),$H13)))))))))/IF(AND($D13=2,'ראשי-פרטים כלליים וריכוז הוצאות'!$D$66&lt;&gt;4),1.2,1)</f>
        <v>0</v>
      </c>
      <c r="K13" s="224"/>
      <c r="L13" s="225"/>
      <c r="M13" s="222"/>
      <c r="N13" s="226"/>
      <c r="O13" s="187">
        <f t="shared" si="1"/>
        <v>0</v>
      </c>
      <c r="P13" s="15">
        <f>+(IF(OR($B13=0,$C13=0,$D13=0,$K$2&gt;$ES$1),0,IF(OR($K13=0,$M13=0,$N13=0),0,MIN((VLOOKUP($D13,$A$234:$C$241,3,0))*(IF($D13=6,$N13,$M13))*((MIN((VLOOKUP($D13,$A$234:$E$241,5,0)),(IF($D13=6,$M13,$N13))))),MIN((VLOOKUP($D13,$A$234:$C$241,3,0)),($K13+$L13))*(IF($D13=6,$N13,((MIN((VLOOKUP($D13,$A$234:$E$241,5,0)),$N13)))))))))/IF(AND($D13=2,'ראשי-פרטים כלליים וריכוז הוצאות'!$D$66&lt;&gt;4),1.2,1)</f>
        <v>0</v>
      </c>
      <c r="Q13" s="227"/>
      <c r="R13" s="228"/>
      <c r="S13" s="222"/>
      <c r="T13" s="226"/>
      <c r="U13" s="187">
        <f t="shared" si="2"/>
        <v>0</v>
      </c>
      <c r="V13" s="15">
        <f>+(IF(OR($B13=0,$C13=0,$D13=0,$Q$2&gt;$ES$1),0,IF(OR(Q13=0,S13=0,T13=0),0,MIN((VLOOKUP($D13,$A$234:$C$241,3,0))*(IF($D13=6,T13,S13))*((MIN((VLOOKUP($D13,$A$234:$E$241,5,0)),(IF($D13=6,S13,T13))))),MIN((VLOOKUP($D13,$A$234:$C$241,3,0)),(Q13+R13))*(IF($D13=6,T13,((MIN((VLOOKUP($D13,$A$234:$E$241,5,0)),T13)))))))))/IF(AND($D13=2,'ראשי-פרטים כלליים וריכוז הוצאות'!$D$66&lt;&gt;4),1.2,1)</f>
        <v>0</v>
      </c>
      <c r="W13" s="220"/>
      <c r="X13" s="221"/>
      <c r="Y13" s="222"/>
      <c r="Z13" s="226"/>
      <c r="AA13" s="187">
        <f t="shared" si="3"/>
        <v>0</v>
      </c>
      <c r="AB13" s="15">
        <f>+(IF(OR($B13=0,$C13=0,$D13=0,$W$2&gt;$ES$1),0,IF(OR(W13=0,Y13=0,Z13=0),0,MIN((VLOOKUP($D13,$A$234:$C$241,3,0))*(IF($D13=6,Z13,Y13))*((MIN((VLOOKUP($D13,$A$234:$E$241,5,0)),(IF($D13=6,Y13,Z13))))),MIN((VLOOKUP($D13,$A$234:$C$241,3,0)),(W13+X13))*(IF($D13=6,Z13,((MIN((VLOOKUP($D13,$A$234:$E$241,5,0)),Z13)))))))))/IF(AND($D13=2,'ראשי-פרטים כלליים וריכוז הוצאות'!$D$66&lt;&gt;4),1.2,1)</f>
        <v>0</v>
      </c>
      <c r="AC13" s="224"/>
      <c r="AD13" s="225"/>
      <c r="AE13" s="222"/>
      <c r="AF13" s="226"/>
      <c r="AG13" s="187">
        <f t="shared" si="4"/>
        <v>0</v>
      </c>
      <c r="AH13" s="15">
        <f>+(IF(OR($B13=0,$C13=0,$D13=0,$AC$2&gt;$ES$1),0,IF(OR(AC13=0,AE13=0,AF13=0),0,MIN((VLOOKUP($D13,$A$234:$C$241,3,0))*(IF($D13=6,AF13,AE13))*((MIN((VLOOKUP($D13,$A$234:$E$241,5,0)),(IF($D13=6,AE13,AF13))))),MIN((VLOOKUP($D13,$A$234:$C$241,3,0)),(AC13+AD13))*(IF($D13=6,AF13,((MIN((VLOOKUP($D13,$A$234:$E$241,5,0)),AF13)))))))))/IF(AND($D13=2,'ראשי-פרטים כלליים וריכוז הוצאות'!$D$66&lt;&gt;4),1.2,1)</f>
        <v>0</v>
      </c>
      <c r="AI13" s="227"/>
      <c r="AJ13" s="228"/>
      <c r="AK13" s="222"/>
      <c r="AL13" s="226"/>
      <c r="AM13" s="187">
        <f t="shared" si="5"/>
        <v>0</v>
      </c>
      <c r="AN13" s="15">
        <f>+(IF(OR($B13=0,$C13=0,$D13=0,$AI$2&gt;$ES$1),0,IF(OR(AI13=0,AK13=0,AL13=0),0,MIN((VLOOKUP($D13,$A$234:$C$241,3,0))*(IF($D13=6,AL13,AK13))*((MIN((VLOOKUP($D13,$A$234:$E$241,5,0)),(IF($D13=6,AK13,AL13))))),MIN((VLOOKUP($D13,$A$234:$C$241,3,0)),(AI13+AJ13))*(IF($D13=6,AL13,((MIN((VLOOKUP($D13,$A$234:$E$241,5,0)),AL13)))))))))/IF(AND($D13=2,'ראשי-פרטים כלליים וריכוז הוצאות'!$D$66&lt;&gt;4),1.2,1)</f>
        <v>0</v>
      </c>
      <c r="AO13" s="220"/>
      <c r="AP13" s="221"/>
      <c r="AQ13" s="222"/>
      <c r="AR13" s="226"/>
      <c r="AS13" s="187">
        <f t="shared" si="6"/>
        <v>0</v>
      </c>
      <c r="AT13" s="15">
        <f>+(IF(OR($B13=0,$C13=0,$D13=0,$AO$2&gt;$ES$1),0,IF(OR(AO13=0,AQ13=0,AR13=0),0,MIN((VLOOKUP($D13,$A$234:$C$241,3,0))*(IF($D13=6,AR13,AQ13))*((MIN((VLOOKUP($D13,$A$234:$E$241,5,0)),(IF($D13=6,AQ13,AR13))))),MIN((VLOOKUP($D13,$A$234:$C$241,3,0)),(AO13+AP13))*(IF($D13=6,AR13,((MIN((VLOOKUP($D13,$A$234:$E$241,5,0)),AR13)))))))))/IF(AND($D13=2,'ראשי-פרטים כלליים וריכוז הוצאות'!$D$66&lt;&gt;4),1.2,1)</f>
        <v>0</v>
      </c>
      <c r="AU13" s="224"/>
      <c r="AV13" s="225"/>
      <c r="AW13" s="222"/>
      <c r="AX13" s="226"/>
      <c r="AY13" s="187">
        <f t="shared" si="7"/>
        <v>0</v>
      </c>
      <c r="AZ13" s="15">
        <f>+(IF(OR($B13=0,$C13=0,$D13=0,$AU$2&gt;$ES$1),0,IF(OR(AU13=0,AW13=0,AX13=0),0,MIN((VLOOKUP($D13,$A$234:$C$241,3,0))*(IF($D13=6,AX13,AW13))*((MIN((VLOOKUP($D13,$A$234:$E$241,5,0)),(IF($D13=6,AW13,AX13))))),MIN((VLOOKUP($D13,$A$234:$C$241,3,0)),(AU13+AV13))*(IF($D13=6,AX13,((MIN((VLOOKUP($D13,$A$234:$E$241,5,0)),AX13)))))))))/IF(AND($D13=2,'ראשי-פרטים כלליים וריכוז הוצאות'!$D$66&lt;&gt;4),1.2,1)</f>
        <v>0</v>
      </c>
      <c r="BA13" s="227"/>
      <c r="BB13" s="228"/>
      <c r="BC13" s="222"/>
      <c r="BD13" s="226"/>
      <c r="BE13" s="187">
        <f t="shared" si="8"/>
        <v>0</v>
      </c>
      <c r="BF13" s="15">
        <f>+(IF(OR($B13=0,$C13=0,$D13=0,$BA$2&gt;$ES$1),0,IF(OR(BA13=0,BC13=0,BD13=0),0,MIN((VLOOKUP($D13,$A$234:$C$241,3,0))*(IF($D13=6,BD13,BC13))*((MIN((VLOOKUP($D13,$A$234:$E$241,5,0)),(IF($D13=6,BC13,BD13))))),MIN((VLOOKUP($D13,$A$234:$C$241,3,0)),(BA13+BB13))*(IF($D13=6,BD13,((MIN((VLOOKUP($D13,$A$234:$E$241,5,0)),BD13)))))))))/IF(AND($D13=2,'ראשי-פרטים כלליים וריכוז הוצאות'!$D$66&lt;&gt;4),1.2,1)</f>
        <v>0</v>
      </c>
      <c r="BG13" s="227"/>
      <c r="BH13" s="228"/>
      <c r="BI13" s="222"/>
      <c r="BJ13" s="226"/>
      <c r="BK13" s="187">
        <f t="shared" si="9"/>
        <v>0</v>
      </c>
      <c r="BL13" s="15">
        <f>+(IF(OR($B13=0,$C13=0,$D13=0,$BG$2&gt;$ES$1),0,IF(OR(BG13=0,BI13=0,BJ13=0),0,MIN((VLOOKUP($D13,$A$234:$C$241,3,0))*(IF($D13=6,BJ13,BI13))*((MIN((VLOOKUP($D13,$A$234:$E$241,5,0)),(IF($D13=6,BI13,BJ13))))),MIN((VLOOKUP($D13,$A$234:$C$241,3,0)),(BG13+BH13))*(IF($D13=6,BJ13,((MIN((VLOOKUP($D13,$A$234:$E$241,5,0)),BJ13)))))))))/IF(AND($D13=2,'ראשי-פרטים כלליים וריכוז הוצאות'!$D$66&lt;&gt;4),1.2,1)</f>
        <v>0</v>
      </c>
      <c r="BM13" s="227"/>
      <c r="BN13" s="228"/>
      <c r="BO13" s="222"/>
      <c r="BP13" s="226"/>
      <c r="BQ13" s="187">
        <f t="shared" si="10"/>
        <v>0</v>
      </c>
      <c r="BR13" s="15">
        <f>+(IF(OR($B13=0,$C13=0,$D13=0,$BM$2&gt;$ES$1),0,IF(OR(BM13=0,BO13=0,BP13=0),0,MIN((VLOOKUP($D13,$A$234:$C$241,3,0))*(IF($D13=6,BP13,BO13))*((MIN((VLOOKUP($D13,$A$234:$E$241,5,0)),(IF($D13=6,BO13,BP13))))),MIN((VLOOKUP($D13,$A$234:$C$241,3,0)),(BM13+BN13))*(IF($D13=6,BP13,((MIN((VLOOKUP($D13,$A$234:$E$241,5,0)),BP13)))))))))/IF(AND($D13=2,'ראשי-פרטים כלליים וריכוז הוצאות'!$D$66&lt;&gt;4),1.2,1)</f>
        <v>0</v>
      </c>
      <c r="BS13" s="227"/>
      <c r="BT13" s="228"/>
      <c r="BU13" s="222"/>
      <c r="BV13" s="226"/>
      <c r="BW13" s="187">
        <f t="shared" si="11"/>
        <v>0</v>
      </c>
      <c r="BX13" s="15">
        <f>+(IF(OR($B13=0,$C13=0,$D13=0,$BS$2&gt;$ES$1),0,IF(OR(BS13=0,BU13=0,BV13=0),0,MIN((VLOOKUP($D13,$A$234:$C$241,3,0))*(IF($D13=6,BV13,BU13))*((MIN((VLOOKUP($D13,$A$234:$E$241,5,0)),(IF($D13=6,BU13,BV13))))),MIN((VLOOKUP($D13,$A$234:$C$241,3,0)),(BS13+BT13))*(IF($D13=6,BV13,((MIN((VLOOKUP($D13,$A$234:$E$241,5,0)),BV13)))))))))/IF(AND($D13=2,'ראשי-פרטים כלליים וריכוז הוצאות'!$D$66&lt;&gt;4),1.2,1)</f>
        <v>0</v>
      </c>
      <c r="BY13" s="227"/>
      <c r="BZ13" s="228"/>
      <c r="CA13" s="222"/>
      <c r="CB13" s="226"/>
      <c r="CC13" s="187">
        <f t="shared" si="12"/>
        <v>0</v>
      </c>
      <c r="CD13" s="15">
        <f>+(IF(OR($B13=0,$C13=0,$D13=0,$BY$2&gt;$ES$1),0,IF(OR(BY13=0,CA13=0,CB13=0),0,MIN((VLOOKUP($D13,$A$234:$C$241,3,0))*(IF($D13=6,CB13,CA13))*((MIN((VLOOKUP($D13,$A$234:$E$241,5,0)),(IF($D13=6,CA13,CB13))))),MIN((VLOOKUP($D13,$A$234:$C$241,3,0)),(BY13+BZ13))*(IF($D13=6,CB13,((MIN((VLOOKUP($D13,$A$234:$E$241,5,0)),CB13)))))))))/IF(AND($D13=2,'ראשי-פרטים כלליים וריכוז הוצאות'!$D$66&lt;&gt;4),1.2,1)</f>
        <v>0</v>
      </c>
      <c r="CE13" s="227"/>
      <c r="CF13" s="228"/>
      <c r="CG13" s="222"/>
      <c r="CH13" s="226"/>
      <c r="CI13" s="187">
        <f t="shared" si="13"/>
        <v>0</v>
      </c>
      <c r="CJ13" s="15">
        <f>+(IF(OR($B13=0,$C13=0,$D13=0,$CE$2&gt;$ES$1),0,IF(OR(CE13=0,CG13=0,CH13=0),0,MIN((VLOOKUP($D13,$A$234:$C$241,3,0))*(IF($D13=6,CH13,CG13))*((MIN((VLOOKUP($D13,$A$234:$E$241,5,0)),(IF($D13=6,CG13,CH13))))),MIN((VLOOKUP($D13,$A$234:$C$241,3,0)),(CE13+CF13))*(IF($D13=6,CH13,((MIN((VLOOKUP($D13,$A$234:$E$241,5,0)),CH13)))))))))/IF(AND($D13=2,'ראשי-פרטים כלליים וריכוז הוצאות'!$D$66&lt;&gt;4),1.2,1)</f>
        <v>0</v>
      </c>
      <c r="CK13" s="227"/>
      <c r="CL13" s="228"/>
      <c r="CM13" s="222"/>
      <c r="CN13" s="226"/>
      <c r="CO13" s="187">
        <f t="shared" si="14"/>
        <v>0</v>
      </c>
      <c r="CP13" s="15">
        <f>+(IF(OR($B13=0,$C13=0,$D13=0,$CK$2&gt;$ES$1),0,IF(OR(CK13=0,CM13=0,CN13=0),0,MIN((VLOOKUP($D13,$A$234:$C$241,3,0))*(IF($D13=6,CN13,CM13))*((MIN((VLOOKUP($D13,$A$234:$E$241,5,0)),(IF($D13=6,CM13,CN13))))),MIN((VLOOKUP($D13,$A$234:$C$241,3,0)),(CK13+CL13))*(IF($D13=6,CN13,((MIN((VLOOKUP($D13,$A$234:$E$241,5,0)),CN13)))))))))/IF(AND($D13=2,'ראשי-פרטים כלליים וריכוז הוצאות'!$D$66&lt;&gt;4),1.2,1)</f>
        <v>0</v>
      </c>
      <c r="CQ13" s="227"/>
      <c r="CR13" s="228"/>
      <c r="CS13" s="222"/>
      <c r="CT13" s="226"/>
      <c r="CU13" s="187">
        <f t="shared" si="15"/>
        <v>0</v>
      </c>
      <c r="CV13" s="15">
        <f>+(IF(OR($B13=0,$C13=0,$D13=0,$CQ$2&gt;$ES$1),0,IF(OR(CQ13=0,CS13=0,CT13=0),0,MIN((VLOOKUP($D13,$A$234:$C$241,3,0))*(IF($D13=6,CT13,CS13))*((MIN((VLOOKUP($D13,$A$234:$E$241,5,0)),(IF($D13=6,CS13,CT13))))),MIN((VLOOKUP($D13,$A$234:$C$241,3,0)),(CQ13+CR13))*(IF($D13=6,CT13,((MIN((VLOOKUP($D13,$A$234:$E$241,5,0)),CT13)))))))))/IF(AND($D13=2,'ראשי-פרטים כלליים וריכוז הוצאות'!$D$66&lt;&gt;4),1.2,1)</f>
        <v>0</v>
      </c>
      <c r="CW13" s="227"/>
      <c r="CX13" s="228"/>
      <c r="CY13" s="222"/>
      <c r="CZ13" s="226"/>
      <c r="DA13" s="187">
        <f t="shared" si="16"/>
        <v>0</v>
      </c>
      <c r="DB13" s="15">
        <f>+(IF(OR($B13=0,$C13=0,$D13=0,$CW$2&gt;$ES$1),0,IF(OR(CW13=0,CY13=0,CZ13=0),0,MIN((VLOOKUP($D13,$A$234:$C$241,3,0))*(IF($D13=6,CZ13,CY13))*((MIN((VLOOKUP($D13,$A$234:$E$241,5,0)),(IF($D13=6,CY13,CZ13))))),MIN((VLOOKUP($D13,$A$234:$C$241,3,0)),(CW13+CX13))*(IF($D13=6,CZ13,((MIN((VLOOKUP($D13,$A$234:$E$241,5,0)),CZ13)))))))))/IF(AND($D13=2,'ראשי-פרטים כלליים וריכוז הוצאות'!$D$66&lt;&gt;4),1.2,1)</f>
        <v>0</v>
      </c>
      <c r="DC13" s="227"/>
      <c r="DD13" s="228"/>
      <c r="DE13" s="222"/>
      <c r="DF13" s="226"/>
      <c r="DG13" s="187">
        <f t="shared" si="17"/>
        <v>0</v>
      </c>
      <c r="DH13" s="15">
        <f>+(IF(OR($B13=0,$C13=0,$D13=0,$DC$2&gt;$ES$1),0,IF(OR(DC13=0,DE13=0,DF13=0),0,MIN((VLOOKUP($D13,$A$234:$C$241,3,0))*(IF($D13=6,DF13,DE13))*((MIN((VLOOKUP($D13,$A$234:$E$241,5,0)),(IF($D13=6,DE13,DF13))))),MIN((VLOOKUP($D13,$A$234:$C$241,3,0)),(DC13+DD13))*(IF($D13=6,DF13,((MIN((VLOOKUP($D13,$A$234:$E$241,5,0)),DF13)))))))))/IF(AND($D13=2,'ראשי-פרטים כלליים וריכוז הוצאות'!$D$66&lt;&gt;4),1.2,1)</f>
        <v>0</v>
      </c>
      <c r="DI13" s="227"/>
      <c r="DJ13" s="228"/>
      <c r="DK13" s="222"/>
      <c r="DL13" s="226"/>
      <c r="DM13" s="187">
        <f t="shared" si="18"/>
        <v>0</v>
      </c>
      <c r="DN13" s="15">
        <f>+(IF(OR($B13=0,$C13=0,$D13=0,$DC$2&gt;$ES$1),0,IF(OR(DI13=0,DK13=0,DL13=0),0,MIN((VLOOKUP($D13,$A$234:$C$241,3,0))*(IF($D13=6,DL13,DK13))*((MIN((VLOOKUP($D13,$A$234:$E$241,5,0)),(IF($D13=6,DK13,DL13))))),MIN((VLOOKUP($D13,$A$234:$C$241,3,0)),(DI13+DJ13))*(IF($D13=6,DL13,((MIN((VLOOKUP($D13,$A$234:$E$241,5,0)),DL13)))))))))/IF(AND($D13=2,'ראשי-פרטים כלליים וריכוז הוצאות'!$D$66&lt;&gt;4),1.2,1)</f>
        <v>0</v>
      </c>
      <c r="DO13" s="227"/>
      <c r="DP13" s="228"/>
      <c r="DQ13" s="222"/>
      <c r="DR13" s="226"/>
      <c r="DS13" s="187">
        <f t="shared" si="19"/>
        <v>0</v>
      </c>
      <c r="DT13" s="15">
        <f>+(IF(OR($B13=0,$C13=0,$D13=0,$DC$2&gt;$ES$1),0,IF(OR(DO13=0,DQ13=0,DR13=0),0,MIN((VLOOKUP($D13,$A$234:$C$241,3,0))*(IF($D13=6,DR13,DQ13))*((MIN((VLOOKUP($D13,$A$234:$E$241,5,0)),(IF($D13=6,DQ13,DR13))))),MIN((VLOOKUP($D13,$A$234:$C$241,3,0)),(DO13+DP13))*(IF($D13=6,DR13,((MIN((VLOOKUP($D13,$A$234:$E$241,5,0)),DR13)))))))))/IF(AND($D13=2,'ראשי-פרטים כלליים וריכוז הוצאות'!$D$66&lt;&gt;4),1.2,1)</f>
        <v>0</v>
      </c>
      <c r="DU13" s="227"/>
      <c r="DV13" s="228"/>
      <c r="DW13" s="222"/>
      <c r="DX13" s="226"/>
      <c r="DY13" s="187">
        <f t="shared" si="20"/>
        <v>0</v>
      </c>
      <c r="DZ13" s="15">
        <f>+(IF(OR($B13=0,$C13=0,$D13=0,$DC$2&gt;$ES$1),0,IF(OR(DU13=0,DW13=0,DX13=0),0,MIN((VLOOKUP($D13,$A$234:$C$241,3,0))*(IF($D13=6,DX13,DW13))*((MIN((VLOOKUP($D13,$A$234:$E$241,5,0)),(IF($D13=6,DW13,DX13))))),MIN((VLOOKUP($D13,$A$234:$C$241,3,0)),(DU13+DV13))*(IF($D13=6,DX13,((MIN((VLOOKUP($D13,$A$234:$E$241,5,0)),DX13)))))))))/IF(AND($D13=2,'ראשי-פרטים כלליים וריכוז הוצאות'!$D$66&lt;&gt;4),1.2,1)</f>
        <v>0</v>
      </c>
      <c r="EA13" s="227"/>
      <c r="EB13" s="228"/>
      <c r="EC13" s="222"/>
      <c r="ED13" s="226"/>
      <c r="EE13" s="187">
        <f t="shared" si="21"/>
        <v>0</v>
      </c>
      <c r="EF13" s="15">
        <f>+(IF(OR($B13=0,$C13=0,$D13=0,$DC$2&gt;$ES$1),0,IF(OR(EA13=0,EC13=0,ED13=0),0,MIN((VLOOKUP($D13,$A$234:$C$241,3,0))*(IF($D13=6,ED13,EC13))*((MIN((VLOOKUP($D13,$A$234:$E$241,5,0)),(IF($D13=6,EC13,ED13))))),MIN((VLOOKUP($D13,$A$234:$C$241,3,0)),(EA13+EB13))*(IF($D13=6,ED13,((MIN((VLOOKUP($D13,$A$234:$E$241,5,0)),ED13)))))))))/IF(AND($D13=2,'ראשי-פרטים כלליים וריכוז הוצאות'!$D$66&lt;&gt;4),1.2,1)</f>
        <v>0</v>
      </c>
      <c r="EG13" s="227"/>
      <c r="EH13" s="228"/>
      <c r="EI13" s="222"/>
      <c r="EJ13" s="226"/>
      <c r="EK13" s="187">
        <f t="shared" si="22"/>
        <v>0</v>
      </c>
      <c r="EL13" s="15">
        <f>+(IF(OR($B13=0,$C13=0,$D13=0,$DC$2&gt;$ES$1),0,IF(OR(EG13=0,EI13=0,EJ13=0),0,MIN((VLOOKUP($D13,$A$234:$C$241,3,0))*(IF($D13=6,EJ13,EI13))*((MIN((VLOOKUP($D13,$A$234:$E$241,5,0)),(IF($D13=6,EI13,EJ13))))),MIN((VLOOKUP($D13,$A$234:$C$241,3,0)),(EG13+EH13))*(IF($D13=6,EJ13,((MIN((VLOOKUP($D13,$A$234:$E$241,5,0)),EJ13)))))))))/IF(AND($D13=2,'ראשי-פרטים כלליים וריכוז הוצאות'!$D$66&lt;&gt;4),1.2,1)</f>
        <v>0</v>
      </c>
      <c r="EM13" s="227"/>
      <c r="EN13" s="228"/>
      <c r="EO13" s="222"/>
      <c r="EP13" s="226"/>
      <c r="EQ13" s="187">
        <f t="shared" si="23"/>
        <v>0</v>
      </c>
      <c r="ER13" s="15">
        <f>+(IF(OR($B13=0,$C13=0,$D13=0,$DC$2&gt;$ES$1),0,IF(OR(EM13=0,EO13=0,EP13=0),0,MIN((VLOOKUP($D13,$A$234:$C$241,3,0))*(IF($D13=6,EP13,EO13))*((MIN((VLOOKUP($D13,$A$234:$E$241,5,0)),(IF($D13=6,EO13,EP13))))),MIN((VLOOKUP($D13,$A$234:$C$241,3,0)),(EM13+EN13))*(IF($D13=6,EP13,((MIN((VLOOKUP($D13,$A$234:$E$241,5,0)),EP13)))))))))/IF(AND($D13=2,'ראשי-פרטים כלליים וריכוז הוצאות'!$D$66&lt;&gt;4),1.2,1)</f>
        <v>0</v>
      </c>
      <c r="ES13" s="62">
        <f t="shared" si="24"/>
        <v>0</v>
      </c>
      <c r="ET13" s="183">
        <f t="shared" si="25"/>
        <v>9.9999999999999995E-7</v>
      </c>
      <c r="EU13" s="184">
        <f t="shared" si="26"/>
        <v>0</v>
      </c>
      <c r="EV13" s="62">
        <f t="shared" si="27"/>
        <v>0</v>
      </c>
      <c r="EW13" s="62">
        <v>0</v>
      </c>
      <c r="EX13" s="15">
        <f t="shared" si="28"/>
        <v>0</v>
      </c>
      <c r="EY13" s="219"/>
      <c r="EZ13" s="62">
        <f>MIN(EX13+EY13*ET13*ES13/$FA$1/IF(AND($D13=2,'ראשי-פרטים כלליים וריכוז הוצאות'!$D$66&lt;&gt;4),1.2,1),IF($D13&gt;0,VLOOKUP($D13,$A$234:$C$241,3,0)*12*EU13,0))</f>
        <v>0</v>
      </c>
      <c r="FA13" s="229"/>
      <c r="FB13" s="293">
        <f t="shared" si="29"/>
        <v>0</v>
      </c>
      <c r="FC13" s="296">
        <f t="shared" si="30"/>
        <v>0</v>
      </c>
      <c r="FD13" s="62">
        <f t="shared" si="31"/>
        <v>0</v>
      </c>
      <c r="FE13" s="62">
        <f t="shared" si="32"/>
        <v>0</v>
      </c>
      <c r="FF13" s="184">
        <f t="shared" si="33"/>
        <v>0</v>
      </c>
      <c r="FG13" s="62">
        <f t="shared" si="34"/>
        <v>0</v>
      </c>
      <c r="FH13" s="62">
        <f t="shared" si="35"/>
        <v>0</v>
      </c>
      <c r="FI13" s="274"/>
      <c r="FJ13" s="274"/>
      <c r="FK13" s="297"/>
    </row>
    <row r="14" spans="1:256" s="6" customFormat="1" ht="24" customHeight="1" x14ac:dyDescent="0.2">
      <c r="A14" s="112">
        <v>11</v>
      </c>
      <c r="B14" s="232"/>
      <c r="C14" s="232"/>
      <c r="D14" s="230"/>
      <c r="E14" s="220"/>
      <c r="F14" s="221"/>
      <c r="G14" s="222"/>
      <c r="H14" s="223"/>
      <c r="I14" s="187">
        <f t="shared" si="0"/>
        <v>0</v>
      </c>
      <c r="J14" s="15">
        <f>(IF(OR($B14=0,$C14=0,$D14=0,$E$2&gt;$ES$1),0,IF(OR($E14=0,$G14=0,$H14=0),0,MIN((VLOOKUP($D14,$A$234:$C$241,3,0))*(IF($D14=6,$H14,$G14))*((MIN((VLOOKUP($D14,$A$234:$E$241,5,0)),(IF($D14=6,$G14,$H14))))),MIN((VLOOKUP($D14,$A$234:$C$241,3,0)),($E14+$F14))*(IF($D14=6,$H14,((MIN((VLOOKUP($D14,$A$234:$E$241,5,0)),$H14)))))))))/IF(AND($D14=2,'ראשי-פרטים כלליים וריכוז הוצאות'!$D$66&lt;&gt;4),1.2,1)</f>
        <v>0</v>
      </c>
      <c r="K14" s="224"/>
      <c r="L14" s="225"/>
      <c r="M14" s="222"/>
      <c r="N14" s="226"/>
      <c r="O14" s="187">
        <f t="shared" si="1"/>
        <v>0</v>
      </c>
      <c r="P14" s="15">
        <f>+(IF(OR($B14=0,$C14=0,$D14=0,$K$2&gt;$ES$1),0,IF(OR($K14=0,$M14=0,$N14=0),0,MIN((VLOOKUP($D14,$A$234:$C$241,3,0))*(IF($D14=6,$N14,$M14))*((MIN((VLOOKUP($D14,$A$234:$E$241,5,0)),(IF($D14=6,$M14,$N14))))),MIN((VLOOKUP($D14,$A$234:$C$241,3,0)),($K14+$L14))*(IF($D14=6,$N14,((MIN((VLOOKUP($D14,$A$234:$E$241,5,0)),$N14)))))))))/IF(AND($D14=2,'ראשי-פרטים כלליים וריכוז הוצאות'!$D$66&lt;&gt;4),1.2,1)</f>
        <v>0</v>
      </c>
      <c r="Q14" s="227"/>
      <c r="R14" s="228"/>
      <c r="S14" s="222"/>
      <c r="T14" s="226"/>
      <c r="U14" s="187">
        <f t="shared" si="2"/>
        <v>0</v>
      </c>
      <c r="V14" s="15">
        <f>+(IF(OR($B14=0,$C14=0,$D14=0,$Q$2&gt;$ES$1),0,IF(OR(Q14=0,S14=0,T14=0),0,MIN((VLOOKUP($D14,$A$234:$C$241,3,0))*(IF($D14=6,T14,S14))*((MIN((VLOOKUP($D14,$A$234:$E$241,5,0)),(IF($D14=6,S14,T14))))),MIN((VLOOKUP($D14,$A$234:$C$241,3,0)),(Q14+R14))*(IF($D14=6,T14,((MIN((VLOOKUP($D14,$A$234:$E$241,5,0)),T14)))))))))/IF(AND($D14=2,'ראשי-פרטים כלליים וריכוז הוצאות'!$D$66&lt;&gt;4),1.2,1)</f>
        <v>0</v>
      </c>
      <c r="W14" s="220"/>
      <c r="X14" s="221"/>
      <c r="Y14" s="222"/>
      <c r="Z14" s="226"/>
      <c r="AA14" s="187">
        <f t="shared" si="3"/>
        <v>0</v>
      </c>
      <c r="AB14" s="15">
        <f>+(IF(OR($B14=0,$C14=0,$D14=0,$W$2&gt;$ES$1),0,IF(OR(W14=0,Y14=0,Z14=0),0,MIN((VLOOKUP($D14,$A$234:$C$241,3,0))*(IF($D14=6,Z14,Y14))*((MIN((VLOOKUP($D14,$A$234:$E$241,5,0)),(IF($D14=6,Y14,Z14))))),MIN((VLOOKUP($D14,$A$234:$C$241,3,0)),(W14+X14))*(IF($D14=6,Z14,((MIN((VLOOKUP($D14,$A$234:$E$241,5,0)),Z14)))))))))/IF(AND($D14=2,'ראשי-פרטים כלליים וריכוז הוצאות'!$D$66&lt;&gt;4),1.2,1)</f>
        <v>0</v>
      </c>
      <c r="AC14" s="224"/>
      <c r="AD14" s="225"/>
      <c r="AE14" s="222"/>
      <c r="AF14" s="226"/>
      <c r="AG14" s="187">
        <f t="shared" si="4"/>
        <v>0</v>
      </c>
      <c r="AH14" s="15">
        <f>+(IF(OR($B14=0,$C14=0,$D14=0,$AC$2&gt;$ES$1),0,IF(OR(AC14=0,AE14=0,AF14=0),0,MIN((VLOOKUP($D14,$A$234:$C$241,3,0))*(IF($D14=6,AF14,AE14))*((MIN((VLOOKUP($D14,$A$234:$E$241,5,0)),(IF($D14=6,AE14,AF14))))),MIN((VLOOKUP($D14,$A$234:$C$241,3,0)),(AC14+AD14))*(IF($D14=6,AF14,((MIN((VLOOKUP($D14,$A$234:$E$241,5,0)),AF14)))))))))/IF(AND($D14=2,'ראשי-פרטים כלליים וריכוז הוצאות'!$D$66&lt;&gt;4),1.2,1)</f>
        <v>0</v>
      </c>
      <c r="AI14" s="227"/>
      <c r="AJ14" s="228"/>
      <c r="AK14" s="222"/>
      <c r="AL14" s="226"/>
      <c r="AM14" s="187">
        <f t="shared" si="5"/>
        <v>0</v>
      </c>
      <c r="AN14" s="15">
        <f>+(IF(OR($B14=0,$C14=0,$D14=0,$AI$2&gt;$ES$1),0,IF(OR(AI14=0,AK14=0,AL14=0),0,MIN((VLOOKUP($D14,$A$234:$C$241,3,0))*(IF($D14=6,AL14,AK14))*((MIN((VLOOKUP($D14,$A$234:$E$241,5,0)),(IF($D14=6,AK14,AL14))))),MIN((VLOOKUP($D14,$A$234:$C$241,3,0)),(AI14+AJ14))*(IF($D14=6,AL14,((MIN((VLOOKUP($D14,$A$234:$E$241,5,0)),AL14)))))))))/IF(AND($D14=2,'ראשי-פרטים כלליים וריכוז הוצאות'!$D$66&lt;&gt;4),1.2,1)</f>
        <v>0</v>
      </c>
      <c r="AO14" s="220"/>
      <c r="AP14" s="221"/>
      <c r="AQ14" s="222"/>
      <c r="AR14" s="226"/>
      <c r="AS14" s="187">
        <f t="shared" si="6"/>
        <v>0</v>
      </c>
      <c r="AT14" s="15">
        <f>+(IF(OR($B14=0,$C14=0,$D14=0,$AO$2&gt;$ES$1),0,IF(OR(AO14=0,AQ14=0,AR14=0),0,MIN((VLOOKUP($D14,$A$234:$C$241,3,0))*(IF($D14=6,AR14,AQ14))*((MIN((VLOOKUP($D14,$A$234:$E$241,5,0)),(IF($D14=6,AQ14,AR14))))),MIN((VLOOKUP($D14,$A$234:$C$241,3,0)),(AO14+AP14))*(IF($D14=6,AR14,((MIN((VLOOKUP($D14,$A$234:$E$241,5,0)),AR14)))))))))/IF(AND($D14=2,'ראשי-פרטים כלליים וריכוז הוצאות'!$D$66&lt;&gt;4),1.2,1)</f>
        <v>0</v>
      </c>
      <c r="AU14" s="224"/>
      <c r="AV14" s="225"/>
      <c r="AW14" s="222"/>
      <c r="AX14" s="226"/>
      <c r="AY14" s="187">
        <f t="shared" si="7"/>
        <v>0</v>
      </c>
      <c r="AZ14" s="15">
        <f>+(IF(OR($B14=0,$C14=0,$D14=0,$AU$2&gt;$ES$1),0,IF(OR(AU14=0,AW14=0,AX14=0),0,MIN((VLOOKUP($D14,$A$234:$C$241,3,0))*(IF($D14=6,AX14,AW14))*((MIN((VLOOKUP($D14,$A$234:$E$241,5,0)),(IF($D14=6,AW14,AX14))))),MIN((VLOOKUP($D14,$A$234:$C$241,3,0)),(AU14+AV14))*(IF($D14=6,AX14,((MIN((VLOOKUP($D14,$A$234:$E$241,5,0)),AX14)))))))))/IF(AND($D14=2,'ראשי-פרטים כלליים וריכוז הוצאות'!$D$66&lt;&gt;4),1.2,1)</f>
        <v>0</v>
      </c>
      <c r="BA14" s="227"/>
      <c r="BB14" s="228"/>
      <c r="BC14" s="222"/>
      <c r="BD14" s="226"/>
      <c r="BE14" s="187">
        <f t="shared" si="8"/>
        <v>0</v>
      </c>
      <c r="BF14" s="15">
        <f>+(IF(OR($B14=0,$C14=0,$D14=0,$BA$2&gt;$ES$1),0,IF(OR(BA14=0,BC14=0,BD14=0),0,MIN((VLOOKUP($D14,$A$234:$C$241,3,0))*(IF($D14=6,BD14,BC14))*((MIN((VLOOKUP($D14,$A$234:$E$241,5,0)),(IF($D14=6,BC14,BD14))))),MIN((VLOOKUP($D14,$A$234:$C$241,3,0)),(BA14+BB14))*(IF($D14=6,BD14,((MIN((VLOOKUP($D14,$A$234:$E$241,5,0)),BD14)))))))))/IF(AND($D14=2,'ראשי-פרטים כלליים וריכוז הוצאות'!$D$66&lt;&gt;4),1.2,1)</f>
        <v>0</v>
      </c>
      <c r="BG14" s="227"/>
      <c r="BH14" s="228"/>
      <c r="BI14" s="222"/>
      <c r="BJ14" s="226"/>
      <c r="BK14" s="187">
        <f t="shared" si="9"/>
        <v>0</v>
      </c>
      <c r="BL14" s="15">
        <f>+(IF(OR($B14=0,$C14=0,$D14=0,$BG$2&gt;$ES$1),0,IF(OR(BG14=0,BI14=0,BJ14=0),0,MIN((VLOOKUP($D14,$A$234:$C$241,3,0))*(IF($D14=6,BJ14,BI14))*((MIN((VLOOKUP($D14,$A$234:$E$241,5,0)),(IF($D14=6,BI14,BJ14))))),MIN((VLOOKUP($D14,$A$234:$C$241,3,0)),(BG14+BH14))*(IF($D14=6,BJ14,((MIN((VLOOKUP($D14,$A$234:$E$241,5,0)),BJ14)))))))))/IF(AND($D14=2,'ראשי-פרטים כלליים וריכוז הוצאות'!$D$66&lt;&gt;4),1.2,1)</f>
        <v>0</v>
      </c>
      <c r="BM14" s="227"/>
      <c r="BN14" s="228"/>
      <c r="BO14" s="222"/>
      <c r="BP14" s="226"/>
      <c r="BQ14" s="187">
        <f t="shared" si="10"/>
        <v>0</v>
      </c>
      <c r="BR14" s="15">
        <f>+(IF(OR($B14=0,$C14=0,$D14=0,$BM$2&gt;$ES$1),0,IF(OR(BM14=0,BO14=0,BP14=0),0,MIN((VLOOKUP($D14,$A$234:$C$241,3,0))*(IF($D14=6,BP14,BO14))*((MIN((VLOOKUP($D14,$A$234:$E$241,5,0)),(IF($D14=6,BO14,BP14))))),MIN((VLOOKUP($D14,$A$234:$C$241,3,0)),(BM14+BN14))*(IF($D14=6,BP14,((MIN((VLOOKUP($D14,$A$234:$E$241,5,0)),BP14)))))))))/IF(AND($D14=2,'ראשי-פרטים כלליים וריכוז הוצאות'!$D$66&lt;&gt;4),1.2,1)</f>
        <v>0</v>
      </c>
      <c r="BS14" s="227"/>
      <c r="BT14" s="228"/>
      <c r="BU14" s="222"/>
      <c r="BV14" s="226"/>
      <c r="BW14" s="187">
        <f t="shared" si="11"/>
        <v>0</v>
      </c>
      <c r="BX14" s="15">
        <f>+(IF(OR($B14=0,$C14=0,$D14=0,$BS$2&gt;$ES$1),0,IF(OR(BS14=0,BU14=0,BV14=0),0,MIN((VLOOKUP($D14,$A$234:$C$241,3,0))*(IF($D14=6,BV14,BU14))*((MIN((VLOOKUP($D14,$A$234:$E$241,5,0)),(IF($D14=6,BU14,BV14))))),MIN((VLOOKUP($D14,$A$234:$C$241,3,0)),(BS14+BT14))*(IF($D14=6,BV14,((MIN((VLOOKUP($D14,$A$234:$E$241,5,0)),BV14)))))))))/IF(AND($D14=2,'ראשי-פרטים כלליים וריכוז הוצאות'!$D$66&lt;&gt;4),1.2,1)</f>
        <v>0</v>
      </c>
      <c r="BY14" s="227"/>
      <c r="BZ14" s="228"/>
      <c r="CA14" s="222"/>
      <c r="CB14" s="226"/>
      <c r="CC14" s="187">
        <f t="shared" si="12"/>
        <v>0</v>
      </c>
      <c r="CD14" s="15">
        <f>+(IF(OR($B14=0,$C14=0,$D14=0,$BY$2&gt;$ES$1),0,IF(OR(BY14=0,CA14=0,CB14=0),0,MIN((VLOOKUP($D14,$A$234:$C$241,3,0))*(IF($D14=6,CB14,CA14))*((MIN((VLOOKUP($D14,$A$234:$E$241,5,0)),(IF($D14=6,CA14,CB14))))),MIN((VLOOKUP($D14,$A$234:$C$241,3,0)),(BY14+BZ14))*(IF($D14=6,CB14,((MIN((VLOOKUP($D14,$A$234:$E$241,5,0)),CB14)))))))))/IF(AND($D14=2,'ראשי-פרטים כלליים וריכוז הוצאות'!$D$66&lt;&gt;4),1.2,1)</f>
        <v>0</v>
      </c>
      <c r="CE14" s="227"/>
      <c r="CF14" s="228"/>
      <c r="CG14" s="222"/>
      <c r="CH14" s="226"/>
      <c r="CI14" s="187">
        <f t="shared" si="13"/>
        <v>0</v>
      </c>
      <c r="CJ14" s="15">
        <f>+(IF(OR($B14=0,$C14=0,$D14=0,$CE$2&gt;$ES$1),0,IF(OR(CE14=0,CG14=0,CH14=0),0,MIN((VLOOKUP($D14,$A$234:$C$241,3,0))*(IF($D14=6,CH14,CG14))*((MIN((VLOOKUP($D14,$A$234:$E$241,5,0)),(IF($D14=6,CG14,CH14))))),MIN((VLOOKUP($D14,$A$234:$C$241,3,0)),(CE14+CF14))*(IF($D14=6,CH14,((MIN((VLOOKUP($D14,$A$234:$E$241,5,0)),CH14)))))))))/IF(AND($D14=2,'ראשי-פרטים כלליים וריכוז הוצאות'!$D$66&lt;&gt;4),1.2,1)</f>
        <v>0</v>
      </c>
      <c r="CK14" s="227"/>
      <c r="CL14" s="228"/>
      <c r="CM14" s="222"/>
      <c r="CN14" s="226"/>
      <c r="CO14" s="187">
        <f t="shared" si="14"/>
        <v>0</v>
      </c>
      <c r="CP14" s="15">
        <f>+(IF(OR($B14=0,$C14=0,$D14=0,$CK$2&gt;$ES$1),0,IF(OR(CK14=0,CM14=0,CN14=0),0,MIN((VLOOKUP($D14,$A$234:$C$241,3,0))*(IF($D14=6,CN14,CM14))*((MIN((VLOOKUP($D14,$A$234:$E$241,5,0)),(IF($D14=6,CM14,CN14))))),MIN((VLOOKUP($D14,$A$234:$C$241,3,0)),(CK14+CL14))*(IF($D14=6,CN14,((MIN((VLOOKUP($D14,$A$234:$E$241,5,0)),CN14)))))))))/IF(AND($D14=2,'ראשי-פרטים כלליים וריכוז הוצאות'!$D$66&lt;&gt;4),1.2,1)</f>
        <v>0</v>
      </c>
      <c r="CQ14" s="227"/>
      <c r="CR14" s="228"/>
      <c r="CS14" s="222"/>
      <c r="CT14" s="226"/>
      <c r="CU14" s="187">
        <f t="shared" si="15"/>
        <v>0</v>
      </c>
      <c r="CV14" s="15">
        <f>+(IF(OR($B14=0,$C14=0,$D14=0,$CQ$2&gt;$ES$1),0,IF(OR(CQ14=0,CS14=0,CT14=0),0,MIN((VLOOKUP($D14,$A$234:$C$241,3,0))*(IF($D14=6,CT14,CS14))*((MIN((VLOOKUP($D14,$A$234:$E$241,5,0)),(IF($D14=6,CS14,CT14))))),MIN((VLOOKUP($D14,$A$234:$C$241,3,0)),(CQ14+CR14))*(IF($D14=6,CT14,((MIN((VLOOKUP($D14,$A$234:$E$241,5,0)),CT14)))))))))/IF(AND($D14=2,'ראשי-פרטים כלליים וריכוז הוצאות'!$D$66&lt;&gt;4),1.2,1)</f>
        <v>0</v>
      </c>
      <c r="CW14" s="227"/>
      <c r="CX14" s="228"/>
      <c r="CY14" s="222"/>
      <c r="CZ14" s="226"/>
      <c r="DA14" s="187">
        <f t="shared" si="16"/>
        <v>0</v>
      </c>
      <c r="DB14" s="15">
        <f>+(IF(OR($B14=0,$C14=0,$D14=0,$CW$2&gt;$ES$1),0,IF(OR(CW14=0,CY14=0,CZ14=0),0,MIN((VLOOKUP($D14,$A$234:$C$241,3,0))*(IF($D14=6,CZ14,CY14))*((MIN((VLOOKUP($D14,$A$234:$E$241,5,0)),(IF($D14=6,CY14,CZ14))))),MIN((VLOOKUP($D14,$A$234:$C$241,3,0)),(CW14+CX14))*(IF($D14=6,CZ14,((MIN((VLOOKUP($D14,$A$234:$E$241,5,0)),CZ14)))))))))/IF(AND($D14=2,'ראשי-פרטים כלליים וריכוז הוצאות'!$D$66&lt;&gt;4),1.2,1)</f>
        <v>0</v>
      </c>
      <c r="DC14" s="227"/>
      <c r="DD14" s="228"/>
      <c r="DE14" s="222"/>
      <c r="DF14" s="226"/>
      <c r="DG14" s="187">
        <f t="shared" si="17"/>
        <v>0</v>
      </c>
      <c r="DH14" s="15">
        <f>+(IF(OR($B14=0,$C14=0,$D14=0,$DC$2&gt;$ES$1),0,IF(OR(DC14=0,DE14=0,DF14=0),0,MIN((VLOOKUP($D14,$A$234:$C$241,3,0))*(IF($D14=6,DF14,DE14))*((MIN((VLOOKUP($D14,$A$234:$E$241,5,0)),(IF($D14=6,DE14,DF14))))),MIN((VLOOKUP($D14,$A$234:$C$241,3,0)),(DC14+DD14))*(IF($D14=6,DF14,((MIN((VLOOKUP($D14,$A$234:$E$241,5,0)),DF14)))))))))/IF(AND($D14=2,'ראשי-פרטים כלליים וריכוז הוצאות'!$D$66&lt;&gt;4),1.2,1)</f>
        <v>0</v>
      </c>
      <c r="DI14" s="227"/>
      <c r="DJ14" s="228"/>
      <c r="DK14" s="222"/>
      <c r="DL14" s="226"/>
      <c r="DM14" s="187">
        <f t="shared" si="18"/>
        <v>0</v>
      </c>
      <c r="DN14" s="15">
        <f>+(IF(OR($B14=0,$C14=0,$D14=0,$DC$2&gt;$ES$1),0,IF(OR(DI14=0,DK14=0,DL14=0),0,MIN((VLOOKUP($D14,$A$234:$C$241,3,0))*(IF($D14=6,DL14,DK14))*((MIN((VLOOKUP($D14,$A$234:$E$241,5,0)),(IF($D14=6,DK14,DL14))))),MIN((VLOOKUP($D14,$A$234:$C$241,3,0)),(DI14+DJ14))*(IF($D14=6,DL14,((MIN((VLOOKUP($D14,$A$234:$E$241,5,0)),DL14)))))))))/IF(AND($D14=2,'ראשי-פרטים כלליים וריכוז הוצאות'!$D$66&lt;&gt;4),1.2,1)</f>
        <v>0</v>
      </c>
      <c r="DO14" s="227"/>
      <c r="DP14" s="228"/>
      <c r="DQ14" s="222"/>
      <c r="DR14" s="226"/>
      <c r="DS14" s="187">
        <f t="shared" si="19"/>
        <v>0</v>
      </c>
      <c r="DT14" s="15">
        <f>+(IF(OR($B14=0,$C14=0,$D14=0,$DC$2&gt;$ES$1),0,IF(OR(DO14=0,DQ14=0,DR14=0),0,MIN((VLOOKUP($D14,$A$234:$C$241,3,0))*(IF($D14=6,DR14,DQ14))*((MIN((VLOOKUP($D14,$A$234:$E$241,5,0)),(IF($D14=6,DQ14,DR14))))),MIN((VLOOKUP($D14,$A$234:$C$241,3,0)),(DO14+DP14))*(IF($D14=6,DR14,((MIN((VLOOKUP($D14,$A$234:$E$241,5,0)),DR14)))))))))/IF(AND($D14=2,'ראשי-פרטים כלליים וריכוז הוצאות'!$D$66&lt;&gt;4),1.2,1)</f>
        <v>0</v>
      </c>
      <c r="DU14" s="227"/>
      <c r="DV14" s="228"/>
      <c r="DW14" s="222"/>
      <c r="DX14" s="226"/>
      <c r="DY14" s="187">
        <f t="shared" si="20"/>
        <v>0</v>
      </c>
      <c r="DZ14" s="15">
        <f>+(IF(OR($B14=0,$C14=0,$D14=0,$DC$2&gt;$ES$1),0,IF(OR(DU14=0,DW14=0,DX14=0),0,MIN((VLOOKUP($D14,$A$234:$C$241,3,0))*(IF($D14=6,DX14,DW14))*((MIN((VLOOKUP($D14,$A$234:$E$241,5,0)),(IF($D14=6,DW14,DX14))))),MIN((VLOOKUP($D14,$A$234:$C$241,3,0)),(DU14+DV14))*(IF($D14=6,DX14,((MIN((VLOOKUP($D14,$A$234:$E$241,5,0)),DX14)))))))))/IF(AND($D14=2,'ראשי-פרטים כלליים וריכוז הוצאות'!$D$66&lt;&gt;4),1.2,1)</f>
        <v>0</v>
      </c>
      <c r="EA14" s="227"/>
      <c r="EB14" s="228"/>
      <c r="EC14" s="222"/>
      <c r="ED14" s="226"/>
      <c r="EE14" s="187">
        <f t="shared" si="21"/>
        <v>0</v>
      </c>
      <c r="EF14" s="15">
        <f>+(IF(OR($B14=0,$C14=0,$D14=0,$DC$2&gt;$ES$1),0,IF(OR(EA14=0,EC14=0,ED14=0),0,MIN((VLOOKUP($D14,$A$234:$C$241,3,0))*(IF($D14=6,ED14,EC14))*((MIN((VLOOKUP($D14,$A$234:$E$241,5,0)),(IF($D14=6,EC14,ED14))))),MIN((VLOOKUP($D14,$A$234:$C$241,3,0)),(EA14+EB14))*(IF($D14=6,ED14,((MIN((VLOOKUP($D14,$A$234:$E$241,5,0)),ED14)))))))))/IF(AND($D14=2,'ראשי-פרטים כלליים וריכוז הוצאות'!$D$66&lt;&gt;4),1.2,1)</f>
        <v>0</v>
      </c>
      <c r="EG14" s="227"/>
      <c r="EH14" s="228"/>
      <c r="EI14" s="222"/>
      <c r="EJ14" s="226"/>
      <c r="EK14" s="187">
        <f t="shared" si="22"/>
        <v>0</v>
      </c>
      <c r="EL14" s="15">
        <f>+(IF(OR($B14=0,$C14=0,$D14=0,$DC$2&gt;$ES$1),0,IF(OR(EG14=0,EI14=0,EJ14=0),0,MIN((VLOOKUP($D14,$A$234:$C$241,3,0))*(IF($D14=6,EJ14,EI14))*((MIN((VLOOKUP($D14,$A$234:$E$241,5,0)),(IF($D14=6,EI14,EJ14))))),MIN((VLOOKUP($D14,$A$234:$C$241,3,0)),(EG14+EH14))*(IF($D14=6,EJ14,((MIN((VLOOKUP($D14,$A$234:$E$241,5,0)),EJ14)))))))))/IF(AND($D14=2,'ראשי-פרטים כלליים וריכוז הוצאות'!$D$66&lt;&gt;4),1.2,1)</f>
        <v>0</v>
      </c>
      <c r="EM14" s="227"/>
      <c r="EN14" s="228"/>
      <c r="EO14" s="222"/>
      <c r="EP14" s="226"/>
      <c r="EQ14" s="187">
        <f t="shared" si="23"/>
        <v>0</v>
      </c>
      <c r="ER14" s="15">
        <f>+(IF(OR($B14=0,$C14=0,$D14=0,$DC$2&gt;$ES$1),0,IF(OR(EM14=0,EO14=0,EP14=0),0,MIN((VLOOKUP($D14,$A$234:$C$241,3,0))*(IF($D14=6,EP14,EO14))*((MIN((VLOOKUP($D14,$A$234:$E$241,5,0)),(IF($D14=6,EO14,EP14))))),MIN((VLOOKUP($D14,$A$234:$C$241,3,0)),(EM14+EN14))*(IF($D14=6,EP14,((MIN((VLOOKUP($D14,$A$234:$E$241,5,0)),EP14)))))))))/IF(AND($D14=2,'ראשי-פרטים כלליים וריכוז הוצאות'!$D$66&lt;&gt;4),1.2,1)</f>
        <v>0</v>
      </c>
      <c r="ES14" s="62">
        <f t="shared" si="24"/>
        <v>0</v>
      </c>
      <c r="ET14" s="183">
        <f t="shared" si="25"/>
        <v>9.9999999999999995E-7</v>
      </c>
      <c r="EU14" s="184">
        <f t="shared" si="26"/>
        <v>0</v>
      </c>
      <c r="EV14" s="62">
        <f t="shared" si="27"/>
        <v>0</v>
      </c>
      <c r="EW14" s="62">
        <v>0</v>
      </c>
      <c r="EX14" s="15">
        <f t="shared" si="28"/>
        <v>0</v>
      </c>
      <c r="EY14" s="219"/>
      <c r="EZ14" s="62">
        <f>MIN(EX14+EY14*ET14*ES14/$FA$1/IF(AND($D14=2,'ראשי-פרטים כלליים וריכוז הוצאות'!$D$66&lt;&gt;4),1.2,1),IF($D14&gt;0,VLOOKUP($D14,$A$234:$C$241,3,0)*12*EU14,0))</f>
        <v>0</v>
      </c>
      <c r="FA14" s="229"/>
      <c r="FB14" s="293">
        <f t="shared" si="29"/>
        <v>0</v>
      </c>
      <c r="FC14" s="296">
        <f t="shared" si="30"/>
        <v>0</v>
      </c>
      <c r="FD14" s="62">
        <f t="shared" si="31"/>
        <v>0</v>
      </c>
      <c r="FE14" s="62">
        <f t="shared" si="32"/>
        <v>0</v>
      </c>
      <c r="FF14" s="184">
        <f t="shared" si="33"/>
        <v>0</v>
      </c>
      <c r="FG14" s="62">
        <f t="shared" si="34"/>
        <v>0</v>
      </c>
      <c r="FH14" s="62">
        <f t="shared" si="35"/>
        <v>0</v>
      </c>
      <c r="FI14" s="274"/>
      <c r="FJ14" s="274"/>
      <c r="FK14" s="297"/>
    </row>
    <row r="15" spans="1:256" s="6" customFormat="1" ht="24" customHeight="1" x14ac:dyDescent="0.2">
      <c r="A15" s="112">
        <v>12</v>
      </c>
      <c r="B15" s="232"/>
      <c r="C15" s="232"/>
      <c r="D15" s="230"/>
      <c r="E15" s="220"/>
      <c r="F15" s="221"/>
      <c r="G15" s="222"/>
      <c r="H15" s="223"/>
      <c r="I15" s="187">
        <f t="shared" si="0"/>
        <v>0</v>
      </c>
      <c r="J15" s="15">
        <f>(IF(OR($B15=0,$C15=0,$D15=0,$E$2&gt;$ES$1),0,IF(OR($E15=0,$G15=0,$H15=0),0,MIN((VLOOKUP($D15,$A$234:$C$241,3,0))*(IF($D15=6,$H15,$G15))*((MIN((VLOOKUP($D15,$A$234:$E$241,5,0)),(IF($D15=6,$G15,$H15))))),MIN((VLOOKUP($D15,$A$234:$C$241,3,0)),($E15+$F15))*(IF($D15=6,$H15,((MIN((VLOOKUP($D15,$A$234:$E$241,5,0)),$H15)))))))))/IF(AND($D15=2,'ראשי-פרטים כלליים וריכוז הוצאות'!$D$66&lt;&gt;4),1.2,1)</f>
        <v>0</v>
      </c>
      <c r="K15" s="224"/>
      <c r="L15" s="225"/>
      <c r="M15" s="222"/>
      <c r="N15" s="226"/>
      <c r="O15" s="187">
        <f t="shared" si="1"/>
        <v>0</v>
      </c>
      <c r="P15" s="15">
        <f>+(IF(OR($B15=0,$C15=0,$D15=0,$K$2&gt;$ES$1),0,IF(OR($K15=0,$M15=0,$N15=0),0,MIN((VLOOKUP($D15,$A$234:$C$241,3,0))*(IF($D15=6,$N15,$M15))*((MIN((VLOOKUP($D15,$A$234:$E$241,5,0)),(IF($D15=6,$M15,$N15))))),MIN((VLOOKUP($D15,$A$234:$C$241,3,0)),($K15+$L15))*(IF($D15=6,$N15,((MIN((VLOOKUP($D15,$A$234:$E$241,5,0)),$N15)))))))))/IF(AND($D15=2,'ראשי-פרטים כלליים וריכוז הוצאות'!$D$66&lt;&gt;4),1.2,1)</f>
        <v>0</v>
      </c>
      <c r="Q15" s="227"/>
      <c r="R15" s="228"/>
      <c r="S15" s="222"/>
      <c r="T15" s="226"/>
      <c r="U15" s="187">
        <f t="shared" si="2"/>
        <v>0</v>
      </c>
      <c r="V15" s="15">
        <f>+(IF(OR($B15=0,$C15=0,$D15=0,$Q$2&gt;$ES$1),0,IF(OR(Q15=0,S15=0,T15=0),0,MIN((VLOOKUP($D15,$A$234:$C$241,3,0))*(IF($D15=6,T15,S15))*((MIN((VLOOKUP($D15,$A$234:$E$241,5,0)),(IF($D15=6,S15,T15))))),MIN((VLOOKUP($D15,$A$234:$C$241,3,0)),(Q15+R15))*(IF($D15=6,T15,((MIN((VLOOKUP($D15,$A$234:$E$241,5,0)),T15)))))))))/IF(AND($D15=2,'ראשי-פרטים כלליים וריכוז הוצאות'!$D$66&lt;&gt;4),1.2,1)</f>
        <v>0</v>
      </c>
      <c r="W15" s="220"/>
      <c r="X15" s="221"/>
      <c r="Y15" s="222"/>
      <c r="Z15" s="226"/>
      <c r="AA15" s="187">
        <f t="shared" si="3"/>
        <v>0</v>
      </c>
      <c r="AB15" s="15">
        <f>+(IF(OR($B15=0,$C15=0,$D15=0,$W$2&gt;$ES$1),0,IF(OR(W15=0,Y15=0,Z15=0),0,MIN((VLOOKUP($D15,$A$234:$C$241,3,0))*(IF($D15=6,Z15,Y15))*((MIN((VLOOKUP($D15,$A$234:$E$241,5,0)),(IF($D15=6,Y15,Z15))))),MIN((VLOOKUP($D15,$A$234:$C$241,3,0)),(W15+X15))*(IF($D15=6,Z15,((MIN((VLOOKUP($D15,$A$234:$E$241,5,0)),Z15)))))))))/IF(AND($D15=2,'ראשי-פרטים כלליים וריכוז הוצאות'!$D$66&lt;&gt;4),1.2,1)</f>
        <v>0</v>
      </c>
      <c r="AC15" s="224"/>
      <c r="AD15" s="225"/>
      <c r="AE15" s="222"/>
      <c r="AF15" s="226"/>
      <c r="AG15" s="187">
        <f t="shared" si="4"/>
        <v>0</v>
      </c>
      <c r="AH15" s="15">
        <f>+(IF(OR($B15=0,$C15=0,$D15=0,$AC$2&gt;$ES$1),0,IF(OR(AC15=0,AE15=0,AF15=0),0,MIN((VLOOKUP($D15,$A$234:$C$241,3,0))*(IF($D15=6,AF15,AE15))*((MIN((VLOOKUP($D15,$A$234:$E$241,5,0)),(IF($D15=6,AE15,AF15))))),MIN((VLOOKUP($D15,$A$234:$C$241,3,0)),(AC15+AD15))*(IF($D15=6,AF15,((MIN((VLOOKUP($D15,$A$234:$E$241,5,0)),AF15)))))))))/IF(AND($D15=2,'ראשי-פרטים כלליים וריכוז הוצאות'!$D$66&lt;&gt;4),1.2,1)</f>
        <v>0</v>
      </c>
      <c r="AI15" s="227"/>
      <c r="AJ15" s="228"/>
      <c r="AK15" s="222"/>
      <c r="AL15" s="226"/>
      <c r="AM15" s="187">
        <f t="shared" si="5"/>
        <v>0</v>
      </c>
      <c r="AN15" s="15">
        <f>+(IF(OR($B15=0,$C15=0,$D15=0,$AI$2&gt;$ES$1),0,IF(OR(AI15=0,AK15=0,AL15=0),0,MIN((VLOOKUP($D15,$A$234:$C$241,3,0))*(IF($D15=6,AL15,AK15))*((MIN((VLOOKUP($D15,$A$234:$E$241,5,0)),(IF($D15=6,AK15,AL15))))),MIN((VLOOKUP($D15,$A$234:$C$241,3,0)),(AI15+AJ15))*(IF($D15=6,AL15,((MIN((VLOOKUP($D15,$A$234:$E$241,5,0)),AL15)))))))))/IF(AND($D15=2,'ראשי-פרטים כלליים וריכוז הוצאות'!$D$66&lt;&gt;4),1.2,1)</f>
        <v>0</v>
      </c>
      <c r="AO15" s="220"/>
      <c r="AP15" s="221"/>
      <c r="AQ15" s="222"/>
      <c r="AR15" s="226"/>
      <c r="AS15" s="187">
        <f t="shared" si="6"/>
        <v>0</v>
      </c>
      <c r="AT15" s="15">
        <f>+(IF(OR($B15=0,$C15=0,$D15=0,$AO$2&gt;$ES$1),0,IF(OR(AO15=0,AQ15=0,AR15=0),0,MIN((VLOOKUP($D15,$A$234:$C$241,3,0))*(IF($D15=6,AR15,AQ15))*((MIN((VLOOKUP($D15,$A$234:$E$241,5,0)),(IF($D15=6,AQ15,AR15))))),MIN((VLOOKUP($D15,$A$234:$C$241,3,0)),(AO15+AP15))*(IF($D15=6,AR15,((MIN((VLOOKUP($D15,$A$234:$E$241,5,0)),AR15)))))))))/IF(AND($D15=2,'ראשי-פרטים כלליים וריכוז הוצאות'!$D$66&lt;&gt;4),1.2,1)</f>
        <v>0</v>
      </c>
      <c r="AU15" s="224"/>
      <c r="AV15" s="225"/>
      <c r="AW15" s="222"/>
      <c r="AX15" s="226"/>
      <c r="AY15" s="187">
        <f t="shared" si="7"/>
        <v>0</v>
      </c>
      <c r="AZ15" s="15">
        <f>+(IF(OR($B15=0,$C15=0,$D15=0,$AU$2&gt;$ES$1),0,IF(OR(AU15=0,AW15=0,AX15=0),0,MIN((VLOOKUP($D15,$A$234:$C$241,3,0))*(IF($D15=6,AX15,AW15))*((MIN((VLOOKUP($D15,$A$234:$E$241,5,0)),(IF($D15=6,AW15,AX15))))),MIN((VLOOKUP($D15,$A$234:$C$241,3,0)),(AU15+AV15))*(IF($D15=6,AX15,((MIN((VLOOKUP($D15,$A$234:$E$241,5,0)),AX15)))))))))/IF(AND($D15=2,'ראשי-פרטים כלליים וריכוז הוצאות'!$D$66&lt;&gt;4),1.2,1)</f>
        <v>0</v>
      </c>
      <c r="BA15" s="227"/>
      <c r="BB15" s="228"/>
      <c r="BC15" s="222"/>
      <c r="BD15" s="226"/>
      <c r="BE15" s="187">
        <f t="shared" si="8"/>
        <v>0</v>
      </c>
      <c r="BF15" s="15">
        <f>+(IF(OR($B15=0,$C15=0,$D15=0,$BA$2&gt;$ES$1),0,IF(OR(BA15=0,BC15=0,BD15=0),0,MIN((VLOOKUP($D15,$A$234:$C$241,3,0))*(IF($D15=6,BD15,BC15))*((MIN((VLOOKUP($D15,$A$234:$E$241,5,0)),(IF($D15=6,BC15,BD15))))),MIN((VLOOKUP($D15,$A$234:$C$241,3,0)),(BA15+BB15))*(IF($D15=6,BD15,((MIN((VLOOKUP($D15,$A$234:$E$241,5,0)),BD15)))))))))/IF(AND($D15=2,'ראשי-פרטים כלליים וריכוז הוצאות'!$D$66&lt;&gt;4),1.2,1)</f>
        <v>0</v>
      </c>
      <c r="BG15" s="227"/>
      <c r="BH15" s="228"/>
      <c r="BI15" s="222"/>
      <c r="BJ15" s="226"/>
      <c r="BK15" s="187">
        <f t="shared" si="9"/>
        <v>0</v>
      </c>
      <c r="BL15" s="15">
        <f>+(IF(OR($B15=0,$C15=0,$D15=0,$BG$2&gt;$ES$1),0,IF(OR(BG15=0,BI15=0,BJ15=0),0,MIN((VLOOKUP($D15,$A$234:$C$241,3,0))*(IF($D15=6,BJ15,BI15))*((MIN((VLOOKUP($D15,$A$234:$E$241,5,0)),(IF($D15=6,BI15,BJ15))))),MIN((VLOOKUP($D15,$A$234:$C$241,3,0)),(BG15+BH15))*(IF($D15=6,BJ15,((MIN((VLOOKUP($D15,$A$234:$E$241,5,0)),BJ15)))))))))/IF(AND($D15=2,'ראשי-פרטים כלליים וריכוז הוצאות'!$D$66&lt;&gt;4),1.2,1)</f>
        <v>0</v>
      </c>
      <c r="BM15" s="227"/>
      <c r="BN15" s="228"/>
      <c r="BO15" s="222"/>
      <c r="BP15" s="226"/>
      <c r="BQ15" s="187">
        <f t="shared" si="10"/>
        <v>0</v>
      </c>
      <c r="BR15" s="15">
        <f>+(IF(OR($B15=0,$C15=0,$D15=0,$BM$2&gt;$ES$1),0,IF(OR(BM15=0,BO15=0,BP15=0),0,MIN((VLOOKUP($D15,$A$234:$C$241,3,0))*(IF($D15=6,BP15,BO15))*((MIN((VLOOKUP($D15,$A$234:$E$241,5,0)),(IF($D15=6,BO15,BP15))))),MIN((VLOOKUP($D15,$A$234:$C$241,3,0)),(BM15+BN15))*(IF($D15=6,BP15,((MIN((VLOOKUP($D15,$A$234:$E$241,5,0)),BP15)))))))))/IF(AND($D15=2,'ראשי-פרטים כלליים וריכוז הוצאות'!$D$66&lt;&gt;4),1.2,1)</f>
        <v>0</v>
      </c>
      <c r="BS15" s="227"/>
      <c r="BT15" s="228"/>
      <c r="BU15" s="222"/>
      <c r="BV15" s="226"/>
      <c r="BW15" s="187">
        <f t="shared" si="11"/>
        <v>0</v>
      </c>
      <c r="BX15" s="15">
        <f>+(IF(OR($B15=0,$C15=0,$D15=0,$BS$2&gt;$ES$1),0,IF(OR(BS15=0,BU15=0,BV15=0),0,MIN((VLOOKUP($D15,$A$234:$C$241,3,0))*(IF($D15=6,BV15,BU15))*((MIN((VLOOKUP($D15,$A$234:$E$241,5,0)),(IF($D15=6,BU15,BV15))))),MIN((VLOOKUP($D15,$A$234:$C$241,3,0)),(BS15+BT15))*(IF($D15=6,BV15,((MIN((VLOOKUP($D15,$A$234:$E$241,5,0)),BV15)))))))))/IF(AND($D15=2,'ראשי-פרטים כלליים וריכוז הוצאות'!$D$66&lt;&gt;4),1.2,1)</f>
        <v>0</v>
      </c>
      <c r="BY15" s="227"/>
      <c r="BZ15" s="228"/>
      <c r="CA15" s="222"/>
      <c r="CB15" s="226"/>
      <c r="CC15" s="187">
        <f t="shared" si="12"/>
        <v>0</v>
      </c>
      <c r="CD15" s="15">
        <f>+(IF(OR($B15=0,$C15=0,$D15=0,$BY$2&gt;$ES$1),0,IF(OR(BY15=0,CA15=0,CB15=0),0,MIN((VLOOKUP($D15,$A$234:$C$241,3,0))*(IF($D15=6,CB15,CA15))*((MIN((VLOOKUP($D15,$A$234:$E$241,5,0)),(IF($D15=6,CA15,CB15))))),MIN((VLOOKUP($D15,$A$234:$C$241,3,0)),(BY15+BZ15))*(IF($D15=6,CB15,((MIN((VLOOKUP($D15,$A$234:$E$241,5,0)),CB15)))))))))/IF(AND($D15=2,'ראשי-פרטים כלליים וריכוז הוצאות'!$D$66&lt;&gt;4),1.2,1)</f>
        <v>0</v>
      </c>
      <c r="CE15" s="227"/>
      <c r="CF15" s="228"/>
      <c r="CG15" s="222"/>
      <c r="CH15" s="226"/>
      <c r="CI15" s="187">
        <f t="shared" si="13"/>
        <v>0</v>
      </c>
      <c r="CJ15" s="15">
        <f>+(IF(OR($B15=0,$C15=0,$D15=0,$CE$2&gt;$ES$1),0,IF(OR(CE15=0,CG15=0,CH15=0),0,MIN((VLOOKUP($D15,$A$234:$C$241,3,0))*(IF($D15=6,CH15,CG15))*((MIN((VLOOKUP($D15,$A$234:$E$241,5,0)),(IF($D15=6,CG15,CH15))))),MIN((VLOOKUP($D15,$A$234:$C$241,3,0)),(CE15+CF15))*(IF($D15=6,CH15,((MIN((VLOOKUP($D15,$A$234:$E$241,5,0)),CH15)))))))))/IF(AND($D15=2,'ראשי-פרטים כלליים וריכוז הוצאות'!$D$66&lt;&gt;4),1.2,1)</f>
        <v>0</v>
      </c>
      <c r="CK15" s="227"/>
      <c r="CL15" s="228"/>
      <c r="CM15" s="222"/>
      <c r="CN15" s="226"/>
      <c r="CO15" s="187">
        <f t="shared" si="14"/>
        <v>0</v>
      </c>
      <c r="CP15" s="15">
        <f>+(IF(OR($B15=0,$C15=0,$D15=0,$CK$2&gt;$ES$1),0,IF(OR(CK15=0,CM15=0,CN15=0),0,MIN((VLOOKUP($D15,$A$234:$C$241,3,0))*(IF($D15=6,CN15,CM15))*((MIN((VLOOKUP($D15,$A$234:$E$241,5,0)),(IF($D15=6,CM15,CN15))))),MIN((VLOOKUP($D15,$A$234:$C$241,3,0)),(CK15+CL15))*(IF($D15=6,CN15,((MIN((VLOOKUP($D15,$A$234:$E$241,5,0)),CN15)))))))))/IF(AND($D15=2,'ראשי-פרטים כלליים וריכוז הוצאות'!$D$66&lt;&gt;4),1.2,1)</f>
        <v>0</v>
      </c>
      <c r="CQ15" s="227"/>
      <c r="CR15" s="228"/>
      <c r="CS15" s="222"/>
      <c r="CT15" s="226"/>
      <c r="CU15" s="187">
        <f t="shared" si="15"/>
        <v>0</v>
      </c>
      <c r="CV15" s="15">
        <f>+(IF(OR($B15=0,$C15=0,$D15=0,$CQ$2&gt;$ES$1),0,IF(OR(CQ15=0,CS15=0,CT15=0),0,MIN((VLOOKUP($D15,$A$234:$C$241,3,0))*(IF($D15=6,CT15,CS15))*((MIN((VLOOKUP($D15,$A$234:$E$241,5,0)),(IF($D15=6,CS15,CT15))))),MIN((VLOOKUP($D15,$A$234:$C$241,3,0)),(CQ15+CR15))*(IF($D15=6,CT15,((MIN((VLOOKUP($D15,$A$234:$E$241,5,0)),CT15)))))))))/IF(AND($D15=2,'ראשי-פרטים כלליים וריכוז הוצאות'!$D$66&lt;&gt;4),1.2,1)</f>
        <v>0</v>
      </c>
      <c r="CW15" s="227"/>
      <c r="CX15" s="228"/>
      <c r="CY15" s="222"/>
      <c r="CZ15" s="226"/>
      <c r="DA15" s="187">
        <f t="shared" si="16"/>
        <v>0</v>
      </c>
      <c r="DB15" s="15">
        <f>+(IF(OR($B15=0,$C15=0,$D15=0,$CW$2&gt;$ES$1),0,IF(OR(CW15=0,CY15=0,CZ15=0),0,MIN((VLOOKUP($D15,$A$234:$C$241,3,0))*(IF($D15=6,CZ15,CY15))*((MIN((VLOOKUP($D15,$A$234:$E$241,5,0)),(IF($D15=6,CY15,CZ15))))),MIN((VLOOKUP($D15,$A$234:$C$241,3,0)),(CW15+CX15))*(IF($D15=6,CZ15,((MIN((VLOOKUP($D15,$A$234:$E$241,5,0)),CZ15)))))))))/IF(AND($D15=2,'ראשי-פרטים כלליים וריכוז הוצאות'!$D$66&lt;&gt;4),1.2,1)</f>
        <v>0</v>
      </c>
      <c r="DC15" s="227"/>
      <c r="DD15" s="228"/>
      <c r="DE15" s="222"/>
      <c r="DF15" s="226"/>
      <c r="DG15" s="187">
        <f t="shared" si="17"/>
        <v>0</v>
      </c>
      <c r="DH15" s="15">
        <f>+(IF(OR($B15=0,$C15=0,$D15=0,$DC$2&gt;$ES$1),0,IF(OR(DC15=0,DE15=0,DF15=0),0,MIN((VLOOKUP($D15,$A$234:$C$241,3,0))*(IF($D15=6,DF15,DE15))*((MIN((VLOOKUP($D15,$A$234:$E$241,5,0)),(IF($D15=6,DE15,DF15))))),MIN((VLOOKUP($D15,$A$234:$C$241,3,0)),(DC15+DD15))*(IF($D15=6,DF15,((MIN((VLOOKUP($D15,$A$234:$E$241,5,0)),DF15)))))))))/IF(AND($D15=2,'ראשי-פרטים כלליים וריכוז הוצאות'!$D$66&lt;&gt;4),1.2,1)</f>
        <v>0</v>
      </c>
      <c r="DI15" s="227"/>
      <c r="DJ15" s="228"/>
      <c r="DK15" s="222"/>
      <c r="DL15" s="226"/>
      <c r="DM15" s="187">
        <f t="shared" si="18"/>
        <v>0</v>
      </c>
      <c r="DN15" s="15">
        <f>+(IF(OR($B15=0,$C15=0,$D15=0,$DC$2&gt;$ES$1),0,IF(OR(DI15=0,DK15=0,DL15=0),0,MIN((VLOOKUP($D15,$A$234:$C$241,3,0))*(IF($D15=6,DL15,DK15))*((MIN((VLOOKUP($D15,$A$234:$E$241,5,0)),(IF($D15=6,DK15,DL15))))),MIN((VLOOKUP($D15,$A$234:$C$241,3,0)),(DI15+DJ15))*(IF($D15=6,DL15,((MIN((VLOOKUP($D15,$A$234:$E$241,5,0)),DL15)))))))))/IF(AND($D15=2,'ראשי-פרטים כלליים וריכוז הוצאות'!$D$66&lt;&gt;4),1.2,1)</f>
        <v>0</v>
      </c>
      <c r="DO15" s="227"/>
      <c r="DP15" s="228"/>
      <c r="DQ15" s="222"/>
      <c r="DR15" s="226"/>
      <c r="DS15" s="187">
        <f t="shared" si="19"/>
        <v>0</v>
      </c>
      <c r="DT15" s="15">
        <f>+(IF(OR($B15=0,$C15=0,$D15=0,$DC$2&gt;$ES$1),0,IF(OR(DO15=0,DQ15=0,DR15=0),0,MIN((VLOOKUP($D15,$A$234:$C$241,3,0))*(IF($D15=6,DR15,DQ15))*((MIN((VLOOKUP($D15,$A$234:$E$241,5,0)),(IF($D15=6,DQ15,DR15))))),MIN((VLOOKUP($D15,$A$234:$C$241,3,0)),(DO15+DP15))*(IF($D15=6,DR15,((MIN((VLOOKUP($D15,$A$234:$E$241,5,0)),DR15)))))))))/IF(AND($D15=2,'ראשי-פרטים כלליים וריכוז הוצאות'!$D$66&lt;&gt;4),1.2,1)</f>
        <v>0</v>
      </c>
      <c r="DU15" s="227"/>
      <c r="DV15" s="228"/>
      <c r="DW15" s="222"/>
      <c r="DX15" s="226"/>
      <c r="DY15" s="187">
        <f t="shared" si="20"/>
        <v>0</v>
      </c>
      <c r="DZ15" s="15">
        <f>+(IF(OR($B15=0,$C15=0,$D15=0,$DC$2&gt;$ES$1),0,IF(OR(DU15=0,DW15=0,DX15=0),0,MIN((VLOOKUP($D15,$A$234:$C$241,3,0))*(IF($D15=6,DX15,DW15))*((MIN((VLOOKUP($D15,$A$234:$E$241,5,0)),(IF($D15=6,DW15,DX15))))),MIN((VLOOKUP($D15,$A$234:$C$241,3,0)),(DU15+DV15))*(IF($D15=6,DX15,((MIN((VLOOKUP($D15,$A$234:$E$241,5,0)),DX15)))))))))/IF(AND($D15=2,'ראשי-פרטים כלליים וריכוז הוצאות'!$D$66&lt;&gt;4),1.2,1)</f>
        <v>0</v>
      </c>
      <c r="EA15" s="227"/>
      <c r="EB15" s="228"/>
      <c r="EC15" s="222"/>
      <c r="ED15" s="226"/>
      <c r="EE15" s="187">
        <f t="shared" si="21"/>
        <v>0</v>
      </c>
      <c r="EF15" s="15">
        <f>+(IF(OR($B15=0,$C15=0,$D15=0,$DC$2&gt;$ES$1),0,IF(OR(EA15=0,EC15=0,ED15=0),0,MIN((VLOOKUP($D15,$A$234:$C$241,3,0))*(IF($D15=6,ED15,EC15))*((MIN((VLOOKUP($D15,$A$234:$E$241,5,0)),(IF($D15=6,EC15,ED15))))),MIN((VLOOKUP($D15,$A$234:$C$241,3,0)),(EA15+EB15))*(IF($D15=6,ED15,((MIN((VLOOKUP($D15,$A$234:$E$241,5,0)),ED15)))))))))/IF(AND($D15=2,'ראשי-פרטים כלליים וריכוז הוצאות'!$D$66&lt;&gt;4),1.2,1)</f>
        <v>0</v>
      </c>
      <c r="EG15" s="227"/>
      <c r="EH15" s="228"/>
      <c r="EI15" s="222"/>
      <c r="EJ15" s="226"/>
      <c r="EK15" s="187">
        <f t="shared" si="22"/>
        <v>0</v>
      </c>
      <c r="EL15" s="15">
        <f>+(IF(OR($B15=0,$C15=0,$D15=0,$DC$2&gt;$ES$1),0,IF(OR(EG15=0,EI15=0,EJ15=0),0,MIN((VLOOKUP($D15,$A$234:$C$241,3,0))*(IF($D15=6,EJ15,EI15))*((MIN((VLOOKUP($D15,$A$234:$E$241,5,0)),(IF($D15=6,EI15,EJ15))))),MIN((VLOOKUP($D15,$A$234:$C$241,3,0)),(EG15+EH15))*(IF($D15=6,EJ15,((MIN((VLOOKUP($D15,$A$234:$E$241,5,0)),EJ15)))))))))/IF(AND($D15=2,'ראשי-פרטים כלליים וריכוז הוצאות'!$D$66&lt;&gt;4),1.2,1)</f>
        <v>0</v>
      </c>
      <c r="EM15" s="227"/>
      <c r="EN15" s="228"/>
      <c r="EO15" s="222"/>
      <c r="EP15" s="226"/>
      <c r="EQ15" s="187">
        <f t="shared" si="23"/>
        <v>0</v>
      </c>
      <c r="ER15" s="15">
        <f>+(IF(OR($B15=0,$C15=0,$D15=0,$DC$2&gt;$ES$1),0,IF(OR(EM15=0,EO15=0,EP15=0),0,MIN((VLOOKUP($D15,$A$234:$C$241,3,0))*(IF($D15=6,EP15,EO15))*((MIN((VLOOKUP($D15,$A$234:$E$241,5,0)),(IF($D15=6,EO15,EP15))))),MIN((VLOOKUP($D15,$A$234:$C$241,3,0)),(EM15+EN15))*(IF($D15=6,EP15,((MIN((VLOOKUP($D15,$A$234:$E$241,5,0)),EP15)))))))))/IF(AND($D15=2,'ראשי-פרטים כלליים וריכוז הוצאות'!$D$66&lt;&gt;4),1.2,1)</f>
        <v>0</v>
      </c>
      <c r="ES15" s="62">
        <f t="shared" si="24"/>
        <v>0</v>
      </c>
      <c r="ET15" s="183">
        <f t="shared" si="25"/>
        <v>9.9999999999999995E-7</v>
      </c>
      <c r="EU15" s="184">
        <f t="shared" si="26"/>
        <v>0</v>
      </c>
      <c r="EV15" s="62">
        <f t="shared" si="27"/>
        <v>0</v>
      </c>
      <c r="EW15" s="62">
        <v>0</v>
      </c>
      <c r="EX15" s="15">
        <f t="shared" si="28"/>
        <v>0</v>
      </c>
      <c r="EY15" s="219"/>
      <c r="EZ15" s="62">
        <f>MIN(EX15+EY15*ET15*ES15/$FA$1/IF(AND($D15=2,'ראשי-פרטים כלליים וריכוז הוצאות'!$D$66&lt;&gt;4),1.2,1),IF($D15&gt;0,VLOOKUP($D15,$A$234:$C$241,3,0)*12*EU15,0))</f>
        <v>0</v>
      </c>
      <c r="FA15" s="229"/>
      <c r="FB15" s="293">
        <f t="shared" si="29"/>
        <v>0</v>
      </c>
      <c r="FC15" s="296">
        <f t="shared" si="30"/>
        <v>0</v>
      </c>
      <c r="FD15" s="62">
        <f t="shared" si="31"/>
        <v>0</v>
      </c>
      <c r="FE15" s="62">
        <f t="shared" si="32"/>
        <v>0</v>
      </c>
      <c r="FF15" s="184">
        <f t="shared" si="33"/>
        <v>0</v>
      </c>
      <c r="FG15" s="62">
        <f t="shared" si="34"/>
        <v>0</v>
      </c>
      <c r="FH15" s="62">
        <f t="shared" si="35"/>
        <v>0</v>
      </c>
      <c r="FI15" s="274"/>
      <c r="FJ15" s="274"/>
      <c r="FK15" s="297"/>
    </row>
    <row r="16" spans="1:256" s="6" customFormat="1" ht="24" customHeight="1" x14ac:dyDescent="0.2">
      <c r="A16" s="112">
        <v>13</v>
      </c>
      <c r="B16" s="232"/>
      <c r="C16" s="232"/>
      <c r="D16" s="230"/>
      <c r="E16" s="220"/>
      <c r="F16" s="221"/>
      <c r="G16" s="222"/>
      <c r="H16" s="223"/>
      <c r="I16" s="187">
        <f t="shared" si="0"/>
        <v>0</v>
      </c>
      <c r="J16" s="15">
        <f>(IF(OR($B16=0,$C16=0,$D16=0,$E$2&gt;$ES$1),0,IF(OR($E16=0,$G16=0,$H16=0),0,MIN((VLOOKUP($D16,$A$234:$C$241,3,0))*(IF($D16=6,$H16,$G16))*((MIN((VLOOKUP($D16,$A$234:$E$241,5,0)),(IF($D16=6,$G16,$H16))))),MIN((VLOOKUP($D16,$A$234:$C$241,3,0)),($E16+$F16))*(IF($D16=6,$H16,((MIN((VLOOKUP($D16,$A$234:$E$241,5,0)),$H16)))))))))/IF(AND($D16=2,'ראשי-פרטים כלליים וריכוז הוצאות'!$D$66&lt;&gt;4),1.2,1)</f>
        <v>0</v>
      </c>
      <c r="K16" s="224"/>
      <c r="L16" s="225"/>
      <c r="M16" s="222"/>
      <c r="N16" s="226"/>
      <c r="O16" s="187">
        <f t="shared" si="1"/>
        <v>0</v>
      </c>
      <c r="P16" s="15">
        <f>+(IF(OR($B16=0,$C16=0,$D16=0,$K$2&gt;$ES$1),0,IF(OR($K16=0,$M16=0,$N16=0),0,MIN((VLOOKUP($D16,$A$234:$C$241,3,0))*(IF($D16=6,$N16,$M16))*((MIN((VLOOKUP($D16,$A$234:$E$241,5,0)),(IF($D16=6,$M16,$N16))))),MIN((VLOOKUP($D16,$A$234:$C$241,3,0)),($K16+$L16))*(IF($D16=6,$N16,((MIN((VLOOKUP($D16,$A$234:$E$241,5,0)),$N16)))))))))/IF(AND($D16=2,'ראשי-פרטים כלליים וריכוז הוצאות'!$D$66&lt;&gt;4),1.2,1)</f>
        <v>0</v>
      </c>
      <c r="Q16" s="227"/>
      <c r="R16" s="228"/>
      <c r="S16" s="222"/>
      <c r="T16" s="226"/>
      <c r="U16" s="187">
        <f t="shared" si="2"/>
        <v>0</v>
      </c>
      <c r="V16" s="15">
        <f>+(IF(OR($B16=0,$C16=0,$D16=0,$Q$2&gt;$ES$1),0,IF(OR(Q16=0,S16=0,T16=0),0,MIN((VLOOKUP($D16,$A$234:$C$241,3,0))*(IF($D16=6,T16,S16))*((MIN((VLOOKUP($D16,$A$234:$E$241,5,0)),(IF($D16=6,S16,T16))))),MIN((VLOOKUP($D16,$A$234:$C$241,3,0)),(Q16+R16))*(IF($D16=6,T16,((MIN((VLOOKUP($D16,$A$234:$E$241,5,0)),T16)))))))))/IF(AND($D16=2,'ראשי-פרטים כלליים וריכוז הוצאות'!$D$66&lt;&gt;4),1.2,1)</f>
        <v>0</v>
      </c>
      <c r="W16" s="220"/>
      <c r="X16" s="221"/>
      <c r="Y16" s="222"/>
      <c r="Z16" s="226"/>
      <c r="AA16" s="187">
        <f t="shared" si="3"/>
        <v>0</v>
      </c>
      <c r="AB16" s="15">
        <f>+(IF(OR($B16=0,$C16=0,$D16=0,$W$2&gt;$ES$1),0,IF(OR(W16=0,Y16=0,Z16=0),0,MIN((VLOOKUP($D16,$A$234:$C$241,3,0))*(IF($D16=6,Z16,Y16))*((MIN((VLOOKUP($D16,$A$234:$E$241,5,0)),(IF($D16=6,Y16,Z16))))),MIN((VLOOKUP($D16,$A$234:$C$241,3,0)),(W16+X16))*(IF($D16=6,Z16,((MIN((VLOOKUP($D16,$A$234:$E$241,5,0)),Z16)))))))))/IF(AND($D16=2,'ראשי-פרטים כלליים וריכוז הוצאות'!$D$66&lt;&gt;4),1.2,1)</f>
        <v>0</v>
      </c>
      <c r="AC16" s="224"/>
      <c r="AD16" s="225"/>
      <c r="AE16" s="222"/>
      <c r="AF16" s="226"/>
      <c r="AG16" s="187">
        <f t="shared" si="4"/>
        <v>0</v>
      </c>
      <c r="AH16" s="15">
        <f>+(IF(OR($B16=0,$C16=0,$D16=0,$AC$2&gt;$ES$1),0,IF(OR(AC16=0,AE16=0,AF16=0),0,MIN((VLOOKUP($D16,$A$234:$C$241,3,0))*(IF($D16=6,AF16,AE16))*((MIN((VLOOKUP($D16,$A$234:$E$241,5,0)),(IF($D16=6,AE16,AF16))))),MIN((VLOOKUP($D16,$A$234:$C$241,3,0)),(AC16+AD16))*(IF($D16=6,AF16,((MIN((VLOOKUP($D16,$A$234:$E$241,5,0)),AF16)))))))))/IF(AND($D16=2,'ראשי-פרטים כלליים וריכוז הוצאות'!$D$66&lt;&gt;4),1.2,1)</f>
        <v>0</v>
      </c>
      <c r="AI16" s="227"/>
      <c r="AJ16" s="228"/>
      <c r="AK16" s="222"/>
      <c r="AL16" s="226"/>
      <c r="AM16" s="187">
        <f t="shared" si="5"/>
        <v>0</v>
      </c>
      <c r="AN16" s="15">
        <f>+(IF(OR($B16=0,$C16=0,$D16=0,$AI$2&gt;$ES$1),0,IF(OR(AI16=0,AK16=0,AL16=0),0,MIN((VLOOKUP($D16,$A$234:$C$241,3,0))*(IF($D16=6,AL16,AK16))*((MIN((VLOOKUP($D16,$A$234:$E$241,5,0)),(IF($D16=6,AK16,AL16))))),MIN((VLOOKUP($D16,$A$234:$C$241,3,0)),(AI16+AJ16))*(IF($D16=6,AL16,((MIN((VLOOKUP($D16,$A$234:$E$241,5,0)),AL16)))))))))/IF(AND($D16=2,'ראשי-פרטים כלליים וריכוז הוצאות'!$D$66&lt;&gt;4),1.2,1)</f>
        <v>0</v>
      </c>
      <c r="AO16" s="220"/>
      <c r="AP16" s="221"/>
      <c r="AQ16" s="222"/>
      <c r="AR16" s="226"/>
      <c r="AS16" s="187">
        <f t="shared" si="6"/>
        <v>0</v>
      </c>
      <c r="AT16" s="15">
        <f>+(IF(OR($B16=0,$C16=0,$D16=0,$AO$2&gt;$ES$1),0,IF(OR(AO16=0,AQ16=0,AR16=0),0,MIN((VLOOKUP($D16,$A$234:$C$241,3,0))*(IF($D16=6,AR16,AQ16))*((MIN((VLOOKUP($D16,$A$234:$E$241,5,0)),(IF($D16=6,AQ16,AR16))))),MIN((VLOOKUP($D16,$A$234:$C$241,3,0)),(AO16+AP16))*(IF($D16=6,AR16,((MIN((VLOOKUP($D16,$A$234:$E$241,5,0)),AR16)))))))))/IF(AND($D16=2,'ראשי-פרטים כלליים וריכוז הוצאות'!$D$66&lt;&gt;4),1.2,1)</f>
        <v>0</v>
      </c>
      <c r="AU16" s="224"/>
      <c r="AV16" s="225"/>
      <c r="AW16" s="222"/>
      <c r="AX16" s="226"/>
      <c r="AY16" s="187">
        <f t="shared" si="7"/>
        <v>0</v>
      </c>
      <c r="AZ16" s="15">
        <f>+(IF(OR($B16=0,$C16=0,$D16=0,$AU$2&gt;$ES$1),0,IF(OR(AU16=0,AW16=0,AX16=0),0,MIN((VLOOKUP($D16,$A$234:$C$241,3,0))*(IF($D16=6,AX16,AW16))*((MIN((VLOOKUP($D16,$A$234:$E$241,5,0)),(IF($D16=6,AW16,AX16))))),MIN((VLOOKUP($D16,$A$234:$C$241,3,0)),(AU16+AV16))*(IF($D16=6,AX16,((MIN((VLOOKUP($D16,$A$234:$E$241,5,0)),AX16)))))))))/IF(AND($D16=2,'ראשי-פרטים כלליים וריכוז הוצאות'!$D$66&lt;&gt;4),1.2,1)</f>
        <v>0</v>
      </c>
      <c r="BA16" s="227"/>
      <c r="BB16" s="228"/>
      <c r="BC16" s="222"/>
      <c r="BD16" s="226"/>
      <c r="BE16" s="187">
        <f t="shared" si="8"/>
        <v>0</v>
      </c>
      <c r="BF16" s="15">
        <f>+(IF(OR($B16=0,$C16=0,$D16=0,$BA$2&gt;$ES$1),0,IF(OR(BA16=0,BC16=0,BD16=0),0,MIN((VLOOKUP($D16,$A$234:$C$241,3,0))*(IF($D16=6,BD16,BC16))*((MIN((VLOOKUP($D16,$A$234:$E$241,5,0)),(IF($D16=6,BC16,BD16))))),MIN((VLOOKUP($D16,$A$234:$C$241,3,0)),(BA16+BB16))*(IF($D16=6,BD16,((MIN((VLOOKUP($D16,$A$234:$E$241,5,0)),BD16)))))))))/IF(AND($D16=2,'ראשי-פרטים כלליים וריכוז הוצאות'!$D$66&lt;&gt;4),1.2,1)</f>
        <v>0</v>
      </c>
      <c r="BG16" s="227"/>
      <c r="BH16" s="228"/>
      <c r="BI16" s="222"/>
      <c r="BJ16" s="226"/>
      <c r="BK16" s="187">
        <f t="shared" si="9"/>
        <v>0</v>
      </c>
      <c r="BL16" s="15">
        <f>+(IF(OR($B16=0,$C16=0,$D16=0,$BG$2&gt;$ES$1),0,IF(OR(BG16=0,BI16=0,BJ16=0),0,MIN((VLOOKUP($D16,$A$234:$C$241,3,0))*(IF($D16=6,BJ16,BI16))*((MIN((VLOOKUP($D16,$A$234:$E$241,5,0)),(IF($D16=6,BI16,BJ16))))),MIN((VLOOKUP($D16,$A$234:$C$241,3,0)),(BG16+BH16))*(IF($D16=6,BJ16,((MIN((VLOOKUP($D16,$A$234:$E$241,5,0)),BJ16)))))))))/IF(AND($D16=2,'ראשי-פרטים כלליים וריכוז הוצאות'!$D$66&lt;&gt;4),1.2,1)</f>
        <v>0</v>
      </c>
      <c r="BM16" s="227"/>
      <c r="BN16" s="228"/>
      <c r="BO16" s="222"/>
      <c r="BP16" s="226"/>
      <c r="BQ16" s="187">
        <f t="shared" si="10"/>
        <v>0</v>
      </c>
      <c r="BR16" s="15">
        <f>+(IF(OR($B16=0,$C16=0,$D16=0,$BM$2&gt;$ES$1),0,IF(OR(BM16=0,BO16=0,BP16=0),0,MIN((VLOOKUP($D16,$A$234:$C$241,3,0))*(IF($D16=6,BP16,BO16))*((MIN((VLOOKUP($D16,$A$234:$E$241,5,0)),(IF($D16=6,BO16,BP16))))),MIN((VLOOKUP($D16,$A$234:$C$241,3,0)),(BM16+BN16))*(IF($D16=6,BP16,((MIN((VLOOKUP($D16,$A$234:$E$241,5,0)),BP16)))))))))/IF(AND($D16=2,'ראשי-פרטים כלליים וריכוז הוצאות'!$D$66&lt;&gt;4),1.2,1)</f>
        <v>0</v>
      </c>
      <c r="BS16" s="227"/>
      <c r="BT16" s="228"/>
      <c r="BU16" s="222"/>
      <c r="BV16" s="226"/>
      <c r="BW16" s="187">
        <f t="shared" si="11"/>
        <v>0</v>
      </c>
      <c r="BX16" s="15">
        <f>+(IF(OR($B16=0,$C16=0,$D16=0,$BS$2&gt;$ES$1),0,IF(OR(BS16=0,BU16=0,BV16=0),0,MIN((VLOOKUP($D16,$A$234:$C$241,3,0))*(IF($D16=6,BV16,BU16))*((MIN((VLOOKUP($D16,$A$234:$E$241,5,0)),(IF($D16=6,BU16,BV16))))),MIN((VLOOKUP($D16,$A$234:$C$241,3,0)),(BS16+BT16))*(IF($D16=6,BV16,((MIN((VLOOKUP($D16,$A$234:$E$241,5,0)),BV16)))))))))/IF(AND($D16=2,'ראשי-פרטים כלליים וריכוז הוצאות'!$D$66&lt;&gt;4),1.2,1)</f>
        <v>0</v>
      </c>
      <c r="BY16" s="227"/>
      <c r="BZ16" s="228"/>
      <c r="CA16" s="222"/>
      <c r="CB16" s="226"/>
      <c r="CC16" s="187">
        <f t="shared" si="12"/>
        <v>0</v>
      </c>
      <c r="CD16" s="15">
        <f>+(IF(OR($B16=0,$C16=0,$D16=0,$BY$2&gt;$ES$1),0,IF(OR(BY16=0,CA16=0,CB16=0),0,MIN((VLOOKUP($D16,$A$234:$C$241,3,0))*(IF($D16=6,CB16,CA16))*((MIN((VLOOKUP($D16,$A$234:$E$241,5,0)),(IF($D16=6,CA16,CB16))))),MIN((VLOOKUP($D16,$A$234:$C$241,3,0)),(BY16+BZ16))*(IF($D16=6,CB16,((MIN((VLOOKUP($D16,$A$234:$E$241,5,0)),CB16)))))))))/IF(AND($D16=2,'ראשי-פרטים כלליים וריכוז הוצאות'!$D$66&lt;&gt;4),1.2,1)</f>
        <v>0</v>
      </c>
      <c r="CE16" s="227"/>
      <c r="CF16" s="228"/>
      <c r="CG16" s="222"/>
      <c r="CH16" s="226"/>
      <c r="CI16" s="187">
        <f t="shared" si="13"/>
        <v>0</v>
      </c>
      <c r="CJ16" s="15">
        <f>+(IF(OR($B16=0,$C16=0,$D16=0,$CE$2&gt;$ES$1),0,IF(OR(CE16=0,CG16=0,CH16=0),0,MIN((VLOOKUP($D16,$A$234:$C$241,3,0))*(IF($D16=6,CH16,CG16))*((MIN((VLOOKUP($D16,$A$234:$E$241,5,0)),(IF($D16=6,CG16,CH16))))),MIN((VLOOKUP($D16,$A$234:$C$241,3,0)),(CE16+CF16))*(IF($D16=6,CH16,((MIN((VLOOKUP($D16,$A$234:$E$241,5,0)),CH16)))))))))/IF(AND($D16=2,'ראשי-פרטים כלליים וריכוז הוצאות'!$D$66&lt;&gt;4),1.2,1)</f>
        <v>0</v>
      </c>
      <c r="CK16" s="227"/>
      <c r="CL16" s="228"/>
      <c r="CM16" s="222"/>
      <c r="CN16" s="226"/>
      <c r="CO16" s="187">
        <f t="shared" si="14"/>
        <v>0</v>
      </c>
      <c r="CP16" s="15">
        <f>+(IF(OR($B16=0,$C16=0,$D16=0,$CK$2&gt;$ES$1),0,IF(OR(CK16=0,CM16=0,CN16=0),0,MIN((VLOOKUP($D16,$A$234:$C$241,3,0))*(IF($D16=6,CN16,CM16))*((MIN((VLOOKUP($D16,$A$234:$E$241,5,0)),(IF($D16=6,CM16,CN16))))),MIN((VLOOKUP($D16,$A$234:$C$241,3,0)),(CK16+CL16))*(IF($D16=6,CN16,((MIN((VLOOKUP($D16,$A$234:$E$241,5,0)),CN16)))))))))/IF(AND($D16=2,'ראשי-פרטים כלליים וריכוז הוצאות'!$D$66&lt;&gt;4),1.2,1)</f>
        <v>0</v>
      </c>
      <c r="CQ16" s="227"/>
      <c r="CR16" s="228"/>
      <c r="CS16" s="222"/>
      <c r="CT16" s="226"/>
      <c r="CU16" s="187">
        <f t="shared" si="15"/>
        <v>0</v>
      </c>
      <c r="CV16" s="15">
        <f>+(IF(OR($B16=0,$C16=0,$D16=0,$CQ$2&gt;$ES$1),0,IF(OR(CQ16=0,CS16=0,CT16=0),0,MIN((VLOOKUP($D16,$A$234:$C$241,3,0))*(IF($D16=6,CT16,CS16))*((MIN((VLOOKUP($D16,$A$234:$E$241,5,0)),(IF($D16=6,CS16,CT16))))),MIN((VLOOKUP($D16,$A$234:$C$241,3,0)),(CQ16+CR16))*(IF($D16=6,CT16,((MIN((VLOOKUP($D16,$A$234:$E$241,5,0)),CT16)))))))))/IF(AND($D16=2,'ראשי-פרטים כלליים וריכוז הוצאות'!$D$66&lt;&gt;4),1.2,1)</f>
        <v>0</v>
      </c>
      <c r="CW16" s="227"/>
      <c r="CX16" s="228"/>
      <c r="CY16" s="222"/>
      <c r="CZ16" s="226"/>
      <c r="DA16" s="187">
        <f t="shared" si="16"/>
        <v>0</v>
      </c>
      <c r="DB16" s="15">
        <f>+(IF(OR($B16=0,$C16=0,$D16=0,$CW$2&gt;$ES$1),0,IF(OR(CW16=0,CY16=0,CZ16=0),0,MIN((VLOOKUP($D16,$A$234:$C$241,3,0))*(IF($D16=6,CZ16,CY16))*((MIN((VLOOKUP($D16,$A$234:$E$241,5,0)),(IF($D16=6,CY16,CZ16))))),MIN((VLOOKUP($D16,$A$234:$C$241,3,0)),(CW16+CX16))*(IF($D16=6,CZ16,((MIN((VLOOKUP($D16,$A$234:$E$241,5,0)),CZ16)))))))))/IF(AND($D16=2,'ראשי-פרטים כלליים וריכוז הוצאות'!$D$66&lt;&gt;4),1.2,1)</f>
        <v>0</v>
      </c>
      <c r="DC16" s="227"/>
      <c r="DD16" s="228"/>
      <c r="DE16" s="222"/>
      <c r="DF16" s="226"/>
      <c r="DG16" s="187">
        <f t="shared" si="17"/>
        <v>0</v>
      </c>
      <c r="DH16" s="15">
        <f>+(IF(OR($B16=0,$C16=0,$D16=0,$DC$2&gt;$ES$1),0,IF(OR(DC16=0,DE16=0,DF16=0),0,MIN((VLOOKUP($D16,$A$234:$C$241,3,0))*(IF($D16=6,DF16,DE16))*((MIN((VLOOKUP($D16,$A$234:$E$241,5,0)),(IF($D16=6,DE16,DF16))))),MIN((VLOOKUP($D16,$A$234:$C$241,3,0)),(DC16+DD16))*(IF($D16=6,DF16,((MIN((VLOOKUP($D16,$A$234:$E$241,5,0)),DF16)))))))))/IF(AND($D16=2,'ראשי-פרטים כלליים וריכוז הוצאות'!$D$66&lt;&gt;4),1.2,1)</f>
        <v>0</v>
      </c>
      <c r="DI16" s="227"/>
      <c r="DJ16" s="228"/>
      <c r="DK16" s="222"/>
      <c r="DL16" s="226"/>
      <c r="DM16" s="187">
        <f t="shared" si="18"/>
        <v>0</v>
      </c>
      <c r="DN16" s="15">
        <f>+(IF(OR($B16=0,$C16=0,$D16=0,$DC$2&gt;$ES$1),0,IF(OR(DI16=0,DK16=0,DL16=0),0,MIN((VLOOKUP($D16,$A$234:$C$241,3,0))*(IF($D16=6,DL16,DK16))*((MIN((VLOOKUP($D16,$A$234:$E$241,5,0)),(IF($D16=6,DK16,DL16))))),MIN((VLOOKUP($D16,$A$234:$C$241,3,0)),(DI16+DJ16))*(IF($D16=6,DL16,((MIN((VLOOKUP($D16,$A$234:$E$241,5,0)),DL16)))))))))/IF(AND($D16=2,'ראשי-פרטים כלליים וריכוז הוצאות'!$D$66&lt;&gt;4),1.2,1)</f>
        <v>0</v>
      </c>
      <c r="DO16" s="227"/>
      <c r="DP16" s="228"/>
      <c r="DQ16" s="222"/>
      <c r="DR16" s="226"/>
      <c r="DS16" s="187">
        <f t="shared" si="19"/>
        <v>0</v>
      </c>
      <c r="DT16" s="15">
        <f>+(IF(OR($B16=0,$C16=0,$D16=0,$DC$2&gt;$ES$1),0,IF(OR(DO16=0,DQ16=0,DR16=0),0,MIN((VLOOKUP($D16,$A$234:$C$241,3,0))*(IF($D16=6,DR16,DQ16))*((MIN((VLOOKUP($D16,$A$234:$E$241,5,0)),(IF($D16=6,DQ16,DR16))))),MIN((VLOOKUP($D16,$A$234:$C$241,3,0)),(DO16+DP16))*(IF($D16=6,DR16,((MIN((VLOOKUP($D16,$A$234:$E$241,5,0)),DR16)))))))))/IF(AND($D16=2,'ראשי-פרטים כלליים וריכוז הוצאות'!$D$66&lt;&gt;4),1.2,1)</f>
        <v>0</v>
      </c>
      <c r="DU16" s="227"/>
      <c r="DV16" s="228"/>
      <c r="DW16" s="222"/>
      <c r="DX16" s="226"/>
      <c r="DY16" s="187">
        <f t="shared" si="20"/>
        <v>0</v>
      </c>
      <c r="DZ16" s="15">
        <f>+(IF(OR($B16=0,$C16=0,$D16=0,$DC$2&gt;$ES$1),0,IF(OR(DU16=0,DW16=0,DX16=0),0,MIN((VLOOKUP($D16,$A$234:$C$241,3,0))*(IF($D16=6,DX16,DW16))*((MIN((VLOOKUP($D16,$A$234:$E$241,5,0)),(IF($D16=6,DW16,DX16))))),MIN((VLOOKUP($D16,$A$234:$C$241,3,0)),(DU16+DV16))*(IF($D16=6,DX16,((MIN((VLOOKUP($D16,$A$234:$E$241,5,0)),DX16)))))))))/IF(AND($D16=2,'ראשי-פרטים כלליים וריכוז הוצאות'!$D$66&lt;&gt;4),1.2,1)</f>
        <v>0</v>
      </c>
      <c r="EA16" s="227"/>
      <c r="EB16" s="228"/>
      <c r="EC16" s="222"/>
      <c r="ED16" s="226"/>
      <c r="EE16" s="187">
        <f t="shared" si="21"/>
        <v>0</v>
      </c>
      <c r="EF16" s="15">
        <f>+(IF(OR($B16=0,$C16=0,$D16=0,$DC$2&gt;$ES$1),0,IF(OR(EA16=0,EC16=0,ED16=0),0,MIN((VLOOKUP($D16,$A$234:$C$241,3,0))*(IF($D16=6,ED16,EC16))*((MIN((VLOOKUP($D16,$A$234:$E$241,5,0)),(IF($D16=6,EC16,ED16))))),MIN((VLOOKUP($D16,$A$234:$C$241,3,0)),(EA16+EB16))*(IF($D16=6,ED16,((MIN((VLOOKUP($D16,$A$234:$E$241,5,0)),ED16)))))))))/IF(AND($D16=2,'ראשי-פרטים כלליים וריכוז הוצאות'!$D$66&lt;&gt;4),1.2,1)</f>
        <v>0</v>
      </c>
      <c r="EG16" s="227"/>
      <c r="EH16" s="228"/>
      <c r="EI16" s="222"/>
      <c r="EJ16" s="226"/>
      <c r="EK16" s="187">
        <f t="shared" si="22"/>
        <v>0</v>
      </c>
      <c r="EL16" s="15">
        <f>+(IF(OR($B16=0,$C16=0,$D16=0,$DC$2&gt;$ES$1),0,IF(OR(EG16=0,EI16=0,EJ16=0),0,MIN((VLOOKUP($D16,$A$234:$C$241,3,0))*(IF($D16=6,EJ16,EI16))*((MIN((VLOOKUP($D16,$A$234:$E$241,5,0)),(IF($D16=6,EI16,EJ16))))),MIN((VLOOKUP($D16,$A$234:$C$241,3,0)),(EG16+EH16))*(IF($D16=6,EJ16,((MIN((VLOOKUP($D16,$A$234:$E$241,5,0)),EJ16)))))))))/IF(AND($D16=2,'ראשי-פרטים כלליים וריכוז הוצאות'!$D$66&lt;&gt;4),1.2,1)</f>
        <v>0</v>
      </c>
      <c r="EM16" s="227"/>
      <c r="EN16" s="228"/>
      <c r="EO16" s="222"/>
      <c r="EP16" s="226"/>
      <c r="EQ16" s="187">
        <f t="shared" si="23"/>
        <v>0</v>
      </c>
      <c r="ER16" s="15">
        <f>+(IF(OR($B16=0,$C16=0,$D16=0,$DC$2&gt;$ES$1),0,IF(OR(EM16=0,EO16=0,EP16=0),0,MIN((VLOOKUP($D16,$A$234:$C$241,3,0))*(IF($D16=6,EP16,EO16))*((MIN((VLOOKUP($D16,$A$234:$E$241,5,0)),(IF($D16=6,EO16,EP16))))),MIN((VLOOKUP($D16,$A$234:$C$241,3,0)),(EM16+EN16))*(IF($D16=6,EP16,((MIN((VLOOKUP($D16,$A$234:$E$241,5,0)),EP16)))))))))/IF(AND($D16=2,'ראשי-פרטים כלליים וריכוז הוצאות'!$D$66&lt;&gt;4),1.2,1)</f>
        <v>0</v>
      </c>
      <c r="ES16" s="62">
        <f t="shared" si="24"/>
        <v>0</v>
      </c>
      <c r="ET16" s="183">
        <f t="shared" si="25"/>
        <v>9.9999999999999995E-7</v>
      </c>
      <c r="EU16" s="184">
        <f t="shared" si="26"/>
        <v>0</v>
      </c>
      <c r="EV16" s="62">
        <f t="shared" si="27"/>
        <v>0</v>
      </c>
      <c r="EW16" s="62">
        <v>0</v>
      </c>
      <c r="EX16" s="15">
        <f t="shared" si="28"/>
        <v>0</v>
      </c>
      <c r="EY16" s="219"/>
      <c r="EZ16" s="62">
        <f>MIN(EX16+EY16*ET16*ES16/$FA$1/IF(AND($D16=2,'ראשי-פרטים כלליים וריכוז הוצאות'!$D$66&lt;&gt;4),1.2,1),IF($D16&gt;0,VLOOKUP($D16,$A$234:$C$241,3,0)*12*EU16,0))</f>
        <v>0</v>
      </c>
      <c r="FA16" s="229"/>
      <c r="FB16" s="293">
        <f t="shared" si="29"/>
        <v>0</v>
      </c>
      <c r="FC16" s="296">
        <f t="shared" si="30"/>
        <v>0</v>
      </c>
      <c r="FD16" s="62">
        <f t="shared" si="31"/>
        <v>0</v>
      </c>
      <c r="FE16" s="62">
        <f t="shared" si="32"/>
        <v>0</v>
      </c>
      <c r="FF16" s="184">
        <f t="shared" si="33"/>
        <v>0</v>
      </c>
      <c r="FG16" s="62">
        <f t="shared" si="34"/>
        <v>0</v>
      </c>
      <c r="FH16" s="62">
        <f t="shared" si="35"/>
        <v>0</v>
      </c>
      <c r="FI16" s="274"/>
      <c r="FJ16" s="274"/>
      <c r="FK16" s="297"/>
    </row>
    <row r="17" spans="1:167" s="6" customFormat="1" ht="24" customHeight="1" x14ac:dyDescent="0.2">
      <c r="A17" s="112">
        <v>14</v>
      </c>
      <c r="B17" s="232"/>
      <c r="C17" s="232"/>
      <c r="D17" s="230"/>
      <c r="E17" s="220"/>
      <c r="F17" s="221"/>
      <c r="G17" s="222"/>
      <c r="H17" s="223"/>
      <c r="I17" s="187">
        <f t="shared" si="0"/>
        <v>0</v>
      </c>
      <c r="J17" s="15">
        <f>(IF(OR($B17=0,$C17=0,$D17=0,$E$2&gt;$ES$1),0,IF(OR($E17=0,$G17=0,$H17=0),0,MIN((VLOOKUP($D17,$A$234:$C$241,3,0))*(IF($D17=6,$H17,$G17))*((MIN((VLOOKUP($D17,$A$234:$E$241,5,0)),(IF($D17=6,$G17,$H17))))),MIN((VLOOKUP($D17,$A$234:$C$241,3,0)),($E17+$F17))*(IF($D17=6,$H17,((MIN((VLOOKUP($D17,$A$234:$E$241,5,0)),$H17)))))))))/IF(AND($D17=2,'ראשי-פרטים כלליים וריכוז הוצאות'!$D$66&lt;&gt;4),1.2,1)</f>
        <v>0</v>
      </c>
      <c r="K17" s="224"/>
      <c r="L17" s="225"/>
      <c r="M17" s="222"/>
      <c r="N17" s="226"/>
      <c r="O17" s="187">
        <f t="shared" si="1"/>
        <v>0</v>
      </c>
      <c r="P17" s="15">
        <f>+(IF(OR($B17=0,$C17=0,$D17=0,$K$2&gt;$ES$1),0,IF(OR($K17=0,$M17=0,$N17=0),0,MIN((VLOOKUP($D17,$A$234:$C$241,3,0))*(IF($D17=6,$N17,$M17))*((MIN((VLOOKUP($D17,$A$234:$E$241,5,0)),(IF($D17=6,$M17,$N17))))),MIN((VLOOKUP($D17,$A$234:$C$241,3,0)),($K17+$L17))*(IF($D17=6,$N17,((MIN((VLOOKUP($D17,$A$234:$E$241,5,0)),$N17)))))))))/IF(AND($D17=2,'ראשי-פרטים כלליים וריכוז הוצאות'!$D$66&lt;&gt;4),1.2,1)</f>
        <v>0</v>
      </c>
      <c r="Q17" s="227"/>
      <c r="R17" s="228"/>
      <c r="S17" s="222"/>
      <c r="T17" s="226"/>
      <c r="U17" s="187">
        <f t="shared" si="2"/>
        <v>0</v>
      </c>
      <c r="V17" s="15">
        <f>+(IF(OR($B17=0,$C17=0,$D17=0,$Q$2&gt;$ES$1),0,IF(OR(Q17=0,S17=0,T17=0),0,MIN((VLOOKUP($D17,$A$234:$C$241,3,0))*(IF($D17=6,T17,S17))*((MIN((VLOOKUP($D17,$A$234:$E$241,5,0)),(IF($D17=6,S17,T17))))),MIN((VLOOKUP($D17,$A$234:$C$241,3,0)),(Q17+R17))*(IF($D17=6,T17,((MIN((VLOOKUP($D17,$A$234:$E$241,5,0)),T17)))))))))/IF(AND($D17=2,'ראשי-פרטים כלליים וריכוז הוצאות'!$D$66&lt;&gt;4),1.2,1)</f>
        <v>0</v>
      </c>
      <c r="W17" s="220"/>
      <c r="X17" s="221"/>
      <c r="Y17" s="222"/>
      <c r="Z17" s="226"/>
      <c r="AA17" s="187">
        <f t="shared" si="3"/>
        <v>0</v>
      </c>
      <c r="AB17" s="15">
        <f>+(IF(OR($B17=0,$C17=0,$D17=0,$W$2&gt;$ES$1),0,IF(OR(W17=0,Y17=0,Z17=0),0,MIN((VLOOKUP($D17,$A$234:$C$241,3,0))*(IF($D17=6,Z17,Y17))*((MIN((VLOOKUP($D17,$A$234:$E$241,5,0)),(IF($D17=6,Y17,Z17))))),MIN((VLOOKUP($D17,$A$234:$C$241,3,0)),(W17+X17))*(IF($D17=6,Z17,((MIN((VLOOKUP($D17,$A$234:$E$241,5,0)),Z17)))))))))/IF(AND($D17=2,'ראשי-פרטים כלליים וריכוז הוצאות'!$D$66&lt;&gt;4),1.2,1)</f>
        <v>0</v>
      </c>
      <c r="AC17" s="224"/>
      <c r="AD17" s="225"/>
      <c r="AE17" s="222"/>
      <c r="AF17" s="226"/>
      <c r="AG17" s="187">
        <f t="shared" si="4"/>
        <v>0</v>
      </c>
      <c r="AH17" s="15">
        <f>+(IF(OR($B17=0,$C17=0,$D17=0,$AC$2&gt;$ES$1),0,IF(OR(AC17=0,AE17=0,AF17=0),0,MIN((VLOOKUP($D17,$A$234:$C$241,3,0))*(IF($D17=6,AF17,AE17))*((MIN((VLOOKUP($D17,$A$234:$E$241,5,0)),(IF($D17=6,AE17,AF17))))),MIN((VLOOKUP($D17,$A$234:$C$241,3,0)),(AC17+AD17))*(IF($D17=6,AF17,((MIN((VLOOKUP($D17,$A$234:$E$241,5,0)),AF17)))))))))/IF(AND($D17=2,'ראשי-פרטים כלליים וריכוז הוצאות'!$D$66&lt;&gt;4),1.2,1)</f>
        <v>0</v>
      </c>
      <c r="AI17" s="227"/>
      <c r="AJ17" s="228"/>
      <c r="AK17" s="222"/>
      <c r="AL17" s="226"/>
      <c r="AM17" s="187">
        <f t="shared" si="5"/>
        <v>0</v>
      </c>
      <c r="AN17" s="15">
        <f>+(IF(OR($B17=0,$C17=0,$D17=0,$AI$2&gt;$ES$1),0,IF(OR(AI17=0,AK17=0,AL17=0),0,MIN((VLOOKUP($D17,$A$234:$C$241,3,0))*(IF($D17=6,AL17,AK17))*((MIN((VLOOKUP($D17,$A$234:$E$241,5,0)),(IF($D17=6,AK17,AL17))))),MIN((VLOOKUP($D17,$A$234:$C$241,3,0)),(AI17+AJ17))*(IF($D17=6,AL17,((MIN((VLOOKUP($D17,$A$234:$E$241,5,0)),AL17)))))))))/IF(AND($D17=2,'ראשי-פרטים כלליים וריכוז הוצאות'!$D$66&lt;&gt;4),1.2,1)</f>
        <v>0</v>
      </c>
      <c r="AO17" s="220"/>
      <c r="AP17" s="221"/>
      <c r="AQ17" s="222"/>
      <c r="AR17" s="226"/>
      <c r="AS17" s="187">
        <f t="shared" si="6"/>
        <v>0</v>
      </c>
      <c r="AT17" s="15">
        <f>+(IF(OR($B17=0,$C17=0,$D17=0,$AO$2&gt;$ES$1),0,IF(OR(AO17=0,AQ17=0,AR17=0),0,MIN((VLOOKUP($D17,$A$234:$C$241,3,0))*(IF($D17=6,AR17,AQ17))*((MIN((VLOOKUP($D17,$A$234:$E$241,5,0)),(IF($D17=6,AQ17,AR17))))),MIN((VLOOKUP($D17,$A$234:$C$241,3,0)),(AO17+AP17))*(IF($D17=6,AR17,((MIN((VLOOKUP($D17,$A$234:$E$241,5,0)),AR17)))))))))/IF(AND($D17=2,'ראשי-פרטים כלליים וריכוז הוצאות'!$D$66&lt;&gt;4),1.2,1)</f>
        <v>0</v>
      </c>
      <c r="AU17" s="224"/>
      <c r="AV17" s="225"/>
      <c r="AW17" s="222"/>
      <c r="AX17" s="226"/>
      <c r="AY17" s="187">
        <f t="shared" si="7"/>
        <v>0</v>
      </c>
      <c r="AZ17" s="15">
        <f>+(IF(OR($B17=0,$C17=0,$D17=0,$AU$2&gt;$ES$1),0,IF(OR(AU17=0,AW17=0,AX17=0),0,MIN((VLOOKUP($D17,$A$234:$C$241,3,0))*(IF($D17=6,AX17,AW17))*((MIN((VLOOKUP($D17,$A$234:$E$241,5,0)),(IF($D17=6,AW17,AX17))))),MIN((VLOOKUP($D17,$A$234:$C$241,3,0)),(AU17+AV17))*(IF($D17=6,AX17,((MIN((VLOOKUP($D17,$A$234:$E$241,5,0)),AX17)))))))))/IF(AND($D17=2,'ראשי-פרטים כלליים וריכוז הוצאות'!$D$66&lt;&gt;4),1.2,1)</f>
        <v>0</v>
      </c>
      <c r="BA17" s="227"/>
      <c r="BB17" s="228"/>
      <c r="BC17" s="222"/>
      <c r="BD17" s="226"/>
      <c r="BE17" s="187">
        <f t="shared" si="8"/>
        <v>0</v>
      </c>
      <c r="BF17" s="15">
        <f>+(IF(OR($B17=0,$C17=0,$D17=0,$BA$2&gt;$ES$1),0,IF(OR(BA17=0,BC17=0,BD17=0),0,MIN((VLOOKUP($D17,$A$234:$C$241,3,0))*(IF($D17=6,BD17,BC17))*((MIN((VLOOKUP($D17,$A$234:$E$241,5,0)),(IF($D17=6,BC17,BD17))))),MIN((VLOOKUP($D17,$A$234:$C$241,3,0)),(BA17+BB17))*(IF($D17=6,BD17,((MIN((VLOOKUP($D17,$A$234:$E$241,5,0)),BD17)))))))))/IF(AND($D17=2,'ראשי-פרטים כלליים וריכוז הוצאות'!$D$66&lt;&gt;4),1.2,1)</f>
        <v>0</v>
      </c>
      <c r="BG17" s="227"/>
      <c r="BH17" s="228"/>
      <c r="BI17" s="222"/>
      <c r="BJ17" s="226"/>
      <c r="BK17" s="187">
        <f t="shared" si="9"/>
        <v>0</v>
      </c>
      <c r="BL17" s="15">
        <f>+(IF(OR($B17=0,$C17=0,$D17=0,$BG$2&gt;$ES$1),0,IF(OR(BG17=0,BI17=0,BJ17=0),0,MIN((VLOOKUP($D17,$A$234:$C$241,3,0))*(IF($D17=6,BJ17,BI17))*((MIN((VLOOKUP($D17,$A$234:$E$241,5,0)),(IF($D17=6,BI17,BJ17))))),MIN((VLOOKUP($D17,$A$234:$C$241,3,0)),(BG17+BH17))*(IF($D17=6,BJ17,((MIN((VLOOKUP($D17,$A$234:$E$241,5,0)),BJ17)))))))))/IF(AND($D17=2,'ראשי-פרטים כלליים וריכוז הוצאות'!$D$66&lt;&gt;4),1.2,1)</f>
        <v>0</v>
      </c>
      <c r="BM17" s="227"/>
      <c r="BN17" s="228"/>
      <c r="BO17" s="222"/>
      <c r="BP17" s="226"/>
      <c r="BQ17" s="187">
        <f t="shared" si="10"/>
        <v>0</v>
      </c>
      <c r="BR17" s="15">
        <f>+(IF(OR($B17=0,$C17=0,$D17=0,$BM$2&gt;$ES$1),0,IF(OR(BM17=0,BO17=0,BP17=0),0,MIN((VLOOKUP($D17,$A$234:$C$241,3,0))*(IF($D17=6,BP17,BO17))*((MIN((VLOOKUP($D17,$A$234:$E$241,5,0)),(IF($D17=6,BO17,BP17))))),MIN((VLOOKUP($D17,$A$234:$C$241,3,0)),(BM17+BN17))*(IF($D17=6,BP17,((MIN((VLOOKUP($D17,$A$234:$E$241,5,0)),BP17)))))))))/IF(AND($D17=2,'ראשי-פרטים כלליים וריכוז הוצאות'!$D$66&lt;&gt;4),1.2,1)</f>
        <v>0</v>
      </c>
      <c r="BS17" s="227"/>
      <c r="BT17" s="228"/>
      <c r="BU17" s="222"/>
      <c r="BV17" s="226"/>
      <c r="BW17" s="187">
        <f t="shared" si="11"/>
        <v>0</v>
      </c>
      <c r="BX17" s="15">
        <f>+(IF(OR($B17=0,$C17=0,$D17=0,$BS$2&gt;$ES$1),0,IF(OR(BS17=0,BU17=0,BV17=0),0,MIN((VLOOKUP($D17,$A$234:$C$241,3,0))*(IF($D17=6,BV17,BU17))*((MIN((VLOOKUP($D17,$A$234:$E$241,5,0)),(IF($D17=6,BU17,BV17))))),MIN((VLOOKUP($D17,$A$234:$C$241,3,0)),(BS17+BT17))*(IF($D17=6,BV17,((MIN((VLOOKUP($D17,$A$234:$E$241,5,0)),BV17)))))))))/IF(AND($D17=2,'ראשי-פרטים כלליים וריכוז הוצאות'!$D$66&lt;&gt;4),1.2,1)</f>
        <v>0</v>
      </c>
      <c r="BY17" s="227"/>
      <c r="BZ17" s="228"/>
      <c r="CA17" s="222"/>
      <c r="CB17" s="226"/>
      <c r="CC17" s="187">
        <f t="shared" si="12"/>
        <v>0</v>
      </c>
      <c r="CD17" s="15">
        <f>+(IF(OR($B17=0,$C17=0,$D17=0,$BY$2&gt;$ES$1),0,IF(OR(BY17=0,CA17=0,CB17=0),0,MIN((VLOOKUP($D17,$A$234:$C$241,3,0))*(IF($D17=6,CB17,CA17))*((MIN((VLOOKUP($D17,$A$234:$E$241,5,0)),(IF($D17=6,CA17,CB17))))),MIN((VLOOKUP($D17,$A$234:$C$241,3,0)),(BY17+BZ17))*(IF($D17=6,CB17,((MIN((VLOOKUP($D17,$A$234:$E$241,5,0)),CB17)))))))))/IF(AND($D17=2,'ראשי-פרטים כלליים וריכוז הוצאות'!$D$66&lt;&gt;4),1.2,1)</f>
        <v>0</v>
      </c>
      <c r="CE17" s="227"/>
      <c r="CF17" s="228"/>
      <c r="CG17" s="222"/>
      <c r="CH17" s="226"/>
      <c r="CI17" s="187">
        <f t="shared" si="13"/>
        <v>0</v>
      </c>
      <c r="CJ17" s="15">
        <f>+(IF(OR($B17=0,$C17=0,$D17=0,$CE$2&gt;$ES$1),0,IF(OR(CE17=0,CG17=0,CH17=0),0,MIN((VLOOKUP($D17,$A$234:$C$241,3,0))*(IF($D17=6,CH17,CG17))*((MIN((VLOOKUP($D17,$A$234:$E$241,5,0)),(IF($D17=6,CG17,CH17))))),MIN((VLOOKUP($D17,$A$234:$C$241,3,0)),(CE17+CF17))*(IF($D17=6,CH17,((MIN((VLOOKUP($D17,$A$234:$E$241,5,0)),CH17)))))))))/IF(AND($D17=2,'ראשי-פרטים כלליים וריכוז הוצאות'!$D$66&lt;&gt;4),1.2,1)</f>
        <v>0</v>
      </c>
      <c r="CK17" s="227"/>
      <c r="CL17" s="228"/>
      <c r="CM17" s="222"/>
      <c r="CN17" s="226"/>
      <c r="CO17" s="187">
        <f t="shared" si="14"/>
        <v>0</v>
      </c>
      <c r="CP17" s="15">
        <f>+(IF(OR($B17=0,$C17=0,$D17=0,$CK$2&gt;$ES$1),0,IF(OR(CK17=0,CM17=0,CN17=0),0,MIN((VLOOKUP($D17,$A$234:$C$241,3,0))*(IF($D17=6,CN17,CM17))*((MIN((VLOOKUP($D17,$A$234:$E$241,5,0)),(IF($D17=6,CM17,CN17))))),MIN((VLOOKUP($D17,$A$234:$C$241,3,0)),(CK17+CL17))*(IF($D17=6,CN17,((MIN((VLOOKUP($D17,$A$234:$E$241,5,0)),CN17)))))))))/IF(AND($D17=2,'ראשי-פרטים כלליים וריכוז הוצאות'!$D$66&lt;&gt;4),1.2,1)</f>
        <v>0</v>
      </c>
      <c r="CQ17" s="227"/>
      <c r="CR17" s="228"/>
      <c r="CS17" s="222"/>
      <c r="CT17" s="226"/>
      <c r="CU17" s="187">
        <f t="shared" si="15"/>
        <v>0</v>
      </c>
      <c r="CV17" s="15">
        <f>+(IF(OR($B17=0,$C17=0,$D17=0,$CQ$2&gt;$ES$1),0,IF(OR(CQ17=0,CS17=0,CT17=0),0,MIN((VLOOKUP($D17,$A$234:$C$241,3,0))*(IF($D17=6,CT17,CS17))*((MIN((VLOOKUP($D17,$A$234:$E$241,5,0)),(IF($D17=6,CS17,CT17))))),MIN((VLOOKUP($D17,$A$234:$C$241,3,0)),(CQ17+CR17))*(IF($D17=6,CT17,((MIN((VLOOKUP($D17,$A$234:$E$241,5,0)),CT17)))))))))/IF(AND($D17=2,'ראשי-פרטים כלליים וריכוז הוצאות'!$D$66&lt;&gt;4),1.2,1)</f>
        <v>0</v>
      </c>
      <c r="CW17" s="227"/>
      <c r="CX17" s="228"/>
      <c r="CY17" s="222"/>
      <c r="CZ17" s="226"/>
      <c r="DA17" s="187">
        <f t="shared" si="16"/>
        <v>0</v>
      </c>
      <c r="DB17" s="15">
        <f>+(IF(OR($B17=0,$C17=0,$D17=0,$CW$2&gt;$ES$1),0,IF(OR(CW17=0,CY17=0,CZ17=0),0,MIN((VLOOKUP($D17,$A$234:$C$241,3,0))*(IF($D17=6,CZ17,CY17))*((MIN((VLOOKUP($D17,$A$234:$E$241,5,0)),(IF($D17=6,CY17,CZ17))))),MIN((VLOOKUP($D17,$A$234:$C$241,3,0)),(CW17+CX17))*(IF($D17=6,CZ17,((MIN((VLOOKUP($D17,$A$234:$E$241,5,0)),CZ17)))))))))/IF(AND($D17=2,'ראשי-פרטים כלליים וריכוז הוצאות'!$D$66&lt;&gt;4),1.2,1)</f>
        <v>0</v>
      </c>
      <c r="DC17" s="227"/>
      <c r="DD17" s="228"/>
      <c r="DE17" s="222"/>
      <c r="DF17" s="226"/>
      <c r="DG17" s="187">
        <f t="shared" si="17"/>
        <v>0</v>
      </c>
      <c r="DH17" s="15">
        <f>+(IF(OR($B17=0,$C17=0,$D17=0,$DC$2&gt;$ES$1),0,IF(OR(DC17=0,DE17=0,DF17=0),0,MIN((VLOOKUP($D17,$A$234:$C$241,3,0))*(IF($D17=6,DF17,DE17))*((MIN((VLOOKUP($D17,$A$234:$E$241,5,0)),(IF($D17=6,DE17,DF17))))),MIN((VLOOKUP($D17,$A$234:$C$241,3,0)),(DC17+DD17))*(IF($D17=6,DF17,((MIN((VLOOKUP($D17,$A$234:$E$241,5,0)),DF17)))))))))/IF(AND($D17=2,'ראשי-פרטים כלליים וריכוז הוצאות'!$D$66&lt;&gt;4),1.2,1)</f>
        <v>0</v>
      </c>
      <c r="DI17" s="227"/>
      <c r="DJ17" s="228"/>
      <c r="DK17" s="222"/>
      <c r="DL17" s="226"/>
      <c r="DM17" s="187">
        <f t="shared" si="18"/>
        <v>0</v>
      </c>
      <c r="DN17" s="15">
        <f>+(IF(OR($B17=0,$C17=0,$D17=0,$DC$2&gt;$ES$1),0,IF(OR(DI17=0,DK17=0,DL17=0),0,MIN((VLOOKUP($D17,$A$234:$C$241,3,0))*(IF($D17=6,DL17,DK17))*((MIN((VLOOKUP($D17,$A$234:$E$241,5,0)),(IF($D17=6,DK17,DL17))))),MIN((VLOOKUP($D17,$A$234:$C$241,3,0)),(DI17+DJ17))*(IF($D17=6,DL17,((MIN((VLOOKUP($D17,$A$234:$E$241,5,0)),DL17)))))))))/IF(AND($D17=2,'ראשי-פרטים כלליים וריכוז הוצאות'!$D$66&lt;&gt;4),1.2,1)</f>
        <v>0</v>
      </c>
      <c r="DO17" s="227"/>
      <c r="DP17" s="228"/>
      <c r="DQ17" s="222"/>
      <c r="DR17" s="226"/>
      <c r="DS17" s="187">
        <f t="shared" si="19"/>
        <v>0</v>
      </c>
      <c r="DT17" s="15">
        <f>+(IF(OR($B17=0,$C17=0,$D17=0,$DC$2&gt;$ES$1),0,IF(OR(DO17=0,DQ17=0,DR17=0),0,MIN((VLOOKUP($D17,$A$234:$C$241,3,0))*(IF($D17=6,DR17,DQ17))*((MIN((VLOOKUP($D17,$A$234:$E$241,5,0)),(IF($D17=6,DQ17,DR17))))),MIN((VLOOKUP($D17,$A$234:$C$241,3,0)),(DO17+DP17))*(IF($D17=6,DR17,((MIN((VLOOKUP($D17,$A$234:$E$241,5,0)),DR17)))))))))/IF(AND($D17=2,'ראשי-פרטים כלליים וריכוז הוצאות'!$D$66&lt;&gt;4),1.2,1)</f>
        <v>0</v>
      </c>
      <c r="DU17" s="227"/>
      <c r="DV17" s="228"/>
      <c r="DW17" s="222"/>
      <c r="DX17" s="226"/>
      <c r="DY17" s="187">
        <f t="shared" si="20"/>
        <v>0</v>
      </c>
      <c r="DZ17" s="15">
        <f>+(IF(OR($B17=0,$C17=0,$D17=0,$DC$2&gt;$ES$1),0,IF(OR(DU17=0,DW17=0,DX17=0),0,MIN((VLOOKUP($D17,$A$234:$C$241,3,0))*(IF($D17=6,DX17,DW17))*((MIN((VLOOKUP($D17,$A$234:$E$241,5,0)),(IF($D17=6,DW17,DX17))))),MIN((VLOOKUP($D17,$A$234:$C$241,3,0)),(DU17+DV17))*(IF($D17=6,DX17,((MIN((VLOOKUP($D17,$A$234:$E$241,5,0)),DX17)))))))))/IF(AND($D17=2,'ראשי-פרטים כלליים וריכוז הוצאות'!$D$66&lt;&gt;4),1.2,1)</f>
        <v>0</v>
      </c>
      <c r="EA17" s="227"/>
      <c r="EB17" s="228"/>
      <c r="EC17" s="222"/>
      <c r="ED17" s="226"/>
      <c r="EE17" s="187">
        <f t="shared" si="21"/>
        <v>0</v>
      </c>
      <c r="EF17" s="15">
        <f>+(IF(OR($B17=0,$C17=0,$D17=0,$DC$2&gt;$ES$1),0,IF(OR(EA17=0,EC17=0,ED17=0),0,MIN((VLOOKUP($D17,$A$234:$C$241,3,0))*(IF($D17=6,ED17,EC17))*((MIN((VLOOKUP($D17,$A$234:$E$241,5,0)),(IF($D17=6,EC17,ED17))))),MIN((VLOOKUP($D17,$A$234:$C$241,3,0)),(EA17+EB17))*(IF($D17=6,ED17,((MIN((VLOOKUP($D17,$A$234:$E$241,5,0)),ED17)))))))))/IF(AND($D17=2,'ראשי-פרטים כלליים וריכוז הוצאות'!$D$66&lt;&gt;4),1.2,1)</f>
        <v>0</v>
      </c>
      <c r="EG17" s="227"/>
      <c r="EH17" s="228"/>
      <c r="EI17" s="222"/>
      <c r="EJ17" s="226"/>
      <c r="EK17" s="187">
        <f t="shared" si="22"/>
        <v>0</v>
      </c>
      <c r="EL17" s="15">
        <f>+(IF(OR($B17=0,$C17=0,$D17=0,$DC$2&gt;$ES$1),0,IF(OR(EG17=0,EI17=0,EJ17=0),0,MIN((VLOOKUP($D17,$A$234:$C$241,3,0))*(IF($D17=6,EJ17,EI17))*((MIN((VLOOKUP($D17,$A$234:$E$241,5,0)),(IF($D17=6,EI17,EJ17))))),MIN((VLOOKUP($D17,$A$234:$C$241,3,0)),(EG17+EH17))*(IF($D17=6,EJ17,((MIN((VLOOKUP($D17,$A$234:$E$241,5,0)),EJ17)))))))))/IF(AND($D17=2,'ראשי-פרטים כלליים וריכוז הוצאות'!$D$66&lt;&gt;4),1.2,1)</f>
        <v>0</v>
      </c>
      <c r="EM17" s="227"/>
      <c r="EN17" s="228"/>
      <c r="EO17" s="222"/>
      <c r="EP17" s="226"/>
      <c r="EQ17" s="187">
        <f t="shared" si="23"/>
        <v>0</v>
      </c>
      <c r="ER17" s="15">
        <f>+(IF(OR($B17=0,$C17=0,$D17=0,$DC$2&gt;$ES$1),0,IF(OR(EM17=0,EO17=0,EP17=0),0,MIN((VLOOKUP($D17,$A$234:$C$241,3,0))*(IF($D17=6,EP17,EO17))*((MIN((VLOOKUP($D17,$A$234:$E$241,5,0)),(IF($D17=6,EO17,EP17))))),MIN((VLOOKUP($D17,$A$234:$C$241,3,0)),(EM17+EN17))*(IF($D17=6,EP17,((MIN((VLOOKUP($D17,$A$234:$E$241,5,0)),EP17)))))))))/IF(AND($D17=2,'ראשי-פרטים כלליים וריכוז הוצאות'!$D$66&lt;&gt;4),1.2,1)</f>
        <v>0</v>
      </c>
      <c r="ES17" s="62">
        <f t="shared" si="24"/>
        <v>0</v>
      </c>
      <c r="ET17" s="183">
        <f t="shared" si="25"/>
        <v>9.9999999999999995E-7</v>
      </c>
      <c r="EU17" s="184">
        <f t="shared" si="26"/>
        <v>0</v>
      </c>
      <c r="EV17" s="62">
        <f t="shared" si="27"/>
        <v>0</v>
      </c>
      <c r="EW17" s="62">
        <v>0</v>
      </c>
      <c r="EX17" s="15">
        <f t="shared" si="28"/>
        <v>0</v>
      </c>
      <c r="EY17" s="219"/>
      <c r="EZ17" s="62">
        <f>MIN(EX17+EY17*ET17*ES17/$FA$1/IF(AND($D17=2,'ראשי-פרטים כלליים וריכוז הוצאות'!$D$66&lt;&gt;4),1.2,1),IF($D17&gt;0,VLOOKUP($D17,$A$234:$C$241,3,0)*12*EU17,0))</f>
        <v>0</v>
      </c>
      <c r="FA17" s="229"/>
      <c r="FB17" s="293">
        <f t="shared" si="29"/>
        <v>0</v>
      </c>
      <c r="FC17" s="296">
        <f t="shared" si="30"/>
        <v>0</v>
      </c>
      <c r="FD17" s="62">
        <f t="shared" si="31"/>
        <v>0</v>
      </c>
      <c r="FE17" s="62">
        <f t="shared" si="32"/>
        <v>0</v>
      </c>
      <c r="FF17" s="184">
        <f t="shared" si="33"/>
        <v>0</v>
      </c>
      <c r="FG17" s="62">
        <f t="shared" si="34"/>
        <v>0</v>
      </c>
      <c r="FH17" s="62">
        <f t="shared" si="35"/>
        <v>0</v>
      </c>
      <c r="FI17" s="274"/>
      <c r="FJ17" s="274"/>
      <c r="FK17" s="297"/>
    </row>
    <row r="18" spans="1:167" s="6" customFormat="1" ht="24" customHeight="1" x14ac:dyDescent="0.2">
      <c r="A18" s="112">
        <v>15</v>
      </c>
      <c r="B18" s="232"/>
      <c r="C18" s="232"/>
      <c r="D18" s="230"/>
      <c r="E18" s="220"/>
      <c r="F18" s="221"/>
      <c r="G18" s="222"/>
      <c r="H18" s="223"/>
      <c r="I18" s="187">
        <f t="shared" si="0"/>
        <v>0</v>
      </c>
      <c r="J18" s="15">
        <f>(IF(OR($B18=0,$C18=0,$D18=0,$E$2&gt;$ES$1),0,IF(OR($E18=0,$G18=0,$H18=0),0,MIN((VLOOKUP($D18,$A$234:$C$241,3,0))*(IF($D18=6,$H18,$G18))*((MIN((VLOOKUP($D18,$A$234:$E$241,5,0)),(IF($D18=6,$G18,$H18))))),MIN((VLOOKUP($D18,$A$234:$C$241,3,0)),($E18+$F18))*(IF($D18=6,$H18,((MIN((VLOOKUP($D18,$A$234:$E$241,5,0)),$H18)))))))))/IF(AND($D18=2,'ראשי-פרטים כלליים וריכוז הוצאות'!$D$66&lt;&gt;4),1.2,1)</f>
        <v>0</v>
      </c>
      <c r="K18" s="224"/>
      <c r="L18" s="225"/>
      <c r="M18" s="222"/>
      <c r="N18" s="226"/>
      <c r="O18" s="187">
        <f t="shared" si="1"/>
        <v>0</v>
      </c>
      <c r="P18" s="15">
        <f>+(IF(OR($B18=0,$C18=0,$D18=0,$K$2&gt;$ES$1),0,IF(OR($K18=0,$M18=0,$N18=0),0,MIN((VLOOKUP($D18,$A$234:$C$241,3,0))*(IF($D18=6,$N18,$M18))*((MIN((VLOOKUP($D18,$A$234:$E$241,5,0)),(IF($D18=6,$M18,$N18))))),MIN((VLOOKUP($D18,$A$234:$C$241,3,0)),($K18+$L18))*(IF($D18=6,$N18,((MIN((VLOOKUP($D18,$A$234:$E$241,5,0)),$N18)))))))))/IF(AND($D18=2,'ראשי-פרטים כלליים וריכוז הוצאות'!$D$66&lt;&gt;4),1.2,1)</f>
        <v>0</v>
      </c>
      <c r="Q18" s="227"/>
      <c r="R18" s="228"/>
      <c r="S18" s="222"/>
      <c r="T18" s="226"/>
      <c r="U18" s="187">
        <f t="shared" si="2"/>
        <v>0</v>
      </c>
      <c r="V18" s="15">
        <f>+(IF(OR($B18=0,$C18=0,$D18=0,$Q$2&gt;$ES$1),0,IF(OR(Q18=0,S18=0,T18=0),0,MIN((VLOOKUP($D18,$A$234:$C$241,3,0))*(IF($D18=6,T18,S18))*((MIN((VLOOKUP($D18,$A$234:$E$241,5,0)),(IF($D18=6,S18,T18))))),MIN((VLOOKUP($D18,$A$234:$C$241,3,0)),(Q18+R18))*(IF($D18=6,T18,((MIN((VLOOKUP($D18,$A$234:$E$241,5,0)),T18)))))))))/IF(AND($D18=2,'ראשי-פרטים כלליים וריכוז הוצאות'!$D$66&lt;&gt;4),1.2,1)</f>
        <v>0</v>
      </c>
      <c r="W18" s="220"/>
      <c r="X18" s="221"/>
      <c r="Y18" s="222"/>
      <c r="Z18" s="226"/>
      <c r="AA18" s="187">
        <f t="shared" si="3"/>
        <v>0</v>
      </c>
      <c r="AB18" s="15">
        <f>+(IF(OR($B18=0,$C18=0,$D18=0,$W$2&gt;$ES$1),0,IF(OR(W18=0,Y18=0,Z18=0),0,MIN((VLOOKUP($D18,$A$234:$C$241,3,0))*(IF($D18=6,Z18,Y18))*((MIN((VLOOKUP($D18,$A$234:$E$241,5,0)),(IF($D18=6,Y18,Z18))))),MIN((VLOOKUP($D18,$A$234:$C$241,3,0)),(W18+X18))*(IF($D18=6,Z18,((MIN((VLOOKUP($D18,$A$234:$E$241,5,0)),Z18)))))))))/IF(AND($D18=2,'ראשי-פרטים כלליים וריכוז הוצאות'!$D$66&lt;&gt;4),1.2,1)</f>
        <v>0</v>
      </c>
      <c r="AC18" s="224"/>
      <c r="AD18" s="225"/>
      <c r="AE18" s="222"/>
      <c r="AF18" s="226"/>
      <c r="AG18" s="187">
        <f t="shared" si="4"/>
        <v>0</v>
      </c>
      <c r="AH18" s="15">
        <f>+(IF(OR($B18=0,$C18=0,$D18=0,$AC$2&gt;$ES$1),0,IF(OR(AC18=0,AE18=0,AF18=0),0,MIN((VLOOKUP($D18,$A$234:$C$241,3,0))*(IF($D18=6,AF18,AE18))*((MIN((VLOOKUP($D18,$A$234:$E$241,5,0)),(IF($D18=6,AE18,AF18))))),MIN((VLOOKUP($D18,$A$234:$C$241,3,0)),(AC18+AD18))*(IF($D18=6,AF18,((MIN((VLOOKUP($D18,$A$234:$E$241,5,0)),AF18)))))))))/IF(AND($D18=2,'ראשי-פרטים כלליים וריכוז הוצאות'!$D$66&lt;&gt;4),1.2,1)</f>
        <v>0</v>
      </c>
      <c r="AI18" s="227"/>
      <c r="AJ18" s="228"/>
      <c r="AK18" s="222"/>
      <c r="AL18" s="226"/>
      <c r="AM18" s="187">
        <f t="shared" si="5"/>
        <v>0</v>
      </c>
      <c r="AN18" s="15">
        <f>+(IF(OR($B18=0,$C18=0,$D18=0,$AI$2&gt;$ES$1),0,IF(OR(AI18=0,AK18=0,AL18=0),0,MIN((VLOOKUP($D18,$A$234:$C$241,3,0))*(IF($D18=6,AL18,AK18))*((MIN((VLOOKUP($D18,$A$234:$E$241,5,0)),(IF($D18=6,AK18,AL18))))),MIN((VLOOKUP($D18,$A$234:$C$241,3,0)),(AI18+AJ18))*(IF($D18=6,AL18,((MIN((VLOOKUP($D18,$A$234:$E$241,5,0)),AL18)))))))))/IF(AND($D18=2,'ראשי-פרטים כלליים וריכוז הוצאות'!$D$66&lt;&gt;4),1.2,1)</f>
        <v>0</v>
      </c>
      <c r="AO18" s="220"/>
      <c r="AP18" s="221"/>
      <c r="AQ18" s="222"/>
      <c r="AR18" s="226"/>
      <c r="AS18" s="187">
        <f t="shared" si="6"/>
        <v>0</v>
      </c>
      <c r="AT18" s="15">
        <f>+(IF(OR($B18=0,$C18=0,$D18=0,$AO$2&gt;$ES$1),0,IF(OR(AO18=0,AQ18=0,AR18=0),0,MIN((VLOOKUP($D18,$A$234:$C$241,3,0))*(IF($D18=6,AR18,AQ18))*((MIN((VLOOKUP($D18,$A$234:$E$241,5,0)),(IF($D18=6,AQ18,AR18))))),MIN((VLOOKUP($D18,$A$234:$C$241,3,0)),(AO18+AP18))*(IF($D18=6,AR18,((MIN((VLOOKUP($D18,$A$234:$E$241,5,0)),AR18)))))))))/IF(AND($D18=2,'ראשי-פרטים כלליים וריכוז הוצאות'!$D$66&lt;&gt;4),1.2,1)</f>
        <v>0</v>
      </c>
      <c r="AU18" s="224"/>
      <c r="AV18" s="225"/>
      <c r="AW18" s="222"/>
      <c r="AX18" s="226"/>
      <c r="AY18" s="187">
        <f t="shared" si="7"/>
        <v>0</v>
      </c>
      <c r="AZ18" s="15">
        <f>+(IF(OR($B18=0,$C18=0,$D18=0,$AU$2&gt;$ES$1),0,IF(OR(AU18=0,AW18=0,AX18=0),0,MIN((VLOOKUP($D18,$A$234:$C$241,3,0))*(IF($D18=6,AX18,AW18))*((MIN((VLOOKUP($D18,$A$234:$E$241,5,0)),(IF($D18=6,AW18,AX18))))),MIN((VLOOKUP($D18,$A$234:$C$241,3,0)),(AU18+AV18))*(IF($D18=6,AX18,((MIN((VLOOKUP($D18,$A$234:$E$241,5,0)),AX18)))))))))/IF(AND($D18=2,'ראשי-פרטים כלליים וריכוז הוצאות'!$D$66&lt;&gt;4),1.2,1)</f>
        <v>0</v>
      </c>
      <c r="BA18" s="227"/>
      <c r="BB18" s="228"/>
      <c r="BC18" s="222"/>
      <c r="BD18" s="226"/>
      <c r="BE18" s="187">
        <f t="shared" si="8"/>
        <v>0</v>
      </c>
      <c r="BF18" s="15">
        <f>+(IF(OR($B18=0,$C18=0,$D18=0,$BA$2&gt;$ES$1),0,IF(OR(BA18=0,BC18=0,BD18=0),0,MIN((VLOOKUP($D18,$A$234:$C$241,3,0))*(IF($D18=6,BD18,BC18))*((MIN((VLOOKUP($D18,$A$234:$E$241,5,0)),(IF($D18=6,BC18,BD18))))),MIN((VLOOKUP($D18,$A$234:$C$241,3,0)),(BA18+BB18))*(IF($D18=6,BD18,((MIN((VLOOKUP($D18,$A$234:$E$241,5,0)),BD18)))))))))/IF(AND($D18=2,'ראשי-פרטים כלליים וריכוז הוצאות'!$D$66&lt;&gt;4),1.2,1)</f>
        <v>0</v>
      </c>
      <c r="BG18" s="227"/>
      <c r="BH18" s="228"/>
      <c r="BI18" s="222"/>
      <c r="BJ18" s="226"/>
      <c r="BK18" s="187">
        <f t="shared" si="9"/>
        <v>0</v>
      </c>
      <c r="BL18" s="15">
        <f>+(IF(OR($B18=0,$C18=0,$D18=0,$BG$2&gt;$ES$1),0,IF(OR(BG18=0,BI18=0,BJ18=0),0,MIN((VLOOKUP($D18,$A$234:$C$241,3,0))*(IF($D18=6,BJ18,BI18))*((MIN((VLOOKUP($D18,$A$234:$E$241,5,0)),(IF($D18=6,BI18,BJ18))))),MIN((VLOOKUP($D18,$A$234:$C$241,3,0)),(BG18+BH18))*(IF($D18=6,BJ18,((MIN((VLOOKUP($D18,$A$234:$E$241,5,0)),BJ18)))))))))/IF(AND($D18=2,'ראשי-פרטים כלליים וריכוז הוצאות'!$D$66&lt;&gt;4),1.2,1)</f>
        <v>0</v>
      </c>
      <c r="BM18" s="227"/>
      <c r="BN18" s="228"/>
      <c r="BO18" s="222"/>
      <c r="BP18" s="226"/>
      <c r="BQ18" s="187">
        <f t="shared" si="10"/>
        <v>0</v>
      </c>
      <c r="BR18" s="15">
        <f>+(IF(OR($B18=0,$C18=0,$D18=0,$BM$2&gt;$ES$1),0,IF(OR(BM18=0,BO18=0,BP18=0),0,MIN((VLOOKUP($D18,$A$234:$C$241,3,0))*(IF($D18=6,BP18,BO18))*((MIN((VLOOKUP($D18,$A$234:$E$241,5,0)),(IF($D18=6,BO18,BP18))))),MIN((VLOOKUP($D18,$A$234:$C$241,3,0)),(BM18+BN18))*(IF($D18=6,BP18,((MIN((VLOOKUP($D18,$A$234:$E$241,5,0)),BP18)))))))))/IF(AND($D18=2,'ראשי-פרטים כלליים וריכוז הוצאות'!$D$66&lt;&gt;4),1.2,1)</f>
        <v>0</v>
      </c>
      <c r="BS18" s="227"/>
      <c r="BT18" s="228"/>
      <c r="BU18" s="222"/>
      <c r="BV18" s="226"/>
      <c r="BW18" s="187">
        <f t="shared" si="11"/>
        <v>0</v>
      </c>
      <c r="BX18" s="15">
        <f>+(IF(OR($B18=0,$C18=0,$D18=0,$BS$2&gt;$ES$1),0,IF(OR(BS18=0,BU18=0,BV18=0),0,MIN((VLOOKUP($D18,$A$234:$C$241,3,0))*(IF($D18=6,BV18,BU18))*((MIN((VLOOKUP($D18,$A$234:$E$241,5,0)),(IF($D18=6,BU18,BV18))))),MIN((VLOOKUP($D18,$A$234:$C$241,3,0)),(BS18+BT18))*(IF($D18=6,BV18,((MIN((VLOOKUP($D18,$A$234:$E$241,5,0)),BV18)))))))))/IF(AND($D18=2,'ראשי-פרטים כלליים וריכוז הוצאות'!$D$66&lt;&gt;4),1.2,1)</f>
        <v>0</v>
      </c>
      <c r="BY18" s="227"/>
      <c r="BZ18" s="228"/>
      <c r="CA18" s="222"/>
      <c r="CB18" s="226"/>
      <c r="CC18" s="187">
        <f t="shared" si="12"/>
        <v>0</v>
      </c>
      <c r="CD18" s="15">
        <f>+(IF(OR($B18=0,$C18=0,$D18=0,$BY$2&gt;$ES$1),0,IF(OR(BY18=0,CA18=0,CB18=0),0,MIN((VLOOKUP($D18,$A$234:$C$241,3,0))*(IF($D18=6,CB18,CA18))*((MIN((VLOOKUP($D18,$A$234:$E$241,5,0)),(IF($D18=6,CA18,CB18))))),MIN((VLOOKUP($D18,$A$234:$C$241,3,0)),(BY18+BZ18))*(IF($D18=6,CB18,((MIN((VLOOKUP($D18,$A$234:$E$241,5,0)),CB18)))))))))/IF(AND($D18=2,'ראשי-פרטים כלליים וריכוז הוצאות'!$D$66&lt;&gt;4),1.2,1)</f>
        <v>0</v>
      </c>
      <c r="CE18" s="227"/>
      <c r="CF18" s="228"/>
      <c r="CG18" s="222"/>
      <c r="CH18" s="226"/>
      <c r="CI18" s="187">
        <f t="shared" si="13"/>
        <v>0</v>
      </c>
      <c r="CJ18" s="15">
        <f>+(IF(OR($B18=0,$C18=0,$D18=0,$CE$2&gt;$ES$1),0,IF(OR(CE18=0,CG18=0,CH18=0),0,MIN((VLOOKUP($D18,$A$234:$C$241,3,0))*(IF($D18=6,CH18,CG18))*((MIN((VLOOKUP($D18,$A$234:$E$241,5,0)),(IF($D18=6,CG18,CH18))))),MIN((VLOOKUP($D18,$A$234:$C$241,3,0)),(CE18+CF18))*(IF($D18=6,CH18,((MIN((VLOOKUP($D18,$A$234:$E$241,5,0)),CH18)))))))))/IF(AND($D18=2,'ראשי-פרטים כלליים וריכוז הוצאות'!$D$66&lt;&gt;4),1.2,1)</f>
        <v>0</v>
      </c>
      <c r="CK18" s="227"/>
      <c r="CL18" s="228"/>
      <c r="CM18" s="222"/>
      <c r="CN18" s="226"/>
      <c r="CO18" s="187">
        <f t="shared" si="14"/>
        <v>0</v>
      </c>
      <c r="CP18" s="15">
        <f>+(IF(OR($B18=0,$C18=0,$D18=0,$CK$2&gt;$ES$1),0,IF(OR(CK18=0,CM18=0,CN18=0),0,MIN((VLOOKUP($D18,$A$234:$C$241,3,0))*(IF($D18=6,CN18,CM18))*((MIN((VLOOKUP($D18,$A$234:$E$241,5,0)),(IF($D18=6,CM18,CN18))))),MIN((VLOOKUP($D18,$A$234:$C$241,3,0)),(CK18+CL18))*(IF($D18=6,CN18,((MIN((VLOOKUP($D18,$A$234:$E$241,5,0)),CN18)))))))))/IF(AND($D18=2,'ראשי-פרטים כלליים וריכוז הוצאות'!$D$66&lt;&gt;4),1.2,1)</f>
        <v>0</v>
      </c>
      <c r="CQ18" s="227"/>
      <c r="CR18" s="228"/>
      <c r="CS18" s="222"/>
      <c r="CT18" s="226"/>
      <c r="CU18" s="187">
        <f t="shared" si="15"/>
        <v>0</v>
      </c>
      <c r="CV18" s="15">
        <f>+(IF(OR($B18=0,$C18=0,$D18=0,$CQ$2&gt;$ES$1),0,IF(OR(CQ18=0,CS18=0,CT18=0),0,MIN((VLOOKUP($D18,$A$234:$C$241,3,0))*(IF($D18=6,CT18,CS18))*((MIN((VLOOKUP($D18,$A$234:$E$241,5,0)),(IF($D18=6,CS18,CT18))))),MIN((VLOOKUP($D18,$A$234:$C$241,3,0)),(CQ18+CR18))*(IF($D18=6,CT18,((MIN((VLOOKUP($D18,$A$234:$E$241,5,0)),CT18)))))))))/IF(AND($D18=2,'ראשי-פרטים כלליים וריכוז הוצאות'!$D$66&lt;&gt;4),1.2,1)</f>
        <v>0</v>
      </c>
      <c r="CW18" s="227"/>
      <c r="CX18" s="228"/>
      <c r="CY18" s="222"/>
      <c r="CZ18" s="226"/>
      <c r="DA18" s="187">
        <f t="shared" si="16"/>
        <v>0</v>
      </c>
      <c r="DB18" s="15">
        <f>+(IF(OR($B18=0,$C18=0,$D18=0,$CW$2&gt;$ES$1),0,IF(OR(CW18=0,CY18=0,CZ18=0),0,MIN((VLOOKUP($D18,$A$234:$C$241,3,0))*(IF($D18=6,CZ18,CY18))*((MIN((VLOOKUP($D18,$A$234:$E$241,5,0)),(IF($D18=6,CY18,CZ18))))),MIN((VLOOKUP($D18,$A$234:$C$241,3,0)),(CW18+CX18))*(IF($D18=6,CZ18,((MIN((VLOOKUP($D18,$A$234:$E$241,5,0)),CZ18)))))))))/IF(AND($D18=2,'ראשי-פרטים כלליים וריכוז הוצאות'!$D$66&lt;&gt;4),1.2,1)</f>
        <v>0</v>
      </c>
      <c r="DC18" s="227"/>
      <c r="DD18" s="228"/>
      <c r="DE18" s="222"/>
      <c r="DF18" s="226"/>
      <c r="DG18" s="187">
        <f t="shared" si="17"/>
        <v>0</v>
      </c>
      <c r="DH18" s="15">
        <f>+(IF(OR($B18=0,$C18=0,$D18=0,$DC$2&gt;$ES$1),0,IF(OR(DC18=0,DE18=0,DF18=0),0,MIN((VLOOKUP($D18,$A$234:$C$241,3,0))*(IF($D18=6,DF18,DE18))*((MIN((VLOOKUP($D18,$A$234:$E$241,5,0)),(IF($D18=6,DE18,DF18))))),MIN((VLOOKUP($D18,$A$234:$C$241,3,0)),(DC18+DD18))*(IF($D18=6,DF18,((MIN((VLOOKUP($D18,$A$234:$E$241,5,0)),DF18)))))))))/IF(AND($D18=2,'ראשי-פרטים כלליים וריכוז הוצאות'!$D$66&lt;&gt;4),1.2,1)</f>
        <v>0</v>
      </c>
      <c r="DI18" s="227"/>
      <c r="DJ18" s="228"/>
      <c r="DK18" s="222"/>
      <c r="DL18" s="226"/>
      <c r="DM18" s="187">
        <f t="shared" si="18"/>
        <v>0</v>
      </c>
      <c r="DN18" s="15">
        <f>+(IF(OR($B18=0,$C18=0,$D18=0,$DC$2&gt;$ES$1),0,IF(OR(DI18=0,DK18=0,DL18=0),0,MIN((VLOOKUP($D18,$A$234:$C$241,3,0))*(IF($D18=6,DL18,DK18))*((MIN((VLOOKUP($D18,$A$234:$E$241,5,0)),(IF($D18=6,DK18,DL18))))),MIN((VLOOKUP($D18,$A$234:$C$241,3,0)),(DI18+DJ18))*(IF($D18=6,DL18,((MIN((VLOOKUP($D18,$A$234:$E$241,5,0)),DL18)))))))))/IF(AND($D18=2,'ראשי-פרטים כלליים וריכוז הוצאות'!$D$66&lt;&gt;4),1.2,1)</f>
        <v>0</v>
      </c>
      <c r="DO18" s="227"/>
      <c r="DP18" s="228"/>
      <c r="DQ18" s="222"/>
      <c r="DR18" s="226"/>
      <c r="DS18" s="187">
        <f t="shared" si="19"/>
        <v>0</v>
      </c>
      <c r="DT18" s="15">
        <f>+(IF(OR($B18=0,$C18=0,$D18=0,$DC$2&gt;$ES$1),0,IF(OR(DO18=0,DQ18=0,DR18=0),0,MIN((VLOOKUP($D18,$A$234:$C$241,3,0))*(IF($D18=6,DR18,DQ18))*((MIN((VLOOKUP($D18,$A$234:$E$241,5,0)),(IF($D18=6,DQ18,DR18))))),MIN((VLOOKUP($D18,$A$234:$C$241,3,0)),(DO18+DP18))*(IF($D18=6,DR18,((MIN((VLOOKUP($D18,$A$234:$E$241,5,0)),DR18)))))))))/IF(AND($D18=2,'ראשי-פרטים כלליים וריכוז הוצאות'!$D$66&lt;&gt;4),1.2,1)</f>
        <v>0</v>
      </c>
      <c r="DU18" s="227"/>
      <c r="DV18" s="228"/>
      <c r="DW18" s="222"/>
      <c r="DX18" s="226"/>
      <c r="DY18" s="187">
        <f t="shared" si="20"/>
        <v>0</v>
      </c>
      <c r="DZ18" s="15">
        <f>+(IF(OR($B18=0,$C18=0,$D18=0,$DC$2&gt;$ES$1),0,IF(OR(DU18=0,DW18=0,DX18=0),0,MIN((VLOOKUP($D18,$A$234:$C$241,3,0))*(IF($D18=6,DX18,DW18))*((MIN((VLOOKUP($D18,$A$234:$E$241,5,0)),(IF($D18=6,DW18,DX18))))),MIN((VLOOKUP($D18,$A$234:$C$241,3,0)),(DU18+DV18))*(IF($D18=6,DX18,((MIN((VLOOKUP($D18,$A$234:$E$241,5,0)),DX18)))))))))/IF(AND($D18=2,'ראשי-פרטים כלליים וריכוז הוצאות'!$D$66&lt;&gt;4),1.2,1)</f>
        <v>0</v>
      </c>
      <c r="EA18" s="227"/>
      <c r="EB18" s="228"/>
      <c r="EC18" s="222"/>
      <c r="ED18" s="226"/>
      <c r="EE18" s="187">
        <f t="shared" si="21"/>
        <v>0</v>
      </c>
      <c r="EF18" s="15">
        <f>+(IF(OR($B18=0,$C18=0,$D18=0,$DC$2&gt;$ES$1),0,IF(OR(EA18=0,EC18=0,ED18=0),0,MIN((VLOOKUP($D18,$A$234:$C$241,3,0))*(IF($D18=6,ED18,EC18))*((MIN((VLOOKUP($D18,$A$234:$E$241,5,0)),(IF($D18=6,EC18,ED18))))),MIN((VLOOKUP($D18,$A$234:$C$241,3,0)),(EA18+EB18))*(IF($D18=6,ED18,((MIN((VLOOKUP($D18,$A$234:$E$241,5,0)),ED18)))))))))/IF(AND($D18=2,'ראשי-פרטים כלליים וריכוז הוצאות'!$D$66&lt;&gt;4),1.2,1)</f>
        <v>0</v>
      </c>
      <c r="EG18" s="227"/>
      <c r="EH18" s="228"/>
      <c r="EI18" s="222"/>
      <c r="EJ18" s="226"/>
      <c r="EK18" s="187">
        <f t="shared" si="22"/>
        <v>0</v>
      </c>
      <c r="EL18" s="15">
        <f>+(IF(OR($B18=0,$C18=0,$D18=0,$DC$2&gt;$ES$1),0,IF(OR(EG18=0,EI18=0,EJ18=0),0,MIN((VLOOKUP($D18,$A$234:$C$241,3,0))*(IF($D18=6,EJ18,EI18))*((MIN((VLOOKUP($D18,$A$234:$E$241,5,0)),(IF($D18=6,EI18,EJ18))))),MIN((VLOOKUP($D18,$A$234:$C$241,3,0)),(EG18+EH18))*(IF($D18=6,EJ18,((MIN((VLOOKUP($D18,$A$234:$E$241,5,0)),EJ18)))))))))/IF(AND($D18=2,'ראשי-פרטים כלליים וריכוז הוצאות'!$D$66&lt;&gt;4),1.2,1)</f>
        <v>0</v>
      </c>
      <c r="EM18" s="227"/>
      <c r="EN18" s="228"/>
      <c r="EO18" s="222"/>
      <c r="EP18" s="226"/>
      <c r="EQ18" s="187">
        <f t="shared" si="23"/>
        <v>0</v>
      </c>
      <c r="ER18" s="15">
        <f>+(IF(OR($B18=0,$C18=0,$D18=0,$DC$2&gt;$ES$1),0,IF(OR(EM18=0,EO18=0,EP18=0),0,MIN((VLOOKUP($D18,$A$234:$C$241,3,0))*(IF($D18=6,EP18,EO18))*((MIN((VLOOKUP($D18,$A$234:$E$241,5,0)),(IF($D18=6,EO18,EP18))))),MIN((VLOOKUP($D18,$A$234:$C$241,3,0)),(EM18+EN18))*(IF($D18=6,EP18,((MIN((VLOOKUP($D18,$A$234:$E$241,5,0)),EP18)))))))))/IF(AND($D18=2,'ראשי-פרטים כלליים וריכוז הוצאות'!$D$66&lt;&gt;4),1.2,1)</f>
        <v>0</v>
      </c>
      <c r="ES18" s="62">
        <f t="shared" si="24"/>
        <v>0</v>
      </c>
      <c r="ET18" s="183">
        <f t="shared" si="25"/>
        <v>9.9999999999999995E-7</v>
      </c>
      <c r="EU18" s="184">
        <f t="shared" si="26"/>
        <v>0</v>
      </c>
      <c r="EV18" s="62">
        <f t="shared" si="27"/>
        <v>0</v>
      </c>
      <c r="EW18" s="62">
        <v>0</v>
      </c>
      <c r="EX18" s="15">
        <f t="shared" si="28"/>
        <v>0</v>
      </c>
      <c r="EY18" s="219"/>
      <c r="EZ18" s="62">
        <f>MIN(EX18+EY18*ET18*ES18/$FA$1/IF(AND($D18=2,'ראשי-פרטים כלליים וריכוז הוצאות'!$D$66&lt;&gt;4),1.2,1),IF($D18&gt;0,VLOOKUP($D18,$A$234:$C$241,3,0)*12*EU18,0))</f>
        <v>0</v>
      </c>
      <c r="FA18" s="229"/>
      <c r="FB18" s="293">
        <f t="shared" si="29"/>
        <v>0</v>
      </c>
      <c r="FC18" s="296">
        <f t="shared" si="30"/>
        <v>0</v>
      </c>
      <c r="FD18" s="62">
        <f t="shared" si="31"/>
        <v>0</v>
      </c>
      <c r="FE18" s="62">
        <f t="shared" si="32"/>
        <v>0</v>
      </c>
      <c r="FF18" s="184">
        <f t="shared" si="33"/>
        <v>0</v>
      </c>
      <c r="FG18" s="62">
        <f t="shared" si="34"/>
        <v>0</v>
      </c>
      <c r="FH18" s="62">
        <f t="shared" si="35"/>
        <v>0</v>
      </c>
      <c r="FI18" s="274"/>
      <c r="FJ18" s="274"/>
      <c r="FK18" s="297"/>
    </row>
    <row r="19" spans="1:167" s="6" customFormat="1" ht="24" customHeight="1" x14ac:dyDescent="0.2">
      <c r="A19" s="112">
        <v>16</v>
      </c>
      <c r="B19" s="232"/>
      <c r="C19" s="232"/>
      <c r="D19" s="230"/>
      <c r="E19" s="220"/>
      <c r="F19" s="221"/>
      <c r="G19" s="222"/>
      <c r="H19" s="223"/>
      <c r="I19" s="187">
        <f t="shared" si="0"/>
        <v>0</v>
      </c>
      <c r="J19" s="15">
        <f>(IF(OR($B19=0,$C19=0,$D19=0,$E$2&gt;$ES$1),0,IF(OR($E19=0,$G19=0,$H19=0),0,MIN((VLOOKUP($D19,$A$234:$C$241,3,0))*(IF($D19=6,$H19,$G19))*((MIN((VLOOKUP($D19,$A$234:$E$241,5,0)),(IF($D19=6,$G19,$H19))))),MIN((VLOOKUP($D19,$A$234:$C$241,3,0)),($E19+$F19))*(IF($D19=6,$H19,((MIN((VLOOKUP($D19,$A$234:$E$241,5,0)),$H19)))))))))/IF(AND($D19=2,'ראשי-פרטים כלליים וריכוז הוצאות'!$D$66&lt;&gt;4),1.2,1)</f>
        <v>0</v>
      </c>
      <c r="K19" s="224"/>
      <c r="L19" s="225"/>
      <c r="M19" s="222"/>
      <c r="N19" s="226"/>
      <c r="O19" s="187">
        <f t="shared" si="1"/>
        <v>0</v>
      </c>
      <c r="P19" s="15">
        <f>+(IF(OR($B19=0,$C19=0,$D19=0,$K$2&gt;$ES$1),0,IF(OR($K19=0,$M19=0,$N19=0),0,MIN((VLOOKUP($D19,$A$234:$C$241,3,0))*(IF($D19=6,$N19,$M19))*((MIN((VLOOKUP($D19,$A$234:$E$241,5,0)),(IF($D19=6,$M19,$N19))))),MIN((VLOOKUP($D19,$A$234:$C$241,3,0)),($K19+$L19))*(IF($D19=6,$N19,((MIN((VLOOKUP($D19,$A$234:$E$241,5,0)),$N19)))))))))/IF(AND($D19=2,'ראשי-פרטים כלליים וריכוז הוצאות'!$D$66&lt;&gt;4),1.2,1)</f>
        <v>0</v>
      </c>
      <c r="Q19" s="227"/>
      <c r="R19" s="228"/>
      <c r="S19" s="222"/>
      <c r="T19" s="226"/>
      <c r="U19" s="187">
        <f t="shared" si="2"/>
        <v>0</v>
      </c>
      <c r="V19" s="15">
        <f>+(IF(OR($B19=0,$C19=0,$D19=0,$Q$2&gt;$ES$1),0,IF(OR(Q19=0,S19=0,T19=0),0,MIN((VLOOKUP($D19,$A$234:$C$241,3,0))*(IF($D19=6,T19,S19))*((MIN((VLOOKUP($D19,$A$234:$E$241,5,0)),(IF($D19=6,S19,T19))))),MIN((VLOOKUP($D19,$A$234:$C$241,3,0)),(Q19+R19))*(IF($D19=6,T19,((MIN((VLOOKUP($D19,$A$234:$E$241,5,0)),T19)))))))))/IF(AND($D19=2,'ראשי-פרטים כלליים וריכוז הוצאות'!$D$66&lt;&gt;4),1.2,1)</f>
        <v>0</v>
      </c>
      <c r="W19" s="220"/>
      <c r="X19" s="221"/>
      <c r="Y19" s="222"/>
      <c r="Z19" s="226"/>
      <c r="AA19" s="187">
        <f t="shared" si="3"/>
        <v>0</v>
      </c>
      <c r="AB19" s="15">
        <f>+(IF(OR($B19=0,$C19=0,$D19=0,$W$2&gt;$ES$1),0,IF(OR(W19=0,Y19=0,Z19=0),0,MIN((VLOOKUP($D19,$A$234:$C$241,3,0))*(IF($D19=6,Z19,Y19))*((MIN((VLOOKUP($D19,$A$234:$E$241,5,0)),(IF($D19=6,Y19,Z19))))),MIN((VLOOKUP($D19,$A$234:$C$241,3,0)),(W19+X19))*(IF($D19=6,Z19,((MIN((VLOOKUP($D19,$A$234:$E$241,5,0)),Z19)))))))))/IF(AND($D19=2,'ראשי-פרטים כלליים וריכוז הוצאות'!$D$66&lt;&gt;4),1.2,1)</f>
        <v>0</v>
      </c>
      <c r="AC19" s="224"/>
      <c r="AD19" s="225"/>
      <c r="AE19" s="222"/>
      <c r="AF19" s="226"/>
      <c r="AG19" s="187">
        <f t="shared" si="4"/>
        <v>0</v>
      </c>
      <c r="AH19" s="15">
        <f>+(IF(OR($B19=0,$C19=0,$D19=0,$AC$2&gt;$ES$1),0,IF(OR(AC19=0,AE19=0,AF19=0),0,MIN((VLOOKUP($D19,$A$234:$C$241,3,0))*(IF($D19=6,AF19,AE19))*((MIN((VLOOKUP($D19,$A$234:$E$241,5,0)),(IF($D19=6,AE19,AF19))))),MIN((VLOOKUP($D19,$A$234:$C$241,3,0)),(AC19+AD19))*(IF($D19=6,AF19,((MIN((VLOOKUP($D19,$A$234:$E$241,5,0)),AF19)))))))))/IF(AND($D19=2,'ראשי-פרטים כלליים וריכוז הוצאות'!$D$66&lt;&gt;4),1.2,1)</f>
        <v>0</v>
      </c>
      <c r="AI19" s="227"/>
      <c r="AJ19" s="228"/>
      <c r="AK19" s="222"/>
      <c r="AL19" s="226"/>
      <c r="AM19" s="187">
        <f t="shared" si="5"/>
        <v>0</v>
      </c>
      <c r="AN19" s="15">
        <f>+(IF(OR($B19=0,$C19=0,$D19=0,$AI$2&gt;$ES$1),0,IF(OR(AI19=0,AK19=0,AL19=0),0,MIN((VLOOKUP($D19,$A$234:$C$241,3,0))*(IF($D19=6,AL19,AK19))*((MIN((VLOOKUP($D19,$A$234:$E$241,5,0)),(IF($D19=6,AK19,AL19))))),MIN((VLOOKUP($D19,$A$234:$C$241,3,0)),(AI19+AJ19))*(IF($D19=6,AL19,((MIN((VLOOKUP($D19,$A$234:$E$241,5,0)),AL19)))))))))/IF(AND($D19=2,'ראשי-פרטים כלליים וריכוז הוצאות'!$D$66&lt;&gt;4),1.2,1)</f>
        <v>0</v>
      </c>
      <c r="AO19" s="220"/>
      <c r="AP19" s="221"/>
      <c r="AQ19" s="222"/>
      <c r="AR19" s="226"/>
      <c r="AS19" s="187">
        <f t="shared" si="6"/>
        <v>0</v>
      </c>
      <c r="AT19" s="15">
        <f>+(IF(OR($B19=0,$C19=0,$D19=0,$AO$2&gt;$ES$1),0,IF(OR(AO19=0,AQ19=0,AR19=0),0,MIN((VLOOKUP($D19,$A$234:$C$241,3,0))*(IF($D19=6,AR19,AQ19))*((MIN((VLOOKUP($D19,$A$234:$E$241,5,0)),(IF($D19=6,AQ19,AR19))))),MIN((VLOOKUP($D19,$A$234:$C$241,3,0)),(AO19+AP19))*(IF($D19=6,AR19,((MIN((VLOOKUP($D19,$A$234:$E$241,5,0)),AR19)))))))))/IF(AND($D19=2,'ראשי-פרטים כלליים וריכוז הוצאות'!$D$66&lt;&gt;4),1.2,1)</f>
        <v>0</v>
      </c>
      <c r="AU19" s="224"/>
      <c r="AV19" s="225"/>
      <c r="AW19" s="222"/>
      <c r="AX19" s="226"/>
      <c r="AY19" s="187">
        <f t="shared" si="7"/>
        <v>0</v>
      </c>
      <c r="AZ19" s="15">
        <f>+(IF(OR($B19=0,$C19=0,$D19=0,$AU$2&gt;$ES$1),0,IF(OR(AU19=0,AW19=0,AX19=0),0,MIN((VLOOKUP($D19,$A$234:$C$241,3,0))*(IF($D19=6,AX19,AW19))*((MIN((VLOOKUP($D19,$A$234:$E$241,5,0)),(IF($D19=6,AW19,AX19))))),MIN((VLOOKUP($D19,$A$234:$C$241,3,0)),(AU19+AV19))*(IF($D19=6,AX19,((MIN((VLOOKUP($D19,$A$234:$E$241,5,0)),AX19)))))))))/IF(AND($D19=2,'ראשי-פרטים כלליים וריכוז הוצאות'!$D$66&lt;&gt;4),1.2,1)</f>
        <v>0</v>
      </c>
      <c r="BA19" s="227"/>
      <c r="BB19" s="228"/>
      <c r="BC19" s="222"/>
      <c r="BD19" s="226"/>
      <c r="BE19" s="187">
        <f t="shared" si="8"/>
        <v>0</v>
      </c>
      <c r="BF19" s="15">
        <f>+(IF(OR($B19=0,$C19=0,$D19=0,$BA$2&gt;$ES$1),0,IF(OR(BA19=0,BC19=0,BD19=0),0,MIN((VLOOKUP($D19,$A$234:$C$241,3,0))*(IF($D19=6,BD19,BC19))*((MIN((VLOOKUP($D19,$A$234:$E$241,5,0)),(IF($D19=6,BC19,BD19))))),MIN((VLOOKUP($D19,$A$234:$C$241,3,0)),(BA19+BB19))*(IF($D19=6,BD19,((MIN((VLOOKUP($D19,$A$234:$E$241,5,0)),BD19)))))))))/IF(AND($D19=2,'ראשי-פרטים כלליים וריכוז הוצאות'!$D$66&lt;&gt;4),1.2,1)</f>
        <v>0</v>
      </c>
      <c r="BG19" s="227"/>
      <c r="BH19" s="228"/>
      <c r="BI19" s="222"/>
      <c r="BJ19" s="226"/>
      <c r="BK19" s="187">
        <f t="shared" si="9"/>
        <v>0</v>
      </c>
      <c r="BL19" s="15">
        <f>+(IF(OR($B19=0,$C19=0,$D19=0,$BG$2&gt;$ES$1),0,IF(OR(BG19=0,BI19=0,BJ19=0),0,MIN((VLOOKUP($D19,$A$234:$C$241,3,0))*(IF($D19=6,BJ19,BI19))*((MIN((VLOOKUP($D19,$A$234:$E$241,5,0)),(IF($D19=6,BI19,BJ19))))),MIN((VLOOKUP($D19,$A$234:$C$241,3,0)),(BG19+BH19))*(IF($D19=6,BJ19,((MIN((VLOOKUP($D19,$A$234:$E$241,5,0)),BJ19)))))))))/IF(AND($D19=2,'ראשי-פרטים כלליים וריכוז הוצאות'!$D$66&lt;&gt;4),1.2,1)</f>
        <v>0</v>
      </c>
      <c r="BM19" s="227"/>
      <c r="BN19" s="228"/>
      <c r="BO19" s="222"/>
      <c r="BP19" s="226"/>
      <c r="BQ19" s="187">
        <f t="shared" si="10"/>
        <v>0</v>
      </c>
      <c r="BR19" s="15">
        <f>+(IF(OR($B19=0,$C19=0,$D19=0,$BM$2&gt;$ES$1),0,IF(OR(BM19=0,BO19=0,BP19=0),0,MIN((VLOOKUP($D19,$A$234:$C$241,3,0))*(IF($D19=6,BP19,BO19))*((MIN((VLOOKUP($D19,$A$234:$E$241,5,0)),(IF($D19=6,BO19,BP19))))),MIN((VLOOKUP($D19,$A$234:$C$241,3,0)),(BM19+BN19))*(IF($D19=6,BP19,((MIN((VLOOKUP($D19,$A$234:$E$241,5,0)),BP19)))))))))/IF(AND($D19=2,'ראשי-פרטים כלליים וריכוז הוצאות'!$D$66&lt;&gt;4),1.2,1)</f>
        <v>0</v>
      </c>
      <c r="BS19" s="227"/>
      <c r="BT19" s="228"/>
      <c r="BU19" s="222"/>
      <c r="BV19" s="226"/>
      <c r="BW19" s="187">
        <f t="shared" si="11"/>
        <v>0</v>
      </c>
      <c r="BX19" s="15">
        <f>+(IF(OR($B19=0,$C19=0,$D19=0,$BS$2&gt;$ES$1),0,IF(OR(BS19=0,BU19=0,BV19=0),0,MIN((VLOOKUP($D19,$A$234:$C$241,3,0))*(IF($D19=6,BV19,BU19))*((MIN((VLOOKUP($D19,$A$234:$E$241,5,0)),(IF($D19=6,BU19,BV19))))),MIN((VLOOKUP($D19,$A$234:$C$241,3,0)),(BS19+BT19))*(IF($D19=6,BV19,((MIN((VLOOKUP($D19,$A$234:$E$241,5,0)),BV19)))))))))/IF(AND($D19=2,'ראשי-פרטים כלליים וריכוז הוצאות'!$D$66&lt;&gt;4),1.2,1)</f>
        <v>0</v>
      </c>
      <c r="BY19" s="227"/>
      <c r="BZ19" s="228"/>
      <c r="CA19" s="222"/>
      <c r="CB19" s="226"/>
      <c r="CC19" s="187">
        <f t="shared" si="12"/>
        <v>0</v>
      </c>
      <c r="CD19" s="15">
        <f>+(IF(OR($B19=0,$C19=0,$D19=0,$BY$2&gt;$ES$1),0,IF(OR(BY19=0,CA19=0,CB19=0),0,MIN((VLOOKUP($D19,$A$234:$C$241,3,0))*(IF($D19=6,CB19,CA19))*((MIN((VLOOKUP($D19,$A$234:$E$241,5,0)),(IF($D19=6,CA19,CB19))))),MIN((VLOOKUP($D19,$A$234:$C$241,3,0)),(BY19+BZ19))*(IF($D19=6,CB19,((MIN((VLOOKUP($D19,$A$234:$E$241,5,0)),CB19)))))))))/IF(AND($D19=2,'ראשי-פרטים כלליים וריכוז הוצאות'!$D$66&lt;&gt;4),1.2,1)</f>
        <v>0</v>
      </c>
      <c r="CE19" s="227"/>
      <c r="CF19" s="228"/>
      <c r="CG19" s="222"/>
      <c r="CH19" s="226"/>
      <c r="CI19" s="187">
        <f t="shared" si="13"/>
        <v>0</v>
      </c>
      <c r="CJ19" s="15">
        <f>+(IF(OR($B19=0,$C19=0,$D19=0,$CE$2&gt;$ES$1),0,IF(OR(CE19=0,CG19=0,CH19=0),0,MIN((VLOOKUP($D19,$A$234:$C$241,3,0))*(IF($D19=6,CH19,CG19))*((MIN((VLOOKUP($D19,$A$234:$E$241,5,0)),(IF($D19=6,CG19,CH19))))),MIN((VLOOKUP($D19,$A$234:$C$241,3,0)),(CE19+CF19))*(IF($D19=6,CH19,((MIN((VLOOKUP($D19,$A$234:$E$241,5,0)),CH19)))))))))/IF(AND($D19=2,'ראשי-פרטים כלליים וריכוז הוצאות'!$D$66&lt;&gt;4),1.2,1)</f>
        <v>0</v>
      </c>
      <c r="CK19" s="227"/>
      <c r="CL19" s="228"/>
      <c r="CM19" s="222"/>
      <c r="CN19" s="226"/>
      <c r="CO19" s="187">
        <f t="shared" si="14"/>
        <v>0</v>
      </c>
      <c r="CP19" s="15">
        <f>+(IF(OR($B19=0,$C19=0,$D19=0,$CK$2&gt;$ES$1),0,IF(OR(CK19=0,CM19=0,CN19=0),0,MIN((VLOOKUP($D19,$A$234:$C$241,3,0))*(IF($D19=6,CN19,CM19))*((MIN((VLOOKUP($D19,$A$234:$E$241,5,0)),(IF($D19=6,CM19,CN19))))),MIN((VLOOKUP($D19,$A$234:$C$241,3,0)),(CK19+CL19))*(IF($D19=6,CN19,((MIN((VLOOKUP($D19,$A$234:$E$241,5,0)),CN19)))))))))/IF(AND($D19=2,'ראשי-פרטים כלליים וריכוז הוצאות'!$D$66&lt;&gt;4),1.2,1)</f>
        <v>0</v>
      </c>
      <c r="CQ19" s="227"/>
      <c r="CR19" s="228"/>
      <c r="CS19" s="222"/>
      <c r="CT19" s="226"/>
      <c r="CU19" s="187">
        <f t="shared" si="15"/>
        <v>0</v>
      </c>
      <c r="CV19" s="15">
        <f>+(IF(OR($B19=0,$C19=0,$D19=0,$CQ$2&gt;$ES$1),0,IF(OR(CQ19=0,CS19=0,CT19=0),0,MIN((VLOOKUP($D19,$A$234:$C$241,3,0))*(IF($D19=6,CT19,CS19))*((MIN((VLOOKUP($D19,$A$234:$E$241,5,0)),(IF($D19=6,CS19,CT19))))),MIN((VLOOKUP($D19,$A$234:$C$241,3,0)),(CQ19+CR19))*(IF($D19=6,CT19,((MIN((VLOOKUP($D19,$A$234:$E$241,5,0)),CT19)))))))))/IF(AND($D19=2,'ראשי-פרטים כלליים וריכוז הוצאות'!$D$66&lt;&gt;4),1.2,1)</f>
        <v>0</v>
      </c>
      <c r="CW19" s="227"/>
      <c r="CX19" s="228"/>
      <c r="CY19" s="222"/>
      <c r="CZ19" s="226"/>
      <c r="DA19" s="187">
        <f t="shared" si="16"/>
        <v>0</v>
      </c>
      <c r="DB19" s="15">
        <f>+(IF(OR($B19=0,$C19=0,$D19=0,$CW$2&gt;$ES$1),0,IF(OR(CW19=0,CY19=0,CZ19=0),0,MIN((VLOOKUP($D19,$A$234:$C$241,3,0))*(IF($D19=6,CZ19,CY19))*((MIN((VLOOKUP($D19,$A$234:$E$241,5,0)),(IF($D19=6,CY19,CZ19))))),MIN((VLOOKUP($D19,$A$234:$C$241,3,0)),(CW19+CX19))*(IF($D19=6,CZ19,((MIN((VLOOKUP($D19,$A$234:$E$241,5,0)),CZ19)))))))))/IF(AND($D19=2,'ראשי-פרטים כלליים וריכוז הוצאות'!$D$66&lt;&gt;4),1.2,1)</f>
        <v>0</v>
      </c>
      <c r="DC19" s="227"/>
      <c r="DD19" s="228"/>
      <c r="DE19" s="222"/>
      <c r="DF19" s="226"/>
      <c r="DG19" s="187">
        <f t="shared" si="17"/>
        <v>0</v>
      </c>
      <c r="DH19" s="15">
        <f>+(IF(OR($B19=0,$C19=0,$D19=0,$DC$2&gt;$ES$1),0,IF(OR(DC19=0,DE19=0,DF19=0),0,MIN((VLOOKUP($D19,$A$234:$C$241,3,0))*(IF($D19=6,DF19,DE19))*((MIN((VLOOKUP($D19,$A$234:$E$241,5,0)),(IF($D19=6,DE19,DF19))))),MIN((VLOOKUP($D19,$A$234:$C$241,3,0)),(DC19+DD19))*(IF($D19=6,DF19,((MIN((VLOOKUP($D19,$A$234:$E$241,5,0)),DF19)))))))))/IF(AND($D19=2,'ראשי-פרטים כלליים וריכוז הוצאות'!$D$66&lt;&gt;4),1.2,1)</f>
        <v>0</v>
      </c>
      <c r="DI19" s="227"/>
      <c r="DJ19" s="228"/>
      <c r="DK19" s="222"/>
      <c r="DL19" s="226"/>
      <c r="DM19" s="187">
        <f t="shared" si="18"/>
        <v>0</v>
      </c>
      <c r="DN19" s="15">
        <f>+(IF(OR($B19=0,$C19=0,$D19=0,$DC$2&gt;$ES$1),0,IF(OR(DI19=0,DK19=0,DL19=0),0,MIN((VLOOKUP($D19,$A$234:$C$241,3,0))*(IF($D19=6,DL19,DK19))*((MIN((VLOOKUP($D19,$A$234:$E$241,5,0)),(IF($D19=6,DK19,DL19))))),MIN((VLOOKUP($D19,$A$234:$C$241,3,0)),(DI19+DJ19))*(IF($D19=6,DL19,((MIN((VLOOKUP($D19,$A$234:$E$241,5,0)),DL19)))))))))/IF(AND($D19=2,'ראשי-פרטים כלליים וריכוז הוצאות'!$D$66&lt;&gt;4),1.2,1)</f>
        <v>0</v>
      </c>
      <c r="DO19" s="227"/>
      <c r="DP19" s="228"/>
      <c r="DQ19" s="222"/>
      <c r="DR19" s="226"/>
      <c r="DS19" s="187">
        <f t="shared" si="19"/>
        <v>0</v>
      </c>
      <c r="DT19" s="15">
        <f>+(IF(OR($B19=0,$C19=0,$D19=0,$DC$2&gt;$ES$1),0,IF(OR(DO19=0,DQ19=0,DR19=0),0,MIN((VLOOKUP($D19,$A$234:$C$241,3,0))*(IF($D19=6,DR19,DQ19))*((MIN((VLOOKUP($D19,$A$234:$E$241,5,0)),(IF($D19=6,DQ19,DR19))))),MIN((VLOOKUP($D19,$A$234:$C$241,3,0)),(DO19+DP19))*(IF($D19=6,DR19,((MIN((VLOOKUP($D19,$A$234:$E$241,5,0)),DR19)))))))))/IF(AND($D19=2,'ראשי-פרטים כלליים וריכוז הוצאות'!$D$66&lt;&gt;4),1.2,1)</f>
        <v>0</v>
      </c>
      <c r="DU19" s="227"/>
      <c r="DV19" s="228"/>
      <c r="DW19" s="222"/>
      <c r="DX19" s="226"/>
      <c r="DY19" s="187">
        <f t="shared" si="20"/>
        <v>0</v>
      </c>
      <c r="DZ19" s="15">
        <f>+(IF(OR($B19=0,$C19=0,$D19=0,$DC$2&gt;$ES$1),0,IF(OR(DU19=0,DW19=0,DX19=0),0,MIN((VLOOKUP($D19,$A$234:$C$241,3,0))*(IF($D19=6,DX19,DW19))*((MIN((VLOOKUP($D19,$A$234:$E$241,5,0)),(IF($D19=6,DW19,DX19))))),MIN((VLOOKUP($D19,$A$234:$C$241,3,0)),(DU19+DV19))*(IF($D19=6,DX19,((MIN((VLOOKUP($D19,$A$234:$E$241,5,0)),DX19)))))))))/IF(AND($D19=2,'ראשי-פרטים כלליים וריכוז הוצאות'!$D$66&lt;&gt;4),1.2,1)</f>
        <v>0</v>
      </c>
      <c r="EA19" s="227"/>
      <c r="EB19" s="228"/>
      <c r="EC19" s="222"/>
      <c r="ED19" s="226"/>
      <c r="EE19" s="187">
        <f t="shared" si="21"/>
        <v>0</v>
      </c>
      <c r="EF19" s="15">
        <f>+(IF(OR($B19=0,$C19=0,$D19=0,$DC$2&gt;$ES$1),0,IF(OR(EA19=0,EC19=0,ED19=0),0,MIN((VLOOKUP($D19,$A$234:$C$241,3,0))*(IF($D19=6,ED19,EC19))*((MIN((VLOOKUP($D19,$A$234:$E$241,5,0)),(IF($D19=6,EC19,ED19))))),MIN((VLOOKUP($D19,$A$234:$C$241,3,0)),(EA19+EB19))*(IF($D19=6,ED19,((MIN((VLOOKUP($D19,$A$234:$E$241,5,0)),ED19)))))))))/IF(AND($D19=2,'ראשי-פרטים כלליים וריכוז הוצאות'!$D$66&lt;&gt;4),1.2,1)</f>
        <v>0</v>
      </c>
      <c r="EG19" s="227"/>
      <c r="EH19" s="228"/>
      <c r="EI19" s="222"/>
      <c r="EJ19" s="226"/>
      <c r="EK19" s="187">
        <f t="shared" si="22"/>
        <v>0</v>
      </c>
      <c r="EL19" s="15">
        <f>+(IF(OR($B19=0,$C19=0,$D19=0,$DC$2&gt;$ES$1),0,IF(OR(EG19=0,EI19=0,EJ19=0),0,MIN((VLOOKUP($D19,$A$234:$C$241,3,0))*(IF($D19=6,EJ19,EI19))*((MIN((VLOOKUP($D19,$A$234:$E$241,5,0)),(IF($D19=6,EI19,EJ19))))),MIN((VLOOKUP($D19,$A$234:$C$241,3,0)),(EG19+EH19))*(IF($D19=6,EJ19,((MIN((VLOOKUP($D19,$A$234:$E$241,5,0)),EJ19)))))))))/IF(AND($D19=2,'ראשי-פרטים כלליים וריכוז הוצאות'!$D$66&lt;&gt;4),1.2,1)</f>
        <v>0</v>
      </c>
      <c r="EM19" s="227"/>
      <c r="EN19" s="228"/>
      <c r="EO19" s="222"/>
      <c r="EP19" s="226"/>
      <c r="EQ19" s="187">
        <f t="shared" si="23"/>
        <v>0</v>
      </c>
      <c r="ER19" s="15">
        <f>+(IF(OR($B19=0,$C19=0,$D19=0,$DC$2&gt;$ES$1),0,IF(OR(EM19=0,EO19=0,EP19=0),0,MIN((VLOOKUP($D19,$A$234:$C$241,3,0))*(IF($D19=6,EP19,EO19))*((MIN((VLOOKUP($D19,$A$234:$E$241,5,0)),(IF($D19=6,EO19,EP19))))),MIN((VLOOKUP($D19,$A$234:$C$241,3,0)),(EM19+EN19))*(IF($D19=6,EP19,((MIN((VLOOKUP($D19,$A$234:$E$241,5,0)),EP19)))))))))/IF(AND($D19=2,'ראשי-פרטים כלליים וריכוז הוצאות'!$D$66&lt;&gt;4),1.2,1)</f>
        <v>0</v>
      </c>
      <c r="ES19" s="62">
        <f t="shared" si="24"/>
        <v>0</v>
      </c>
      <c r="ET19" s="183">
        <f t="shared" si="25"/>
        <v>9.9999999999999995E-7</v>
      </c>
      <c r="EU19" s="184">
        <f t="shared" si="26"/>
        <v>0</v>
      </c>
      <c r="EV19" s="62">
        <f t="shared" si="27"/>
        <v>0</v>
      </c>
      <c r="EW19" s="62">
        <v>0</v>
      </c>
      <c r="EX19" s="15">
        <f t="shared" si="28"/>
        <v>0</v>
      </c>
      <c r="EY19" s="219"/>
      <c r="EZ19" s="62">
        <f>MIN(EX19+EY19*ET19*ES19/$FA$1/IF(AND($D19=2,'ראשי-פרטים כלליים וריכוז הוצאות'!$D$66&lt;&gt;4),1.2,1),IF($D19&gt;0,VLOOKUP($D19,$A$234:$C$241,3,0)*12*EU19,0))</f>
        <v>0</v>
      </c>
      <c r="FA19" s="229"/>
      <c r="FB19" s="293">
        <f t="shared" si="29"/>
        <v>0</v>
      </c>
      <c r="FC19" s="296">
        <f t="shared" si="30"/>
        <v>0</v>
      </c>
      <c r="FD19" s="62">
        <f t="shared" si="31"/>
        <v>0</v>
      </c>
      <c r="FE19" s="62">
        <f t="shared" si="32"/>
        <v>0</v>
      </c>
      <c r="FF19" s="184">
        <f t="shared" si="33"/>
        <v>0</v>
      </c>
      <c r="FG19" s="62">
        <f t="shared" si="34"/>
        <v>0</v>
      </c>
      <c r="FH19" s="62">
        <f t="shared" si="35"/>
        <v>0</v>
      </c>
      <c r="FI19" s="274"/>
      <c r="FJ19" s="274"/>
      <c r="FK19" s="297"/>
    </row>
    <row r="20" spans="1:167" s="6" customFormat="1" ht="24" customHeight="1" x14ac:dyDescent="0.2">
      <c r="A20" s="112">
        <v>17</v>
      </c>
      <c r="B20" s="232"/>
      <c r="C20" s="232"/>
      <c r="D20" s="230"/>
      <c r="E20" s="220"/>
      <c r="F20" s="221"/>
      <c r="G20" s="222"/>
      <c r="H20" s="223"/>
      <c r="I20" s="187">
        <f t="shared" si="0"/>
        <v>0</v>
      </c>
      <c r="J20" s="15">
        <f>(IF(OR($B20=0,$C20=0,$D20=0,$E$2&gt;$ES$1),0,IF(OR($E20=0,$G20=0,$H20=0),0,MIN((VLOOKUP($D20,$A$234:$C$241,3,0))*(IF($D20=6,$H20,$G20))*((MIN((VLOOKUP($D20,$A$234:$E$241,5,0)),(IF($D20=6,$G20,$H20))))),MIN((VLOOKUP($D20,$A$234:$C$241,3,0)),($E20+$F20))*(IF($D20=6,$H20,((MIN((VLOOKUP($D20,$A$234:$E$241,5,0)),$H20)))))))))/IF(AND($D20=2,'ראשי-פרטים כלליים וריכוז הוצאות'!$D$66&lt;&gt;4),1.2,1)</f>
        <v>0</v>
      </c>
      <c r="K20" s="224"/>
      <c r="L20" s="225"/>
      <c r="M20" s="222"/>
      <c r="N20" s="226"/>
      <c r="O20" s="187">
        <f t="shared" si="1"/>
        <v>0</v>
      </c>
      <c r="P20" s="15">
        <f>+(IF(OR($B20=0,$C20=0,$D20=0,$K$2&gt;$ES$1),0,IF(OR($K20=0,$M20=0,$N20=0),0,MIN((VLOOKUP($D20,$A$234:$C$241,3,0))*(IF($D20=6,$N20,$M20))*((MIN((VLOOKUP($D20,$A$234:$E$241,5,0)),(IF($D20=6,$M20,$N20))))),MIN((VLOOKUP($D20,$A$234:$C$241,3,0)),($K20+$L20))*(IF($D20=6,$N20,((MIN((VLOOKUP($D20,$A$234:$E$241,5,0)),$N20)))))))))/IF(AND($D20=2,'ראשי-פרטים כלליים וריכוז הוצאות'!$D$66&lt;&gt;4),1.2,1)</f>
        <v>0</v>
      </c>
      <c r="Q20" s="227"/>
      <c r="R20" s="228"/>
      <c r="S20" s="222"/>
      <c r="T20" s="226"/>
      <c r="U20" s="187">
        <f t="shared" si="2"/>
        <v>0</v>
      </c>
      <c r="V20" s="15">
        <f>+(IF(OR($B20=0,$C20=0,$D20=0,$Q$2&gt;$ES$1),0,IF(OR(Q20=0,S20=0,T20=0),0,MIN((VLOOKUP($D20,$A$234:$C$241,3,0))*(IF($D20=6,T20,S20))*((MIN((VLOOKUP($D20,$A$234:$E$241,5,0)),(IF($D20=6,S20,T20))))),MIN((VLOOKUP($D20,$A$234:$C$241,3,0)),(Q20+R20))*(IF($D20=6,T20,((MIN((VLOOKUP($D20,$A$234:$E$241,5,0)),T20)))))))))/IF(AND($D20=2,'ראשי-פרטים כלליים וריכוז הוצאות'!$D$66&lt;&gt;4),1.2,1)</f>
        <v>0</v>
      </c>
      <c r="W20" s="220"/>
      <c r="X20" s="221"/>
      <c r="Y20" s="222"/>
      <c r="Z20" s="226"/>
      <c r="AA20" s="187">
        <f t="shared" si="3"/>
        <v>0</v>
      </c>
      <c r="AB20" s="15">
        <f>+(IF(OR($B20=0,$C20=0,$D20=0,$W$2&gt;$ES$1),0,IF(OR(W20=0,Y20=0,Z20=0),0,MIN((VLOOKUP($D20,$A$234:$C$241,3,0))*(IF($D20=6,Z20,Y20))*((MIN((VLOOKUP($D20,$A$234:$E$241,5,0)),(IF($D20=6,Y20,Z20))))),MIN((VLOOKUP($D20,$A$234:$C$241,3,0)),(W20+X20))*(IF($D20=6,Z20,((MIN((VLOOKUP($D20,$A$234:$E$241,5,0)),Z20)))))))))/IF(AND($D20=2,'ראשי-פרטים כלליים וריכוז הוצאות'!$D$66&lt;&gt;4),1.2,1)</f>
        <v>0</v>
      </c>
      <c r="AC20" s="224"/>
      <c r="AD20" s="225"/>
      <c r="AE20" s="222"/>
      <c r="AF20" s="226"/>
      <c r="AG20" s="187">
        <f t="shared" si="4"/>
        <v>0</v>
      </c>
      <c r="AH20" s="15">
        <f>+(IF(OR($B20=0,$C20=0,$D20=0,$AC$2&gt;$ES$1),0,IF(OR(AC20=0,AE20=0,AF20=0),0,MIN((VLOOKUP($D20,$A$234:$C$241,3,0))*(IF($D20=6,AF20,AE20))*((MIN((VLOOKUP($D20,$A$234:$E$241,5,0)),(IF($D20=6,AE20,AF20))))),MIN((VLOOKUP($D20,$A$234:$C$241,3,0)),(AC20+AD20))*(IF($D20=6,AF20,((MIN((VLOOKUP($D20,$A$234:$E$241,5,0)),AF20)))))))))/IF(AND($D20=2,'ראשי-פרטים כלליים וריכוז הוצאות'!$D$66&lt;&gt;4),1.2,1)</f>
        <v>0</v>
      </c>
      <c r="AI20" s="227"/>
      <c r="AJ20" s="228"/>
      <c r="AK20" s="222"/>
      <c r="AL20" s="226"/>
      <c r="AM20" s="187">
        <f t="shared" si="5"/>
        <v>0</v>
      </c>
      <c r="AN20" s="15">
        <f>+(IF(OR($B20=0,$C20=0,$D20=0,$AI$2&gt;$ES$1),0,IF(OR(AI20=0,AK20=0,AL20=0),0,MIN((VLOOKUP($D20,$A$234:$C$241,3,0))*(IF($D20=6,AL20,AK20))*((MIN((VLOOKUP($D20,$A$234:$E$241,5,0)),(IF($D20=6,AK20,AL20))))),MIN((VLOOKUP($D20,$A$234:$C$241,3,0)),(AI20+AJ20))*(IF($D20=6,AL20,((MIN((VLOOKUP($D20,$A$234:$E$241,5,0)),AL20)))))))))/IF(AND($D20=2,'ראשי-פרטים כלליים וריכוז הוצאות'!$D$66&lt;&gt;4),1.2,1)</f>
        <v>0</v>
      </c>
      <c r="AO20" s="220"/>
      <c r="AP20" s="221"/>
      <c r="AQ20" s="222"/>
      <c r="AR20" s="226"/>
      <c r="AS20" s="187">
        <f t="shared" si="6"/>
        <v>0</v>
      </c>
      <c r="AT20" s="15">
        <f>+(IF(OR($B20=0,$C20=0,$D20=0,$AO$2&gt;$ES$1),0,IF(OR(AO20=0,AQ20=0,AR20=0),0,MIN((VLOOKUP($D20,$A$234:$C$241,3,0))*(IF($D20=6,AR20,AQ20))*((MIN((VLOOKUP($D20,$A$234:$E$241,5,0)),(IF($D20=6,AQ20,AR20))))),MIN((VLOOKUP($D20,$A$234:$C$241,3,0)),(AO20+AP20))*(IF($D20=6,AR20,((MIN((VLOOKUP($D20,$A$234:$E$241,5,0)),AR20)))))))))/IF(AND($D20=2,'ראשי-פרטים כלליים וריכוז הוצאות'!$D$66&lt;&gt;4),1.2,1)</f>
        <v>0</v>
      </c>
      <c r="AU20" s="224"/>
      <c r="AV20" s="225"/>
      <c r="AW20" s="222"/>
      <c r="AX20" s="226"/>
      <c r="AY20" s="187">
        <f t="shared" si="7"/>
        <v>0</v>
      </c>
      <c r="AZ20" s="15">
        <f>+(IF(OR($B20=0,$C20=0,$D20=0,$AU$2&gt;$ES$1),0,IF(OR(AU20=0,AW20=0,AX20=0),0,MIN((VLOOKUP($D20,$A$234:$C$241,3,0))*(IF($D20=6,AX20,AW20))*((MIN((VLOOKUP($D20,$A$234:$E$241,5,0)),(IF($D20=6,AW20,AX20))))),MIN((VLOOKUP($D20,$A$234:$C$241,3,0)),(AU20+AV20))*(IF($D20=6,AX20,((MIN((VLOOKUP($D20,$A$234:$E$241,5,0)),AX20)))))))))/IF(AND($D20=2,'ראשי-פרטים כלליים וריכוז הוצאות'!$D$66&lt;&gt;4),1.2,1)</f>
        <v>0</v>
      </c>
      <c r="BA20" s="227"/>
      <c r="BB20" s="228"/>
      <c r="BC20" s="222"/>
      <c r="BD20" s="226"/>
      <c r="BE20" s="187">
        <f t="shared" si="8"/>
        <v>0</v>
      </c>
      <c r="BF20" s="15">
        <f>+(IF(OR($B20=0,$C20=0,$D20=0,$BA$2&gt;$ES$1),0,IF(OR(BA20=0,BC20=0,BD20=0),0,MIN((VLOOKUP($D20,$A$234:$C$241,3,0))*(IF($D20=6,BD20,BC20))*((MIN((VLOOKUP($D20,$A$234:$E$241,5,0)),(IF($D20=6,BC20,BD20))))),MIN((VLOOKUP($D20,$A$234:$C$241,3,0)),(BA20+BB20))*(IF($D20=6,BD20,((MIN((VLOOKUP($D20,$A$234:$E$241,5,0)),BD20)))))))))/IF(AND($D20=2,'ראשי-פרטים כלליים וריכוז הוצאות'!$D$66&lt;&gt;4),1.2,1)</f>
        <v>0</v>
      </c>
      <c r="BG20" s="227"/>
      <c r="BH20" s="228"/>
      <c r="BI20" s="222"/>
      <c r="BJ20" s="226"/>
      <c r="BK20" s="187">
        <f t="shared" si="9"/>
        <v>0</v>
      </c>
      <c r="BL20" s="15">
        <f>+(IF(OR($B20=0,$C20=0,$D20=0,$BG$2&gt;$ES$1),0,IF(OR(BG20=0,BI20=0,BJ20=0),0,MIN((VLOOKUP($D20,$A$234:$C$241,3,0))*(IF($D20=6,BJ20,BI20))*((MIN((VLOOKUP($D20,$A$234:$E$241,5,0)),(IF($D20=6,BI20,BJ20))))),MIN((VLOOKUP($D20,$A$234:$C$241,3,0)),(BG20+BH20))*(IF($D20=6,BJ20,((MIN((VLOOKUP($D20,$A$234:$E$241,5,0)),BJ20)))))))))/IF(AND($D20=2,'ראשי-פרטים כלליים וריכוז הוצאות'!$D$66&lt;&gt;4),1.2,1)</f>
        <v>0</v>
      </c>
      <c r="BM20" s="227"/>
      <c r="BN20" s="228"/>
      <c r="BO20" s="222"/>
      <c r="BP20" s="226"/>
      <c r="BQ20" s="187">
        <f t="shared" si="10"/>
        <v>0</v>
      </c>
      <c r="BR20" s="15">
        <f>+(IF(OR($B20=0,$C20=0,$D20=0,$BM$2&gt;$ES$1),0,IF(OR(BM20=0,BO20=0,BP20=0),0,MIN((VLOOKUP($D20,$A$234:$C$241,3,0))*(IF($D20=6,BP20,BO20))*((MIN((VLOOKUP($D20,$A$234:$E$241,5,0)),(IF($D20=6,BO20,BP20))))),MIN((VLOOKUP($D20,$A$234:$C$241,3,0)),(BM20+BN20))*(IF($D20=6,BP20,((MIN((VLOOKUP($D20,$A$234:$E$241,5,0)),BP20)))))))))/IF(AND($D20=2,'ראשי-פרטים כלליים וריכוז הוצאות'!$D$66&lt;&gt;4),1.2,1)</f>
        <v>0</v>
      </c>
      <c r="BS20" s="227"/>
      <c r="BT20" s="228"/>
      <c r="BU20" s="222"/>
      <c r="BV20" s="226"/>
      <c r="BW20" s="187">
        <f t="shared" si="11"/>
        <v>0</v>
      </c>
      <c r="BX20" s="15">
        <f>+(IF(OR($B20=0,$C20=0,$D20=0,$BS$2&gt;$ES$1),0,IF(OR(BS20=0,BU20=0,BV20=0),0,MIN((VLOOKUP($D20,$A$234:$C$241,3,0))*(IF($D20=6,BV20,BU20))*((MIN((VLOOKUP($D20,$A$234:$E$241,5,0)),(IF($D20=6,BU20,BV20))))),MIN((VLOOKUP($D20,$A$234:$C$241,3,0)),(BS20+BT20))*(IF($D20=6,BV20,((MIN((VLOOKUP($D20,$A$234:$E$241,5,0)),BV20)))))))))/IF(AND($D20=2,'ראשי-פרטים כלליים וריכוז הוצאות'!$D$66&lt;&gt;4),1.2,1)</f>
        <v>0</v>
      </c>
      <c r="BY20" s="227"/>
      <c r="BZ20" s="228"/>
      <c r="CA20" s="222"/>
      <c r="CB20" s="226"/>
      <c r="CC20" s="187">
        <f t="shared" si="12"/>
        <v>0</v>
      </c>
      <c r="CD20" s="15">
        <f>+(IF(OR($B20=0,$C20=0,$D20=0,$BY$2&gt;$ES$1),0,IF(OR(BY20=0,CA20=0,CB20=0),0,MIN((VLOOKUP($D20,$A$234:$C$241,3,0))*(IF($D20=6,CB20,CA20))*((MIN((VLOOKUP($D20,$A$234:$E$241,5,0)),(IF($D20=6,CA20,CB20))))),MIN((VLOOKUP($D20,$A$234:$C$241,3,0)),(BY20+BZ20))*(IF($D20=6,CB20,((MIN((VLOOKUP($D20,$A$234:$E$241,5,0)),CB20)))))))))/IF(AND($D20=2,'ראשי-פרטים כלליים וריכוז הוצאות'!$D$66&lt;&gt;4),1.2,1)</f>
        <v>0</v>
      </c>
      <c r="CE20" s="227"/>
      <c r="CF20" s="228"/>
      <c r="CG20" s="222"/>
      <c r="CH20" s="226"/>
      <c r="CI20" s="187">
        <f t="shared" si="13"/>
        <v>0</v>
      </c>
      <c r="CJ20" s="15">
        <f>+(IF(OR($B20=0,$C20=0,$D20=0,$CE$2&gt;$ES$1),0,IF(OR(CE20=0,CG20=0,CH20=0),0,MIN((VLOOKUP($D20,$A$234:$C$241,3,0))*(IF($D20=6,CH20,CG20))*((MIN((VLOOKUP($D20,$A$234:$E$241,5,0)),(IF($D20=6,CG20,CH20))))),MIN((VLOOKUP($D20,$A$234:$C$241,3,0)),(CE20+CF20))*(IF($D20=6,CH20,((MIN((VLOOKUP($D20,$A$234:$E$241,5,0)),CH20)))))))))/IF(AND($D20=2,'ראשי-פרטים כלליים וריכוז הוצאות'!$D$66&lt;&gt;4),1.2,1)</f>
        <v>0</v>
      </c>
      <c r="CK20" s="227"/>
      <c r="CL20" s="228"/>
      <c r="CM20" s="222"/>
      <c r="CN20" s="226"/>
      <c r="CO20" s="187">
        <f t="shared" si="14"/>
        <v>0</v>
      </c>
      <c r="CP20" s="15">
        <f>+(IF(OR($B20=0,$C20=0,$D20=0,$CK$2&gt;$ES$1),0,IF(OR(CK20=0,CM20=0,CN20=0),0,MIN((VLOOKUP($D20,$A$234:$C$241,3,0))*(IF($D20=6,CN20,CM20))*((MIN((VLOOKUP($D20,$A$234:$E$241,5,0)),(IF($D20=6,CM20,CN20))))),MIN((VLOOKUP($D20,$A$234:$C$241,3,0)),(CK20+CL20))*(IF($D20=6,CN20,((MIN((VLOOKUP($D20,$A$234:$E$241,5,0)),CN20)))))))))/IF(AND($D20=2,'ראשי-פרטים כלליים וריכוז הוצאות'!$D$66&lt;&gt;4),1.2,1)</f>
        <v>0</v>
      </c>
      <c r="CQ20" s="227"/>
      <c r="CR20" s="228"/>
      <c r="CS20" s="222"/>
      <c r="CT20" s="226"/>
      <c r="CU20" s="187">
        <f t="shared" si="15"/>
        <v>0</v>
      </c>
      <c r="CV20" s="15">
        <f>+(IF(OR($B20=0,$C20=0,$D20=0,$CQ$2&gt;$ES$1),0,IF(OR(CQ20=0,CS20=0,CT20=0),0,MIN((VLOOKUP($D20,$A$234:$C$241,3,0))*(IF($D20=6,CT20,CS20))*((MIN((VLOOKUP($D20,$A$234:$E$241,5,0)),(IF($D20=6,CS20,CT20))))),MIN((VLOOKUP($D20,$A$234:$C$241,3,0)),(CQ20+CR20))*(IF($D20=6,CT20,((MIN((VLOOKUP($D20,$A$234:$E$241,5,0)),CT20)))))))))/IF(AND($D20=2,'ראשי-פרטים כלליים וריכוז הוצאות'!$D$66&lt;&gt;4),1.2,1)</f>
        <v>0</v>
      </c>
      <c r="CW20" s="227"/>
      <c r="CX20" s="228"/>
      <c r="CY20" s="222"/>
      <c r="CZ20" s="226"/>
      <c r="DA20" s="187">
        <f t="shared" si="16"/>
        <v>0</v>
      </c>
      <c r="DB20" s="15">
        <f>+(IF(OR($B20=0,$C20=0,$D20=0,$CW$2&gt;$ES$1),0,IF(OR(CW20=0,CY20=0,CZ20=0),0,MIN((VLOOKUP($D20,$A$234:$C$241,3,0))*(IF($D20=6,CZ20,CY20))*((MIN((VLOOKUP($D20,$A$234:$E$241,5,0)),(IF($D20=6,CY20,CZ20))))),MIN((VLOOKUP($D20,$A$234:$C$241,3,0)),(CW20+CX20))*(IF($D20=6,CZ20,((MIN((VLOOKUP($D20,$A$234:$E$241,5,0)),CZ20)))))))))/IF(AND($D20=2,'ראשי-פרטים כלליים וריכוז הוצאות'!$D$66&lt;&gt;4),1.2,1)</f>
        <v>0</v>
      </c>
      <c r="DC20" s="227"/>
      <c r="DD20" s="228"/>
      <c r="DE20" s="222"/>
      <c r="DF20" s="226"/>
      <c r="DG20" s="187">
        <f t="shared" si="17"/>
        <v>0</v>
      </c>
      <c r="DH20" s="15">
        <f>+(IF(OR($B20=0,$C20=0,$D20=0,$DC$2&gt;$ES$1),0,IF(OR(DC20=0,DE20=0,DF20=0),0,MIN((VLOOKUP($D20,$A$234:$C$241,3,0))*(IF($D20=6,DF20,DE20))*((MIN((VLOOKUP($D20,$A$234:$E$241,5,0)),(IF($D20=6,DE20,DF20))))),MIN((VLOOKUP($D20,$A$234:$C$241,3,0)),(DC20+DD20))*(IF($D20=6,DF20,((MIN((VLOOKUP($D20,$A$234:$E$241,5,0)),DF20)))))))))/IF(AND($D20=2,'ראשי-פרטים כלליים וריכוז הוצאות'!$D$66&lt;&gt;4),1.2,1)</f>
        <v>0</v>
      </c>
      <c r="DI20" s="227"/>
      <c r="DJ20" s="228"/>
      <c r="DK20" s="222"/>
      <c r="DL20" s="226"/>
      <c r="DM20" s="187">
        <f t="shared" si="18"/>
        <v>0</v>
      </c>
      <c r="DN20" s="15">
        <f>+(IF(OR($B20=0,$C20=0,$D20=0,$DC$2&gt;$ES$1),0,IF(OR(DI20=0,DK20=0,DL20=0),0,MIN((VLOOKUP($D20,$A$234:$C$241,3,0))*(IF($D20=6,DL20,DK20))*((MIN((VLOOKUP($D20,$A$234:$E$241,5,0)),(IF($D20=6,DK20,DL20))))),MIN((VLOOKUP($D20,$A$234:$C$241,3,0)),(DI20+DJ20))*(IF($D20=6,DL20,((MIN((VLOOKUP($D20,$A$234:$E$241,5,0)),DL20)))))))))/IF(AND($D20=2,'ראשי-פרטים כלליים וריכוז הוצאות'!$D$66&lt;&gt;4),1.2,1)</f>
        <v>0</v>
      </c>
      <c r="DO20" s="227"/>
      <c r="DP20" s="228"/>
      <c r="DQ20" s="222"/>
      <c r="DR20" s="226"/>
      <c r="DS20" s="187">
        <f t="shared" si="19"/>
        <v>0</v>
      </c>
      <c r="DT20" s="15">
        <f>+(IF(OR($B20=0,$C20=0,$D20=0,$DC$2&gt;$ES$1),0,IF(OR(DO20=0,DQ20=0,DR20=0),0,MIN((VLOOKUP($D20,$A$234:$C$241,3,0))*(IF($D20=6,DR20,DQ20))*((MIN((VLOOKUP($D20,$A$234:$E$241,5,0)),(IF($D20=6,DQ20,DR20))))),MIN((VLOOKUP($D20,$A$234:$C$241,3,0)),(DO20+DP20))*(IF($D20=6,DR20,((MIN((VLOOKUP($D20,$A$234:$E$241,5,0)),DR20)))))))))/IF(AND($D20=2,'ראשי-פרטים כלליים וריכוז הוצאות'!$D$66&lt;&gt;4),1.2,1)</f>
        <v>0</v>
      </c>
      <c r="DU20" s="227"/>
      <c r="DV20" s="228"/>
      <c r="DW20" s="222"/>
      <c r="DX20" s="226"/>
      <c r="DY20" s="187">
        <f t="shared" si="20"/>
        <v>0</v>
      </c>
      <c r="DZ20" s="15">
        <f>+(IF(OR($B20=0,$C20=0,$D20=0,$DC$2&gt;$ES$1),0,IF(OR(DU20=0,DW20=0,DX20=0),0,MIN((VLOOKUP($D20,$A$234:$C$241,3,0))*(IF($D20=6,DX20,DW20))*((MIN((VLOOKUP($D20,$A$234:$E$241,5,0)),(IF($D20=6,DW20,DX20))))),MIN((VLOOKUP($D20,$A$234:$C$241,3,0)),(DU20+DV20))*(IF($D20=6,DX20,((MIN((VLOOKUP($D20,$A$234:$E$241,5,0)),DX20)))))))))/IF(AND($D20=2,'ראשי-פרטים כלליים וריכוז הוצאות'!$D$66&lt;&gt;4),1.2,1)</f>
        <v>0</v>
      </c>
      <c r="EA20" s="227"/>
      <c r="EB20" s="228"/>
      <c r="EC20" s="222"/>
      <c r="ED20" s="226"/>
      <c r="EE20" s="187">
        <f t="shared" si="21"/>
        <v>0</v>
      </c>
      <c r="EF20" s="15">
        <f>+(IF(OR($B20=0,$C20=0,$D20=0,$DC$2&gt;$ES$1),0,IF(OR(EA20=0,EC20=0,ED20=0),0,MIN((VLOOKUP($D20,$A$234:$C$241,3,0))*(IF($D20=6,ED20,EC20))*((MIN((VLOOKUP($D20,$A$234:$E$241,5,0)),(IF($D20=6,EC20,ED20))))),MIN((VLOOKUP($D20,$A$234:$C$241,3,0)),(EA20+EB20))*(IF($D20=6,ED20,((MIN((VLOOKUP($D20,$A$234:$E$241,5,0)),ED20)))))))))/IF(AND($D20=2,'ראשי-פרטים כלליים וריכוז הוצאות'!$D$66&lt;&gt;4),1.2,1)</f>
        <v>0</v>
      </c>
      <c r="EG20" s="227"/>
      <c r="EH20" s="228"/>
      <c r="EI20" s="222"/>
      <c r="EJ20" s="226"/>
      <c r="EK20" s="187">
        <f t="shared" si="22"/>
        <v>0</v>
      </c>
      <c r="EL20" s="15">
        <f>+(IF(OR($B20=0,$C20=0,$D20=0,$DC$2&gt;$ES$1),0,IF(OR(EG20=0,EI20=0,EJ20=0),0,MIN((VLOOKUP($D20,$A$234:$C$241,3,0))*(IF($D20=6,EJ20,EI20))*((MIN((VLOOKUP($D20,$A$234:$E$241,5,0)),(IF($D20=6,EI20,EJ20))))),MIN((VLOOKUP($D20,$A$234:$C$241,3,0)),(EG20+EH20))*(IF($D20=6,EJ20,((MIN((VLOOKUP($D20,$A$234:$E$241,5,0)),EJ20)))))))))/IF(AND($D20=2,'ראשי-פרטים כלליים וריכוז הוצאות'!$D$66&lt;&gt;4),1.2,1)</f>
        <v>0</v>
      </c>
      <c r="EM20" s="227"/>
      <c r="EN20" s="228"/>
      <c r="EO20" s="222"/>
      <c r="EP20" s="226"/>
      <c r="EQ20" s="187">
        <f t="shared" si="23"/>
        <v>0</v>
      </c>
      <c r="ER20" s="15">
        <f>+(IF(OR($B20=0,$C20=0,$D20=0,$DC$2&gt;$ES$1),0,IF(OR(EM20=0,EO20=0,EP20=0),0,MIN((VLOOKUP($D20,$A$234:$C$241,3,0))*(IF($D20=6,EP20,EO20))*((MIN((VLOOKUP($D20,$A$234:$E$241,5,0)),(IF($D20=6,EO20,EP20))))),MIN((VLOOKUP($D20,$A$234:$C$241,3,0)),(EM20+EN20))*(IF($D20=6,EP20,((MIN((VLOOKUP($D20,$A$234:$E$241,5,0)),EP20)))))))))/IF(AND($D20=2,'ראשי-פרטים כלליים וריכוז הוצאות'!$D$66&lt;&gt;4),1.2,1)</f>
        <v>0</v>
      </c>
      <c r="ES20" s="62">
        <f t="shared" si="24"/>
        <v>0</v>
      </c>
      <c r="ET20" s="183">
        <f t="shared" si="25"/>
        <v>9.9999999999999995E-7</v>
      </c>
      <c r="EU20" s="184">
        <f t="shared" si="26"/>
        <v>0</v>
      </c>
      <c r="EV20" s="62">
        <f t="shared" si="27"/>
        <v>0</v>
      </c>
      <c r="EW20" s="62">
        <v>0</v>
      </c>
      <c r="EX20" s="15">
        <f t="shared" si="28"/>
        <v>0</v>
      </c>
      <c r="EY20" s="219"/>
      <c r="EZ20" s="62">
        <f>MIN(EX20+EY20*ET20*ES20/$FA$1/IF(AND($D20=2,'ראשי-פרטים כלליים וריכוז הוצאות'!$D$66&lt;&gt;4),1.2,1),IF($D20&gt;0,VLOOKUP($D20,$A$234:$C$241,3,0)*12*EU20,0))</f>
        <v>0</v>
      </c>
      <c r="FA20" s="229"/>
      <c r="FB20" s="293">
        <f t="shared" si="29"/>
        <v>0</v>
      </c>
      <c r="FC20" s="296">
        <f t="shared" si="30"/>
        <v>0</v>
      </c>
      <c r="FD20" s="62">
        <f t="shared" si="31"/>
        <v>0</v>
      </c>
      <c r="FE20" s="62">
        <f t="shared" si="32"/>
        <v>0</v>
      </c>
      <c r="FF20" s="184">
        <f t="shared" si="33"/>
        <v>0</v>
      </c>
      <c r="FG20" s="62">
        <f t="shared" si="34"/>
        <v>0</v>
      </c>
      <c r="FH20" s="62">
        <f t="shared" si="35"/>
        <v>0</v>
      </c>
      <c r="FI20" s="274"/>
      <c r="FJ20" s="274"/>
      <c r="FK20" s="297"/>
    </row>
    <row r="21" spans="1:167" s="6" customFormat="1" ht="24" customHeight="1" x14ac:dyDescent="0.2">
      <c r="A21" s="112">
        <v>18</v>
      </c>
      <c r="B21" s="232"/>
      <c r="C21" s="232"/>
      <c r="D21" s="230"/>
      <c r="E21" s="220"/>
      <c r="F21" s="221"/>
      <c r="G21" s="222"/>
      <c r="H21" s="223"/>
      <c r="I21" s="187">
        <f t="shared" si="0"/>
        <v>0</v>
      </c>
      <c r="J21" s="15">
        <f>(IF(OR($B21=0,$C21=0,$D21=0,$E$2&gt;$ES$1),0,IF(OR($E21=0,$G21=0,$H21=0),0,MIN((VLOOKUP($D21,$A$234:$C$241,3,0))*(IF($D21=6,$H21,$G21))*((MIN((VLOOKUP($D21,$A$234:$E$241,5,0)),(IF($D21=6,$G21,$H21))))),MIN((VLOOKUP($D21,$A$234:$C$241,3,0)),($E21+$F21))*(IF($D21=6,$H21,((MIN((VLOOKUP($D21,$A$234:$E$241,5,0)),$H21)))))))))/IF(AND($D21=2,'ראשי-פרטים כלליים וריכוז הוצאות'!$D$66&lt;&gt;4),1.2,1)</f>
        <v>0</v>
      </c>
      <c r="K21" s="224"/>
      <c r="L21" s="225"/>
      <c r="M21" s="222"/>
      <c r="N21" s="226"/>
      <c r="O21" s="187">
        <f t="shared" si="1"/>
        <v>0</v>
      </c>
      <c r="P21" s="15">
        <f>+(IF(OR($B21=0,$C21=0,$D21=0,$K$2&gt;$ES$1),0,IF(OR($K21=0,$M21=0,$N21=0),0,MIN((VLOOKUP($D21,$A$234:$C$241,3,0))*(IF($D21=6,$N21,$M21))*((MIN((VLOOKUP($D21,$A$234:$E$241,5,0)),(IF($D21=6,$M21,$N21))))),MIN((VLOOKUP($D21,$A$234:$C$241,3,0)),($K21+$L21))*(IF($D21=6,$N21,((MIN((VLOOKUP($D21,$A$234:$E$241,5,0)),$N21)))))))))/IF(AND($D21=2,'ראשי-פרטים כלליים וריכוז הוצאות'!$D$66&lt;&gt;4),1.2,1)</f>
        <v>0</v>
      </c>
      <c r="Q21" s="227"/>
      <c r="R21" s="228"/>
      <c r="S21" s="222"/>
      <c r="T21" s="226"/>
      <c r="U21" s="187">
        <f t="shared" si="2"/>
        <v>0</v>
      </c>
      <c r="V21" s="15">
        <f>+(IF(OR($B21=0,$C21=0,$D21=0,$Q$2&gt;$ES$1),0,IF(OR(Q21=0,S21=0,T21=0),0,MIN((VLOOKUP($D21,$A$234:$C$241,3,0))*(IF($D21=6,T21,S21))*((MIN((VLOOKUP($D21,$A$234:$E$241,5,0)),(IF($D21=6,S21,T21))))),MIN((VLOOKUP($D21,$A$234:$C$241,3,0)),(Q21+R21))*(IF($D21=6,T21,((MIN((VLOOKUP($D21,$A$234:$E$241,5,0)),T21)))))))))/IF(AND($D21=2,'ראשי-פרטים כלליים וריכוז הוצאות'!$D$66&lt;&gt;4),1.2,1)</f>
        <v>0</v>
      </c>
      <c r="W21" s="220"/>
      <c r="X21" s="221"/>
      <c r="Y21" s="222"/>
      <c r="Z21" s="226"/>
      <c r="AA21" s="187">
        <f t="shared" si="3"/>
        <v>0</v>
      </c>
      <c r="AB21" s="15">
        <f>+(IF(OR($B21=0,$C21=0,$D21=0,$W$2&gt;$ES$1),0,IF(OR(W21=0,Y21=0,Z21=0),0,MIN((VLOOKUP($D21,$A$234:$C$241,3,0))*(IF($D21=6,Z21,Y21))*((MIN((VLOOKUP($D21,$A$234:$E$241,5,0)),(IF($D21=6,Y21,Z21))))),MIN((VLOOKUP($D21,$A$234:$C$241,3,0)),(W21+X21))*(IF($D21=6,Z21,((MIN((VLOOKUP($D21,$A$234:$E$241,5,0)),Z21)))))))))/IF(AND($D21=2,'ראשי-פרטים כלליים וריכוז הוצאות'!$D$66&lt;&gt;4),1.2,1)</f>
        <v>0</v>
      </c>
      <c r="AC21" s="224"/>
      <c r="AD21" s="225"/>
      <c r="AE21" s="222"/>
      <c r="AF21" s="226"/>
      <c r="AG21" s="187">
        <f t="shared" si="4"/>
        <v>0</v>
      </c>
      <c r="AH21" s="15">
        <f>+(IF(OR($B21=0,$C21=0,$D21=0,$AC$2&gt;$ES$1),0,IF(OR(AC21=0,AE21=0,AF21=0),0,MIN((VLOOKUP($D21,$A$234:$C$241,3,0))*(IF($D21=6,AF21,AE21))*((MIN((VLOOKUP($D21,$A$234:$E$241,5,0)),(IF($D21=6,AE21,AF21))))),MIN((VLOOKUP($D21,$A$234:$C$241,3,0)),(AC21+AD21))*(IF($D21=6,AF21,((MIN((VLOOKUP($D21,$A$234:$E$241,5,0)),AF21)))))))))/IF(AND($D21=2,'ראשי-פרטים כלליים וריכוז הוצאות'!$D$66&lt;&gt;4),1.2,1)</f>
        <v>0</v>
      </c>
      <c r="AI21" s="227"/>
      <c r="AJ21" s="228"/>
      <c r="AK21" s="222"/>
      <c r="AL21" s="226"/>
      <c r="AM21" s="187">
        <f t="shared" si="5"/>
        <v>0</v>
      </c>
      <c r="AN21" s="15">
        <f>+(IF(OR($B21=0,$C21=0,$D21=0,$AI$2&gt;$ES$1),0,IF(OR(AI21=0,AK21=0,AL21=0),0,MIN((VLOOKUP($D21,$A$234:$C$241,3,0))*(IF($D21=6,AL21,AK21))*((MIN((VLOOKUP($D21,$A$234:$E$241,5,0)),(IF($D21=6,AK21,AL21))))),MIN((VLOOKUP($D21,$A$234:$C$241,3,0)),(AI21+AJ21))*(IF($D21=6,AL21,((MIN((VLOOKUP($D21,$A$234:$E$241,5,0)),AL21)))))))))/IF(AND($D21=2,'ראשי-פרטים כלליים וריכוז הוצאות'!$D$66&lt;&gt;4),1.2,1)</f>
        <v>0</v>
      </c>
      <c r="AO21" s="220"/>
      <c r="AP21" s="221"/>
      <c r="AQ21" s="222"/>
      <c r="AR21" s="226"/>
      <c r="AS21" s="187">
        <f t="shared" si="6"/>
        <v>0</v>
      </c>
      <c r="AT21" s="15">
        <f>+(IF(OR($B21=0,$C21=0,$D21=0,$AO$2&gt;$ES$1),0,IF(OR(AO21=0,AQ21=0,AR21=0),0,MIN((VLOOKUP($D21,$A$234:$C$241,3,0))*(IF($D21=6,AR21,AQ21))*((MIN((VLOOKUP($D21,$A$234:$E$241,5,0)),(IF($D21=6,AQ21,AR21))))),MIN((VLOOKUP($D21,$A$234:$C$241,3,0)),(AO21+AP21))*(IF($D21=6,AR21,((MIN((VLOOKUP($D21,$A$234:$E$241,5,0)),AR21)))))))))/IF(AND($D21=2,'ראשי-פרטים כלליים וריכוז הוצאות'!$D$66&lt;&gt;4),1.2,1)</f>
        <v>0</v>
      </c>
      <c r="AU21" s="224"/>
      <c r="AV21" s="225"/>
      <c r="AW21" s="222"/>
      <c r="AX21" s="226"/>
      <c r="AY21" s="187">
        <f t="shared" si="7"/>
        <v>0</v>
      </c>
      <c r="AZ21" s="15">
        <f>+(IF(OR($B21=0,$C21=0,$D21=0,$AU$2&gt;$ES$1),0,IF(OR(AU21=0,AW21=0,AX21=0),0,MIN((VLOOKUP($D21,$A$234:$C$241,3,0))*(IF($D21=6,AX21,AW21))*((MIN((VLOOKUP($D21,$A$234:$E$241,5,0)),(IF($D21=6,AW21,AX21))))),MIN((VLOOKUP($D21,$A$234:$C$241,3,0)),(AU21+AV21))*(IF($D21=6,AX21,((MIN((VLOOKUP($D21,$A$234:$E$241,5,0)),AX21)))))))))/IF(AND($D21=2,'ראשי-פרטים כלליים וריכוז הוצאות'!$D$66&lt;&gt;4),1.2,1)</f>
        <v>0</v>
      </c>
      <c r="BA21" s="227"/>
      <c r="BB21" s="228"/>
      <c r="BC21" s="222"/>
      <c r="BD21" s="226"/>
      <c r="BE21" s="187">
        <f t="shared" si="8"/>
        <v>0</v>
      </c>
      <c r="BF21" s="15">
        <f>+(IF(OR($B21=0,$C21=0,$D21=0,$BA$2&gt;$ES$1),0,IF(OR(BA21=0,BC21=0,BD21=0),0,MIN((VLOOKUP($D21,$A$234:$C$241,3,0))*(IF($D21=6,BD21,BC21))*((MIN((VLOOKUP($D21,$A$234:$E$241,5,0)),(IF($D21=6,BC21,BD21))))),MIN((VLOOKUP($D21,$A$234:$C$241,3,0)),(BA21+BB21))*(IF($D21=6,BD21,((MIN((VLOOKUP($D21,$A$234:$E$241,5,0)),BD21)))))))))/IF(AND($D21=2,'ראשי-פרטים כלליים וריכוז הוצאות'!$D$66&lt;&gt;4),1.2,1)</f>
        <v>0</v>
      </c>
      <c r="BG21" s="227"/>
      <c r="BH21" s="228"/>
      <c r="BI21" s="222"/>
      <c r="BJ21" s="226"/>
      <c r="BK21" s="187">
        <f t="shared" si="9"/>
        <v>0</v>
      </c>
      <c r="BL21" s="15">
        <f>+(IF(OR($B21=0,$C21=0,$D21=0,$BG$2&gt;$ES$1),0,IF(OR(BG21=0,BI21=0,BJ21=0),0,MIN((VLOOKUP($D21,$A$234:$C$241,3,0))*(IF($D21=6,BJ21,BI21))*((MIN((VLOOKUP($D21,$A$234:$E$241,5,0)),(IF($D21=6,BI21,BJ21))))),MIN((VLOOKUP($D21,$A$234:$C$241,3,0)),(BG21+BH21))*(IF($D21=6,BJ21,((MIN((VLOOKUP($D21,$A$234:$E$241,5,0)),BJ21)))))))))/IF(AND($D21=2,'ראשי-פרטים כלליים וריכוז הוצאות'!$D$66&lt;&gt;4),1.2,1)</f>
        <v>0</v>
      </c>
      <c r="BM21" s="227"/>
      <c r="BN21" s="228"/>
      <c r="BO21" s="222"/>
      <c r="BP21" s="226"/>
      <c r="BQ21" s="187">
        <f t="shared" si="10"/>
        <v>0</v>
      </c>
      <c r="BR21" s="15">
        <f>+(IF(OR($B21=0,$C21=0,$D21=0,$BM$2&gt;$ES$1),0,IF(OR(BM21=0,BO21=0,BP21=0),0,MIN((VLOOKUP($D21,$A$234:$C$241,3,0))*(IF($D21=6,BP21,BO21))*((MIN((VLOOKUP($D21,$A$234:$E$241,5,0)),(IF($D21=6,BO21,BP21))))),MIN((VLOOKUP($D21,$A$234:$C$241,3,0)),(BM21+BN21))*(IF($D21=6,BP21,((MIN((VLOOKUP($D21,$A$234:$E$241,5,0)),BP21)))))))))/IF(AND($D21=2,'ראשי-פרטים כלליים וריכוז הוצאות'!$D$66&lt;&gt;4),1.2,1)</f>
        <v>0</v>
      </c>
      <c r="BS21" s="227"/>
      <c r="BT21" s="228"/>
      <c r="BU21" s="222"/>
      <c r="BV21" s="226"/>
      <c r="BW21" s="187">
        <f t="shared" si="11"/>
        <v>0</v>
      </c>
      <c r="BX21" s="15">
        <f>+(IF(OR($B21=0,$C21=0,$D21=0,$BS$2&gt;$ES$1),0,IF(OR(BS21=0,BU21=0,BV21=0),0,MIN((VLOOKUP($D21,$A$234:$C$241,3,0))*(IF($D21=6,BV21,BU21))*((MIN((VLOOKUP($D21,$A$234:$E$241,5,0)),(IF($D21=6,BU21,BV21))))),MIN((VLOOKUP($D21,$A$234:$C$241,3,0)),(BS21+BT21))*(IF($D21=6,BV21,((MIN((VLOOKUP($D21,$A$234:$E$241,5,0)),BV21)))))))))/IF(AND($D21=2,'ראשי-פרטים כלליים וריכוז הוצאות'!$D$66&lt;&gt;4),1.2,1)</f>
        <v>0</v>
      </c>
      <c r="BY21" s="227"/>
      <c r="BZ21" s="228"/>
      <c r="CA21" s="222"/>
      <c r="CB21" s="226"/>
      <c r="CC21" s="187">
        <f t="shared" si="12"/>
        <v>0</v>
      </c>
      <c r="CD21" s="15">
        <f>+(IF(OR($B21=0,$C21=0,$D21=0,$BY$2&gt;$ES$1),0,IF(OR(BY21=0,CA21=0,CB21=0),0,MIN((VLOOKUP($D21,$A$234:$C$241,3,0))*(IF($D21=6,CB21,CA21))*((MIN((VLOOKUP($D21,$A$234:$E$241,5,0)),(IF($D21=6,CA21,CB21))))),MIN((VLOOKUP($D21,$A$234:$C$241,3,0)),(BY21+BZ21))*(IF($D21=6,CB21,((MIN((VLOOKUP($D21,$A$234:$E$241,5,0)),CB21)))))))))/IF(AND($D21=2,'ראשי-פרטים כלליים וריכוז הוצאות'!$D$66&lt;&gt;4),1.2,1)</f>
        <v>0</v>
      </c>
      <c r="CE21" s="227"/>
      <c r="CF21" s="228"/>
      <c r="CG21" s="222"/>
      <c r="CH21" s="226"/>
      <c r="CI21" s="187">
        <f t="shared" si="13"/>
        <v>0</v>
      </c>
      <c r="CJ21" s="15">
        <f>+(IF(OR($B21=0,$C21=0,$D21=0,$CE$2&gt;$ES$1),0,IF(OR(CE21=0,CG21=0,CH21=0),0,MIN((VLOOKUP($D21,$A$234:$C$241,3,0))*(IF($D21=6,CH21,CG21))*((MIN((VLOOKUP($D21,$A$234:$E$241,5,0)),(IF($D21=6,CG21,CH21))))),MIN((VLOOKUP($D21,$A$234:$C$241,3,0)),(CE21+CF21))*(IF($D21=6,CH21,((MIN((VLOOKUP($D21,$A$234:$E$241,5,0)),CH21)))))))))/IF(AND($D21=2,'ראשי-פרטים כלליים וריכוז הוצאות'!$D$66&lt;&gt;4),1.2,1)</f>
        <v>0</v>
      </c>
      <c r="CK21" s="227"/>
      <c r="CL21" s="228"/>
      <c r="CM21" s="222"/>
      <c r="CN21" s="226"/>
      <c r="CO21" s="187">
        <f t="shared" si="14"/>
        <v>0</v>
      </c>
      <c r="CP21" s="15">
        <f>+(IF(OR($B21=0,$C21=0,$D21=0,$CK$2&gt;$ES$1),0,IF(OR(CK21=0,CM21=0,CN21=0),0,MIN((VLOOKUP($D21,$A$234:$C$241,3,0))*(IF($D21=6,CN21,CM21))*((MIN((VLOOKUP($D21,$A$234:$E$241,5,0)),(IF($D21=6,CM21,CN21))))),MIN((VLOOKUP($D21,$A$234:$C$241,3,0)),(CK21+CL21))*(IF($D21=6,CN21,((MIN((VLOOKUP($D21,$A$234:$E$241,5,0)),CN21)))))))))/IF(AND($D21=2,'ראשי-פרטים כלליים וריכוז הוצאות'!$D$66&lt;&gt;4),1.2,1)</f>
        <v>0</v>
      </c>
      <c r="CQ21" s="227"/>
      <c r="CR21" s="228"/>
      <c r="CS21" s="222"/>
      <c r="CT21" s="226"/>
      <c r="CU21" s="187">
        <f t="shared" si="15"/>
        <v>0</v>
      </c>
      <c r="CV21" s="15">
        <f>+(IF(OR($B21=0,$C21=0,$D21=0,$CQ$2&gt;$ES$1),0,IF(OR(CQ21=0,CS21=0,CT21=0),0,MIN((VLOOKUP($D21,$A$234:$C$241,3,0))*(IF($D21=6,CT21,CS21))*((MIN((VLOOKUP($D21,$A$234:$E$241,5,0)),(IF($D21=6,CS21,CT21))))),MIN((VLOOKUP($D21,$A$234:$C$241,3,0)),(CQ21+CR21))*(IF($D21=6,CT21,((MIN((VLOOKUP($D21,$A$234:$E$241,5,0)),CT21)))))))))/IF(AND($D21=2,'ראשי-פרטים כלליים וריכוז הוצאות'!$D$66&lt;&gt;4),1.2,1)</f>
        <v>0</v>
      </c>
      <c r="CW21" s="227"/>
      <c r="CX21" s="228"/>
      <c r="CY21" s="222"/>
      <c r="CZ21" s="226"/>
      <c r="DA21" s="187">
        <f t="shared" si="16"/>
        <v>0</v>
      </c>
      <c r="DB21" s="15">
        <f>+(IF(OR($B21=0,$C21=0,$D21=0,$CW$2&gt;$ES$1),0,IF(OR(CW21=0,CY21=0,CZ21=0),0,MIN((VLOOKUP($D21,$A$234:$C$241,3,0))*(IF($D21=6,CZ21,CY21))*((MIN((VLOOKUP($D21,$A$234:$E$241,5,0)),(IF($D21=6,CY21,CZ21))))),MIN((VLOOKUP($D21,$A$234:$C$241,3,0)),(CW21+CX21))*(IF($D21=6,CZ21,((MIN((VLOOKUP($D21,$A$234:$E$241,5,0)),CZ21)))))))))/IF(AND($D21=2,'ראשי-פרטים כלליים וריכוז הוצאות'!$D$66&lt;&gt;4),1.2,1)</f>
        <v>0</v>
      </c>
      <c r="DC21" s="227"/>
      <c r="DD21" s="228"/>
      <c r="DE21" s="222"/>
      <c r="DF21" s="226"/>
      <c r="DG21" s="187">
        <f t="shared" si="17"/>
        <v>0</v>
      </c>
      <c r="DH21" s="15">
        <f>+(IF(OR($B21=0,$C21=0,$D21=0,$DC$2&gt;$ES$1),0,IF(OR(DC21=0,DE21=0,DF21=0),0,MIN((VLOOKUP($D21,$A$234:$C$241,3,0))*(IF($D21=6,DF21,DE21))*((MIN((VLOOKUP($D21,$A$234:$E$241,5,0)),(IF($D21=6,DE21,DF21))))),MIN((VLOOKUP($D21,$A$234:$C$241,3,0)),(DC21+DD21))*(IF($D21=6,DF21,((MIN((VLOOKUP($D21,$A$234:$E$241,5,0)),DF21)))))))))/IF(AND($D21=2,'ראשי-פרטים כלליים וריכוז הוצאות'!$D$66&lt;&gt;4),1.2,1)</f>
        <v>0</v>
      </c>
      <c r="DI21" s="227"/>
      <c r="DJ21" s="228"/>
      <c r="DK21" s="222"/>
      <c r="DL21" s="226"/>
      <c r="DM21" s="187">
        <f t="shared" si="18"/>
        <v>0</v>
      </c>
      <c r="DN21" s="15">
        <f>+(IF(OR($B21=0,$C21=0,$D21=0,$DC$2&gt;$ES$1),0,IF(OR(DI21=0,DK21=0,DL21=0),0,MIN((VLOOKUP($D21,$A$234:$C$241,3,0))*(IF($D21=6,DL21,DK21))*((MIN((VLOOKUP($D21,$A$234:$E$241,5,0)),(IF($D21=6,DK21,DL21))))),MIN((VLOOKUP($D21,$A$234:$C$241,3,0)),(DI21+DJ21))*(IF($D21=6,DL21,((MIN((VLOOKUP($D21,$A$234:$E$241,5,0)),DL21)))))))))/IF(AND($D21=2,'ראשי-פרטים כלליים וריכוז הוצאות'!$D$66&lt;&gt;4),1.2,1)</f>
        <v>0</v>
      </c>
      <c r="DO21" s="227"/>
      <c r="DP21" s="228"/>
      <c r="DQ21" s="222"/>
      <c r="DR21" s="226"/>
      <c r="DS21" s="187">
        <f t="shared" si="19"/>
        <v>0</v>
      </c>
      <c r="DT21" s="15">
        <f>+(IF(OR($B21=0,$C21=0,$D21=0,$DC$2&gt;$ES$1),0,IF(OR(DO21=0,DQ21=0,DR21=0),0,MIN((VLOOKUP($D21,$A$234:$C$241,3,0))*(IF($D21=6,DR21,DQ21))*((MIN((VLOOKUP($D21,$A$234:$E$241,5,0)),(IF($D21=6,DQ21,DR21))))),MIN((VLOOKUP($D21,$A$234:$C$241,3,0)),(DO21+DP21))*(IF($D21=6,DR21,((MIN((VLOOKUP($D21,$A$234:$E$241,5,0)),DR21)))))))))/IF(AND($D21=2,'ראשי-פרטים כלליים וריכוז הוצאות'!$D$66&lt;&gt;4),1.2,1)</f>
        <v>0</v>
      </c>
      <c r="DU21" s="227"/>
      <c r="DV21" s="228"/>
      <c r="DW21" s="222"/>
      <c r="DX21" s="226"/>
      <c r="DY21" s="187">
        <f t="shared" si="20"/>
        <v>0</v>
      </c>
      <c r="DZ21" s="15">
        <f>+(IF(OR($B21=0,$C21=0,$D21=0,$DC$2&gt;$ES$1),0,IF(OR(DU21=0,DW21=0,DX21=0),0,MIN((VLOOKUP($D21,$A$234:$C$241,3,0))*(IF($D21=6,DX21,DW21))*((MIN((VLOOKUP($D21,$A$234:$E$241,5,0)),(IF($D21=6,DW21,DX21))))),MIN((VLOOKUP($D21,$A$234:$C$241,3,0)),(DU21+DV21))*(IF($D21=6,DX21,((MIN((VLOOKUP($D21,$A$234:$E$241,5,0)),DX21)))))))))/IF(AND($D21=2,'ראשי-פרטים כלליים וריכוז הוצאות'!$D$66&lt;&gt;4),1.2,1)</f>
        <v>0</v>
      </c>
      <c r="EA21" s="227"/>
      <c r="EB21" s="228"/>
      <c r="EC21" s="222"/>
      <c r="ED21" s="226"/>
      <c r="EE21" s="187">
        <f t="shared" si="21"/>
        <v>0</v>
      </c>
      <c r="EF21" s="15">
        <f>+(IF(OR($B21=0,$C21=0,$D21=0,$DC$2&gt;$ES$1),0,IF(OR(EA21=0,EC21=0,ED21=0),0,MIN((VLOOKUP($D21,$A$234:$C$241,3,0))*(IF($D21=6,ED21,EC21))*((MIN((VLOOKUP($D21,$A$234:$E$241,5,0)),(IF($D21=6,EC21,ED21))))),MIN((VLOOKUP($D21,$A$234:$C$241,3,0)),(EA21+EB21))*(IF($D21=6,ED21,((MIN((VLOOKUP($D21,$A$234:$E$241,5,0)),ED21)))))))))/IF(AND($D21=2,'ראשי-פרטים כלליים וריכוז הוצאות'!$D$66&lt;&gt;4),1.2,1)</f>
        <v>0</v>
      </c>
      <c r="EG21" s="227"/>
      <c r="EH21" s="228"/>
      <c r="EI21" s="222"/>
      <c r="EJ21" s="226"/>
      <c r="EK21" s="187">
        <f t="shared" si="22"/>
        <v>0</v>
      </c>
      <c r="EL21" s="15">
        <f>+(IF(OR($B21=0,$C21=0,$D21=0,$DC$2&gt;$ES$1),0,IF(OR(EG21=0,EI21=0,EJ21=0),0,MIN((VLOOKUP($D21,$A$234:$C$241,3,0))*(IF($D21=6,EJ21,EI21))*((MIN((VLOOKUP($D21,$A$234:$E$241,5,0)),(IF($D21=6,EI21,EJ21))))),MIN((VLOOKUP($D21,$A$234:$C$241,3,0)),(EG21+EH21))*(IF($D21=6,EJ21,((MIN((VLOOKUP($D21,$A$234:$E$241,5,0)),EJ21)))))))))/IF(AND($D21=2,'ראשי-פרטים כלליים וריכוז הוצאות'!$D$66&lt;&gt;4),1.2,1)</f>
        <v>0</v>
      </c>
      <c r="EM21" s="227"/>
      <c r="EN21" s="228"/>
      <c r="EO21" s="222"/>
      <c r="EP21" s="226"/>
      <c r="EQ21" s="187">
        <f t="shared" si="23"/>
        <v>0</v>
      </c>
      <c r="ER21" s="15">
        <f>+(IF(OR($B21=0,$C21=0,$D21=0,$DC$2&gt;$ES$1),0,IF(OR(EM21=0,EO21=0,EP21=0),0,MIN((VLOOKUP($D21,$A$234:$C$241,3,0))*(IF($D21=6,EP21,EO21))*((MIN((VLOOKUP($D21,$A$234:$E$241,5,0)),(IF($D21=6,EO21,EP21))))),MIN((VLOOKUP($D21,$A$234:$C$241,3,0)),(EM21+EN21))*(IF($D21=6,EP21,((MIN((VLOOKUP($D21,$A$234:$E$241,5,0)),EP21)))))))))/IF(AND($D21=2,'ראשי-פרטים כלליים וריכוז הוצאות'!$D$66&lt;&gt;4),1.2,1)</f>
        <v>0</v>
      </c>
      <c r="ES21" s="62">
        <f t="shared" si="24"/>
        <v>0</v>
      </c>
      <c r="ET21" s="183">
        <f t="shared" si="25"/>
        <v>9.9999999999999995E-7</v>
      </c>
      <c r="EU21" s="184">
        <f t="shared" si="26"/>
        <v>0</v>
      </c>
      <c r="EV21" s="62">
        <f t="shared" si="27"/>
        <v>0</v>
      </c>
      <c r="EW21" s="62">
        <v>0</v>
      </c>
      <c r="EX21" s="15">
        <f t="shared" si="28"/>
        <v>0</v>
      </c>
      <c r="EY21" s="219"/>
      <c r="EZ21" s="62">
        <f>MIN(EX21+EY21*ET21*ES21/$FA$1/IF(AND($D21=2,'ראשי-פרטים כלליים וריכוז הוצאות'!$D$66&lt;&gt;4),1.2,1),IF($D21&gt;0,VLOOKUP($D21,$A$234:$C$241,3,0)*12*EU21,0))</f>
        <v>0</v>
      </c>
      <c r="FA21" s="229"/>
      <c r="FB21" s="293">
        <f t="shared" si="29"/>
        <v>0</v>
      </c>
      <c r="FC21" s="296">
        <f t="shared" si="30"/>
        <v>0</v>
      </c>
      <c r="FD21" s="62">
        <f t="shared" si="31"/>
        <v>0</v>
      </c>
      <c r="FE21" s="62">
        <f t="shared" si="32"/>
        <v>0</v>
      </c>
      <c r="FF21" s="184">
        <f t="shared" si="33"/>
        <v>0</v>
      </c>
      <c r="FG21" s="62">
        <f t="shared" si="34"/>
        <v>0</v>
      </c>
      <c r="FH21" s="62">
        <f t="shared" si="35"/>
        <v>0</v>
      </c>
      <c r="FI21" s="274"/>
      <c r="FJ21" s="274"/>
      <c r="FK21" s="297"/>
    </row>
    <row r="22" spans="1:167" s="6" customFormat="1" ht="24" customHeight="1" x14ac:dyDescent="0.2">
      <c r="A22" s="112">
        <v>19</v>
      </c>
      <c r="B22" s="232"/>
      <c r="C22" s="232"/>
      <c r="D22" s="230"/>
      <c r="E22" s="220"/>
      <c r="F22" s="221"/>
      <c r="G22" s="222"/>
      <c r="H22" s="223"/>
      <c r="I22" s="187">
        <f t="shared" si="0"/>
        <v>0</v>
      </c>
      <c r="J22" s="15">
        <f>(IF(OR($B22=0,$C22=0,$D22=0,$E$2&gt;$ES$1),0,IF(OR($E22=0,$G22=0,$H22=0),0,MIN((VLOOKUP($D22,$A$234:$C$241,3,0))*(IF($D22=6,$H22,$G22))*((MIN((VLOOKUP($D22,$A$234:$E$241,5,0)),(IF($D22=6,$G22,$H22))))),MIN((VLOOKUP($D22,$A$234:$C$241,3,0)),($E22+$F22))*(IF($D22=6,$H22,((MIN((VLOOKUP($D22,$A$234:$E$241,5,0)),$H22)))))))))/IF(AND($D22=2,'ראשי-פרטים כלליים וריכוז הוצאות'!$D$66&lt;&gt;4),1.2,1)</f>
        <v>0</v>
      </c>
      <c r="K22" s="224"/>
      <c r="L22" s="225"/>
      <c r="M22" s="222"/>
      <c r="N22" s="226"/>
      <c r="O22" s="187">
        <f t="shared" si="1"/>
        <v>0</v>
      </c>
      <c r="P22" s="15">
        <f>+(IF(OR($B22=0,$C22=0,$D22=0,$K$2&gt;$ES$1),0,IF(OR($K22=0,$M22=0,$N22=0),0,MIN((VLOOKUP($D22,$A$234:$C$241,3,0))*(IF($D22=6,$N22,$M22))*((MIN((VLOOKUP($D22,$A$234:$E$241,5,0)),(IF($D22=6,$M22,$N22))))),MIN((VLOOKUP($D22,$A$234:$C$241,3,0)),($K22+$L22))*(IF($D22=6,$N22,((MIN((VLOOKUP($D22,$A$234:$E$241,5,0)),$N22)))))))))/IF(AND($D22=2,'ראשי-פרטים כלליים וריכוז הוצאות'!$D$66&lt;&gt;4),1.2,1)</f>
        <v>0</v>
      </c>
      <c r="Q22" s="227"/>
      <c r="R22" s="228"/>
      <c r="S22" s="222"/>
      <c r="T22" s="226"/>
      <c r="U22" s="187">
        <f t="shared" si="2"/>
        <v>0</v>
      </c>
      <c r="V22" s="15">
        <f>+(IF(OR($B22=0,$C22=0,$D22=0,$Q$2&gt;$ES$1),0,IF(OR(Q22=0,S22=0,T22=0),0,MIN((VLOOKUP($D22,$A$234:$C$241,3,0))*(IF($D22=6,T22,S22))*((MIN((VLOOKUP($D22,$A$234:$E$241,5,0)),(IF($D22=6,S22,T22))))),MIN((VLOOKUP($D22,$A$234:$C$241,3,0)),(Q22+R22))*(IF($D22=6,T22,((MIN((VLOOKUP($D22,$A$234:$E$241,5,0)),T22)))))))))/IF(AND($D22=2,'ראשי-פרטים כלליים וריכוז הוצאות'!$D$66&lt;&gt;4),1.2,1)</f>
        <v>0</v>
      </c>
      <c r="W22" s="220"/>
      <c r="X22" s="221"/>
      <c r="Y22" s="222"/>
      <c r="Z22" s="226"/>
      <c r="AA22" s="187">
        <f t="shared" si="3"/>
        <v>0</v>
      </c>
      <c r="AB22" s="15">
        <f>+(IF(OR($B22=0,$C22=0,$D22=0,$W$2&gt;$ES$1),0,IF(OR(W22=0,Y22=0,Z22=0),0,MIN((VLOOKUP($D22,$A$234:$C$241,3,0))*(IF($D22=6,Z22,Y22))*((MIN((VLOOKUP($D22,$A$234:$E$241,5,0)),(IF($D22=6,Y22,Z22))))),MIN((VLOOKUP($D22,$A$234:$C$241,3,0)),(W22+X22))*(IF($D22=6,Z22,((MIN((VLOOKUP($D22,$A$234:$E$241,5,0)),Z22)))))))))/IF(AND($D22=2,'ראשי-פרטים כלליים וריכוז הוצאות'!$D$66&lt;&gt;4),1.2,1)</f>
        <v>0</v>
      </c>
      <c r="AC22" s="224"/>
      <c r="AD22" s="225"/>
      <c r="AE22" s="222"/>
      <c r="AF22" s="226"/>
      <c r="AG22" s="187">
        <f t="shared" si="4"/>
        <v>0</v>
      </c>
      <c r="AH22" s="15">
        <f>+(IF(OR($B22=0,$C22=0,$D22=0,$AC$2&gt;$ES$1),0,IF(OR(AC22=0,AE22=0,AF22=0),0,MIN((VLOOKUP($D22,$A$234:$C$241,3,0))*(IF($D22=6,AF22,AE22))*((MIN((VLOOKUP($D22,$A$234:$E$241,5,0)),(IF($D22=6,AE22,AF22))))),MIN((VLOOKUP($D22,$A$234:$C$241,3,0)),(AC22+AD22))*(IF($D22=6,AF22,((MIN((VLOOKUP($D22,$A$234:$E$241,5,0)),AF22)))))))))/IF(AND($D22=2,'ראשי-פרטים כלליים וריכוז הוצאות'!$D$66&lt;&gt;4),1.2,1)</f>
        <v>0</v>
      </c>
      <c r="AI22" s="227"/>
      <c r="AJ22" s="228"/>
      <c r="AK22" s="222"/>
      <c r="AL22" s="226"/>
      <c r="AM22" s="187">
        <f t="shared" si="5"/>
        <v>0</v>
      </c>
      <c r="AN22" s="15">
        <f>+(IF(OR($B22=0,$C22=0,$D22=0,$AI$2&gt;$ES$1),0,IF(OR(AI22=0,AK22=0,AL22=0),0,MIN((VLOOKUP($D22,$A$234:$C$241,3,0))*(IF($D22=6,AL22,AK22))*((MIN((VLOOKUP($D22,$A$234:$E$241,5,0)),(IF($D22=6,AK22,AL22))))),MIN((VLOOKUP($D22,$A$234:$C$241,3,0)),(AI22+AJ22))*(IF($D22=6,AL22,((MIN((VLOOKUP($D22,$A$234:$E$241,5,0)),AL22)))))))))/IF(AND($D22=2,'ראשי-פרטים כלליים וריכוז הוצאות'!$D$66&lt;&gt;4),1.2,1)</f>
        <v>0</v>
      </c>
      <c r="AO22" s="220"/>
      <c r="AP22" s="221"/>
      <c r="AQ22" s="222"/>
      <c r="AR22" s="226"/>
      <c r="AS22" s="187">
        <f t="shared" si="6"/>
        <v>0</v>
      </c>
      <c r="AT22" s="15">
        <f>+(IF(OR($B22=0,$C22=0,$D22=0,$AO$2&gt;$ES$1),0,IF(OR(AO22=0,AQ22=0,AR22=0),0,MIN((VLOOKUP($D22,$A$234:$C$241,3,0))*(IF($D22=6,AR22,AQ22))*((MIN((VLOOKUP($D22,$A$234:$E$241,5,0)),(IF($D22=6,AQ22,AR22))))),MIN((VLOOKUP($D22,$A$234:$C$241,3,0)),(AO22+AP22))*(IF($D22=6,AR22,((MIN((VLOOKUP($D22,$A$234:$E$241,5,0)),AR22)))))))))/IF(AND($D22=2,'ראשי-פרטים כלליים וריכוז הוצאות'!$D$66&lt;&gt;4),1.2,1)</f>
        <v>0</v>
      </c>
      <c r="AU22" s="224"/>
      <c r="AV22" s="225"/>
      <c r="AW22" s="222"/>
      <c r="AX22" s="226"/>
      <c r="AY22" s="187">
        <f t="shared" si="7"/>
        <v>0</v>
      </c>
      <c r="AZ22" s="15">
        <f>+(IF(OR($B22=0,$C22=0,$D22=0,$AU$2&gt;$ES$1),0,IF(OR(AU22=0,AW22=0,AX22=0),0,MIN((VLOOKUP($D22,$A$234:$C$241,3,0))*(IF($D22=6,AX22,AW22))*((MIN((VLOOKUP($D22,$A$234:$E$241,5,0)),(IF($D22=6,AW22,AX22))))),MIN((VLOOKUP($D22,$A$234:$C$241,3,0)),(AU22+AV22))*(IF($D22=6,AX22,((MIN((VLOOKUP($D22,$A$234:$E$241,5,0)),AX22)))))))))/IF(AND($D22=2,'ראשי-פרטים כלליים וריכוז הוצאות'!$D$66&lt;&gt;4),1.2,1)</f>
        <v>0</v>
      </c>
      <c r="BA22" s="227"/>
      <c r="BB22" s="228"/>
      <c r="BC22" s="222"/>
      <c r="BD22" s="226"/>
      <c r="BE22" s="187">
        <f t="shared" si="8"/>
        <v>0</v>
      </c>
      <c r="BF22" s="15">
        <f>+(IF(OR($B22=0,$C22=0,$D22=0,$BA$2&gt;$ES$1),0,IF(OR(BA22=0,BC22=0,BD22=0),0,MIN((VLOOKUP($D22,$A$234:$C$241,3,0))*(IF($D22=6,BD22,BC22))*((MIN((VLOOKUP($D22,$A$234:$E$241,5,0)),(IF($D22=6,BC22,BD22))))),MIN((VLOOKUP($D22,$A$234:$C$241,3,0)),(BA22+BB22))*(IF($D22=6,BD22,((MIN((VLOOKUP($D22,$A$234:$E$241,5,0)),BD22)))))))))/IF(AND($D22=2,'ראשי-פרטים כלליים וריכוז הוצאות'!$D$66&lt;&gt;4),1.2,1)</f>
        <v>0</v>
      </c>
      <c r="BG22" s="227"/>
      <c r="BH22" s="228"/>
      <c r="BI22" s="222"/>
      <c r="BJ22" s="226"/>
      <c r="BK22" s="187">
        <f t="shared" si="9"/>
        <v>0</v>
      </c>
      <c r="BL22" s="15">
        <f>+(IF(OR($B22=0,$C22=0,$D22=0,$BG$2&gt;$ES$1),0,IF(OR(BG22=0,BI22=0,BJ22=0),0,MIN((VLOOKUP($D22,$A$234:$C$241,3,0))*(IF($D22=6,BJ22,BI22))*((MIN((VLOOKUP($D22,$A$234:$E$241,5,0)),(IF($D22=6,BI22,BJ22))))),MIN((VLOOKUP($D22,$A$234:$C$241,3,0)),(BG22+BH22))*(IF($D22=6,BJ22,((MIN((VLOOKUP($D22,$A$234:$E$241,5,0)),BJ22)))))))))/IF(AND($D22=2,'ראשי-פרטים כלליים וריכוז הוצאות'!$D$66&lt;&gt;4),1.2,1)</f>
        <v>0</v>
      </c>
      <c r="BM22" s="227"/>
      <c r="BN22" s="228"/>
      <c r="BO22" s="222"/>
      <c r="BP22" s="226"/>
      <c r="BQ22" s="187">
        <f t="shared" si="10"/>
        <v>0</v>
      </c>
      <c r="BR22" s="15">
        <f>+(IF(OR($B22=0,$C22=0,$D22=0,$BM$2&gt;$ES$1),0,IF(OR(BM22=0,BO22=0,BP22=0),0,MIN((VLOOKUP($D22,$A$234:$C$241,3,0))*(IF($D22=6,BP22,BO22))*((MIN((VLOOKUP($D22,$A$234:$E$241,5,0)),(IF($D22=6,BO22,BP22))))),MIN((VLOOKUP($D22,$A$234:$C$241,3,0)),(BM22+BN22))*(IF($D22=6,BP22,((MIN((VLOOKUP($D22,$A$234:$E$241,5,0)),BP22)))))))))/IF(AND($D22=2,'ראשי-פרטים כלליים וריכוז הוצאות'!$D$66&lt;&gt;4),1.2,1)</f>
        <v>0</v>
      </c>
      <c r="BS22" s="227"/>
      <c r="BT22" s="228"/>
      <c r="BU22" s="222"/>
      <c r="BV22" s="226"/>
      <c r="BW22" s="187">
        <f t="shared" si="11"/>
        <v>0</v>
      </c>
      <c r="BX22" s="15">
        <f>+(IF(OR($B22=0,$C22=0,$D22=0,$BS$2&gt;$ES$1),0,IF(OR(BS22=0,BU22=0,BV22=0),0,MIN((VLOOKUP($D22,$A$234:$C$241,3,0))*(IF($D22=6,BV22,BU22))*((MIN((VLOOKUP($D22,$A$234:$E$241,5,0)),(IF($D22=6,BU22,BV22))))),MIN((VLOOKUP($D22,$A$234:$C$241,3,0)),(BS22+BT22))*(IF($D22=6,BV22,((MIN((VLOOKUP($D22,$A$234:$E$241,5,0)),BV22)))))))))/IF(AND($D22=2,'ראשי-פרטים כלליים וריכוז הוצאות'!$D$66&lt;&gt;4),1.2,1)</f>
        <v>0</v>
      </c>
      <c r="BY22" s="227"/>
      <c r="BZ22" s="228"/>
      <c r="CA22" s="222"/>
      <c r="CB22" s="226"/>
      <c r="CC22" s="187">
        <f t="shared" si="12"/>
        <v>0</v>
      </c>
      <c r="CD22" s="15">
        <f>+(IF(OR($B22=0,$C22=0,$D22=0,$BY$2&gt;$ES$1),0,IF(OR(BY22=0,CA22=0,CB22=0),0,MIN((VLOOKUP($D22,$A$234:$C$241,3,0))*(IF($D22=6,CB22,CA22))*((MIN((VLOOKUP($D22,$A$234:$E$241,5,0)),(IF($D22=6,CA22,CB22))))),MIN((VLOOKUP($D22,$A$234:$C$241,3,0)),(BY22+BZ22))*(IF($D22=6,CB22,((MIN((VLOOKUP($D22,$A$234:$E$241,5,0)),CB22)))))))))/IF(AND($D22=2,'ראשי-פרטים כלליים וריכוז הוצאות'!$D$66&lt;&gt;4),1.2,1)</f>
        <v>0</v>
      </c>
      <c r="CE22" s="227"/>
      <c r="CF22" s="228"/>
      <c r="CG22" s="222"/>
      <c r="CH22" s="226"/>
      <c r="CI22" s="187">
        <f t="shared" si="13"/>
        <v>0</v>
      </c>
      <c r="CJ22" s="15">
        <f>+(IF(OR($B22=0,$C22=0,$D22=0,$CE$2&gt;$ES$1),0,IF(OR(CE22=0,CG22=0,CH22=0),0,MIN((VLOOKUP($D22,$A$234:$C$241,3,0))*(IF($D22=6,CH22,CG22))*((MIN((VLOOKUP($D22,$A$234:$E$241,5,0)),(IF($D22=6,CG22,CH22))))),MIN((VLOOKUP($D22,$A$234:$C$241,3,0)),(CE22+CF22))*(IF($D22=6,CH22,((MIN((VLOOKUP($D22,$A$234:$E$241,5,0)),CH22)))))))))/IF(AND($D22=2,'ראשי-פרטים כלליים וריכוז הוצאות'!$D$66&lt;&gt;4),1.2,1)</f>
        <v>0</v>
      </c>
      <c r="CK22" s="227"/>
      <c r="CL22" s="228"/>
      <c r="CM22" s="222"/>
      <c r="CN22" s="226"/>
      <c r="CO22" s="187">
        <f t="shared" si="14"/>
        <v>0</v>
      </c>
      <c r="CP22" s="15">
        <f>+(IF(OR($B22=0,$C22=0,$D22=0,$CK$2&gt;$ES$1),0,IF(OR(CK22=0,CM22=0,CN22=0),0,MIN((VLOOKUP($D22,$A$234:$C$241,3,0))*(IF($D22=6,CN22,CM22))*((MIN((VLOOKUP($D22,$A$234:$E$241,5,0)),(IF($D22=6,CM22,CN22))))),MIN((VLOOKUP($D22,$A$234:$C$241,3,0)),(CK22+CL22))*(IF($D22=6,CN22,((MIN((VLOOKUP($D22,$A$234:$E$241,5,0)),CN22)))))))))/IF(AND($D22=2,'ראשי-פרטים כלליים וריכוז הוצאות'!$D$66&lt;&gt;4),1.2,1)</f>
        <v>0</v>
      </c>
      <c r="CQ22" s="227"/>
      <c r="CR22" s="228"/>
      <c r="CS22" s="222"/>
      <c r="CT22" s="226"/>
      <c r="CU22" s="187">
        <f t="shared" si="15"/>
        <v>0</v>
      </c>
      <c r="CV22" s="15">
        <f>+(IF(OR($B22=0,$C22=0,$D22=0,$CQ$2&gt;$ES$1),0,IF(OR(CQ22=0,CS22=0,CT22=0),0,MIN((VLOOKUP($D22,$A$234:$C$241,3,0))*(IF($D22=6,CT22,CS22))*((MIN((VLOOKUP($D22,$A$234:$E$241,5,0)),(IF($D22=6,CS22,CT22))))),MIN((VLOOKUP($D22,$A$234:$C$241,3,0)),(CQ22+CR22))*(IF($D22=6,CT22,((MIN((VLOOKUP($D22,$A$234:$E$241,5,0)),CT22)))))))))/IF(AND($D22=2,'ראשי-פרטים כלליים וריכוז הוצאות'!$D$66&lt;&gt;4),1.2,1)</f>
        <v>0</v>
      </c>
      <c r="CW22" s="227"/>
      <c r="CX22" s="228"/>
      <c r="CY22" s="222"/>
      <c r="CZ22" s="226"/>
      <c r="DA22" s="187">
        <f t="shared" si="16"/>
        <v>0</v>
      </c>
      <c r="DB22" s="15">
        <f>+(IF(OR($B22=0,$C22=0,$D22=0,$CW$2&gt;$ES$1),0,IF(OR(CW22=0,CY22=0,CZ22=0),0,MIN((VLOOKUP($D22,$A$234:$C$241,3,0))*(IF($D22=6,CZ22,CY22))*((MIN((VLOOKUP($D22,$A$234:$E$241,5,0)),(IF($D22=6,CY22,CZ22))))),MIN((VLOOKUP($D22,$A$234:$C$241,3,0)),(CW22+CX22))*(IF($D22=6,CZ22,((MIN((VLOOKUP($D22,$A$234:$E$241,5,0)),CZ22)))))))))/IF(AND($D22=2,'ראשי-פרטים כלליים וריכוז הוצאות'!$D$66&lt;&gt;4),1.2,1)</f>
        <v>0</v>
      </c>
      <c r="DC22" s="227"/>
      <c r="DD22" s="228"/>
      <c r="DE22" s="222"/>
      <c r="DF22" s="226"/>
      <c r="DG22" s="187">
        <f t="shared" si="17"/>
        <v>0</v>
      </c>
      <c r="DH22" s="15">
        <f>+(IF(OR($B22=0,$C22=0,$D22=0,$DC$2&gt;$ES$1),0,IF(OR(DC22=0,DE22=0,DF22=0),0,MIN((VLOOKUP($D22,$A$234:$C$241,3,0))*(IF($D22=6,DF22,DE22))*((MIN((VLOOKUP($D22,$A$234:$E$241,5,0)),(IF($D22=6,DE22,DF22))))),MIN((VLOOKUP($D22,$A$234:$C$241,3,0)),(DC22+DD22))*(IF($D22=6,DF22,((MIN((VLOOKUP($D22,$A$234:$E$241,5,0)),DF22)))))))))/IF(AND($D22=2,'ראשי-פרטים כלליים וריכוז הוצאות'!$D$66&lt;&gt;4),1.2,1)</f>
        <v>0</v>
      </c>
      <c r="DI22" s="227"/>
      <c r="DJ22" s="228"/>
      <c r="DK22" s="222"/>
      <c r="DL22" s="226"/>
      <c r="DM22" s="187">
        <f t="shared" si="18"/>
        <v>0</v>
      </c>
      <c r="DN22" s="15">
        <f>+(IF(OR($B22=0,$C22=0,$D22=0,$DC$2&gt;$ES$1),0,IF(OR(DI22=0,DK22=0,DL22=0),0,MIN((VLOOKUP($D22,$A$234:$C$241,3,0))*(IF($D22=6,DL22,DK22))*((MIN((VLOOKUP($D22,$A$234:$E$241,5,0)),(IF($D22=6,DK22,DL22))))),MIN((VLOOKUP($D22,$A$234:$C$241,3,0)),(DI22+DJ22))*(IF($D22=6,DL22,((MIN((VLOOKUP($D22,$A$234:$E$241,5,0)),DL22)))))))))/IF(AND($D22=2,'ראשי-פרטים כלליים וריכוז הוצאות'!$D$66&lt;&gt;4),1.2,1)</f>
        <v>0</v>
      </c>
      <c r="DO22" s="227"/>
      <c r="DP22" s="228"/>
      <c r="DQ22" s="222"/>
      <c r="DR22" s="226"/>
      <c r="DS22" s="187">
        <f t="shared" si="19"/>
        <v>0</v>
      </c>
      <c r="DT22" s="15">
        <f>+(IF(OR($B22=0,$C22=0,$D22=0,$DC$2&gt;$ES$1),0,IF(OR(DO22=0,DQ22=0,DR22=0),0,MIN((VLOOKUP($D22,$A$234:$C$241,3,0))*(IF($D22=6,DR22,DQ22))*((MIN((VLOOKUP($D22,$A$234:$E$241,5,0)),(IF($D22=6,DQ22,DR22))))),MIN((VLOOKUP($D22,$A$234:$C$241,3,0)),(DO22+DP22))*(IF($D22=6,DR22,((MIN((VLOOKUP($D22,$A$234:$E$241,5,0)),DR22)))))))))/IF(AND($D22=2,'ראשי-פרטים כלליים וריכוז הוצאות'!$D$66&lt;&gt;4),1.2,1)</f>
        <v>0</v>
      </c>
      <c r="DU22" s="227"/>
      <c r="DV22" s="228"/>
      <c r="DW22" s="222"/>
      <c r="DX22" s="226"/>
      <c r="DY22" s="187">
        <f t="shared" si="20"/>
        <v>0</v>
      </c>
      <c r="DZ22" s="15">
        <f>+(IF(OR($B22=0,$C22=0,$D22=0,$DC$2&gt;$ES$1),0,IF(OR(DU22=0,DW22=0,DX22=0),0,MIN((VLOOKUP($D22,$A$234:$C$241,3,0))*(IF($D22=6,DX22,DW22))*((MIN((VLOOKUP($D22,$A$234:$E$241,5,0)),(IF($D22=6,DW22,DX22))))),MIN((VLOOKUP($D22,$A$234:$C$241,3,0)),(DU22+DV22))*(IF($D22=6,DX22,((MIN((VLOOKUP($D22,$A$234:$E$241,5,0)),DX22)))))))))/IF(AND($D22=2,'ראשי-פרטים כלליים וריכוז הוצאות'!$D$66&lt;&gt;4),1.2,1)</f>
        <v>0</v>
      </c>
      <c r="EA22" s="227"/>
      <c r="EB22" s="228"/>
      <c r="EC22" s="222"/>
      <c r="ED22" s="226"/>
      <c r="EE22" s="187">
        <f t="shared" si="21"/>
        <v>0</v>
      </c>
      <c r="EF22" s="15">
        <f>+(IF(OR($B22=0,$C22=0,$D22=0,$DC$2&gt;$ES$1),0,IF(OR(EA22=0,EC22=0,ED22=0),0,MIN((VLOOKUP($D22,$A$234:$C$241,3,0))*(IF($D22=6,ED22,EC22))*((MIN((VLOOKUP($D22,$A$234:$E$241,5,0)),(IF($D22=6,EC22,ED22))))),MIN((VLOOKUP($D22,$A$234:$C$241,3,0)),(EA22+EB22))*(IF($D22=6,ED22,((MIN((VLOOKUP($D22,$A$234:$E$241,5,0)),ED22)))))))))/IF(AND($D22=2,'ראשי-פרטים כלליים וריכוז הוצאות'!$D$66&lt;&gt;4),1.2,1)</f>
        <v>0</v>
      </c>
      <c r="EG22" s="227"/>
      <c r="EH22" s="228"/>
      <c r="EI22" s="222"/>
      <c r="EJ22" s="226"/>
      <c r="EK22" s="187">
        <f t="shared" si="22"/>
        <v>0</v>
      </c>
      <c r="EL22" s="15">
        <f>+(IF(OR($B22=0,$C22=0,$D22=0,$DC$2&gt;$ES$1),0,IF(OR(EG22=0,EI22=0,EJ22=0),0,MIN((VLOOKUP($D22,$A$234:$C$241,3,0))*(IF($D22=6,EJ22,EI22))*((MIN((VLOOKUP($D22,$A$234:$E$241,5,0)),(IF($D22=6,EI22,EJ22))))),MIN((VLOOKUP($D22,$A$234:$C$241,3,0)),(EG22+EH22))*(IF($D22=6,EJ22,((MIN((VLOOKUP($D22,$A$234:$E$241,5,0)),EJ22)))))))))/IF(AND($D22=2,'ראשי-פרטים כלליים וריכוז הוצאות'!$D$66&lt;&gt;4),1.2,1)</f>
        <v>0</v>
      </c>
      <c r="EM22" s="227"/>
      <c r="EN22" s="228"/>
      <c r="EO22" s="222"/>
      <c r="EP22" s="226"/>
      <c r="EQ22" s="187">
        <f t="shared" si="23"/>
        <v>0</v>
      </c>
      <c r="ER22" s="15">
        <f>+(IF(OR($B22=0,$C22=0,$D22=0,$DC$2&gt;$ES$1),0,IF(OR(EM22=0,EO22=0,EP22=0),0,MIN((VLOOKUP($D22,$A$234:$C$241,3,0))*(IF($D22=6,EP22,EO22))*((MIN((VLOOKUP($D22,$A$234:$E$241,5,0)),(IF($D22=6,EO22,EP22))))),MIN((VLOOKUP($D22,$A$234:$C$241,3,0)),(EM22+EN22))*(IF($D22=6,EP22,((MIN((VLOOKUP($D22,$A$234:$E$241,5,0)),EP22)))))))))/IF(AND($D22=2,'ראשי-פרטים כלליים וריכוז הוצאות'!$D$66&lt;&gt;4),1.2,1)</f>
        <v>0</v>
      </c>
      <c r="ES22" s="62">
        <f t="shared" si="24"/>
        <v>0</v>
      </c>
      <c r="ET22" s="183">
        <f t="shared" si="25"/>
        <v>9.9999999999999995E-7</v>
      </c>
      <c r="EU22" s="184">
        <f t="shared" si="26"/>
        <v>0</v>
      </c>
      <c r="EV22" s="62">
        <f t="shared" si="27"/>
        <v>0</v>
      </c>
      <c r="EW22" s="62">
        <v>0</v>
      </c>
      <c r="EX22" s="15">
        <f t="shared" si="28"/>
        <v>0</v>
      </c>
      <c r="EY22" s="219"/>
      <c r="EZ22" s="62">
        <f>MIN(EX22+EY22*ET22*ES22/$FA$1/IF(AND($D22=2,'ראשי-פרטים כלליים וריכוז הוצאות'!$D$66&lt;&gt;4),1.2,1),IF($D22&gt;0,VLOOKUP($D22,$A$234:$C$241,3,0)*12*EU22,0))</f>
        <v>0</v>
      </c>
      <c r="FA22" s="229"/>
      <c r="FB22" s="293">
        <f t="shared" si="29"/>
        <v>0</v>
      </c>
      <c r="FC22" s="296">
        <f t="shared" si="30"/>
        <v>0</v>
      </c>
      <c r="FD22" s="62">
        <f t="shared" si="31"/>
        <v>0</v>
      </c>
      <c r="FE22" s="62">
        <f t="shared" si="32"/>
        <v>0</v>
      </c>
      <c r="FF22" s="184">
        <f t="shared" si="33"/>
        <v>0</v>
      </c>
      <c r="FG22" s="62">
        <f t="shared" si="34"/>
        <v>0</v>
      </c>
      <c r="FH22" s="62">
        <f t="shared" si="35"/>
        <v>0</v>
      </c>
      <c r="FI22" s="274"/>
      <c r="FJ22" s="274"/>
      <c r="FK22" s="297"/>
    </row>
    <row r="23" spans="1:167" s="6" customFormat="1" ht="24" customHeight="1" x14ac:dyDescent="0.2">
      <c r="A23" s="112">
        <v>20</v>
      </c>
      <c r="B23" s="232"/>
      <c r="C23" s="232"/>
      <c r="D23" s="230"/>
      <c r="E23" s="220"/>
      <c r="F23" s="221"/>
      <c r="G23" s="222"/>
      <c r="H23" s="223"/>
      <c r="I23" s="187">
        <f t="shared" si="0"/>
        <v>0</v>
      </c>
      <c r="J23" s="15">
        <f>(IF(OR($B23=0,$C23=0,$D23=0,$E$2&gt;$ES$1),0,IF(OR($E23=0,$G23=0,$H23=0),0,MIN((VLOOKUP($D23,$A$234:$C$241,3,0))*(IF($D23=6,$H23,$G23))*((MIN((VLOOKUP($D23,$A$234:$E$241,5,0)),(IF($D23=6,$G23,$H23))))),MIN((VLOOKUP($D23,$A$234:$C$241,3,0)),($E23+$F23))*(IF($D23=6,$H23,((MIN((VLOOKUP($D23,$A$234:$E$241,5,0)),$H23)))))))))/IF(AND($D23=2,'ראשי-פרטים כלליים וריכוז הוצאות'!$D$66&lt;&gt;4),1.2,1)</f>
        <v>0</v>
      </c>
      <c r="K23" s="224"/>
      <c r="L23" s="225"/>
      <c r="M23" s="222"/>
      <c r="N23" s="226"/>
      <c r="O23" s="187">
        <f t="shared" si="1"/>
        <v>0</v>
      </c>
      <c r="P23" s="15">
        <f>+(IF(OR($B23=0,$C23=0,$D23=0,$K$2&gt;$ES$1),0,IF(OR($K23=0,$M23=0,$N23=0),0,MIN((VLOOKUP($D23,$A$234:$C$241,3,0))*(IF($D23=6,$N23,$M23))*((MIN((VLOOKUP($D23,$A$234:$E$241,5,0)),(IF($D23=6,$M23,$N23))))),MIN((VLOOKUP($D23,$A$234:$C$241,3,0)),($K23+$L23))*(IF($D23=6,$N23,((MIN((VLOOKUP($D23,$A$234:$E$241,5,0)),$N23)))))))))/IF(AND($D23=2,'ראשי-פרטים כלליים וריכוז הוצאות'!$D$66&lt;&gt;4),1.2,1)</f>
        <v>0</v>
      </c>
      <c r="Q23" s="227"/>
      <c r="R23" s="228"/>
      <c r="S23" s="222"/>
      <c r="T23" s="226"/>
      <c r="U23" s="187">
        <f t="shared" si="2"/>
        <v>0</v>
      </c>
      <c r="V23" s="15">
        <f>+(IF(OR($B23=0,$C23=0,$D23=0,$Q$2&gt;$ES$1),0,IF(OR(Q23=0,S23=0,T23=0),0,MIN((VLOOKUP($D23,$A$234:$C$241,3,0))*(IF($D23=6,T23,S23))*((MIN((VLOOKUP($D23,$A$234:$E$241,5,0)),(IF($D23=6,S23,T23))))),MIN((VLOOKUP($D23,$A$234:$C$241,3,0)),(Q23+R23))*(IF($D23=6,T23,((MIN((VLOOKUP($D23,$A$234:$E$241,5,0)),T23)))))))))/IF(AND($D23=2,'ראשי-פרטים כלליים וריכוז הוצאות'!$D$66&lt;&gt;4),1.2,1)</f>
        <v>0</v>
      </c>
      <c r="W23" s="220"/>
      <c r="X23" s="221"/>
      <c r="Y23" s="222"/>
      <c r="Z23" s="226"/>
      <c r="AA23" s="187">
        <f t="shared" si="3"/>
        <v>0</v>
      </c>
      <c r="AB23" s="15">
        <f>+(IF(OR($B23=0,$C23=0,$D23=0,$W$2&gt;$ES$1),0,IF(OR(W23=0,Y23=0,Z23=0),0,MIN((VLOOKUP($D23,$A$234:$C$241,3,0))*(IF($D23=6,Z23,Y23))*((MIN((VLOOKUP($D23,$A$234:$E$241,5,0)),(IF($D23=6,Y23,Z23))))),MIN((VLOOKUP($D23,$A$234:$C$241,3,0)),(W23+X23))*(IF($D23=6,Z23,((MIN((VLOOKUP($D23,$A$234:$E$241,5,0)),Z23)))))))))/IF(AND($D23=2,'ראשי-פרטים כלליים וריכוז הוצאות'!$D$66&lt;&gt;4),1.2,1)</f>
        <v>0</v>
      </c>
      <c r="AC23" s="224"/>
      <c r="AD23" s="225"/>
      <c r="AE23" s="222"/>
      <c r="AF23" s="226"/>
      <c r="AG23" s="187">
        <f t="shared" si="4"/>
        <v>0</v>
      </c>
      <c r="AH23" s="15">
        <f>+(IF(OR($B23=0,$C23=0,$D23=0,$AC$2&gt;$ES$1),0,IF(OR(AC23=0,AE23=0,AF23=0),0,MIN((VLOOKUP($D23,$A$234:$C$241,3,0))*(IF($D23=6,AF23,AE23))*((MIN((VLOOKUP($D23,$A$234:$E$241,5,0)),(IF($D23=6,AE23,AF23))))),MIN((VLOOKUP($D23,$A$234:$C$241,3,0)),(AC23+AD23))*(IF($D23=6,AF23,((MIN((VLOOKUP($D23,$A$234:$E$241,5,0)),AF23)))))))))/IF(AND($D23=2,'ראשי-פרטים כלליים וריכוז הוצאות'!$D$66&lt;&gt;4),1.2,1)</f>
        <v>0</v>
      </c>
      <c r="AI23" s="227"/>
      <c r="AJ23" s="228"/>
      <c r="AK23" s="222"/>
      <c r="AL23" s="226"/>
      <c r="AM23" s="187">
        <f t="shared" si="5"/>
        <v>0</v>
      </c>
      <c r="AN23" s="15">
        <f>+(IF(OR($B23=0,$C23=0,$D23=0,$AI$2&gt;$ES$1),0,IF(OR(AI23=0,AK23=0,AL23=0),0,MIN((VLOOKUP($D23,$A$234:$C$241,3,0))*(IF($D23=6,AL23,AK23))*((MIN((VLOOKUP($D23,$A$234:$E$241,5,0)),(IF($D23=6,AK23,AL23))))),MIN((VLOOKUP($D23,$A$234:$C$241,3,0)),(AI23+AJ23))*(IF($D23=6,AL23,((MIN((VLOOKUP($D23,$A$234:$E$241,5,0)),AL23)))))))))/IF(AND($D23=2,'ראשי-פרטים כלליים וריכוז הוצאות'!$D$66&lt;&gt;4),1.2,1)</f>
        <v>0</v>
      </c>
      <c r="AO23" s="220"/>
      <c r="AP23" s="221"/>
      <c r="AQ23" s="222"/>
      <c r="AR23" s="226"/>
      <c r="AS23" s="187">
        <f t="shared" si="6"/>
        <v>0</v>
      </c>
      <c r="AT23" s="15">
        <f>+(IF(OR($B23=0,$C23=0,$D23=0,$AO$2&gt;$ES$1),0,IF(OR(AO23=0,AQ23=0,AR23=0),0,MIN((VLOOKUP($D23,$A$234:$C$241,3,0))*(IF($D23=6,AR23,AQ23))*((MIN((VLOOKUP($D23,$A$234:$E$241,5,0)),(IF($D23=6,AQ23,AR23))))),MIN((VLOOKUP($D23,$A$234:$C$241,3,0)),(AO23+AP23))*(IF($D23=6,AR23,((MIN((VLOOKUP($D23,$A$234:$E$241,5,0)),AR23)))))))))/IF(AND($D23=2,'ראשי-פרטים כלליים וריכוז הוצאות'!$D$66&lt;&gt;4),1.2,1)</f>
        <v>0</v>
      </c>
      <c r="AU23" s="224"/>
      <c r="AV23" s="225"/>
      <c r="AW23" s="222"/>
      <c r="AX23" s="226"/>
      <c r="AY23" s="187">
        <f t="shared" si="7"/>
        <v>0</v>
      </c>
      <c r="AZ23" s="15">
        <f>+(IF(OR($B23=0,$C23=0,$D23=0,$AU$2&gt;$ES$1),0,IF(OR(AU23=0,AW23=0,AX23=0),0,MIN((VLOOKUP($D23,$A$234:$C$241,3,0))*(IF($D23=6,AX23,AW23))*((MIN((VLOOKUP($D23,$A$234:$E$241,5,0)),(IF($D23=6,AW23,AX23))))),MIN((VLOOKUP($D23,$A$234:$C$241,3,0)),(AU23+AV23))*(IF($D23=6,AX23,((MIN((VLOOKUP($D23,$A$234:$E$241,5,0)),AX23)))))))))/IF(AND($D23=2,'ראשי-פרטים כלליים וריכוז הוצאות'!$D$66&lt;&gt;4),1.2,1)</f>
        <v>0</v>
      </c>
      <c r="BA23" s="227"/>
      <c r="BB23" s="228"/>
      <c r="BC23" s="222"/>
      <c r="BD23" s="226"/>
      <c r="BE23" s="187">
        <f t="shared" si="8"/>
        <v>0</v>
      </c>
      <c r="BF23" s="15">
        <f>+(IF(OR($B23=0,$C23=0,$D23=0,$BA$2&gt;$ES$1),0,IF(OR(BA23=0,BC23=0,BD23=0),0,MIN((VLOOKUP($D23,$A$234:$C$241,3,0))*(IF($D23=6,BD23,BC23))*((MIN((VLOOKUP($D23,$A$234:$E$241,5,0)),(IF($D23=6,BC23,BD23))))),MIN((VLOOKUP($D23,$A$234:$C$241,3,0)),(BA23+BB23))*(IF($D23=6,BD23,((MIN((VLOOKUP($D23,$A$234:$E$241,5,0)),BD23)))))))))/IF(AND($D23=2,'ראשי-פרטים כלליים וריכוז הוצאות'!$D$66&lt;&gt;4),1.2,1)</f>
        <v>0</v>
      </c>
      <c r="BG23" s="227"/>
      <c r="BH23" s="228"/>
      <c r="BI23" s="222"/>
      <c r="BJ23" s="226"/>
      <c r="BK23" s="187">
        <f t="shared" si="9"/>
        <v>0</v>
      </c>
      <c r="BL23" s="15">
        <f>+(IF(OR($B23=0,$C23=0,$D23=0,$BG$2&gt;$ES$1),0,IF(OR(BG23=0,BI23=0,BJ23=0),0,MIN((VLOOKUP($D23,$A$234:$C$241,3,0))*(IF($D23=6,BJ23,BI23))*((MIN((VLOOKUP($D23,$A$234:$E$241,5,0)),(IF($D23=6,BI23,BJ23))))),MIN((VLOOKUP($D23,$A$234:$C$241,3,0)),(BG23+BH23))*(IF($D23=6,BJ23,((MIN((VLOOKUP($D23,$A$234:$E$241,5,0)),BJ23)))))))))/IF(AND($D23=2,'ראשי-פרטים כלליים וריכוז הוצאות'!$D$66&lt;&gt;4),1.2,1)</f>
        <v>0</v>
      </c>
      <c r="BM23" s="227"/>
      <c r="BN23" s="228"/>
      <c r="BO23" s="222"/>
      <c r="BP23" s="226"/>
      <c r="BQ23" s="187">
        <f t="shared" si="10"/>
        <v>0</v>
      </c>
      <c r="BR23" s="15">
        <f>+(IF(OR($B23=0,$C23=0,$D23=0,$BM$2&gt;$ES$1),0,IF(OR(BM23=0,BO23=0,BP23=0),0,MIN((VLOOKUP($D23,$A$234:$C$241,3,0))*(IF($D23=6,BP23,BO23))*((MIN((VLOOKUP($D23,$A$234:$E$241,5,0)),(IF($D23=6,BO23,BP23))))),MIN((VLOOKUP($D23,$A$234:$C$241,3,0)),(BM23+BN23))*(IF($D23=6,BP23,((MIN((VLOOKUP($D23,$A$234:$E$241,5,0)),BP23)))))))))/IF(AND($D23=2,'ראשי-פרטים כלליים וריכוז הוצאות'!$D$66&lt;&gt;4),1.2,1)</f>
        <v>0</v>
      </c>
      <c r="BS23" s="227"/>
      <c r="BT23" s="228"/>
      <c r="BU23" s="222"/>
      <c r="BV23" s="226"/>
      <c r="BW23" s="187">
        <f t="shared" si="11"/>
        <v>0</v>
      </c>
      <c r="BX23" s="15">
        <f>+(IF(OR($B23=0,$C23=0,$D23=0,$BS$2&gt;$ES$1),0,IF(OR(BS23=0,BU23=0,BV23=0),0,MIN((VLOOKUP($D23,$A$234:$C$241,3,0))*(IF($D23=6,BV23,BU23))*((MIN((VLOOKUP($D23,$A$234:$E$241,5,0)),(IF($D23=6,BU23,BV23))))),MIN((VLOOKUP($D23,$A$234:$C$241,3,0)),(BS23+BT23))*(IF($D23=6,BV23,((MIN((VLOOKUP($D23,$A$234:$E$241,5,0)),BV23)))))))))/IF(AND($D23=2,'ראשי-פרטים כלליים וריכוז הוצאות'!$D$66&lt;&gt;4),1.2,1)</f>
        <v>0</v>
      </c>
      <c r="BY23" s="227"/>
      <c r="BZ23" s="228"/>
      <c r="CA23" s="222"/>
      <c r="CB23" s="226"/>
      <c r="CC23" s="187">
        <f t="shared" si="12"/>
        <v>0</v>
      </c>
      <c r="CD23" s="15">
        <f>+(IF(OR($B23=0,$C23=0,$D23=0,$BY$2&gt;$ES$1),0,IF(OR(BY23=0,CA23=0,CB23=0),0,MIN((VLOOKUP($D23,$A$234:$C$241,3,0))*(IF($D23=6,CB23,CA23))*((MIN((VLOOKUP($D23,$A$234:$E$241,5,0)),(IF($D23=6,CA23,CB23))))),MIN((VLOOKUP($D23,$A$234:$C$241,3,0)),(BY23+BZ23))*(IF($D23=6,CB23,((MIN((VLOOKUP($D23,$A$234:$E$241,5,0)),CB23)))))))))/IF(AND($D23=2,'ראשי-פרטים כלליים וריכוז הוצאות'!$D$66&lt;&gt;4),1.2,1)</f>
        <v>0</v>
      </c>
      <c r="CE23" s="227"/>
      <c r="CF23" s="228"/>
      <c r="CG23" s="222"/>
      <c r="CH23" s="226"/>
      <c r="CI23" s="187">
        <f t="shared" si="13"/>
        <v>0</v>
      </c>
      <c r="CJ23" s="15">
        <f>+(IF(OR($B23=0,$C23=0,$D23=0,$CE$2&gt;$ES$1),0,IF(OR(CE23=0,CG23=0,CH23=0),0,MIN((VLOOKUP($D23,$A$234:$C$241,3,0))*(IF($D23=6,CH23,CG23))*((MIN((VLOOKUP($D23,$A$234:$E$241,5,0)),(IF($D23=6,CG23,CH23))))),MIN((VLOOKUP($D23,$A$234:$C$241,3,0)),(CE23+CF23))*(IF($D23=6,CH23,((MIN((VLOOKUP($D23,$A$234:$E$241,5,0)),CH23)))))))))/IF(AND($D23=2,'ראשי-פרטים כלליים וריכוז הוצאות'!$D$66&lt;&gt;4),1.2,1)</f>
        <v>0</v>
      </c>
      <c r="CK23" s="227"/>
      <c r="CL23" s="228"/>
      <c r="CM23" s="222"/>
      <c r="CN23" s="226"/>
      <c r="CO23" s="187">
        <f t="shared" si="14"/>
        <v>0</v>
      </c>
      <c r="CP23" s="15">
        <f>+(IF(OR($B23=0,$C23=0,$D23=0,$CK$2&gt;$ES$1),0,IF(OR(CK23=0,CM23=0,CN23=0),0,MIN((VLOOKUP($D23,$A$234:$C$241,3,0))*(IF($D23=6,CN23,CM23))*((MIN((VLOOKUP($D23,$A$234:$E$241,5,0)),(IF($D23=6,CM23,CN23))))),MIN((VLOOKUP($D23,$A$234:$C$241,3,0)),(CK23+CL23))*(IF($D23=6,CN23,((MIN((VLOOKUP($D23,$A$234:$E$241,5,0)),CN23)))))))))/IF(AND($D23=2,'ראשי-פרטים כלליים וריכוז הוצאות'!$D$66&lt;&gt;4),1.2,1)</f>
        <v>0</v>
      </c>
      <c r="CQ23" s="227"/>
      <c r="CR23" s="228"/>
      <c r="CS23" s="222"/>
      <c r="CT23" s="226"/>
      <c r="CU23" s="187">
        <f t="shared" si="15"/>
        <v>0</v>
      </c>
      <c r="CV23" s="15">
        <f>+(IF(OR($B23=0,$C23=0,$D23=0,$CQ$2&gt;$ES$1),0,IF(OR(CQ23=0,CS23=0,CT23=0),0,MIN((VLOOKUP($D23,$A$234:$C$241,3,0))*(IF($D23=6,CT23,CS23))*((MIN((VLOOKUP($D23,$A$234:$E$241,5,0)),(IF($D23=6,CS23,CT23))))),MIN((VLOOKUP($D23,$A$234:$C$241,3,0)),(CQ23+CR23))*(IF($D23=6,CT23,((MIN((VLOOKUP($D23,$A$234:$E$241,5,0)),CT23)))))))))/IF(AND($D23=2,'ראשי-פרטים כלליים וריכוז הוצאות'!$D$66&lt;&gt;4),1.2,1)</f>
        <v>0</v>
      </c>
      <c r="CW23" s="227"/>
      <c r="CX23" s="228"/>
      <c r="CY23" s="222"/>
      <c r="CZ23" s="226"/>
      <c r="DA23" s="187">
        <f t="shared" si="16"/>
        <v>0</v>
      </c>
      <c r="DB23" s="15">
        <f>+(IF(OR($B23=0,$C23=0,$D23=0,$CW$2&gt;$ES$1),0,IF(OR(CW23=0,CY23=0,CZ23=0),0,MIN((VLOOKUP($D23,$A$234:$C$241,3,0))*(IF($D23=6,CZ23,CY23))*((MIN((VLOOKUP($D23,$A$234:$E$241,5,0)),(IF($D23=6,CY23,CZ23))))),MIN((VLOOKUP($D23,$A$234:$C$241,3,0)),(CW23+CX23))*(IF($D23=6,CZ23,((MIN((VLOOKUP($D23,$A$234:$E$241,5,0)),CZ23)))))))))/IF(AND($D23=2,'ראשי-פרטים כלליים וריכוז הוצאות'!$D$66&lt;&gt;4),1.2,1)</f>
        <v>0</v>
      </c>
      <c r="DC23" s="227"/>
      <c r="DD23" s="228"/>
      <c r="DE23" s="222"/>
      <c r="DF23" s="226"/>
      <c r="DG23" s="187">
        <f t="shared" si="17"/>
        <v>0</v>
      </c>
      <c r="DH23" s="15">
        <f>+(IF(OR($B23=0,$C23=0,$D23=0,$DC$2&gt;$ES$1),0,IF(OR(DC23=0,DE23=0,DF23=0),0,MIN((VLOOKUP($D23,$A$234:$C$241,3,0))*(IF($D23=6,DF23,DE23))*((MIN((VLOOKUP($D23,$A$234:$E$241,5,0)),(IF($D23=6,DE23,DF23))))),MIN((VLOOKUP($D23,$A$234:$C$241,3,0)),(DC23+DD23))*(IF($D23=6,DF23,((MIN((VLOOKUP($D23,$A$234:$E$241,5,0)),DF23)))))))))/IF(AND($D23=2,'ראשי-פרטים כלליים וריכוז הוצאות'!$D$66&lt;&gt;4),1.2,1)</f>
        <v>0</v>
      </c>
      <c r="DI23" s="227"/>
      <c r="DJ23" s="228"/>
      <c r="DK23" s="222"/>
      <c r="DL23" s="226"/>
      <c r="DM23" s="187">
        <f t="shared" si="18"/>
        <v>0</v>
      </c>
      <c r="DN23" s="15">
        <f>+(IF(OR($B23=0,$C23=0,$D23=0,$DC$2&gt;$ES$1),0,IF(OR(DI23=0,DK23=0,DL23=0),0,MIN((VLOOKUP($D23,$A$234:$C$241,3,0))*(IF($D23=6,DL23,DK23))*((MIN((VLOOKUP($D23,$A$234:$E$241,5,0)),(IF($D23=6,DK23,DL23))))),MIN((VLOOKUP($D23,$A$234:$C$241,3,0)),(DI23+DJ23))*(IF($D23=6,DL23,((MIN((VLOOKUP($D23,$A$234:$E$241,5,0)),DL23)))))))))/IF(AND($D23=2,'ראשי-פרטים כלליים וריכוז הוצאות'!$D$66&lt;&gt;4),1.2,1)</f>
        <v>0</v>
      </c>
      <c r="DO23" s="227"/>
      <c r="DP23" s="228"/>
      <c r="DQ23" s="222"/>
      <c r="DR23" s="226"/>
      <c r="DS23" s="187">
        <f t="shared" si="19"/>
        <v>0</v>
      </c>
      <c r="DT23" s="15">
        <f>+(IF(OR($B23=0,$C23=0,$D23=0,$DC$2&gt;$ES$1),0,IF(OR(DO23=0,DQ23=0,DR23=0),0,MIN((VLOOKUP($D23,$A$234:$C$241,3,0))*(IF($D23=6,DR23,DQ23))*((MIN((VLOOKUP($D23,$A$234:$E$241,5,0)),(IF($D23=6,DQ23,DR23))))),MIN((VLOOKUP($D23,$A$234:$C$241,3,0)),(DO23+DP23))*(IF($D23=6,DR23,((MIN((VLOOKUP($D23,$A$234:$E$241,5,0)),DR23)))))))))/IF(AND($D23=2,'ראשי-פרטים כלליים וריכוז הוצאות'!$D$66&lt;&gt;4),1.2,1)</f>
        <v>0</v>
      </c>
      <c r="DU23" s="227"/>
      <c r="DV23" s="228"/>
      <c r="DW23" s="222"/>
      <c r="DX23" s="226"/>
      <c r="DY23" s="187">
        <f t="shared" si="20"/>
        <v>0</v>
      </c>
      <c r="DZ23" s="15">
        <f>+(IF(OR($B23=0,$C23=0,$D23=0,$DC$2&gt;$ES$1),0,IF(OR(DU23=0,DW23=0,DX23=0),0,MIN((VLOOKUP($D23,$A$234:$C$241,3,0))*(IF($D23=6,DX23,DW23))*((MIN((VLOOKUP($D23,$A$234:$E$241,5,0)),(IF($D23=6,DW23,DX23))))),MIN((VLOOKUP($D23,$A$234:$C$241,3,0)),(DU23+DV23))*(IF($D23=6,DX23,((MIN((VLOOKUP($D23,$A$234:$E$241,5,0)),DX23)))))))))/IF(AND($D23=2,'ראשי-פרטים כלליים וריכוז הוצאות'!$D$66&lt;&gt;4),1.2,1)</f>
        <v>0</v>
      </c>
      <c r="EA23" s="227"/>
      <c r="EB23" s="228"/>
      <c r="EC23" s="222"/>
      <c r="ED23" s="226"/>
      <c r="EE23" s="187">
        <f t="shared" si="21"/>
        <v>0</v>
      </c>
      <c r="EF23" s="15">
        <f>+(IF(OR($B23=0,$C23=0,$D23=0,$DC$2&gt;$ES$1),0,IF(OR(EA23=0,EC23=0,ED23=0),0,MIN((VLOOKUP($D23,$A$234:$C$241,3,0))*(IF($D23=6,ED23,EC23))*((MIN((VLOOKUP($D23,$A$234:$E$241,5,0)),(IF($D23=6,EC23,ED23))))),MIN((VLOOKUP($D23,$A$234:$C$241,3,0)),(EA23+EB23))*(IF($D23=6,ED23,((MIN((VLOOKUP($D23,$A$234:$E$241,5,0)),ED23)))))))))/IF(AND($D23=2,'ראשי-פרטים כלליים וריכוז הוצאות'!$D$66&lt;&gt;4),1.2,1)</f>
        <v>0</v>
      </c>
      <c r="EG23" s="227"/>
      <c r="EH23" s="228"/>
      <c r="EI23" s="222"/>
      <c r="EJ23" s="226"/>
      <c r="EK23" s="187">
        <f t="shared" si="22"/>
        <v>0</v>
      </c>
      <c r="EL23" s="15">
        <f>+(IF(OR($B23=0,$C23=0,$D23=0,$DC$2&gt;$ES$1),0,IF(OR(EG23=0,EI23=0,EJ23=0),0,MIN((VLOOKUP($D23,$A$234:$C$241,3,0))*(IF($D23=6,EJ23,EI23))*((MIN((VLOOKUP($D23,$A$234:$E$241,5,0)),(IF($D23=6,EI23,EJ23))))),MIN((VLOOKUP($D23,$A$234:$C$241,3,0)),(EG23+EH23))*(IF($D23=6,EJ23,((MIN((VLOOKUP($D23,$A$234:$E$241,5,0)),EJ23)))))))))/IF(AND($D23=2,'ראשי-פרטים כלליים וריכוז הוצאות'!$D$66&lt;&gt;4),1.2,1)</f>
        <v>0</v>
      </c>
      <c r="EM23" s="227"/>
      <c r="EN23" s="228"/>
      <c r="EO23" s="222"/>
      <c r="EP23" s="226"/>
      <c r="EQ23" s="187">
        <f t="shared" si="23"/>
        <v>0</v>
      </c>
      <c r="ER23" s="15">
        <f>+(IF(OR($B23=0,$C23=0,$D23=0,$DC$2&gt;$ES$1),0,IF(OR(EM23=0,EO23=0,EP23=0),0,MIN((VLOOKUP($D23,$A$234:$C$241,3,0))*(IF($D23=6,EP23,EO23))*((MIN((VLOOKUP($D23,$A$234:$E$241,5,0)),(IF($D23=6,EO23,EP23))))),MIN((VLOOKUP($D23,$A$234:$C$241,3,0)),(EM23+EN23))*(IF($D23=6,EP23,((MIN((VLOOKUP($D23,$A$234:$E$241,5,0)),EP23)))))))))/IF(AND($D23=2,'ראשי-פרטים כלליים וריכוז הוצאות'!$D$66&lt;&gt;4),1.2,1)</f>
        <v>0</v>
      </c>
      <c r="ES23" s="62">
        <f t="shared" si="24"/>
        <v>0</v>
      </c>
      <c r="ET23" s="183">
        <f t="shared" si="25"/>
        <v>9.9999999999999995E-7</v>
      </c>
      <c r="EU23" s="184">
        <f t="shared" si="26"/>
        <v>0</v>
      </c>
      <c r="EV23" s="62">
        <f t="shared" si="27"/>
        <v>0</v>
      </c>
      <c r="EW23" s="62">
        <v>0</v>
      </c>
      <c r="EX23" s="15">
        <f t="shared" si="28"/>
        <v>0</v>
      </c>
      <c r="EY23" s="219"/>
      <c r="EZ23" s="62">
        <f>MIN(EX23+EY23*ET23*ES23/$FA$1/IF(AND($D23=2,'ראשי-פרטים כלליים וריכוז הוצאות'!$D$66&lt;&gt;4),1.2,1),IF($D23&gt;0,VLOOKUP($D23,$A$234:$C$241,3,0)*12*EU23,0))</f>
        <v>0</v>
      </c>
      <c r="FA23" s="229"/>
      <c r="FB23" s="293">
        <f t="shared" si="29"/>
        <v>0</v>
      </c>
      <c r="FC23" s="296">
        <f t="shared" si="30"/>
        <v>0</v>
      </c>
      <c r="FD23" s="62">
        <f t="shared" si="31"/>
        <v>0</v>
      </c>
      <c r="FE23" s="62">
        <f t="shared" si="32"/>
        <v>0</v>
      </c>
      <c r="FF23" s="184">
        <f t="shared" si="33"/>
        <v>0</v>
      </c>
      <c r="FG23" s="62">
        <f t="shared" si="34"/>
        <v>0</v>
      </c>
      <c r="FH23" s="62">
        <f t="shared" si="35"/>
        <v>0</v>
      </c>
      <c r="FI23" s="274"/>
      <c r="FJ23" s="274"/>
      <c r="FK23" s="297"/>
    </row>
    <row r="24" spans="1:167" s="6" customFormat="1" ht="24" customHeight="1" x14ac:dyDescent="0.2">
      <c r="A24" s="112">
        <v>21</v>
      </c>
      <c r="B24" s="229"/>
      <c r="C24" s="229"/>
      <c r="D24" s="230"/>
      <c r="E24" s="220"/>
      <c r="F24" s="221"/>
      <c r="G24" s="222"/>
      <c r="H24" s="223"/>
      <c r="I24" s="187">
        <f t="shared" si="0"/>
        <v>0</v>
      </c>
      <c r="J24" s="15">
        <f>(IF(OR($B24=0,$C24=0,$D24=0,$E$2&gt;$ES$1),0,IF(OR($E24=0,$G24=0,$H24=0),0,MIN((VLOOKUP($D24,$A$234:$C$241,3,0))*(IF($D24=6,$H24,$G24))*((MIN((VLOOKUP($D24,$A$234:$E$241,5,0)),(IF($D24=6,$G24,$H24))))),MIN((VLOOKUP($D24,$A$234:$C$241,3,0)),($E24+$F24))*(IF($D24=6,$H24,((MIN((VLOOKUP($D24,$A$234:$E$241,5,0)),$H24)))))))))/IF(AND($D24=2,'ראשי-פרטים כלליים וריכוז הוצאות'!$D$66&lt;&gt;4),1.2,1)</f>
        <v>0</v>
      </c>
      <c r="K24" s="224"/>
      <c r="L24" s="225"/>
      <c r="M24" s="222"/>
      <c r="N24" s="226"/>
      <c r="O24" s="187">
        <f t="shared" si="1"/>
        <v>0</v>
      </c>
      <c r="P24" s="15">
        <f>+(IF(OR($B24=0,$C24=0,$D24=0,$K$2&gt;$ES$1),0,IF(OR($K24=0,$M24=0,$N24=0),0,MIN((VLOOKUP($D24,$A$234:$C$241,3,0))*(IF($D24=6,$N24,$M24))*((MIN((VLOOKUP($D24,$A$234:$E$241,5,0)),(IF($D24=6,$M24,$N24))))),MIN((VLOOKUP($D24,$A$234:$C$241,3,0)),($K24+$L24))*(IF($D24=6,$N24,((MIN((VLOOKUP($D24,$A$234:$E$241,5,0)),$N24)))))))))/IF(AND($D24=2,'ראשי-פרטים כלליים וריכוז הוצאות'!$D$66&lt;&gt;4),1.2,1)</f>
        <v>0</v>
      </c>
      <c r="Q24" s="227"/>
      <c r="R24" s="228"/>
      <c r="S24" s="222"/>
      <c r="T24" s="226"/>
      <c r="U24" s="187">
        <f t="shared" si="2"/>
        <v>0</v>
      </c>
      <c r="V24" s="15">
        <f>+(IF(OR($B24=0,$C24=0,$D24=0,$Q$2&gt;$ES$1),0,IF(OR(Q24=0,S24=0,T24=0),0,MIN((VLOOKUP($D24,$A$234:$C$241,3,0))*(IF($D24=6,T24,S24))*((MIN((VLOOKUP($D24,$A$234:$E$241,5,0)),(IF($D24=6,S24,T24))))),MIN((VLOOKUP($D24,$A$234:$C$241,3,0)),(Q24+R24))*(IF($D24=6,T24,((MIN((VLOOKUP($D24,$A$234:$E$241,5,0)),T24)))))))))/IF(AND($D24=2,'ראשי-פרטים כלליים וריכוז הוצאות'!$D$66&lt;&gt;4),1.2,1)</f>
        <v>0</v>
      </c>
      <c r="W24" s="220"/>
      <c r="X24" s="221"/>
      <c r="Y24" s="222"/>
      <c r="Z24" s="226"/>
      <c r="AA24" s="187">
        <f t="shared" si="3"/>
        <v>0</v>
      </c>
      <c r="AB24" s="15">
        <f>+(IF(OR($B24=0,$C24=0,$D24=0,$W$2&gt;$ES$1),0,IF(OR(W24=0,Y24=0,Z24=0),0,MIN((VLOOKUP($D24,$A$234:$C$241,3,0))*(IF($D24=6,Z24,Y24))*((MIN((VLOOKUP($D24,$A$234:$E$241,5,0)),(IF($D24=6,Y24,Z24))))),MIN((VLOOKUP($D24,$A$234:$C$241,3,0)),(W24+X24))*(IF($D24=6,Z24,((MIN((VLOOKUP($D24,$A$234:$E$241,5,0)),Z24)))))))))/IF(AND($D24=2,'ראשי-פרטים כלליים וריכוז הוצאות'!$D$66&lt;&gt;4),1.2,1)</f>
        <v>0</v>
      </c>
      <c r="AC24" s="224"/>
      <c r="AD24" s="225"/>
      <c r="AE24" s="222"/>
      <c r="AF24" s="226"/>
      <c r="AG24" s="187">
        <f t="shared" si="4"/>
        <v>0</v>
      </c>
      <c r="AH24" s="15">
        <f>+(IF(OR($B24=0,$C24=0,$D24=0,$AC$2&gt;$ES$1),0,IF(OR(AC24=0,AE24=0,AF24=0),0,MIN((VLOOKUP($D24,$A$234:$C$241,3,0))*(IF($D24=6,AF24,AE24))*((MIN((VLOOKUP($D24,$A$234:$E$241,5,0)),(IF($D24=6,AE24,AF24))))),MIN((VLOOKUP($D24,$A$234:$C$241,3,0)),(AC24+AD24))*(IF($D24=6,AF24,((MIN((VLOOKUP($D24,$A$234:$E$241,5,0)),AF24)))))))))/IF(AND($D24=2,'ראשי-פרטים כלליים וריכוז הוצאות'!$D$66&lt;&gt;4),1.2,1)</f>
        <v>0</v>
      </c>
      <c r="AI24" s="227"/>
      <c r="AJ24" s="228"/>
      <c r="AK24" s="222"/>
      <c r="AL24" s="226"/>
      <c r="AM24" s="187">
        <f t="shared" si="5"/>
        <v>0</v>
      </c>
      <c r="AN24" s="15">
        <f>+(IF(OR($B24=0,$C24=0,$D24=0,$AI$2&gt;$ES$1),0,IF(OR(AI24=0,AK24=0,AL24=0),0,MIN((VLOOKUP($D24,$A$234:$C$241,3,0))*(IF($D24=6,AL24,AK24))*((MIN((VLOOKUP($D24,$A$234:$E$241,5,0)),(IF($D24=6,AK24,AL24))))),MIN((VLOOKUP($D24,$A$234:$C$241,3,0)),(AI24+AJ24))*(IF($D24=6,AL24,((MIN((VLOOKUP($D24,$A$234:$E$241,5,0)),AL24)))))))))/IF(AND($D24=2,'ראשי-פרטים כלליים וריכוז הוצאות'!$D$66&lt;&gt;4),1.2,1)</f>
        <v>0</v>
      </c>
      <c r="AO24" s="220"/>
      <c r="AP24" s="221"/>
      <c r="AQ24" s="222"/>
      <c r="AR24" s="226"/>
      <c r="AS24" s="187">
        <f t="shared" si="6"/>
        <v>0</v>
      </c>
      <c r="AT24" s="15">
        <f>+(IF(OR($B24=0,$C24=0,$D24=0,$AO$2&gt;$ES$1),0,IF(OR(AO24=0,AQ24=0,AR24=0),0,MIN((VLOOKUP($D24,$A$234:$C$241,3,0))*(IF($D24=6,AR24,AQ24))*((MIN((VLOOKUP($D24,$A$234:$E$241,5,0)),(IF($D24=6,AQ24,AR24))))),MIN((VLOOKUP($D24,$A$234:$C$241,3,0)),(AO24+AP24))*(IF($D24=6,AR24,((MIN((VLOOKUP($D24,$A$234:$E$241,5,0)),AR24)))))))))/IF(AND($D24=2,'ראשי-פרטים כלליים וריכוז הוצאות'!$D$66&lt;&gt;4),1.2,1)</f>
        <v>0</v>
      </c>
      <c r="AU24" s="224"/>
      <c r="AV24" s="225"/>
      <c r="AW24" s="222"/>
      <c r="AX24" s="226"/>
      <c r="AY24" s="187">
        <f t="shared" si="7"/>
        <v>0</v>
      </c>
      <c r="AZ24" s="15">
        <f>+(IF(OR($B24=0,$C24=0,$D24=0,$AU$2&gt;$ES$1),0,IF(OR(AU24=0,AW24=0,AX24=0),0,MIN((VLOOKUP($D24,$A$234:$C$241,3,0))*(IF($D24=6,AX24,AW24))*((MIN((VLOOKUP($D24,$A$234:$E$241,5,0)),(IF($D24=6,AW24,AX24))))),MIN((VLOOKUP($D24,$A$234:$C$241,3,0)),(AU24+AV24))*(IF($D24=6,AX24,((MIN((VLOOKUP($D24,$A$234:$E$241,5,0)),AX24)))))))))/IF(AND($D24=2,'ראשי-פרטים כלליים וריכוז הוצאות'!$D$66&lt;&gt;4),1.2,1)</f>
        <v>0</v>
      </c>
      <c r="BA24" s="227"/>
      <c r="BB24" s="228"/>
      <c r="BC24" s="222"/>
      <c r="BD24" s="226"/>
      <c r="BE24" s="187">
        <f t="shared" si="8"/>
        <v>0</v>
      </c>
      <c r="BF24" s="15">
        <f>+(IF(OR($B24=0,$C24=0,$D24=0,$BA$2&gt;$ES$1),0,IF(OR(BA24=0,BC24=0,BD24=0),0,MIN((VLOOKUP($D24,$A$234:$C$241,3,0))*(IF($D24=6,BD24,BC24))*((MIN((VLOOKUP($D24,$A$234:$E$241,5,0)),(IF($D24=6,BC24,BD24))))),MIN((VLOOKUP($D24,$A$234:$C$241,3,0)),(BA24+BB24))*(IF($D24=6,BD24,((MIN((VLOOKUP($D24,$A$234:$E$241,5,0)),BD24)))))))))/IF(AND($D24=2,'ראשי-פרטים כלליים וריכוז הוצאות'!$D$66&lt;&gt;4),1.2,1)</f>
        <v>0</v>
      </c>
      <c r="BG24" s="227"/>
      <c r="BH24" s="228"/>
      <c r="BI24" s="222"/>
      <c r="BJ24" s="226"/>
      <c r="BK24" s="187">
        <f t="shared" si="9"/>
        <v>0</v>
      </c>
      <c r="BL24" s="15">
        <f>+(IF(OR($B24=0,$C24=0,$D24=0,$BG$2&gt;$ES$1),0,IF(OR(BG24=0,BI24=0,BJ24=0),0,MIN((VLOOKUP($D24,$A$234:$C$241,3,0))*(IF($D24=6,BJ24,BI24))*((MIN((VLOOKUP($D24,$A$234:$E$241,5,0)),(IF($D24=6,BI24,BJ24))))),MIN((VLOOKUP($D24,$A$234:$C$241,3,0)),(BG24+BH24))*(IF($D24=6,BJ24,((MIN((VLOOKUP($D24,$A$234:$E$241,5,0)),BJ24)))))))))/IF(AND($D24=2,'ראשי-פרטים כלליים וריכוז הוצאות'!$D$66&lt;&gt;4),1.2,1)</f>
        <v>0</v>
      </c>
      <c r="BM24" s="227"/>
      <c r="BN24" s="228"/>
      <c r="BO24" s="222"/>
      <c r="BP24" s="226"/>
      <c r="BQ24" s="187">
        <f t="shared" si="10"/>
        <v>0</v>
      </c>
      <c r="BR24" s="15">
        <f>+(IF(OR($B24=0,$C24=0,$D24=0,$BM$2&gt;$ES$1),0,IF(OR(BM24=0,BO24=0,BP24=0),0,MIN((VLOOKUP($D24,$A$234:$C$241,3,0))*(IF($D24=6,BP24,BO24))*((MIN((VLOOKUP($D24,$A$234:$E$241,5,0)),(IF($D24=6,BO24,BP24))))),MIN((VLOOKUP($D24,$A$234:$C$241,3,0)),(BM24+BN24))*(IF($D24=6,BP24,((MIN((VLOOKUP($D24,$A$234:$E$241,5,0)),BP24)))))))))/IF(AND($D24=2,'ראשי-פרטים כלליים וריכוז הוצאות'!$D$66&lt;&gt;4),1.2,1)</f>
        <v>0</v>
      </c>
      <c r="BS24" s="227"/>
      <c r="BT24" s="228"/>
      <c r="BU24" s="222"/>
      <c r="BV24" s="226"/>
      <c r="BW24" s="187">
        <f t="shared" si="11"/>
        <v>0</v>
      </c>
      <c r="BX24" s="15">
        <f>+(IF(OR($B24=0,$C24=0,$D24=0,$BS$2&gt;$ES$1),0,IF(OR(BS24=0,BU24=0,BV24=0),0,MIN((VLOOKUP($D24,$A$234:$C$241,3,0))*(IF($D24=6,BV24,BU24))*((MIN((VLOOKUP($D24,$A$234:$E$241,5,0)),(IF($D24=6,BU24,BV24))))),MIN((VLOOKUP($D24,$A$234:$C$241,3,0)),(BS24+BT24))*(IF($D24=6,BV24,((MIN((VLOOKUP($D24,$A$234:$E$241,5,0)),BV24)))))))))/IF(AND($D24=2,'ראשי-פרטים כלליים וריכוז הוצאות'!$D$66&lt;&gt;4),1.2,1)</f>
        <v>0</v>
      </c>
      <c r="BY24" s="227"/>
      <c r="BZ24" s="228"/>
      <c r="CA24" s="222"/>
      <c r="CB24" s="226"/>
      <c r="CC24" s="187">
        <f t="shared" si="12"/>
        <v>0</v>
      </c>
      <c r="CD24" s="15">
        <f>+(IF(OR($B24=0,$C24=0,$D24=0,$BY$2&gt;$ES$1),0,IF(OR(BY24=0,CA24=0,CB24=0),0,MIN((VLOOKUP($D24,$A$234:$C$241,3,0))*(IF($D24=6,CB24,CA24))*((MIN((VLOOKUP($D24,$A$234:$E$241,5,0)),(IF($D24=6,CA24,CB24))))),MIN((VLOOKUP($D24,$A$234:$C$241,3,0)),(BY24+BZ24))*(IF($D24=6,CB24,((MIN((VLOOKUP($D24,$A$234:$E$241,5,0)),CB24)))))))))/IF(AND($D24=2,'ראשי-פרטים כלליים וריכוז הוצאות'!$D$66&lt;&gt;4),1.2,1)</f>
        <v>0</v>
      </c>
      <c r="CE24" s="227"/>
      <c r="CF24" s="228"/>
      <c r="CG24" s="222"/>
      <c r="CH24" s="226"/>
      <c r="CI24" s="187">
        <f t="shared" si="13"/>
        <v>0</v>
      </c>
      <c r="CJ24" s="15">
        <f>+(IF(OR($B24=0,$C24=0,$D24=0,$CE$2&gt;$ES$1),0,IF(OR(CE24=0,CG24=0,CH24=0),0,MIN((VLOOKUP($D24,$A$234:$C$241,3,0))*(IF($D24=6,CH24,CG24))*((MIN((VLOOKUP($D24,$A$234:$E$241,5,0)),(IF($D24=6,CG24,CH24))))),MIN((VLOOKUP($D24,$A$234:$C$241,3,0)),(CE24+CF24))*(IF($D24=6,CH24,((MIN((VLOOKUP($D24,$A$234:$E$241,5,0)),CH24)))))))))/IF(AND($D24=2,'ראשי-פרטים כלליים וריכוז הוצאות'!$D$66&lt;&gt;4),1.2,1)</f>
        <v>0</v>
      </c>
      <c r="CK24" s="227"/>
      <c r="CL24" s="228"/>
      <c r="CM24" s="222"/>
      <c r="CN24" s="226"/>
      <c r="CO24" s="187">
        <f t="shared" si="14"/>
        <v>0</v>
      </c>
      <c r="CP24" s="15">
        <f>+(IF(OR($B24=0,$C24=0,$D24=0,$CK$2&gt;$ES$1),0,IF(OR(CK24=0,CM24=0,CN24=0),0,MIN((VLOOKUP($D24,$A$234:$C$241,3,0))*(IF($D24=6,CN24,CM24))*((MIN((VLOOKUP($D24,$A$234:$E$241,5,0)),(IF($D24=6,CM24,CN24))))),MIN((VLOOKUP($D24,$A$234:$C$241,3,0)),(CK24+CL24))*(IF($D24=6,CN24,((MIN((VLOOKUP($D24,$A$234:$E$241,5,0)),CN24)))))))))/IF(AND($D24=2,'ראשי-פרטים כלליים וריכוז הוצאות'!$D$66&lt;&gt;4),1.2,1)</f>
        <v>0</v>
      </c>
      <c r="CQ24" s="227"/>
      <c r="CR24" s="228"/>
      <c r="CS24" s="222"/>
      <c r="CT24" s="226"/>
      <c r="CU24" s="187">
        <f t="shared" si="15"/>
        <v>0</v>
      </c>
      <c r="CV24" s="15">
        <f>+(IF(OR($B24=0,$C24=0,$D24=0,$CQ$2&gt;$ES$1),0,IF(OR(CQ24=0,CS24=0,CT24=0),0,MIN((VLOOKUP($D24,$A$234:$C$241,3,0))*(IF($D24=6,CT24,CS24))*((MIN((VLOOKUP($D24,$A$234:$E$241,5,0)),(IF($D24=6,CS24,CT24))))),MIN((VLOOKUP($D24,$A$234:$C$241,3,0)),(CQ24+CR24))*(IF($D24=6,CT24,((MIN((VLOOKUP($D24,$A$234:$E$241,5,0)),CT24)))))))))/IF(AND($D24=2,'ראשי-פרטים כלליים וריכוז הוצאות'!$D$66&lt;&gt;4),1.2,1)</f>
        <v>0</v>
      </c>
      <c r="CW24" s="227"/>
      <c r="CX24" s="228"/>
      <c r="CY24" s="222"/>
      <c r="CZ24" s="226"/>
      <c r="DA24" s="187">
        <f t="shared" si="16"/>
        <v>0</v>
      </c>
      <c r="DB24" s="15">
        <f>+(IF(OR($B24=0,$C24=0,$D24=0,$CW$2&gt;$ES$1),0,IF(OR(CW24=0,CY24=0,CZ24=0),0,MIN((VLOOKUP($D24,$A$234:$C$241,3,0))*(IF($D24=6,CZ24,CY24))*((MIN((VLOOKUP($D24,$A$234:$E$241,5,0)),(IF($D24=6,CY24,CZ24))))),MIN((VLOOKUP($D24,$A$234:$C$241,3,0)),(CW24+CX24))*(IF($D24=6,CZ24,((MIN((VLOOKUP($D24,$A$234:$E$241,5,0)),CZ24)))))))))/IF(AND($D24=2,'ראשי-פרטים כלליים וריכוז הוצאות'!$D$66&lt;&gt;4),1.2,1)</f>
        <v>0</v>
      </c>
      <c r="DC24" s="227"/>
      <c r="DD24" s="228"/>
      <c r="DE24" s="222"/>
      <c r="DF24" s="226"/>
      <c r="DG24" s="187">
        <f t="shared" si="17"/>
        <v>0</v>
      </c>
      <c r="DH24" s="15">
        <f>+(IF(OR($B24=0,$C24=0,$D24=0,$DC$2&gt;$ES$1),0,IF(OR(DC24=0,DE24=0,DF24=0),0,MIN((VLOOKUP($D24,$A$234:$C$241,3,0))*(IF($D24=6,DF24,DE24))*((MIN((VLOOKUP($D24,$A$234:$E$241,5,0)),(IF($D24=6,DE24,DF24))))),MIN((VLOOKUP($D24,$A$234:$C$241,3,0)),(DC24+DD24))*(IF($D24=6,DF24,((MIN((VLOOKUP($D24,$A$234:$E$241,5,0)),DF24)))))))))/IF(AND($D24=2,'ראשי-פרטים כלליים וריכוז הוצאות'!$D$66&lt;&gt;4),1.2,1)</f>
        <v>0</v>
      </c>
      <c r="DI24" s="227"/>
      <c r="DJ24" s="228"/>
      <c r="DK24" s="222"/>
      <c r="DL24" s="226"/>
      <c r="DM24" s="187">
        <f t="shared" si="18"/>
        <v>0</v>
      </c>
      <c r="DN24" s="15">
        <f>+(IF(OR($B24=0,$C24=0,$D24=0,$DC$2&gt;$ES$1),0,IF(OR(DI24=0,DK24=0,DL24=0),0,MIN((VLOOKUP($D24,$A$234:$C$241,3,0))*(IF($D24=6,DL24,DK24))*((MIN((VLOOKUP($D24,$A$234:$E$241,5,0)),(IF($D24=6,DK24,DL24))))),MIN((VLOOKUP($D24,$A$234:$C$241,3,0)),(DI24+DJ24))*(IF($D24=6,DL24,((MIN((VLOOKUP($D24,$A$234:$E$241,5,0)),DL24)))))))))/IF(AND($D24=2,'ראשי-פרטים כלליים וריכוז הוצאות'!$D$66&lt;&gt;4),1.2,1)</f>
        <v>0</v>
      </c>
      <c r="DO24" s="227"/>
      <c r="DP24" s="228"/>
      <c r="DQ24" s="222"/>
      <c r="DR24" s="226"/>
      <c r="DS24" s="187">
        <f t="shared" si="19"/>
        <v>0</v>
      </c>
      <c r="DT24" s="15">
        <f>+(IF(OR($B24=0,$C24=0,$D24=0,$DC$2&gt;$ES$1),0,IF(OR(DO24=0,DQ24=0,DR24=0),0,MIN((VLOOKUP($D24,$A$234:$C$241,3,0))*(IF($D24=6,DR24,DQ24))*((MIN((VLOOKUP($D24,$A$234:$E$241,5,0)),(IF($D24=6,DQ24,DR24))))),MIN((VLOOKUP($D24,$A$234:$C$241,3,0)),(DO24+DP24))*(IF($D24=6,DR24,((MIN((VLOOKUP($D24,$A$234:$E$241,5,0)),DR24)))))))))/IF(AND($D24=2,'ראשי-פרטים כלליים וריכוז הוצאות'!$D$66&lt;&gt;4),1.2,1)</f>
        <v>0</v>
      </c>
      <c r="DU24" s="227"/>
      <c r="DV24" s="228"/>
      <c r="DW24" s="222"/>
      <c r="DX24" s="226"/>
      <c r="DY24" s="187">
        <f t="shared" si="20"/>
        <v>0</v>
      </c>
      <c r="DZ24" s="15">
        <f>+(IF(OR($B24=0,$C24=0,$D24=0,$DC$2&gt;$ES$1),0,IF(OR(DU24=0,DW24=0,DX24=0),0,MIN((VLOOKUP($D24,$A$234:$C$241,3,0))*(IF($D24=6,DX24,DW24))*((MIN((VLOOKUP($D24,$A$234:$E$241,5,0)),(IF($D24=6,DW24,DX24))))),MIN((VLOOKUP($D24,$A$234:$C$241,3,0)),(DU24+DV24))*(IF($D24=6,DX24,((MIN((VLOOKUP($D24,$A$234:$E$241,5,0)),DX24)))))))))/IF(AND($D24=2,'ראשי-פרטים כלליים וריכוז הוצאות'!$D$66&lt;&gt;4),1.2,1)</f>
        <v>0</v>
      </c>
      <c r="EA24" s="227"/>
      <c r="EB24" s="228"/>
      <c r="EC24" s="222"/>
      <c r="ED24" s="226"/>
      <c r="EE24" s="187">
        <f t="shared" si="21"/>
        <v>0</v>
      </c>
      <c r="EF24" s="15">
        <f>+(IF(OR($B24=0,$C24=0,$D24=0,$DC$2&gt;$ES$1),0,IF(OR(EA24=0,EC24=0,ED24=0),0,MIN((VLOOKUP($D24,$A$234:$C$241,3,0))*(IF($D24=6,ED24,EC24))*((MIN((VLOOKUP($D24,$A$234:$E$241,5,0)),(IF($D24=6,EC24,ED24))))),MIN((VLOOKUP($D24,$A$234:$C$241,3,0)),(EA24+EB24))*(IF($D24=6,ED24,((MIN((VLOOKUP($D24,$A$234:$E$241,5,0)),ED24)))))))))/IF(AND($D24=2,'ראשי-פרטים כלליים וריכוז הוצאות'!$D$66&lt;&gt;4),1.2,1)</f>
        <v>0</v>
      </c>
      <c r="EG24" s="227"/>
      <c r="EH24" s="228"/>
      <c r="EI24" s="222"/>
      <c r="EJ24" s="226"/>
      <c r="EK24" s="187">
        <f t="shared" si="22"/>
        <v>0</v>
      </c>
      <c r="EL24" s="15">
        <f>+(IF(OR($B24=0,$C24=0,$D24=0,$DC$2&gt;$ES$1),0,IF(OR(EG24=0,EI24=0,EJ24=0),0,MIN((VLOOKUP($D24,$A$234:$C$241,3,0))*(IF($D24=6,EJ24,EI24))*((MIN((VLOOKUP($D24,$A$234:$E$241,5,0)),(IF($D24=6,EI24,EJ24))))),MIN((VLOOKUP($D24,$A$234:$C$241,3,0)),(EG24+EH24))*(IF($D24=6,EJ24,((MIN((VLOOKUP($D24,$A$234:$E$241,5,0)),EJ24)))))))))/IF(AND($D24=2,'ראשי-פרטים כלליים וריכוז הוצאות'!$D$66&lt;&gt;4),1.2,1)</f>
        <v>0</v>
      </c>
      <c r="EM24" s="227"/>
      <c r="EN24" s="228"/>
      <c r="EO24" s="222"/>
      <c r="EP24" s="226"/>
      <c r="EQ24" s="187">
        <f t="shared" si="23"/>
        <v>0</v>
      </c>
      <c r="ER24" s="15">
        <f>+(IF(OR($B24=0,$C24=0,$D24=0,$DC$2&gt;$ES$1),0,IF(OR(EM24=0,EO24=0,EP24=0),0,MIN((VLOOKUP($D24,$A$234:$C$241,3,0))*(IF($D24=6,EP24,EO24))*((MIN((VLOOKUP($D24,$A$234:$E$241,5,0)),(IF($D24=6,EO24,EP24))))),MIN((VLOOKUP($D24,$A$234:$C$241,3,0)),(EM24+EN24))*(IF($D24=6,EP24,((MIN((VLOOKUP($D24,$A$234:$E$241,5,0)),EP24)))))))))/IF(AND($D24=2,'ראשי-פרטים כלליים וריכוז הוצאות'!$D$66&lt;&gt;4),1.2,1)</f>
        <v>0</v>
      </c>
      <c r="ES24" s="62">
        <f t="shared" si="24"/>
        <v>0</v>
      </c>
      <c r="ET24" s="183">
        <f t="shared" si="25"/>
        <v>9.9999999999999995E-7</v>
      </c>
      <c r="EU24" s="184">
        <f t="shared" si="26"/>
        <v>0</v>
      </c>
      <c r="EV24" s="62">
        <f t="shared" si="27"/>
        <v>0</v>
      </c>
      <c r="EW24" s="62">
        <v>0</v>
      </c>
      <c r="EX24" s="15">
        <f t="shared" si="28"/>
        <v>0</v>
      </c>
      <c r="EY24" s="219"/>
      <c r="EZ24" s="62">
        <f>MIN(EX24+EY24*ET24*ES24/$FA$1/IF(AND($D24=2,'ראשי-פרטים כלליים וריכוז הוצאות'!$D$66&lt;&gt;4),1.2,1),IF($D24&gt;0,VLOOKUP($D24,$A$234:$C$241,3,0)*12*EU24,0))</f>
        <v>0</v>
      </c>
      <c r="FA24" s="229"/>
      <c r="FB24" s="293">
        <f t="shared" si="29"/>
        <v>0</v>
      </c>
      <c r="FC24" s="296">
        <f t="shared" si="30"/>
        <v>0</v>
      </c>
      <c r="FD24" s="62">
        <f t="shared" si="31"/>
        <v>0</v>
      </c>
      <c r="FE24" s="62">
        <f t="shared" si="32"/>
        <v>0</v>
      </c>
      <c r="FF24" s="184">
        <f t="shared" si="33"/>
        <v>0</v>
      </c>
      <c r="FG24" s="62">
        <f t="shared" si="34"/>
        <v>0</v>
      </c>
      <c r="FH24" s="62">
        <f t="shared" si="35"/>
        <v>0</v>
      </c>
      <c r="FI24" s="274"/>
      <c r="FJ24" s="274"/>
      <c r="FK24" s="297"/>
    </row>
    <row r="25" spans="1:167" s="6" customFormat="1" ht="24" customHeight="1" x14ac:dyDescent="0.2">
      <c r="A25" s="112">
        <v>22</v>
      </c>
      <c r="B25" s="229"/>
      <c r="C25" s="229"/>
      <c r="D25" s="230"/>
      <c r="E25" s="220"/>
      <c r="F25" s="221"/>
      <c r="G25" s="222"/>
      <c r="H25" s="223"/>
      <c r="I25" s="187">
        <f t="shared" si="0"/>
        <v>0</v>
      </c>
      <c r="J25" s="15">
        <f>(IF(OR($B25=0,$C25=0,$D25=0,$E$2&gt;$ES$1),0,IF(OR($E25=0,$G25=0,$H25=0),0,MIN((VLOOKUP($D25,$A$234:$C$241,3,0))*(IF($D25=6,$H25,$G25))*((MIN((VLOOKUP($D25,$A$234:$E$241,5,0)),(IF($D25=6,$G25,$H25))))),MIN((VLOOKUP($D25,$A$234:$C$241,3,0)),($E25+$F25))*(IF($D25=6,$H25,((MIN((VLOOKUP($D25,$A$234:$E$241,5,0)),$H25)))))))))/IF(AND($D25=2,'ראשי-פרטים כלליים וריכוז הוצאות'!$D$66&lt;&gt;4),1.2,1)</f>
        <v>0</v>
      </c>
      <c r="K25" s="224"/>
      <c r="L25" s="225"/>
      <c r="M25" s="222"/>
      <c r="N25" s="226"/>
      <c r="O25" s="187">
        <f t="shared" si="1"/>
        <v>0</v>
      </c>
      <c r="P25" s="15">
        <f>+(IF(OR($B25=0,$C25=0,$D25=0,$K$2&gt;$ES$1),0,IF(OR($K25=0,$M25=0,$N25=0),0,MIN((VLOOKUP($D25,$A$234:$C$241,3,0))*(IF($D25=6,$N25,$M25))*((MIN((VLOOKUP($D25,$A$234:$E$241,5,0)),(IF($D25=6,$M25,$N25))))),MIN((VLOOKUP($D25,$A$234:$C$241,3,0)),($K25+$L25))*(IF($D25=6,$N25,((MIN((VLOOKUP($D25,$A$234:$E$241,5,0)),$N25)))))))))/IF(AND($D25=2,'ראשי-פרטים כלליים וריכוז הוצאות'!$D$66&lt;&gt;4),1.2,1)</f>
        <v>0</v>
      </c>
      <c r="Q25" s="227"/>
      <c r="R25" s="228"/>
      <c r="S25" s="222"/>
      <c r="T25" s="226"/>
      <c r="U25" s="187">
        <f t="shared" si="2"/>
        <v>0</v>
      </c>
      <c r="V25" s="15">
        <f>+(IF(OR($B25=0,$C25=0,$D25=0,$Q$2&gt;$ES$1),0,IF(OR(Q25=0,S25=0,T25=0),0,MIN((VLOOKUP($D25,$A$234:$C$241,3,0))*(IF($D25=6,T25,S25))*((MIN((VLOOKUP($D25,$A$234:$E$241,5,0)),(IF($D25=6,S25,T25))))),MIN((VLOOKUP($D25,$A$234:$C$241,3,0)),(Q25+R25))*(IF($D25=6,T25,((MIN((VLOOKUP($D25,$A$234:$E$241,5,0)),T25)))))))))/IF(AND($D25=2,'ראשי-פרטים כלליים וריכוז הוצאות'!$D$66&lt;&gt;4),1.2,1)</f>
        <v>0</v>
      </c>
      <c r="W25" s="220"/>
      <c r="X25" s="221"/>
      <c r="Y25" s="222"/>
      <c r="Z25" s="226"/>
      <c r="AA25" s="187">
        <f t="shared" si="3"/>
        <v>0</v>
      </c>
      <c r="AB25" s="15">
        <f>+(IF(OR($B25=0,$C25=0,$D25=0,$W$2&gt;$ES$1),0,IF(OR(W25=0,Y25=0,Z25=0),0,MIN((VLOOKUP($D25,$A$234:$C$241,3,0))*(IF($D25=6,Z25,Y25))*((MIN((VLOOKUP($D25,$A$234:$E$241,5,0)),(IF($D25=6,Y25,Z25))))),MIN((VLOOKUP($D25,$A$234:$C$241,3,0)),(W25+X25))*(IF($D25=6,Z25,((MIN((VLOOKUP($D25,$A$234:$E$241,5,0)),Z25)))))))))/IF(AND($D25=2,'ראשי-פרטים כלליים וריכוז הוצאות'!$D$66&lt;&gt;4),1.2,1)</f>
        <v>0</v>
      </c>
      <c r="AC25" s="224"/>
      <c r="AD25" s="225"/>
      <c r="AE25" s="222"/>
      <c r="AF25" s="226"/>
      <c r="AG25" s="187">
        <f t="shared" si="4"/>
        <v>0</v>
      </c>
      <c r="AH25" s="15">
        <f>+(IF(OR($B25=0,$C25=0,$D25=0,$AC$2&gt;$ES$1),0,IF(OR(AC25=0,AE25=0,AF25=0),0,MIN((VLOOKUP($D25,$A$234:$C$241,3,0))*(IF($D25=6,AF25,AE25))*((MIN((VLOOKUP($D25,$A$234:$E$241,5,0)),(IF($D25=6,AE25,AF25))))),MIN((VLOOKUP($D25,$A$234:$C$241,3,0)),(AC25+AD25))*(IF($D25=6,AF25,((MIN((VLOOKUP($D25,$A$234:$E$241,5,0)),AF25)))))))))/IF(AND($D25=2,'ראשי-פרטים כלליים וריכוז הוצאות'!$D$66&lt;&gt;4),1.2,1)</f>
        <v>0</v>
      </c>
      <c r="AI25" s="227"/>
      <c r="AJ25" s="228"/>
      <c r="AK25" s="222"/>
      <c r="AL25" s="226"/>
      <c r="AM25" s="187">
        <f t="shared" si="5"/>
        <v>0</v>
      </c>
      <c r="AN25" s="15">
        <f>+(IF(OR($B25=0,$C25=0,$D25=0,$AI$2&gt;$ES$1),0,IF(OR(AI25=0,AK25=0,AL25=0),0,MIN((VLOOKUP($D25,$A$234:$C$241,3,0))*(IF($D25=6,AL25,AK25))*((MIN((VLOOKUP($D25,$A$234:$E$241,5,0)),(IF($D25=6,AK25,AL25))))),MIN((VLOOKUP($D25,$A$234:$C$241,3,0)),(AI25+AJ25))*(IF($D25=6,AL25,((MIN((VLOOKUP($D25,$A$234:$E$241,5,0)),AL25)))))))))/IF(AND($D25=2,'ראשי-פרטים כלליים וריכוז הוצאות'!$D$66&lt;&gt;4),1.2,1)</f>
        <v>0</v>
      </c>
      <c r="AO25" s="220"/>
      <c r="AP25" s="221"/>
      <c r="AQ25" s="222"/>
      <c r="AR25" s="226"/>
      <c r="AS25" s="187">
        <f t="shared" si="6"/>
        <v>0</v>
      </c>
      <c r="AT25" s="15">
        <f>+(IF(OR($B25=0,$C25=0,$D25=0,$AO$2&gt;$ES$1),0,IF(OR(AO25=0,AQ25=0,AR25=0),0,MIN((VLOOKUP($D25,$A$234:$C$241,3,0))*(IF($D25=6,AR25,AQ25))*((MIN((VLOOKUP($D25,$A$234:$E$241,5,0)),(IF($D25=6,AQ25,AR25))))),MIN((VLOOKUP($D25,$A$234:$C$241,3,0)),(AO25+AP25))*(IF($D25=6,AR25,((MIN((VLOOKUP($D25,$A$234:$E$241,5,0)),AR25)))))))))/IF(AND($D25=2,'ראשי-פרטים כלליים וריכוז הוצאות'!$D$66&lt;&gt;4),1.2,1)</f>
        <v>0</v>
      </c>
      <c r="AU25" s="224"/>
      <c r="AV25" s="225"/>
      <c r="AW25" s="222"/>
      <c r="AX25" s="226"/>
      <c r="AY25" s="187">
        <f t="shared" si="7"/>
        <v>0</v>
      </c>
      <c r="AZ25" s="15">
        <f>+(IF(OR($B25=0,$C25=0,$D25=0,$AU$2&gt;$ES$1),0,IF(OR(AU25=0,AW25=0,AX25=0),0,MIN((VLOOKUP($D25,$A$234:$C$241,3,0))*(IF($D25=6,AX25,AW25))*((MIN((VLOOKUP($D25,$A$234:$E$241,5,0)),(IF($D25=6,AW25,AX25))))),MIN((VLOOKUP($D25,$A$234:$C$241,3,0)),(AU25+AV25))*(IF($D25=6,AX25,((MIN((VLOOKUP($D25,$A$234:$E$241,5,0)),AX25)))))))))/IF(AND($D25=2,'ראשי-פרטים כלליים וריכוז הוצאות'!$D$66&lt;&gt;4),1.2,1)</f>
        <v>0</v>
      </c>
      <c r="BA25" s="227"/>
      <c r="BB25" s="228"/>
      <c r="BC25" s="222"/>
      <c r="BD25" s="226"/>
      <c r="BE25" s="187">
        <f t="shared" si="8"/>
        <v>0</v>
      </c>
      <c r="BF25" s="15">
        <f>+(IF(OR($B25=0,$C25=0,$D25=0,$BA$2&gt;$ES$1),0,IF(OR(BA25=0,BC25=0,BD25=0),0,MIN((VLOOKUP($D25,$A$234:$C$241,3,0))*(IF($D25=6,BD25,BC25))*((MIN((VLOOKUP($D25,$A$234:$E$241,5,0)),(IF($D25=6,BC25,BD25))))),MIN((VLOOKUP($D25,$A$234:$C$241,3,0)),(BA25+BB25))*(IF($D25=6,BD25,((MIN((VLOOKUP($D25,$A$234:$E$241,5,0)),BD25)))))))))/IF(AND($D25=2,'ראשי-פרטים כלליים וריכוז הוצאות'!$D$66&lt;&gt;4),1.2,1)</f>
        <v>0</v>
      </c>
      <c r="BG25" s="227"/>
      <c r="BH25" s="228"/>
      <c r="BI25" s="222"/>
      <c r="BJ25" s="226"/>
      <c r="BK25" s="187">
        <f t="shared" si="9"/>
        <v>0</v>
      </c>
      <c r="BL25" s="15">
        <f>+(IF(OR($B25=0,$C25=0,$D25=0,$BG$2&gt;$ES$1),0,IF(OR(BG25=0,BI25=0,BJ25=0),0,MIN((VLOOKUP($D25,$A$234:$C$241,3,0))*(IF($D25=6,BJ25,BI25))*((MIN((VLOOKUP($D25,$A$234:$E$241,5,0)),(IF($D25=6,BI25,BJ25))))),MIN((VLOOKUP($D25,$A$234:$C$241,3,0)),(BG25+BH25))*(IF($D25=6,BJ25,((MIN((VLOOKUP($D25,$A$234:$E$241,5,0)),BJ25)))))))))/IF(AND($D25=2,'ראשי-פרטים כלליים וריכוז הוצאות'!$D$66&lt;&gt;4),1.2,1)</f>
        <v>0</v>
      </c>
      <c r="BM25" s="227"/>
      <c r="BN25" s="228"/>
      <c r="BO25" s="222"/>
      <c r="BP25" s="226"/>
      <c r="BQ25" s="187">
        <f t="shared" si="10"/>
        <v>0</v>
      </c>
      <c r="BR25" s="15">
        <f>+(IF(OR($B25=0,$C25=0,$D25=0,$BM$2&gt;$ES$1),0,IF(OR(BM25=0,BO25=0,BP25=0),0,MIN((VLOOKUP($D25,$A$234:$C$241,3,0))*(IF($D25=6,BP25,BO25))*((MIN((VLOOKUP($D25,$A$234:$E$241,5,0)),(IF($D25=6,BO25,BP25))))),MIN((VLOOKUP($D25,$A$234:$C$241,3,0)),(BM25+BN25))*(IF($D25=6,BP25,((MIN((VLOOKUP($D25,$A$234:$E$241,5,0)),BP25)))))))))/IF(AND($D25=2,'ראשי-פרטים כלליים וריכוז הוצאות'!$D$66&lt;&gt;4),1.2,1)</f>
        <v>0</v>
      </c>
      <c r="BS25" s="227"/>
      <c r="BT25" s="228"/>
      <c r="BU25" s="222"/>
      <c r="BV25" s="226"/>
      <c r="BW25" s="187">
        <f t="shared" si="11"/>
        <v>0</v>
      </c>
      <c r="BX25" s="15">
        <f>+(IF(OR($B25=0,$C25=0,$D25=0,$BS$2&gt;$ES$1),0,IF(OR(BS25=0,BU25=0,BV25=0),0,MIN((VLOOKUP($D25,$A$234:$C$241,3,0))*(IF($D25=6,BV25,BU25))*((MIN((VLOOKUP($D25,$A$234:$E$241,5,0)),(IF($D25=6,BU25,BV25))))),MIN((VLOOKUP($D25,$A$234:$C$241,3,0)),(BS25+BT25))*(IF($D25=6,BV25,((MIN((VLOOKUP($D25,$A$234:$E$241,5,0)),BV25)))))))))/IF(AND($D25=2,'ראשי-פרטים כלליים וריכוז הוצאות'!$D$66&lt;&gt;4),1.2,1)</f>
        <v>0</v>
      </c>
      <c r="BY25" s="227"/>
      <c r="BZ25" s="228"/>
      <c r="CA25" s="222"/>
      <c r="CB25" s="226"/>
      <c r="CC25" s="187">
        <f t="shared" si="12"/>
        <v>0</v>
      </c>
      <c r="CD25" s="15">
        <f>+(IF(OR($B25=0,$C25=0,$D25=0,$BY$2&gt;$ES$1),0,IF(OR(BY25=0,CA25=0,CB25=0),0,MIN((VLOOKUP($D25,$A$234:$C$241,3,0))*(IF($D25=6,CB25,CA25))*((MIN((VLOOKUP($D25,$A$234:$E$241,5,0)),(IF($D25=6,CA25,CB25))))),MIN((VLOOKUP($D25,$A$234:$C$241,3,0)),(BY25+BZ25))*(IF($D25=6,CB25,((MIN((VLOOKUP($D25,$A$234:$E$241,5,0)),CB25)))))))))/IF(AND($D25=2,'ראשי-פרטים כלליים וריכוז הוצאות'!$D$66&lt;&gt;4),1.2,1)</f>
        <v>0</v>
      </c>
      <c r="CE25" s="227"/>
      <c r="CF25" s="228"/>
      <c r="CG25" s="222"/>
      <c r="CH25" s="226"/>
      <c r="CI25" s="187">
        <f t="shared" si="13"/>
        <v>0</v>
      </c>
      <c r="CJ25" s="15">
        <f>+(IF(OR($B25=0,$C25=0,$D25=0,$CE$2&gt;$ES$1),0,IF(OR(CE25=0,CG25=0,CH25=0),0,MIN((VLOOKUP($D25,$A$234:$C$241,3,0))*(IF($D25=6,CH25,CG25))*((MIN((VLOOKUP($D25,$A$234:$E$241,5,0)),(IF($D25=6,CG25,CH25))))),MIN((VLOOKUP($D25,$A$234:$C$241,3,0)),(CE25+CF25))*(IF($D25=6,CH25,((MIN((VLOOKUP($D25,$A$234:$E$241,5,0)),CH25)))))))))/IF(AND($D25=2,'ראשי-פרטים כלליים וריכוז הוצאות'!$D$66&lt;&gt;4),1.2,1)</f>
        <v>0</v>
      </c>
      <c r="CK25" s="227"/>
      <c r="CL25" s="228"/>
      <c r="CM25" s="222"/>
      <c r="CN25" s="226"/>
      <c r="CO25" s="187">
        <f t="shared" si="14"/>
        <v>0</v>
      </c>
      <c r="CP25" s="15">
        <f>+(IF(OR($B25=0,$C25=0,$D25=0,$CK$2&gt;$ES$1),0,IF(OR(CK25=0,CM25=0,CN25=0),0,MIN((VLOOKUP($D25,$A$234:$C$241,3,0))*(IF($D25=6,CN25,CM25))*((MIN((VLOOKUP($D25,$A$234:$E$241,5,0)),(IF($D25=6,CM25,CN25))))),MIN((VLOOKUP($D25,$A$234:$C$241,3,0)),(CK25+CL25))*(IF($D25=6,CN25,((MIN((VLOOKUP($D25,$A$234:$E$241,5,0)),CN25)))))))))/IF(AND($D25=2,'ראשי-פרטים כלליים וריכוז הוצאות'!$D$66&lt;&gt;4),1.2,1)</f>
        <v>0</v>
      </c>
      <c r="CQ25" s="227"/>
      <c r="CR25" s="228"/>
      <c r="CS25" s="222"/>
      <c r="CT25" s="226"/>
      <c r="CU25" s="187">
        <f t="shared" si="15"/>
        <v>0</v>
      </c>
      <c r="CV25" s="15">
        <f>+(IF(OR($B25=0,$C25=0,$D25=0,$CQ$2&gt;$ES$1),0,IF(OR(CQ25=0,CS25=0,CT25=0),0,MIN((VLOOKUP($D25,$A$234:$C$241,3,0))*(IF($D25=6,CT25,CS25))*((MIN((VLOOKUP($D25,$A$234:$E$241,5,0)),(IF($D25=6,CS25,CT25))))),MIN((VLOOKUP($D25,$A$234:$C$241,3,0)),(CQ25+CR25))*(IF($D25=6,CT25,((MIN((VLOOKUP($D25,$A$234:$E$241,5,0)),CT25)))))))))/IF(AND($D25=2,'ראשי-פרטים כלליים וריכוז הוצאות'!$D$66&lt;&gt;4),1.2,1)</f>
        <v>0</v>
      </c>
      <c r="CW25" s="227"/>
      <c r="CX25" s="228"/>
      <c r="CY25" s="222"/>
      <c r="CZ25" s="226"/>
      <c r="DA25" s="187">
        <f t="shared" si="16"/>
        <v>0</v>
      </c>
      <c r="DB25" s="15">
        <f>+(IF(OR($B25=0,$C25=0,$D25=0,$CW$2&gt;$ES$1),0,IF(OR(CW25=0,CY25=0,CZ25=0),0,MIN((VLOOKUP($D25,$A$234:$C$241,3,0))*(IF($D25=6,CZ25,CY25))*((MIN((VLOOKUP($D25,$A$234:$E$241,5,0)),(IF($D25=6,CY25,CZ25))))),MIN((VLOOKUP($D25,$A$234:$C$241,3,0)),(CW25+CX25))*(IF($D25=6,CZ25,((MIN((VLOOKUP($D25,$A$234:$E$241,5,0)),CZ25)))))))))/IF(AND($D25=2,'ראשי-פרטים כלליים וריכוז הוצאות'!$D$66&lt;&gt;4),1.2,1)</f>
        <v>0</v>
      </c>
      <c r="DC25" s="227"/>
      <c r="DD25" s="228"/>
      <c r="DE25" s="222"/>
      <c r="DF25" s="226"/>
      <c r="DG25" s="187">
        <f t="shared" si="17"/>
        <v>0</v>
      </c>
      <c r="DH25" s="15">
        <f>+(IF(OR($B25=0,$C25=0,$D25=0,$DC$2&gt;$ES$1),0,IF(OR(DC25=0,DE25=0,DF25=0),0,MIN((VLOOKUP($D25,$A$234:$C$241,3,0))*(IF($D25=6,DF25,DE25))*((MIN((VLOOKUP($D25,$A$234:$E$241,5,0)),(IF($D25=6,DE25,DF25))))),MIN((VLOOKUP($D25,$A$234:$C$241,3,0)),(DC25+DD25))*(IF($D25=6,DF25,((MIN((VLOOKUP($D25,$A$234:$E$241,5,0)),DF25)))))))))/IF(AND($D25=2,'ראשי-פרטים כלליים וריכוז הוצאות'!$D$66&lt;&gt;4),1.2,1)</f>
        <v>0</v>
      </c>
      <c r="DI25" s="227"/>
      <c r="DJ25" s="228"/>
      <c r="DK25" s="222"/>
      <c r="DL25" s="226"/>
      <c r="DM25" s="187">
        <f t="shared" si="18"/>
        <v>0</v>
      </c>
      <c r="DN25" s="15">
        <f>+(IF(OR($B25=0,$C25=0,$D25=0,$DC$2&gt;$ES$1),0,IF(OR(DI25=0,DK25=0,DL25=0),0,MIN((VLOOKUP($D25,$A$234:$C$241,3,0))*(IF($D25=6,DL25,DK25))*((MIN((VLOOKUP($D25,$A$234:$E$241,5,0)),(IF($D25=6,DK25,DL25))))),MIN((VLOOKUP($D25,$A$234:$C$241,3,0)),(DI25+DJ25))*(IF($D25=6,DL25,((MIN((VLOOKUP($D25,$A$234:$E$241,5,0)),DL25)))))))))/IF(AND($D25=2,'ראשי-פרטים כלליים וריכוז הוצאות'!$D$66&lt;&gt;4),1.2,1)</f>
        <v>0</v>
      </c>
      <c r="DO25" s="227"/>
      <c r="DP25" s="228"/>
      <c r="DQ25" s="222"/>
      <c r="DR25" s="226"/>
      <c r="DS25" s="187">
        <f t="shared" si="19"/>
        <v>0</v>
      </c>
      <c r="DT25" s="15">
        <f>+(IF(OR($B25=0,$C25=0,$D25=0,$DC$2&gt;$ES$1),0,IF(OR(DO25=0,DQ25=0,DR25=0),0,MIN((VLOOKUP($D25,$A$234:$C$241,3,0))*(IF($D25=6,DR25,DQ25))*((MIN((VLOOKUP($D25,$A$234:$E$241,5,0)),(IF($D25=6,DQ25,DR25))))),MIN((VLOOKUP($D25,$A$234:$C$241,3,0)),(DO25+DP25))*(IF($D25=6,DR25,((MIN((VLOOKUP($D25,$A$234:$E$241,5,0)),DR25)))))))))/IF(AND($D25=2,'ראשי-פרטים כלליים וריכוז הוצאות'!$D$66&lt;&gt;4),1.2,1)</f>
        <v>0</v>
      </c>
      <c r="DU25" s="227"/>
      <c r="DV25" s="228"/>
      <c r="DW25" s="222"/>
      <c r="DX25" s="226"/>
      <c r="DY25" s="187">
        <f t="shared" si="20"/>
        <v>0</v>
      </c>
      <c r="DZ25" s="15">
        <f>+(IF(OR($B25=0,$C25=0,$D25=0,$DC$2&gt;$ES$1),0,IF(OR(DU25=0,DW25=0,DX25=0),0,MIN((VLOOKUP($D25,$A$234:$C$241,3,0))*(IF($D25=6,DX25,DW25))*((MIN((VLOOKUP($D25,$A$234:$E$241,5,0)),(IF($D25=6,DW25,DX25))))),MIN((VLOOKUP($D25,$A$234:$C$241,3,0)),(DU25+DV25))*(IF($D25=6,DX25,((MIN((VLOOKUP($D25,$A$234:$E$241,5,0)),DX25)))))))))/IF(AND($D25=2,'ראשי-פרטים כלליים וריכוז הוצאות'!$D$66&lt;&gt;4),1.2,1)</f>
        <v>0</v>
      </c>
      <c r="EA25" s="227"/>
      <c r="EB25" s="228"/>
      <c r="EC25" s="222"/>
      <c r="ED25" s="226"/>
      <c r="EE25" s="187">
        <f t="shared" si="21"/>
        <v>0</v>
      </c>
      <c r="EF25" s="15">
        <f>+(IF(OR($B25=0,$C25=0,$D25=0,$DC$2&gt;$ES$1),0,IF(OR(EA25=0,EC25=0,ED25=0),0,MIN((VLOOKUP($D25,$A$234:$C$241,3,0))*(IF($D25=6,ED25,EC25))*((MIN((VLOOKUP($D25,$A$234:$E$241,5,0)),(IF($D25=6,EC25,ED25))))),MIN((VLOOKUP($D25,$A$234:$C$241,3,0)),(EA25+EB25))*(IF($D25=6,ED25,((MIN((VLOOKUP($D25,$A$234:$E$241,5,0)),ED25)))))))))/IF(AND($D25=2,'ראשי-פרטים כלליים וריכוז הוצאות'!$D$66&lt;&gt;4),1.2,1)</f>
        <v>0</v>
      </c>
      <c r="EG25" s="227"/>
      <c r="EH25" s="228"/>
      <c r="EI25" s="222"/>
      <c r="EJ25" s="226"/>
      <c r="EK25" s="187">
        <f t="shared" si="22"/>
        <v>0</v>
      </c>
      <c r="EL25" s="15">
        <f>+(IF(OR($B25=0,$C25=0,$D25=0,$DC$2&gt;$ES$1),0,IF(OR(EG25=0,EI25=0,EJ25=0),0,MIN((VLOOKUP($D25,$A$234:$C$241,3,0))*(IF($D25=6,EJ25,EI25))*((MIN((VLOOKUP($D25,$A$234:$E$241,5,0)),(IF($D25=6,EI25,EJ25))))),MIN((VLOOKUP($D25,$A$234:$C$241,3,0)),(EG25+EH25))*(IF($D25=6,EJ25,((MIN((VLOOKUP($D25,$A$234:$E$241,5,0)),EJ25)))))))))/IF(AND($D25=2,'ראשי-פרטים כלליים וריכוז הוצאות'!$D$66&lt;&gt;4),1.2,1)</f>
        <v>0</v>
      </c>
      <c r="EM25" s="227"/>
      <c r="EN25" s="228"/>
      <c r="EO25" s="222"/>
      <c r="EP25" s="226"/>
      <c r="EQ25" s="187">
        <f t="shared" si="23"/>
        <v>0</v>
      </c>
      <c r="ER25" s="15">
        <f>+(IF(OR($B25=0,$C25=0,$D25=0,$DC$2&gt;$ES$1),0,IF(OR(EM25=0,EO25=0,EP25=0),0,MIN((VLOOKUP($D25,$A$234:$C$241,3,0))*(IF($D25=6,EP25,EO25))*((MIN((VLOOKUP($D25,$A$234:$E$241,5,0)),(IF($D25=6,EO25,EP25))))),MIN((VLOOKUP($D25,$A$234:$C$241,3,0)),(EM25+EN25))*(IF($D25=6,EP25,((MIN((VLOOKUP($D25,$A$234:$E$241,5,0)),EP25)))))))))/IF(AND($D25=2,'ראשי-פרטים כלליים וריכוז הוצאות'!$D$66&lt;&gt;4),1.2,1)</f>
        <v>0</v>
      </c>
      <c r="ES25" s="62">
        <f t="shared" si="24"/>
        <v>0</v>
      </c>
      <c r="ET25" s="183">
        <f t="shared" si="25"/>
        <v>9.9999999999999995E-7</v>
      </c>
      <c r="EU25" s="184">
        <f t="shared" si="26"/>
        <v>0</v>
      </c>
      <c r="EV25" s="62">
        <f t="shared" si="27"/>
        <v>0</v>
      </c>
      <c r="EW25" s="62">
        <v>0</v>
      </c>
      <c r="EX25" s="15">
        <f t="shared" si="28"/>
        <v>0</v>
      </c>
      <c r="EY25" s="219"/>
      <c r="EZ25" s="62">
        <f>MIN(EX25+EY25*ET25*ES25/$FA$1/IF(AND($D25=2,'ראשי-פרטים כלליים וריכוז הוצאות'!$D$66&lt;&gt;4),1.2,1),IF($D25&gt;0,VLOOKUP($D25,$A$234:$C$241,3,0)*12*EU25,0))</f>
        <v>0</v>
      </c>
      <c r="FA25" s="229"/>
      <c r="FB25" s="293">
        <f t="shared" si="29"/>
        <v>0</v>
      </c>
      <c r="FC25" s="296">
        <f t="shared" si="30"/>
        <v>0</v>
      </c>
      <c r="FD25" s="62">
        <f t="shared" si="31"/>
        <v>0</v>
      </c>
      <c r="FE25" s="62">
        <f t="shared" si="32"/>
        <v>0</v>
      </c>
      <c r="FF25" s="184">
        <f t="shared" si="33"/>
        <v>0</v>
      </c>
      <c r="FG25" s="62">
        <f t="shared" si="34"/>
        <v>0</v>
      </c>
      <c r="FH25" s="62">
        <f t="shared" si="35"/>
        <v>0</v>
      </c>
      <c r="FI25" s="274"/>
      <c r="FJ25" s="274"/>
      <c r="FK25" s="297"/>
    </row>
    <row r="26" spans="1:167" s="6" customFormat="1" ht="24" customHeight="1" x14ac:dyDescent="0.2">
      <c r="A26" s="112">
        <v>23</v>
      </c>
      <c r="B26" s="229"/>
      <c r="C26" s="229"/>
      <c r="D26" s="230"/>
      <c r="E26" s="220"/>
      <c r="F26" s="221"/>
      <c r="G26" s="222"/>
      <c r="H26" s="223"/>
      <c r="I26" s="187">
        <f t="shared" si="0"/>
        <v>0</v>
      </c>
      <c r="J26" s="15">
        <f>(IF(OR($B26=0,$C26=0,$D26=0,$E$2&gt;$ES$1),0,IF(OR($E26=0,$G26=0,$H26=0),0,MIN((VLOOKUP($D26,$A$234:$C$241,3,0))*(IF($D26=6,$H26,$G26))*((MIN((VLOOKUP($D26,$A$234:$E$241,5,0)),(IF($D26=6,$G26,$H26))))),MIN((VLOOKUP($D26,$A$234:$C$241,3,0)),($E26+$F26))*(IF($D26=6,$H26,((MIN((VLOOKUP($D26,$A$234:$E$241,5,0)),$H26)))))))))/IF(AND($D26=2,'ראשי-פרטים כלליים וריכוז הוצאות'!$D$66&lt;&gt;4),1.2,1)</f>
        <v>0</v>
      </c>
      <c r="K26" s="224"/>
      <c r="L26" s="225"/>
      <c r="M26" s="222"/>
      <c r="N26" s="226"/>
      <c r="O26" s="187">
        <f t="shared" si="1"/>
        <v>0</v>
      </c>
      <c r="P26" s="15">
        <f>+(IF(OR($B26=0,$C26=0,$D26=0,$K$2&gt;$ES$1),0,IF(OR($K26=0,$M26=0,$N26=0),0,MIN((VLOOKUP($D26,$A$234:$C$241,3,0))*(IF($D26=6,$N26,$M26))*((MIN((VLOOKUP($D26,$A$234:$E$241,5,0)),(IF($D26=6,$M26,$N26))))),MIN((VLOOKUP($D26,$A$234:$C$241,3,0)),($K26+$L26))*(IF($D26=6,$N26,((MIN((VLOOKUP($D26,$A$234:$E$241,5,0)),$N26)))))))))/IF(AND($D26=2,'ראשי-פרטים כלליים וריכוז הוצאות'!$D$66&lt;&gt;4),1.2,1)</f>
        <v>0</v>
      </c>
      <c r="Q26" s="227"/>
      <c r="R26" s="228"/>
      <c r="S26" s="222"/>
      <c r="T26" s="226"/>
      <c r="U26" s="187">
        <f t="shared" si="2"/>
        <v>0</v>
      </c>
      <c r="V26" s="15">
        <f>+(IF(OR($B26=0,$C26=0,$D26=0,$Q$2&gt;$ES$1),0,IF(OR(Q26=0,S26=0,T26=0),0,MIN((VLOOKUP($D26,$A$234:$C$241,3,0))*(IF($D26=6,T26,S26))*((MIN((VLOOKUP($D26,$A$234:$E$241,5,0)),(IF($D26=6,S26,T26))))),MIN((VLOOKUP($D26,$A$234:$C$241,3,0)),(Q26+R26))*(IF($D26=6,T26,((MIN((VLOOKUP($D26,$A$234:$E$241,5,0)),T26)))))))))/IF(AND($D26=2,'ראשי-פרטים כלליים וריכוז הוצאות'!$D$66&lt;&gt;4),1.2,1)</f>
        <v>0</v>
      </c>
      <c r="W26" s="220"/>
      <c r="X26" s="221"/>
      <c r="Y26" s="222"/>
      <c r="Z26" s="226"/>
      <c r="AA26" s="187">
        <f t="shared" si="3"/>
        <v>0</v>
      </c>
      <c r="AB26" s="15">
        <f>+(IF(OR($B26=0,$C26=0,$D26=0,$W$2&gt;$ES$1),0,IF(OR(W26=0,Y26=0,Z26=0),0,MIN((VLOOKUP($D26,$A$234:$C$241,3,0))*(IF($D26=6,Z26,Y26))*((MIN((VLOOKUP($D26,$A$234:$E$241,5,0)),(IF($D26=6,Y26,Z26))))),MIN((VLOOKUP($D26,$A$234:$C$241,3,0)),(W26+X26))*(IF($D26=6,Z26,((MIN((VLOOKUP($D26,$A$234:$E$241,5,0)),Z26)))))))))/IF(AND($D26=2,'ראשי-פרטים כלליים וריכוז הוצאות'!$D$66&lt;&gt;4),1.2,1)</f>
        <v>0</v>
      </c>
      <c r="AC26" s="224"/>
      <c r="AD26" s="225"/>
      <c r="AE26" s="222"/>
      <c r="AF26" s="226"/>
      <c r="AG26" s="187">
        <f t="shared" si="4"/>
        <v>0</v>
      </c>
      <c r="AH26" s="15">
        <f>+(IF(OR($B26=0,$C26=0,$D26=0,$AC$2&gt;$ES$1),0,IF(OR(AC26=0,AE26=0,AF26=0),0,MIN((VLOOKUP($D26,$A$234:$C$241,3,0))*(IF($D26=6,AF26,AE26))*((MIN((VLOOKUP($D26,$A$234:$E$241,5,0)),(IF($D26=6,AE26,AF26))))),MIN((VLOOKUP($D26,$A$234:$C$241,3,0)),(AC26+AD26))*(IF($D26=6,AF26,((MIN((VLOOKUP($D26,$A$234:$E$241,5,0)),AF26)))))))))/IF(AND($D26=2,'ראשי-פרטים כלליים וריכוז הוצאות'!$D$66&lt;&gt;4),1.2,1)</f>
        <v>0</v>
      </c>
      <c r="AI26" s="227"/>
      <c r="AJ26" s="228"/>
      <c r="AK26" s="222"/>
      <c r="AL26" s="226"/>
      <c r="AM26" s="187">
        <f t="shared" si="5"/>
        <v>0</v>
      </c>
      <c r="AN26" s="15">
        <f>+(IF(OR($B26=0,$C26=0,$D26=0,$AI$2&gt;$ES$1),0,IF(OR(AI26=0,AK26=0,AL26=0),0,MIN((VLOOKUP($D26,$A$234:$C$241,3,0))*(IF($D26=6,AL26,AK26))*((MIN((VLOOKUP($D26,$A$234:$E$241,5,0)),(IF($D26=6,AK26,AL26))))),MIN((VLOOKUP($D26,$A$234:$C$241,3,0)),(AI26+AJ26))*(IF($D26=6,AL26,((MIN((VLOOKUP($D26,$A$234:$E$241,5,0)),AL26)))))))))/IF(AND($D26=2,'ראשי-פרטים כלליים וריכוז הוצאות'!$D$66&lt;&gt;4),1.2,1)</f>
        <v>0</v>
      </c>
      <c r="AO26" s="220"/>
      <c r="AP26" s="221"/>
      <c r="AQ26" s="222"/>
      <c r="AR26" s="226"/>
      <c r="AS26" s="187">
        <f t="shared" si="6"/>
        <v>0</v>
      </c>
      <c r="AT26" s="15">
        <f>+(IF(OR($B26=0,$C26=0,$D26=0,$AO$2&gt;$ES$1),0,IF(OR(AO26=0,AQ26=0,AR26=0),0,MIN((VLOOKUP($D26,$A$234:$C$241,3,0))*(IF($D26=6,AR26,AQ26))*((MIN((VLOOKUP($D26,$A$234:$E$241,5,0)),(IF($D26=6,AQ26,AR26))))),MIN((VLOOKUP($D26,$A$234:$C$241,3,0)),(AO26+AP26))*(IF($D26=6,AR26,((MIN((VLOOKUP($D26,$A$234:$E$241,5,0)),AR26)))))))))/IF(AND($D26=2,'ראשי-פרטים כלליים וריכוז הוצאות'!$D$66&lt;&gt;4),1.2,1)</f>
        <v>0</v>
      </c>
      <c r="AU26" s="224"/>
      <c r="AV26" s="225"/>
      <c r="AW26" s="222"/>
      <c r="AX26" s="226"/>
      <c r="AY26" s="187">
        <f t="shared" si="7"/>
        <v>0</v>
      </c>
      <c r="AZ26" s="15">
        <f>+(IF(OR($B26=0,$C26=0,$D26=0,$AU$2&gt;$ES$1),0,IF(OR(AU26=0,AW26=0,AX26=0),0,MIN((VLOOKUP($D26,$A$234:$C$241,3,0))*(IF($D26=6,AX26,AW26))*((MIN((VLOOKUP($D26,$A$234:$E$241,5,0)),(IF($D26=6,AW26,AX26))))),MIN((VLOOKUP($D26,$A$234:$C$241,3,0)),(AU26+AV26))*(IF($D26=6,AX26,((MIN((VLOOKUP($D26,$A$234:$E$241,5,0)),AX26)))))))))/IF(AND($D26=2,'ראשי-פרטים כלליים וריכוז הוצאות'!$D$66&lt;&gt;4),1.2,1)</f>
        <v>0</v>
      </c>
      <c r="BA26" s="227"/>
      <c r="BB26" s="228"/>
      <c r="BC26" s="222"/>
      <c r="BD26" s="226"/>
      <c r="BE26" s="187">
        <f t="shared" si="8"/>
        <v>0</v>
      </c>
      <c r="BF26" s="15">
        <f>+(IF(OR($B26=0,$C26=0,$D26=0,$BA$2&gt;$ES$1),0,IF(OR(BA26=0,BC26=0,BD26=0),0,MIN((VLOOKUP($D26,$A$234:$C$241,3,0))*(IF($D26=6,BD26,BC26))*((MIN((VLOOKUP($D26,$A$234:$E$241,5,0)),(IF($D26=6,BC26,BD26))))),MIN((VLOOKUP($D26,$A$234:$C$241,3,0)),(BA26+BB26))*(IF($D26=6,BD26,((MIN((VLOOKUP($D26,$A$234:$E$241,5,0)),BD26)))))))))/IF(AND($D26=2,'ראשי-פרטים כלליים וריכוז הוצאות'!$D$66&lt;&gt;4),1.2,1)</f>
        <v>0</v>
      </c>
      <c r="BG26" s="227"/>
      <c r="BH26" s="228"/>
      <c r="BI26" s="222"/>
      <c r="BJ26" s="226"/>
      <c r="BK26" s="187">
        <f t="shared" si="9"/>
        <v>0</v>
      </c>
      <c r="BL26" s="15">
        <f>+(IF(OR($B26=0,$C26=0,$D26=0,$BG$2&gt;$ES$1),0,IF(OR(BG26=0,BI26=0,BJ26=0),0,MIN((VLOOKUP($D26,$A$234:$C$241,3,0))*(IF($D26=6,BJ26,BI26))*((MIN((VLOOKUP($D26,$A$234:$E$241,5,0)),(IF($D26=6,BI26,BJ26))))),MIN((VLOOKUP($D26,$A$234:$C$241,3,0)),(BG26+BH26))*(IF($D26=6,BJ26,((MIN((VLOOKUP($D26,$A$234:$E$241,5,0)),BJ26)))))))))/IF(AND($D26=2,'ראשי-פרטים כלליים וריכוז הוצאות'!$D$66&lt;&gt;4),1.2,1)</f>
        <v>0</v>
      </c>
      <c r="BM26" s="227"/>
      <c r="BN26" s="228"/>
      <c r="BO26" s="222"/>
      <c r="BP26" s="226"/>
      <c r="BQ26" s="187">
        <f t="shared" si="10"/>
        <v>0</v>
      </c>
      <c r="BR26" s="15">
        <f>+(IF(OR($B26=0,$C26=0,$D26=0,$BM$2&gt;$ES$1),0,IF(OR(BM26=0,BO26=0,BP26=0),0,MIN((VLOOKUP($D26,$A$234:$C$241,3,0))*(IF($D26=6,BP26,BO26))*((MIN((VLOOKUP($D26,$A$234:$E$241,5,0)),(IF($D26=6,BO26,BP26))))),MIN((VLOOKUP($D26,$A$234:$C$241,3,0)),(BM26+BN26))*(IF($D26=6,BP26,((MIN((VLOOKUP($D26,$A$234:$E$241,5,0)),BP26)))))))))/IF(AND($D26=2,'ראשי-פרטים כלליים וריכוז הוצאות'!$D$66&lt;&gt;4),1.2,1)</f>
        <v>0</v>
      </c>
      <c r="BS26" s="227"/>
      <c r="BT26" s="228"/>
      <c r="BU26" s="222"/>
      <c r="BV26" s="226"/>
      <c r="BW26" s="187">
        <f t="shared" si="11"/>
        <v>0</v>
      </c>
      <c r="BX26" s="15">
        <f>+(IF(OR($B26=0,$C26=0,$D26=0,$BS$2&gt;$ES$1),0,IF(OR(BS26=0,BU26=0,BV26=0),0,MIN((VLOOKUP($D26,$A$234:$C$241,3,0))*(IF($D26=6,BV26,BU26))*((MIN((VLOOKUP($D26,$A$234:$E$241,5,0)),(IF($D26=6,BU26,BV26))))),MIN((VLOOKUP($D26,$A$234:$C$241,3,0)),(BS26+BT26))*(IF($D26=6,BV26,((MIN((VLOOKUP($D26,$A$234:$E$241,5,0)),BV26)))))))))/IF(AND($D26=2,'ראשי-פרטים כלליים וריכוז הוצאות'!$D$66&lt;&gt;4),1.2,1)</f>
        <v>0</v>
      </c>
      <c r="BY26" s="227"/>
      <c r="BZ26" s="228"/>
      <c r="CA26" s="222"/>
      <c r="CB26" s="226"/>
      <c r="CC26" s="187">
        <f t="shared" si="12"/>
        <v>0</v>
      </c>
      <c r="CD26" s="15">
        <f>+(IF(OR($B26=0,$C26=0,$D26=0,$BY$2&gt;$ES$1),0,IF(OR(BY26=0,CA26=0,CB26=0),0,MIN((VLOOKUP($D26,$A$234:$C$241,3,0))*(IF($D26=6,CB26,CA26))*((MIN((VLOOKUP($D26,$A$234:$E$241,5,0)),(IF($D26=6,CA26,CB26))))),MIN((VLOOKUP($D26,$A$234:$C$241,3,0)),(BY26+BZ26))*(IF($D26=6,CB26,((MIN((VLOOKUP($D26,$A$234:$E$241,5,0)),CB26)))))))))/IF(AND($D26=2,'ראשי-פרטים כלליים וריכוז הוצאות'!$D$66&lt;&gt;4),1.2,1)</f>
        <v>0</v>
      </c>
      <c r="CE26" s="227"/>
      <c r="CF26" s="228"/>
      <c r="CG26" s="222"/>
      <c r="CH26" s="226"/>
      <c r="CI26" s="187">
        <f t="shared" si="13"/>
        <v>0</v>
      </c>
      <c r="CJ26" s="15">
        <f>+(IF(OR($B26=0,$C26=0,$D26=0,$CE$2&gt;$ES$1),0,IF(OR(CE26=0,CG26=0,CH26=0),0,MIN((VLOOKUP($D26,$A$234:$C$241,3,0))*(IF($D26=6,CH26,CG26))*((MIN((VLOOKUP($D26,$A$234:$E$241,5,0)),(IF($D26=6,CG26,CH26))))),MIN((VLOOKUP($D26,$A$234:$C$241,3,0)),(CE26+CF26))*(IF($D26=6,CH26,((MIN((VLOOKUP($D26,$A$234:$E$241,5,0)),CH26)))))))))/IF(AND($D26=2,'ראשי-פרטים כלליים וריכוז הוצאות'!$D$66&lt;&gt;4),1.2,1)</f>
        <v>0</v>
      </c>
      <c r="CK26" s="227"/>
      <c r="CL26" s="228"/>
      <c r="CM26" s="222"/>
      <c r="CN26" s="226"/>
      <c r="CO26" s="187">
        <f t="shared" si="14"/>
        <v>0</v>
      </c>
      <c r="CP26" s="15">
        <f>+(IF(OR($B26=0,$C26=0,$D26=0,$CK$2&gt;$ES$1),0,IF(OR(CK26=0,CM26=0,CN26=0),0,MIN((VLOOKUP($D26,$A$234:$C$241,3,0))*(IF($D26=6,CN26,CM26))*((MIN((VLOOKUP($D26,$A$234:$E$241,5,0)),(IF($D26=6,CM26,CN26))))),MIN((VLOOKUP($D26,$A$234:$C$241,3,0)),(CK26+CL26))*(IF($D26=6,CN26,((MIN((VLOOKUP($D26,$A$234:$E$241,5,0)),CN26)))))))))/IF(AND($D26=2,'ראשי-פרטים כלליים וריכוז הוצאות'!$D$66&lt;&gt;4),1.2,1)</f>
        <v>0</v>
      </c>
      <c r="CQ26" s="227"/>
      <c r="CR26" s="228"/>
      <c r="CS26" s="222"/>
      <c r="CT26" s="226"/>
      <c r="CU26" s="187">
        <f t="shared" si="15"/>
        <v>0</v>
      </c>
      <c r="CV26" s="15">
        <f>+(IF(OR($B26=0,$C26=0,$D26=0,$CQ$2&gt;$ES$1),0,IF(OR(CQ26=0,CS26=0,CT26=0),0,MIN((VLOOKUP($D26,$A$234:$C$241,3,0))*(IF($D26=6,CT26,CS26))*((MIN((VLOOKUP($D26,$A$234:$E$241,5,0)),(IF($D26=6,CS26,CT26))))),MIN((VLOOKUP($D26,$A$234:$C$241,3,0)),(CQ26+CR26))*(IF($D26=6,CT26,((MIN((VLOOKUP($D26,$A$234:$E$241,5,0)),CT26)))))))))/IF(AND($D26=2,'ראשי-פרטים כלליים וריכוז הוצאות'!$D$66&lt;&gt;4),1.2,1)</f>
        <v>0</v>
      </c>
      <c r="CW26" s="227"/>
      <c r="CX26" s="228"/>
      <c r="CY26" s="222"/>
      <c r="CZ26" s="226"/>
      <c r="DA26" s="187">
        <f t="shared" si="16"/>
        <v>0</v>
      </c>
      <c r="DB26" s="15">
        <f>+(IF(OR($B26=0,$C26=0,$D26=0,$CW$2&gt;$ES$1),0,IF(OR(CW26=0,CY26=0,CZ26=0),0,MIN((VLOOKUP($D26,$A$234:$C$241,3,0))*(IF($D26=6,CZ26,CY26))*((MIN((VLOOKUP($D26,$A$234:$E$241,5,0)),(IF($D26=6,CY26,CZ26))))),MIN((VLOOKUP($D26,$A$234:$C$241,3,0)),(CW26+CX26))*(IF($D26=6,CZ26,((MIN((VLOOKUP($D26,$A$234:$E$241,5,0)),CZ26)))))))))/IF(AND($D26=2,'ראשי-פרטים כלליים וריכוז הוצאות'!$D$66&lt;&gt;4),1.2,1)</f>
        <v>0</v>
      </c>
      <c r="DC26" s="227"/>
      <c r="DD26" s="228"/>
      <c r="DE26" s="222"/>
      <c r="DF26" s="226"/>
      <c r="DG26" s="187">
        <f t="shared" si="17"/>
        <v>0</v>
      </c>
      <c r="DH26" s="15">
        <f>+(IF(OR($B26=0,$C26=0,$D26=0,$DC$2&gt;$ES$1),0,IF(OR(DC26=0,DE26=0,DF26=0),0,MIN((VLOOKUP($D26,$A$234:$C$241,3,0))*(IF($D26=6,DF26,DE26))*((MIN((VLOOKUP($D26,$A$234:$E$241,5,0)),(IF($D26=6,DE26,DF26))))),MIN((VLOOKUP($D26,$A$234:$C$241,3,0)),(DC26+DD26))*(IF($D26=6,DF26,((MIN((VLOOKUP($D26,$A$234:$E$241,5,0)),DF26)))))))))/IF(AND($D26=2,'ראשי-פרטים כלליים וריכוז הוצאות'!$D$66&lt;&gt;4),1.2,1)</f>
        <v>0</v>
      </c>
      <c r="DI26" s="227"/>
      <c r="DJ26" s="228"/>
      <c r="DK26" s="222"/>
      <c r="DL26" s="226"/>
      <c r="DM26" s="187">
        <f t="shared" si="18"/>
        <v>0</v>
      </c>
      <c r="DN26" s="15">
        <f>+(IF(OR($B26=0,$C26=0,$D26=0,$DC$2&gt;$ES$1),0,IF(OR(DI26=0,DK26=0,DL26=0),0,MIN((VLOOKUP($D26,$A$234:$C$241,3,0))*(IF($D26=6,DL26,DK26))*((MIN((VLOOKUP($D26,$A$234:$E$241,5,0)),(IF($D26=6,DK26,DL26))))),MIN((VLOOKUP($D26,$A$234:$C$241,3,0)),(DI26+DJ26))*(IF($D26=6,DL26,((MIN((VLOOKUP($D26,$A$234:$E$241,5,0)),DL26)))))))))/IF(AND($D26=2,'ראשי-פרטים כלליים וריכוז הוצאות'!$D$66&lt;&gt;4),1.2,1)</f>
        <v>0</v>
      </c>
      <c r="DO26" s="227"/>
      <c r="DP26" s="228"/>
      <c r="DQ26" s="222"/>
      <c r="DR26" s="226"/>
      <c r="DS26" s="187">
        <f t="shared" si="19"/>
        <v>0</v>
      </c>
      <c r="DT26" s="15">
        <f>+(IF(OR($B26=0,$C26=0,$D26=0,$DC$2&gt;$ES$1),0,IF(OR(DO26=0,DQ26=0,DR26=0),0,MIN((VLOOKUP($D26,$A$234:$C$241,3,0))*(IF($D26=6,DR26,DQ26))*((MIN((VLOOKUP($D26,$A$234:$E$241,5,0)),(IF($D26=6,DQ26,DR26))))),MIN((VLOOKUP($D26,$A$234:$C$241,3,0)),(DO26+DP26))*(IF($D26=6,DR26,((MIN((VLOOKUP($D26,$A$234:$E$241,5,0)),DR26)))))))))/IF(AND($D26=2,'ראשי-פרטים כלליים וריכוז הוצאות'!$D$66&lt;&gt;4),1.2,1)</f>
        <v>0</v>
      </c>
      <c r="DU26" s="227"/>
      <c r="DV26" s="228"/>
      <c r="DW26" s="222"/>
      <c r="DX26" s="226"/>
      <c r="DY26" s="187">
        <f t="shared" si="20"/>
        <v>0</v>
      </c>
      <c r="DZ26" s="15">
        <f>+(IF(OR($B26=0,$C26=0,$D26=0,$DC$2&gt;$ES$1),0,IF(OR(DU26=0,DW26=0,DX26=0),0,MIN((VLOOKUP($D26,$A$234:$C$241,3,0))*(IF($D26=6,DX26,DW26))*((MIN((VLOOKUP($D26,$A$234:$E$241,5,0)),(IF($D26=6,DW26,DX26))))),MIN((VLOOKUP($D26,$A$234:$C$241,3,0)),(DU26+DV26))*(IF($D26=6,DX26,((MIN((VLOOKUP($D26,$A$234:$E$241,5,0)),DX26)))))))))/IF(AND($D26=2,'ראשי-פרטים כלליים וריכוז הוצאות'!$D$66&lt;&gt;4),1.2,1)</f>
        <v>0</v>
      </c>
      <c r="EA26" s="227"/>
      <c r="EB26" s="228"/>
      <c r="EC26" s="222"/>
      <c r="ED26" s="226"/>
      <c r="EE26" s="187">
        <f t="shared" si="21"/>
        <v>0</v>
      </c>
      <c r="EF26" s="15">
        <f>+(IF(OR($B26=0,$C26=0,$D26=0,$DC$2&gt;$ES$1),0,IF(OR(EA26=0,EC26=0,ED26=0),0,MIN((VLOOKUP($D26,$A$234:$C$241,3,0))*(IF($D26=6,ED26,EC26))*((MIN((VLOOKUP($D26,$A$234:$E$241,5,0)),(IF($D26=6,EC26,ED26))))),MIN((VLOOKUP($D26,$A$234:$C$241,3,0)),(EA26+EB26))*(IF($D26=6,ED26,((MIN((VLOOKUP($D26,$A$234:$E$241,5,0)),ED26)))))))))/IF(AND($D26=2,'ראשי-פרטים כלליים וריכוז הוצאות'!$D$66&lt;&gt;4),1.2,1)</f>
        <v>0</v>
      </c>
      <c r="EG26" s="227"/>
      <c r="EH26" s="228"/>
      <c r="EI26" s="222"/>
      <c r="EJ26" s="226"/>
      <c r="EK26" s="187">
        <f t="shared" si="22"/>
        <v>0</v>
      </c>
      <c r="EL26" s="15">
        <f>+(IF(OR($B26=0,$C26=0,$D26=0,$DC$2&gt;$ES$1),0,IF(OR(EG26=0,EI26=0,EJ26=0),0,MIN((VLOOKUP($D26,$A$234:$C$241,3,0))*(IF($D26=6,EJ26,EI26))*((MIN((VLOOKUP($D26,$A$234:$E$241,5,0)),(IF($D26=6,EI26,EJ26))))),MIN((VLOOKUP($D26,$A$234:$C$241,3,0)),(EG26+EH26))*(IF($D26=6,EJ26,((MIN((VLOOKUP($D26,$A$234:$E$241,5,0)),EJ26)))))))))/IF(AND($D26=2,'ראשי-פרטים כלליים וריכוז הוצאות'!$D$66&lt;&gt;4),1.2,1)</f>
        <v>0</v>
      </c>
      <c r="EM26" s="227"/>
      <c r="EN26" s="228"/>
      <c r="EO26" s="222"/>
      <c r="EP26" s="226"/>
      <c r="EQ26" s="187">
        <f t="shared" si="23"/>
        <v>0</v>
      </c>
      <c r="ER26" s="15">
        <f>+(IF(OR($B26=0,$C26=0,$D26=0,$DC$2&gt;$ES$1),0,IF(OR(EM26=0,EO26=0,EP26=0),0,MIN((VLOOKUP($D26,$A$234:$C$241,3,0))*(IF($D26=6,EP26,EO26))*((MIN((VLOOKUP($D26,$A$234:$E$241,5,0)),(IF($D26=6,EO26,EP26))))),MIN((VLOOKUP($D26,$A$234:$C$241,3,0)),(EM26+EN26))*(IF($D26=6,EP26,((MIN((VLOOKUP($D26,$A$234:$E$241,5,0)),EP26)))))))))/IF(AND($D26=2,'ראשי-פרטים כלליים וריכוז הוצאות'!$D$66&lt;&gt;4),1.2,1)</f>
        <v>0</v>
      </c>
      <c r="ES26" s="62">
        <f t="shared" si="24"/>
        <v>0</v>
      </c>
      <c r="ET26" s="183">
        <f t="shared" si="25"/>
        <v>9.9999999999999995E-7</v>
      </c>
      <c r="EU26" s="184">
        <f t="shared" si="26"/>
        <v>0</v>
      </c>
      <c r="EV26" s="62">
        <f t="shared" si="27"/>
        <v>0</v>
      </c>
      <c r="EW26" s="62">
        <v>0</v>
      </c>
      <c r="EX26" s="15">
        <f t="shared" si="28"/>
        <v>0</v>
      </c>
      <c r="EY26" s="219"/>
      <c r="EZ26" s="62">
        <f>MIN(EX26+EY26*ET26*ES26/$FA$1/IF(AND($D26=2,'ראשי-פרטים כלליים וריכוז הוצאות'!$D$66&lt;&gt;4),1.2,1),IF($D26&gt;0,VLOOKUP($D26,$A$234:$C$241,3,0)*12*EU26,0))</f>
        <v>0</v>
      </c>
      <c r="FA26" s="229"/>
      <c r="FB26" s="293">
        <f t="shared" si="29"/>
        <v>0</v>
      </c>
      <c r="FC26" s="296">
        <f t="shared" si="30"/>
        <v>0</v>
      </c>
      <c r="FD26" s="62">
        <f t="shared" si="31"/>
        <v>0</v>
      </c>
      <c r="FE26" s="62">
        <f t="shared" si="32"/>
        <v>0</v>
      </c>
      <c r="FF26" s="184">
        <f t="shared" si="33"/>
        <v>0</v>
      </c>
      <c r="FG26" s="62">
        <f t="shared" si="34"/>
        <v>0</v>
      </c>
      <c r="FH26" s="62">
        <f t="shared" si="35"/>
        <v>0</v>
      </c>
      <c r="FI26" s="274"/>
      <c r="FJ26" s="274"/>
      <c r="FK26" s="297"/>
    </row>
    <row r="27" spans="1:167" s="6" customFormat="1" ht="24" customHeight="1" x14ac:dyDescent="0.2">
      <c r="A27" s="112">
        <v>24</v>
      </c>
      <c r="B27" s="229"/>
      <c r="C27" s="229"/>
      <c r="D27" s="230"/>
      <c r="E27" s="220"/>
      <c r="F27" s="221"/>
      <c r="G27" s="222"/>
      <c r="H27" s="223"/>
      <c r="I27" s="187">
        <f t="shared" si="0"/>
        <v>0</v>
      </c>
      <c r="J27" s="15">
        <f>(IF(OR($B27=0,$C27=0,$D27=0,$E$2&gt;$ES$1),0,IF(OR($E27=0,$G27=0,$H27=0),0,MIN((VLOOKUP($D27,$A$234:$C$241,3,0))*(IF($D27=6,$H27,$G27))*((MIN((VLOOKUP($D27,$A$234:$E$241,5,0)),(IF($D27=6,$G27,$H27))))),MIN((VLOOKUP($D27,$A$234:$C$241,3,0)),($E27+$F27))*(IF($D27=6,$H27,((MIN((VLOOKUP($D27,$A$234:$E$241,5,0)),$H27)))))))))/IF(AND($D27=2,'ראשי-פרטים כלליים וריכוז הוצאות'!$D$66&lt;&gt;4),1.2,1)</f>
        <v>0</v>
      </c>
      <c r="K27" s="224"/>
      <c r="L27" s="225"/>
      <c r="M27" s="222"/>
      <c r="N27" s="226"/>
      <c r="O27" s="187">
        <f t="shared" si="1"/>
        <v>0</v>
      </c>
      <c r="P27" s="15">
        <f>+(IF(OR($B27=0,$C27=0,$D27=0,$K$2&gt;$ES$1),0,IF(OR($K27=0,$M27=0,$N27=0),0,MIN((VLOOKUP($D27,$A$234:$C$241,3,0))*(IF($D27=6,$N27,$M27))*((MIN((VLOOKUP($D27,$A$234:$E$241,5,0)),(IF($D27=6,$M27,$N27))))),MIN((VLOOKUP($D27,$A$234:$C$241,3,0)),($K27+$L27))*(IF($D27=6,$N27,((MIN((VLOOKUP($D27,$A$234:$E$241,5,0)),$N27)))))))))/IF(AND($D27=2,'ראשי-פרטים כלליים וריכוז הוצאות'!$D$66&lt;&gt;4),1.2,1)</f>
        <v>0</v>
      </c>
      <c r="Q27" s="227"/>
      <c r="R27" s="228"/>
      <c r="S27" s="222"/>
      <c r="T27" s="226"/>
      <c r="U27" s="187">
        <f t="shared" si="2"/>
        <v>0</v>
      </c>
      <c r="V27" s="15">
        <f>+(IF(OR($B27=0,$C27=0,$D27=0,$Q$2&gt;$ES$1),0,IF(OR(Q27=0,S27=0,T27=0),0,MIN((VLOOKUP($D27,$A$234:$C$241,3,0))*(IF($D27=6,T27,S27))*((MIN((VLOOKUP($D27,$A$234:$E$241,5,0)),(IF($D27=6,S27,T27))))),MIN((VLOOKUP($D27,$A$234:$C$241,3,0)),(Q27+R27))*(IF($D27=6,T27,((MIN((VLOOKUP($D27,$A$234:$E$241,5,0)),T27)))))))))/IF(AND($D27=2,'ראשי-פרטים כלליים וריכוז הוצאות'!$D$66&lt;&gt;4),1.2,1)</f>
        <v>0</v>
      </c>
      <c r="W27" s="220"/>
      <c r="X27" s="221"/>
      <c r="Y27" s="222"/>
      <c r="Z27" s="226"/>
      <c r="AA27" s="187">
        <f t="shared" si="3"/>
        <v>0</v>
      </c>
      <c r="AB27" s="15">
        <f>+(IF(OR($B27=0,$C27=0,$D27=0,$W$2&gt;$ES$1),0,IF(OR(W27=0,Y27=0,Z27=0),0,MIN((VLOOKUP($D27,$A$234:$C$241,3,0))*(IF($D27=6,Z27,Y27))*((MIN((VLOOKUP($D27,$A$234:$E$241,5,0)),(IF($D27=6,Y27,Z27))))),MIN((VLOOKUP($D27,$A$234:$C$241,3,0)),(W27+X27))*(IF($D27=6,Z27,((MIN((VLOOKUP($D27,$A$234:$E$241,5,0)),Z27)))))))))/IF(AND($D27=2,'ראשי-פרטים כלליים וריכוז הוצאות'!$D$66&lt;&gt;4),1.2,1)</f>
        <v>0</v>
      </c>
      <c r="AC27" s="224"/>
      <c r="AD27" s="225"/>
      <c r="AE27" s="222"/>
      <c r="AF27" s="226"/>
      <c r="AG27" s="187">
        <f t="shared" si="4"/>
        <v>0</v>
      </c>
      <c r="AH27" s="15">
        <f>+(IF(OR($B27=0,$C27=0,$D27=0,$AC$2&gt;$ES$1),0,IF(OR(AC27=0,AE27=0,AF27=0),0,MIN((VLOOKUP($D27,$A$234:$C$241,3,0))*(IF($D27=6,AF27,AE27))*((MIN((VLOOKUP($D27,$A$234:$E$241,5,0)),(IF($D27=6,AE27,AF27))))),MIN((VLOOKUP($D27,$A$234:$C$241,3,0)),(AC27+AD27))*(IF($D27=6,AF27,((MIN((VLOOKUP($D27,$A$234:$E$241,5,0)),AF27)))))))))/IF(AND($D27=2,'ראשי-פרטים כלליים וריכוז הוצאות'!$D$66&lt;&gt;4),1.2,1)</f>
        <v>0</v>
      </c>
      <c r="AI27" s="227"/>
      <c r="AJ27" s="228"/>
      <c r="AK27" s="222"/>
      <c r="AL27" s="226"/>
      <c r="AM27" s="187">
        <f t="shared" si="5"/>
        <v>0</v>
      </c>
      <c r="AN27" s="15">
        <f>+(IF(OR($B27=0,$C27=0,$D27=0,$AI$2&gt;$ES$1),0,IF(OR(AI27=0,AK27=0,AL27=0),0,MIN((VLOOKUP($D27,$A$234:$C$241,3,0))*(IF($D27=6,AL27,AK27))*((MIN((VLOOKUP($D27,$A$234:$E$241,5,0)),(IF($D27=6,AK27,AL27))))),MIN((VLOOKUP($D27,$A$234:$C$241,3,0)),(AI27+AJ27))*(IF($D27=6,AL27,((MIN((VLOOKUP($D27,$A$234:$E$241,5,0)),AL27)))))))))/IF(AND($D27=2,'ראשי-פרטים כלליים וריכוז הוצאות'!$D$66&lt;&gt;4),1.2,1)</f>
        <v>0</v>
      </c>
      <c r="AO27" s="220"/>
      <c r="AP27" s="221"/>
      <c r="AQ27" s="222"/>
      <c r="AR27" s="226"/>
      <c r="AS27" s="187">
        <f t="shared" si="6"/>
        <v>0</v>
      </c>
      <c r="AT27" s="15">
        <f>+(IF(OR($B27=0,$C27=0,$D27=0,$AO$2&gt;$ES$1),0,IF(OR(AO27=0,AQ27=0,AR27=0),0,MIN((VLOOKUP($D27,$A$234:$C$241,3,0))*(IF($D27=6,AR27,AQ27))*((MIN((VLOOKUP($D27,$A$234:$E$241,5,0)),(IF($D27=6,AQ27,AR27))))),MIN((VLOOKUP($D27,$A$234:$C$241,3,0)),(AO27+AP27))*(IF($D27=6,AR27,((MIN((VLOOKUP($D27,$A$234:$E$241,5,0)),AR27)))))))))/IF(AND($D27=2,'ראשי-פרטים כלליים וריכוז הוצאות'!$D$66&lt;&gt;4),1.2,1)</f>
        <v>0</v>
      </c>
      <c r="AU27" s="224"/>
      <c r="AV27" s="225"/>
      <c r="AW27" s="222"/>
      <c r="AX27" s="226"/>
      <c r="AY27" s="187">
        <f t="shared" si="7"/>
        <v>0</v>
      </c>
      <c r="AZ27" s="15">
        <f>+(IF(OR($B27=0,$C27=0,$D27=0,$AU$2&gt;$ES$1),0,IF(OR(AU27=0,AW27=0,AX27=0),0,MIN((VLOOKUP($D27,$A$234:$C$241,3,0))*(IF($D27=6,AX27,AW27))*((MIN((VLOOKUP($D27,$A$234:$E$241,5,0)),(IF($D27=6,AW27,AX27))))),MIN((VLOOKUP($D27,$A$234:$C$241,3,0)),(AU27+AV27))*(IF($D27=6,AX27,((MIN((VLOOKUP($D27,$A$234:$E$241,5,0)),AX27)))))))))/IF(AND($D27=2,'ראשי-פרטים כלליים וריכוז הוצאות'!$D$66&lt;&gt;4),1.2,1)</f>
        <v>0</v>
      </c>
      <c r="BA27" s="227"/>
      <c r="BB27" s="228"/>
      <c r="BC27" s="222"/>
      <c r="BD27" s="226"/>
      <c r="BE27" s="187">
        <f t="shared" si="8"/>
        <v>0</v>
      </c>
      <c r="BF27" s="15">
        <f>+(IF(OR($B27=0,$C27=0,$D27=0,$BA$2&gt;$ES$1),0,IF(OR(BA27=0,BC27=0,BD27=0),0,MIN((VLOOKUP($D27,$A$234:$C$241,3,0))*(IF($D27=6,BD27,BC27))*((MIN((VLOOKUP($D27,$A$234:$E$241,5,0)),(IF($D27=6,BC27,BD27))))),MIN((VLOOKUP($D27,$A$234:$C$241,3,0)),(BA27+BB27))*(IF($D27=6,BD27,((MIN((VLOOKUP($D27,$A$234:$E$241,5,0)),BD27)))))))))/IF(AND($D27=2,'ראשי-פרטים כלליים וריכוז הוצאות'!$D$66&lt;&gt;4),1.2,1)</f>
        <v>0</v>
      </c>
      <c r="BG27" s="227"/>
      <c r="BH27" s="228"/>
      <c r="BI27" s="222"/>
      <c r="BJ27" s="226"/>
      <c r="BK27" s="187">
        <f t="shared" si="9"/>
        <v>0</v>
      </c>
      <c r="BL27" s="15">
        <f>+(IF(OR($B27=0,$C27=0,$D27=0,$BG$2&gt;$ES$1),0,IF(OR(BG27=0,BI27=0,BJ27=0),0,MIN((VLOOKUP($D27,$A$234:$C$241,3,0))*(IF($D27=6,BJ27,BI27))*((MIN((VLOOKUP($D27,$A$234:$E$241,5,0)),(IF($D27=6,BI27,BJ27))))),MIN((VLOOKUP($D27,$A$234:$C$241,3,0)),(BG27+BH27))*(IF($D27=6,BJ27,((MIN((VLOOKUP($D27,$A$234:$E$241,5,0)),BJ27)))))))))/IF(AND($D27=2,'ראשי-פרטים כלליים וריכוז הוצאות'!$D$66&lt;&gt;4),1.2,1)</f>
        <v>0</v>
      </c>
      <c r="BM27" s="227"/>
      <c r="BN27" s="228"/>
      <c r="BO27" s="222"/>
      <c r="BP27" s="226"/>
      <c r="BQ27" s="187">
        <f t="shared" si="10"/>
        <v>0</v>
      </c>
      <c r="BR27" s="15">
        <f>+(IF(OR($B27=0,$C27=0,$D27=0,$BM$2&gt;$ES$1),0,IF(OR(BM27=0,BO27=0,BP27=0),0,MIN((VLOOKUP($D27,$A$234:$C$241,3,0))*(IF($D27=6,BP27,BO27))*((MIN((VLOOKUP($D27,$A$234:$E$241,5,0)),(IF($D27=6,BO27,BP27))))),MIN((VLOOKUP($D27,$A$234:$C$241,3,0)),(BM27+BN27))*(IF($D27=6,BP27,((MIN((VLOOKUP($D27,$A$234:$E$241,5,0)),BP27)))))))))/IF(AND($D27=2,'ראשי-פרטים כלליים וריכוז הוצאות'!$D$66&lt;&gt;4),1.2,1)</f>
        <v>0</v>
      </c>
      <c r="BS27" s="227"/>
      <c r="BT27" s="228"/>
      <c r="BU27" s="222"/>
      <c r="BV27" s="226"/>
      <c r="BW27" s="187">
        <f t="shared" si="11"/>
        <v>0</v>
      </c>
      <c r="BX27" s="15">
        <f>+(IF(OR($B27=0,$C27=0,$D27=0,$BS$2&gt;$ES$1),0,IF(OR(BS27=0,BU27=0,BV27=0),0,MIN((VLOOKUP($D27,$A$234:$C$241,3,0))*(IF($D27=6,BV27,BU27))*((MIN((VLOOKUP($D27,$A$234:$E$241,5,0)),(IF($D27=6,BU27,BV27))))),MIN((VLOOKUP($D27,$A$234:$C$241,3,0)),(BS27+BT27))*(IF($D27=6,BV27,((MIN((VLOOKUP($D27,$A$234:$E$241,5,0)),BV27)))))))))/IF(AND($D27=2,'ראשי-פרטים כלליים וריכוז הוצאות'!$D$66&lt;&gt;4),1.2,1)</f>
        <v>0</v>
      </c>
      <c r="BY27" s="227"/>
      <c r="BZ27" s="228"/>
      <c r="CA27" s="222"/>
      <c r="CB27" s="226"/>
      <c r="CC27" s="187">
        <f t="shared" si="12"/>
        <v>0</v>
      </c>
      <c r="CD27" s="15">
        <f>+(IF(OR($B27=0,$C27=0,$D27=0,$BY$2&gt;$ES$1),0,IF(OR(BY27=0,CA27=0,CB27=0),0,MIN((VLOOKUP($D27,$A$234:$C$241,3,0))*(IF($D27=6,CB27,CA27))*((MIN((VLOOKUP($D27,$A$234:$E$241,5,0)),(IF($D27=6,CA27,CB27))))),MIN((VLOOKUP($D27,$A$234:$C$241,3,0)),(BY27+BZ27))*(IF($D27=6,CB27,((MIN((VLOOKUP($D27,$A$234:$E$241,5,0)),CB27)))))))))/IF(AND($D27=2,'ראשי-פרטים כלליים וריכוז הוצאות'!$D$66&lt;&gt;4),1.2,1)</f>
        <v>0</v>
      </c>
      <c r="CE27" s="227"/>
      <c r="CF27" s="228"/>
      <c r="CG27" s="222"/>
      <c r="CH27" s="226"/>
      <c r="CI27" s="187">
        <f t="shared" si="13"/>
        <v>0</v>
      </c>
      <c r="CJ27" s="15">
        <f>+(IF(OR($B27=0,$C27=0,$D27=0,$CE$2&gt;$ES$1),0,IF(OR(CE27=0,CG27=0,CH27=0),0,MIN((VLOOKUP($D27,$A$234:$C$241,3,0))*(IF($D27=6,CH27,CG27))*((MIN((VLOOKUP($D27,$A$234:$E$241,5,0)),(IF($D27=6,CG27,CH27))))),MIN((VLOOKUP($D27,$A$234:$C$241,3,0)),(CE27+CF27))*(IF($D27=6,CH27,((MIN((VLOOKUP($D27,$A$234:$E$241,5,0)),CH27)))))))))/IF(AND($D27=2,'ראשי-פרטים כלליים וריכוז הוצאות'!$D$66&lt;&gt;4),1.2,1)</f>
        <v>0</v>
      </c>
      <c r="CK27" s="227"/>
      <c r="CL27" s="228"/>
      <c r="CM27" s="222"/>
      <c r="CN27" s="226"/>
      <c r="CO27" s="187">
        <f t="shared" si="14"/>
        <v>0</v>
      </c>
      <c r="CP27" s="15">
        <f>+(IF(OR($B27=0,$C27=0,$D27=0,$CK$2&gt;$ES$1),0,IF(OR(CK27=0,CM27=0,CN27=0),0,MIN((VLOOKUP($D27,$A$234:$C$241,3,0))*(IF($D27=6,CN27,CM27))*((MIN((VLOOKUP($D27,$A$234:$E$241,5,0)),(IF($D27=6,CM27,CN27))))),MIN((VLOOKUP($D27,$A$234:$C$241,3,0)),(CK27+CL27))*(IF($D27=6,CN27,((MIN((VLOOKUP($D27,$A$234:$E$241,5,0)),CN27)))))))))/IF(AND($D27=2,'ראשי-פרטים כלליים וריכוז הוצאות'!$D$66&lt;&gt;4),1.2,1)</f>
        <v>0</v>
      </c>
      <c r="CQ27" s="227"/>
      <c r="CR27" s="228"/>
      <c r="CS27" s="222"/>
      <c r="CT27" s="226"/>
      <c r="CU27" s="187">
        <f t="shared" si="15"/>
        <v>0</v>
      </c>
      <c r="CV27" s="15">
        <f>+(IF(OR($B27=0,$C27=0,$D27=0,$CQ$2&gt;$ES$1),0,IF(OR(CQ27=0,CS27=0,CT27=0),0,MIN((VLOOKUP($D27,$A$234:$C$241,3,0))*(IF($D27=6,CT27,CS27))*((MIN((VLOOKUP($D27,$A$234:$E$241,5,0)),(IF($D27=6,CS27,CT27))))),MIN((VLOOKUP($D27,$A$234:$C$241,3,0)),(CQ27+CR27))*(IF($D27=6,CT27,((MIN((VLOOKUP($D27,$A$234:$E$241,5,0)),CT27)))))))))/IF(AND($D27=2,'ראשי-פרטים כלליים וריכוז הוצאות'!$D$66&lt;&gt;4),1.2,1)</f>
        <v>0</v>
      </c>
      <c r="CW27" s="227"/>
      <c r="CX27" s="228"/>
      <c r="CY27" s="222"/>
      <c r="CZ27" s="226"/>
      <c r="DA27" s="187">
        <f t="shared" si="16"/>
        <v>0</v>
      </c>
      <c r="DB27" s="15">
        <f>+(IF(OR($B27=0,$C27=0,$D27=0,$CW$2&gt;$ES$1),0,IF(OR(CW27=0,CY27=0,CZ27=0),0,MIN((VLOOKUP($D27,$A$234:$C$241,3,0))*(IF($D27=6,CZ27,CY27))*((MIN((VLOOKUP($D27,$A$234:$E$241,5,0)),(IF($D27=6,CY27,CZ27))))),MIN((VLOOKUP($D27,$A$234:$C$241,3,0)),(CW27+CX27))*(IF($D27=6,CZ27,((MIN((VLOOKUP($D27,$A$234:$E$241,5,0)),CZ27)))))))))/IF(AND($D27=2,'ראשי-פרטים כלליים וריכוז הוצאות'!$D$66&lt;&gt;4),1.2,1)</f>
        <v>0</v>
      </c>
      <c r="DC27" s="227"/>
      <c r="DD27" s="228"/>
      <c r="DE27" s="222"/>
      <c r="DF27" s="226"/>
      <c r="DG27" s="187">
        <f t="shared" si="17"/>
        <v>0</v>
      </c>
      <c r="DH27" s="15">
        <f>+(IF(OR($B27=0,$C27=0,$D27=0,$DC$2&gt;$ES$1),0,IF(OR(DC27=0,DE27=0,DF27=0),0,MIN((VLOOKUP($D27,$A$234:$C$241,3,0))*(IF($D27=6,DF27,DE27))*((MIN((VLOOKUP($D27,$A$234:$E$241,5,0)),(IF($D27=6,DE27,DF27))))),MIN((VLOOKUP($D27,$A$234:$C$241,3,0)),(DC27+DD27))*(IF($D27=6,DF27,((MIN((VLOOKUP($D27,$A$234:$E$241,5,0)),DF27)))))))))/IF(AND($D27=2,'ראשי-פרטים כלליים וריכוז הוצאות'!$D$66&lt;&gt;4),1.2,1)</f>
        <v>0</v>
      </c>
      <c r="DI27" s="227"/>
      <c r="DJ27" s="228"/>
      <c r="DK27" s="222"/>
      <c r="DL27" s="226"/>
      <c r="DM27" s="187">
        <f t="shared" si="18"/>
        <v>0</v>
      </c>
      <c r="DN27" s="15">
        <f>+(IF(OR($B27=0,$C27=0,$D27=0,$DC$2&gt;$ES$1),0,IF(OR(DI27=0,DK27=0,DL27=0),0,MIN((VLOOKUP($D27,$A$234:$C$241,3,0))*(IF($D27=6,DL27,DK27))*((MIN((VLOOKUP($D27,$A$234:$E$241,5,0)),(IF($D27=6,DK27,DL27))))),MIN((VLOOKUP($D27,$A$234:$C$241,3,0)),(DI27+DJ27))*(IF($D27=6,DL27,((MIN((VLOOKUP($D27,$A$234:$E$241,5,0)),DL27)))))))))/IF(AND($D27=2,'ראשי-פרטים כלליים וריכוז הוצאות'!$D$66&lt;&gt;4),1.2,1)</f>
        <v>0</v>
      </c>
      <c r="DO27" s="227"/>
      <c r="DP27" s="228"/>
      <c r="DQ27" s="222"/>
      <c r="DR27" s="226"/>
      <c r="DS27" s="187">
        <f t="shared" si="19"/>
        <v>0</v>
      </c>
      <c r="DT27" s="15">
        <f>+(IF(OR($B27=0,$C27=0,$D27=0,$DC$2&gt;$ES$1),0,IF(OR(DO27=0,DQ27=0,DR27=0),0,MIN((VLOOKUP($D27,$A$234:$C$241,3,0))*(IF($D27=6,DR27,DQ27))*((MIN((VLOOKUP($D27,$A$234:$E$241,5,0)),(IF($D27=6,DQ27,DR27))))),MIN((VLOOKUP($D27,$A$234:$C$241,3,0)),(DO27+DP27))*(IF($D27=6,DR27,((MIN((VLOOKUP($D27,$A$234:$E$241,5,0)),DR27)))))))))/IF(AND($D27=2,'ראשי-פרטים כלליים וריכוז הוצאות'!$D$66&lt;&gt;4),1.2,1)</f>
        <v>0</v>
      </c>
      <c r="DU27" s="227"/>
      <c r="DV27" s="228"/>
      <c r="DW27" s="222"/>
      <c r="DX27" s="226"/>
      <c r="DY27" s="187">
        <f t="shared" si="20"/>
        <v>0</v>
      </c>
      <c r="DZ27" s="15">
        <f>+(IF(OR($B27=0,$C27=0,$D27=0,$DC$2&gt;$ES$1),0,IF(OR(DU27=0,DW27=0,DX27=0),0,MIN((VLOOKUP($D27,$A$234:$C$241,3,0))*(IF($D27=6,DX27,DW27))*((MIN((VLOOKUP($D27,$A$234:$E$241,5,0)),(IF($D27=6,DW27,DX27))))),MIN((VLOOKUP($D27,$A$234:$C$241,3,0)),(DU27+DV27))*(IF($D27=6,DX27,((MIN((VLOOKUP($D27,$A$234:$E$241,5,0)),DX27)))))))))/IF(AND($D27=2,'ראשי-פרטים כלליים וריכוז הוצאות'!$D$66&lt;&gt;4),1.2,1)</f>
        <v>0</v>
      </c>
      <c r="EA27" s="227"/>
      <c r="EB27" s="228"/>
      <c r="EC27" s="222"/>
      <c r="ED27" s="226"/>
      <c r="EE27" s="187">
        <f t="shared" si="21"/>
        <v>0</v>
      </c>
      <c r="EF27" s="15">
        <f>+(IF(OR($B27=0,$C27=0,$D27=0,$DC$2&gt;$ES$1),0,IF(OR(EA27=0,EC27=0,ED27=0),0,MIN((VLOOKUP($D27,$A$234:$C$241,3,0))*(IF($D27=6,ED27,EC27))*((MIN((VLOOKUP($D27,$A$234:$E$241,5,0)),(IF($D27=6,EC27,ED27))))),MIN((VLOOKUP($D27,$A$234:$C$241,3,0)),(EA27+EB27))*(IF($D27=6,ED27,((MIN((VLOOKUP($D27,$A$234:$E$241,5,0)),ED27)))))))))/IF(AND($D27=2,'ראשי-פרטים כלליים וריכוז הוצאות'!$D$66&lt;&gt;4),1.2,1)</f>
        <v>0</v>
      </c>
      <c r="EG27" s="227"/>
      <c r="EH27" s="228"/>
      <c r="EI27" s="222"/>
      <c r="EJ27" s="226"/>
      <c r="EK27" s="187">
        <f t="shared" si="22"/>
        <v>0</v>
      </c>
      <c r="EL27" s="15">
        <f>+(IF(OR($B27=0,$C27=0,$D27=0,$DC$2&gt;$ES$1),0,IF(OR(EG27=0,EI27=0,EJ27=0),0,MIN((VLOOKUP($D27,$A$234:$C$241,3,0))*(IF($D27=6,EJ27,EI27))*((MIN((VLOOKUP($D27,$A$234:$E$241,5,0)),(IF($D27=6,EI27,EJ27))))),MIN((VLOOKUP($D27,$A$234:$C$241,3,0)),(EG27+EH27))*(IF($D27=6,EJ27,((MIN((VLOOKUP($D27,$A$234:$E$241,5,0)),EJ27)))))))))/IF(AND($D27=2,'ראשי-פרטים כלליים וריכוז הוצאות'!$D$66&lt;&gt;4),1.2,1)</f>
        <v>0</v>
      </c>
      <c r="EM27" s="227"/>
      <c r="EN27" s="228"/>
      <c r="EO27" s="222"/>
      <c r="EP27" s="226"/>
      <c r="EQ27" s="187">
        <f t="shared" si="23"/>
        <v>0</v>
      </c>
      <c r="ER27" s="15">
        <f>+(IF(OR($B27=0,$C27=0,$D27=0,$DC$2&gt;$ES$1),0,IF(OR(EM27=0,EO27=0,EP27=0),0,MIN((VLOOKUP($D27,$A$234:$C$241,3,0))*(IF($D27=6,EP27,EO27))*((MIN((VLOOKUP($D27,$A$234:$E$241,5,0)),(IF($D27=6,EO27,EP27))))),MIN((VLOOKUP($D27,$A$234:$C$241,3,0)),(EM27+EN27))*(IF($D27=6,EP27,((MIN((VLOOKUP($D27,$A$234:$E$241,5,0)),EP27)))))))))/IF(AND($D27=2,'ראשי-פרטים כלליים וריכוז הוצאות'!$D$66&lt;&gt;4),1.2,1)</f>
        <v>0</v>
      </c>
      <c r="ES27" s="62">
        <f t="shared" si="24"/>
        <v>0</v>
      </c>
      <c r="ET27" s="183">
        <f t="shared" si="25"/>
        <v>9.9999999999999995E-7</v>
      </c>
      <c r="EU27" s="184">
        <f t="shared" si="26"/>
        <v>0</v>
      </c>
      <c r="EV27" s="62">
        <f t="shared" si="27"/>
        <v>0</v>
      </c>
      <c r="EW27" s="62">
        <v>0</v>
      </c>
      <c r="EX27" s="15">
        <f t="shared" si="28"/>
        <v>0</v>
      </c>
      <c r="EY27" s="219"/>
      <c r="EZ27" s="62">
        <f>MIN(EX27+EY27*ET27*ES27/$FA$1/IF(AND($D27=2,'ראשי-פרטים כלליים וריכוז הוצאות'!$D$66&lt;&gt;4),1.2,1),IF($D27&gt;0,VLOOKUP($D27,$A$234:$C$241,3,0)*12*EU27,0))</f>
        <v>0</v>
      </c>
      <c r="FA27" s="229"/>
      <c r="FB27" s="293">
        <f t="shared" si="29"/>
        <v>0</v>
      </c>
      <c r="FC27" s="296">
        <f t="shared" si="30"/>
        <v>0</v>
      </c>
      <c r="FD27" s="62">
        <f t="shared" si="31"/>
        <v>0</v>
      </c>
      <c r="FE27" s="62">
        <f t="shared" si="32"/>
        <v>0</v>
      </c>
      <c r="FF27" s="184">
        <f t="shared" si="33"/>
        <v>0</v>
      </c>
      <c r="FG27" s="62">
        <f t="shared" si="34"/>
        <v>0</v>
      </c>
      <c r="FH27" s="62">
        <f t="shared" si="35"/>
        <v>0</v>
      </c>
      <c r="FI27" s="274"/>
      <c r="FJ27" s="274"/>
      <c r="FK27" s="297"/>
    </row>
    <row r="28" spans="1:167" s="6" customFormat="1" ht="24" customHeight="1" x14ac:dyDescent="0.2">
      <c r="A28" s="112">
        <v>25</v>
      </c>
      <c r="B28" s="229"/>
      <c r="C28" s="229"/>
      <c r="D28" s="230"/>
      <c r="E28" s="220"/>
      <c r="F28" s="221"/>
      <c r="G28" s="222"/>
      <c r="H28" s="223"/>
      <c r="I28" s="187">
        <f t="shared" si="0"/>
        <v>0</v>
      </c>
      <c r="J28" s="15">
        <f>(IF(OR($B28=0,$C28=0,$D28=0,$E$2&gt;$ES$1),0,IF(OR($E28=0,$G28=0,$H28=0),0,MIN((VLOOKUP($D28,$A$234:$C$241,3,0))*(IF($D28=6,$H28,$G28))*((MIN((VLOOKUP($D28,$A$234:$E$241,5,0)),(IF($D28=6,$G28,$H28))))),MIN((VLOOKUP($D28,$A$234:$C$241,3,0)),($E28+$F28))*(IF($D28=6,$H28,((MIN((VLOOKUP($D28,$A$234:$E$241,5,0)),$H28)))))))))/IF(AND($D28=2,'ראשי-פרטים כלליים וריכוז הוצאות'!$D$66&lt;&gt;4),1.2,1)</f>
        <v>0</v>
      </c>
      <c r="K28" s="224"/>
      <c r="L28" s="225"/>
      <c r="M28" s="222"/>
      <c r="N28" s="226"/>
      <c r="O28" s="187">
        <f t="shared" si="1"/>
        <v>0</v>
      </c>
      <c r="P28" s="15">
        <f>+(IF(OR($B28=0,$C28=0,$D28=0,$K$2&gt;$ES$1),0,IF(OR($K28=0,$M28=0,$N28=0),0,MIN((VLOOKUP($D28,$A$234:$C$241,3,0))*(IF($D28=6,$N28,$M28))*((MIN((VLOOKUP($D28,$A$234:$E$241,5,0)),(IF($D28=6,$M28,$N28))))),MIN((VLOOKUP($D28,$A$234:$C$241,3,0)),($K28+$L28))*(IF($D28=6,$N28,((MIN((VLOOKUP($D28,$A$234:$E$241,5,0)),$N28)))))))))/IF(AND($D28=2,'ראשי-פרטים כלליים וריכוז הוצאות'!$D$66&lt;&gt;4),1.2,1)</f>
        <v>0</v>
      </c>
      <c r="Q28" s="227"/>
      <c r="R28" s="228"/>
      <c r="S28" s="222"/>
      <c r="T28" s="226"/>
      <c r="U28" s="187">
        <f t="shared" si="2"/>
        <v>0</v>
      </c>
      <c r="V28" s="15">
        <f>+(IF(OR($B28=0,$C28=0,$D28=0,$Q$2&gt;$ES$1),0,IF(OR(Q28=0,S28=0,T28=0),0,MIN((VLOOKUP($D28,$A$234:$C$241,3,0))*(IF($D28=6,T28,S28))*((MIN((VLOOKUP($D28,$A$234:$E$241,5,0)),(IF($D28=6,S28,T28))))),MIN((VLOOKUP($D28,$A$234:$C$241,3,0)),(Q28+R28))*(IF($D28=6,T28,((MIN((VLOOKUP($D28,$A$234:$E$241,5,0)),T28)))))))))/IF(AND($D28=2,'ראשי-פרטים כלליים וריכוז הוצאות'!$D$66&lt;&gt;4),1.2,1)</f>
        <v>0</v>
      </c>
      <c r="W28" s="220"/>
      <c r="X28" s="221"/>
      <c r="Y28" s="222"/>
      <c r="Z28" s="226"/>
      <c r="AA28" s="187">
        <f t="shared" si="3"/>
        <v>0</v>
      </c>
      <c r="AB28" s="15">
        <f>+(IF(OR($B28=0,$C28=0,$D28=0,$W$2&gt;$ES$1),0,IF(OR(W28=0,Y28=0,Z28=0),0,MIN((VLOOKUP($D28,$A$234:$C$241,3,0))*(IF($D28=6,Z28,Y28))*((MIN((VLOOKUP($D28,$A$234:$E$241,5,0)),(IF($D28=6,Y28,Z28))))),MIN((VLOOKUP($D28,$A$234:$C$241,3,0)),(W28+X28))*(IF($D28=6,Z28,((MIN((VLOOKUP($D28,$A$234:$E$241,5,0)),Z28)))))))))/IF(AND($D28=2,'ראשי-פרטים כלליים וריכוז הוצאות'!$D$66&lt;&gt;4),1.2,1)</f>
        <v>0</v>
      </c>
      <c r="AC28" s="224"/>
      <c r="AD28" s="225"/>
      <c r="AE28" s="222"/>
      <c r="AF28" s="226"/>
      <c r="AG28" s="187">
        <f t="shared" si="4"/>
        <v>0</v>
      </c>
      <c r="AH28" s="15">
        <f>+(IF(OR($B28=0,$C28=0,$D28=0,$AC$2&gt;$ES$1),0,IF(OR(AC28=0,AE28=0,AF28=0),0,MIN((VLOOKUP($D28,$A$234:$C$241,3,0))*(IF($D28=6,AF28,AE28))*((MIN((VLOOKUP($D28,$A$234:$E$241,5,0)),(IF($D28=6,AE28,AF28))))),MIN((VLOOKUP($D28,$A$234:$C$241,3,0)),(AC28+AD28))*(IF($D28=6,AF28,((MIN((VLOOKUP($D28,$A$234:$E$241,5,0)),AF28)))))))))/IF(AND($D28=2,'ראשי-פרטים כלליים וריכוז הוצאות'!$D$66&lt;&gt;4),1.2,1)</f>
        <v>0</v>
      </c>
      <c r="AI28" s="227"/>
      <c r="AJ28" s="228"/>
      <c r="AK28" s="222"/>
      <c r="AL28" s="226"/>
      <c r="AM28" s="187">
        <f t="shared" si="5"/>
        <v>0</v>
      </c>
      <c r="AN28" s="15">
        <f>+(IF(OR($B28=0,$C28=0,$D28=0,$AI$2&gt;$ES$1),0,IF(OR(AI28=0,AK28=0,AL28=0),0,MIN((VLOOKUP($D28,$A$234:$C$241,3,0))*(IF($D28=6,AL28,AK28))*((MIN((VLOOKUP($D28,$A$234:$E$241,5,0)),(IF($D28=6,AK28,AL28))))),MIN((VLOOKUP($D28,$A$234:$C$241,3,0)),(AI28+AJ28))*(IF($D28=6,AL28,((MIN((VLOOKUP($D28,$A$234:$E$241,5,0)),AL28)))))))))/IF(AND($D28=2,'ראשי-פרטים כלליים וריכוז הוצאות'!$D$66&lt;&gt;4),1.2,1)</f>
        <v>0</v>
      </c>
      <c r="AO28" s="220"/>
      <c r="AP28" s="221"/>
      <c r="AQ28" s="222"/>
      <c r="AR28" s="226"/>
      <c r="AS28" s="187">
        <f t="shared" si="6"/>
        <v>0</v>
      </c>
      <c r="AT28" s="15">
        <f>+(IF(OR($B28=0,$C28=0,$D28=0,$AO$2&gt;$ES$1),0,IF(OR(AO28=0,AQ28=0,AR28=0),0,MIN((VLOOKUP($D28,$A$234:$C$241,3,0))*(IF($D28=6,AR28,AQ28))*((MIN((VLOOKUP($D28,$A$234:$E$241,5,0)),(IF($D28=6,AQ28,AR28))))),MIN((VLOOKUP($D28,$A$234:$C$241,3,0)),(AO28+AP28))*(IF($D28=6,AR28,((MIN((VLOOKUP($D28,$A$234:$E$241,5,0)),AR28)))))))))/IF(AND($D28=2,'ראשי-פרטים כלליים וריכוז הוצאות'!$D$66&lt;&gt;4),1.2,1)</f>
        <v>0</v>
      </c>
      <c r="AU28" s="224"/>
      <c r="AV28" s="225"/>
      <c r="AW28" s="222"/>
      <c r="AX28" s="226"/>
      <c r="AY28" s="187">
        <f t="shared" si="7"/>
        <v>0</v>
      </c>
      <c r="AZ28" s="15">
        <f>+(IF(OR($B28=0,$C28=0,$D28=0,$AU$2&gt;$ES$1),0,IF(OR(AU28=0,AW28=0,AX28=0),0,MIN((VLOOKUP($D28,$A$234:$C$241,3,0))*(IF($D28=6,AX28,AW28))*((MIN((VLOOKUP($D28,$A$234:$E$241,5,0)),(IF($D28=6,AW28,AX28))))),MIN((VLOOKUP($D28,$A$234:$C$241,3,0)),(AU28+AV28))*(IF($D28=6,AX28,((MIN((VLOOKUP($D28,$A$234:$E$241,5,0)),AX28)))))))))/IF(AND($D28=2,'ראשי-פרטים כלליים וריכוז הוצאות'!$D$66&lt;&gt;4),1.2,1)</f>
        <v>0</v>
      </c>
      <c r="BA28" s="227"/>
      <c r="BB28" s="228"/>
      <c r="BC28" s="222"/>
      <c r="BD28" s="226"/>
      <c r="BE28" s="187">
        <f t="shared" si="8"/>
        <v>0</v>
      </c>
      <c r="BF28" s="15">
        <f>+(IF(OR($B28=0,$C28=0,$D28=0,$BA$2&gt;$ES$1),0,IF(OR(BA28=0,BC28=0,BD28=0),0,MIN((VLOOKUP($D28,$A$234:$C$241,3,0))*(IF($D28=6,BD28,BC28))*((MIN((VLOOKUP($D28,$A$234:$E$241,5,0)),(IF($D28=6,BC28,BD28))))),MIN((VLOOKUP($D28,$A$234:$C$241,3,0)),(BA28+BB28))*(IF($D28=6,BD28,((MIN((VLOOKUP($D28,$A$234:$E$241,5,0)),BD28)))))))))/IF(AND($D28=2,'ראשי-פרטים כלליים וריכוז הוצאות'!$D$66&lt;&gt;4),1.2,1)</f>
        <v>0</v>
      </c>
      <c r="BG28" s="227"/>
      <c r="BH28" s="228"/>
      <c r="BI28" s="222"/>
      <c r="BJ28" s="226"/>
      <c r="BK28" s="187">
        <f t="shared" si="9"/>
        <v>0</v>
      </c>
      <c r="BL28" s="15">
        <f>+(IF(OR($B28=0,$C28=0,$D28=0,$BG$2&gt;$ES$1),0,IF(OR(BG28=0,BI28=0,BJ28=0),0,MIN((VLOOKUP($D28,$A$234:$C$241,3,0))*(IF($D28=6,BJ28,BI28))*((MIN((VLOOKUP($D28,$A$234:$E$241,5,0)),(IF($D28=6,BI28,BJ28))))),MIN((VLOOKUP($D28,$A$234:$C$241,3,0)),(BG28+BH28))*(IF($D28=6,BJ28,((MIN((VLOOKUP($D28,$A$234:$E$241,5,0)),BJ28)))))))))/IF(AND($D28=2,'ראשי-פרטים כלליים וריכוז הוצאות'!$D$66&lt;&gt;4),1.2,1)</f>
        <v>0</v>
      </c>
      <c r="BM28" s="227"/>
      <c r="BN28" s="228"/>
      <c r="BO28" s="222"/>
      <c r="BP28" s="226"/>
      <c r="BQ28" s="187">
        <f t="shared" si="10"/>
        <v>0</v>
      </c>
      <c r="BR28" s="15">
        <f>+(IF(OR($B28=0,$C28=0,$D28=0,$BM$2&gt;$ES$1),0,IF(OR(BM28=0,BO28=0,BP28=0),0,MIN((VLOOKUP($D28,$A$234:$C$241,3,0))*(IF($D28=6,BP28,BO28))*((MIN((VLOOKUP($D28,$A$234:$E$241,5,0)),(IF($D28=6,BO28,BP28))))),MIN((VLOOKUP($D28,$A$234:$C$241,3,0)),(BM28+BN28))*(IF($D28=6,BP28,((MIN((VLOOKUP($D28,$A$234:$E$241,5,0)),BP28)))))))))/IF(AND($D28=2,'ראשי-פרטים כלליים וריכוז הוצאות'!$D$66&lt;&gt;4),1.2,1)</f>
        <v>0</v>
      </c>
      <c r="BS28" s="227"/>
      <c r="BT28" s="228"/>
      <c r="BU28" s="222"/>
      <c r="BV28" s="226"/>
      <c r="BW28" s="187">
        <f t="shared" si="11"/>
        <v>0</v>
      </c>
      <c r="BX28" s="15">
        <f>+(IF(OR($B28=0,$C28=0,$D28=0,$BS$2&gt;$ES$1),0,IF(OR(BS28=0,BU28=0,BV28=0),0,MIN((VLOOKUP($D28,$A$234:$C$241,3,0))*(IF($D28=6,BV28,BU28))*((MIN((VLOOKUP($D28,$A$234:$E$241,5,0)),(IF($D28=6,BU28,BV28))))),MIN((VLOOKUP($D28,$A$234:$C$241,3,0)),(BS28+BT28))*(IF($D28=6,BV28,((MIN((VLOOKUP($D28,$A$234:$E$241,5,0)),BV28)))))))))/IF(AND($D28=2,'ראשי-פרטים כלליים וריכוז הוצאות'!$D$66&lt;&gt;4),1.2,1)</f>
        <v>0</v>
      </c>
      <c r="BY28" s="227"/>
      <c r="BZ28" s="228"/>
      <c r="CA28" s="222"/>
      <c r="CB28" s="226"/>
      <c r="CC28" s="187">
        <f t="shared" si="12"/>
        <v>0</v>
      </c>
      <c r="CD28" s="15">
        <f>+(IF(OR($B28=0,$C28=0,$D28=0,$BY$2&gt;$ES$1),0,IF(OR(BY28=0,CA28=0,CB28=0),0,MIN((VLOOKUP($D28,$A$234:$C$241,3,0))*(IF($D28=6,CB28,CA28))*((MIN((VLOOKUP($D28,$A$234:$E$241,5,0)),(IF($D28=6,CA28,CB28))))),MIN((VLOOKUP($D28,$A$234:$C$241,3,0)),(BY28+BZ28))*(IF($D28=6,CB28,((MIN((VLOOKUP($D28,$A$234:$E$241,5,0)),CB28)))))))))/IF(AND($D28=2,'ראשי-פרטים כלליים וריכוז הוצאות'!$D$66&lt;&gt;4),1.2,1)</f>
        <v>0</v>
      </c>
      <c r="CE28" s="227"/>
      <c r="CF28" s="228"/>
      <c r="CG28" s="222"/>
      <c r="CH28" s="226"/>
      <c r="CI28" s="187">
        <f t="shared" si="13"/>
        <v>0</v>
      </c>
      <c r="CJ28" s="15">
        <f>+(IF(OR($B28=0,$C28=0,$D28=0,$CE$2&gt;$ES$1),0,IF(OR(CE28=0,CG28=0,CH28=0),0,MIN((VLOOKUP($D28,$A$234:$C$241,3,0))*(IF($D28=6,CH28,CG28))*((MIN((VLOOKUP($D28,$A$234:$E$241,5,0)),(IF($D28=6,CG28,CH28))))),MIN((VLOOKUP($D28,$A$234:$C$241,3,0)),(CE28+CF28))*(IF($D28=6,CH28,((MIN((VLOOKUP($D28,$A$234:$E$241,5,0)),CH28)))))))))/IF(AND($D28=2,'ראשי-פרטים כלליים וריכוז הוצאות'!$D$66&lt;&gt;4),1.2,1)</f>
        <v>0</v>
      </c>
      <c r="CK28" s="227"/>
      <c r="CL28" s="228"/>
      <c r="CM28" s="222"/>
      <c r="CN28" s="226"/>
      <c r="CO28" s="187">
        <f t="shared" si="14"/>
        <v>0</v>
      </c>
      <c r="CP28" s="15">
        <f>+(IF(OR($B28=0,$C28=0,$D28=0,$CK$2&gt;$ES$1),0,IF(OR(CK28=0,CM28=0,CN28=0),0,MIN((VLOOKUP($D28,$A$234:$C$241,3,0))*(IF($D28=6,CN28,CM28))*((MIN((VLOOKUP($D28,$A$234:$E$241,5,0)),(IF($D28=6,CM28,CN28))))),MIN((VLOOKUP($D28,$A$234:$C$241,3,0)),(CK28+CL28))*(IF($D28=6,CN28,((MIN((VLOOKUP($D28,$A$234:$E$241,5,0)),CN28)))))))))/IF(AND($D28=2,'ראשי-פרטים כלליים וריכוז הוצאות'!$D$66&lt;&gt;4),1.2,1)</f>
        <v>0</v>
      </c>
      <c r="CQ28" s="227"/>
      <c r="CR28" s="228"/>
      <c r="CS28" s="222"/>
      <c r="CT28" s="226"/>
      <c r="CU28" s="187">
        <f t="shared" si="15"/>
        <v>0</v>
      </c>
      <c r="CV28" s="15">
        <f>+(IF(OR($B28=0,$C28=0,$D28=0,$CQ$2&gt;$ES$1),0,IF(OR(CQ28=0,CS28=0,CT28=0),0,MIN((VLOOKUP($D28,$A$234:$C$241,3,0))*(IF($D28=6,CT28,CS28))*((MIN((VLOOKUP($D28,$A$234:$E$241,5,0)),(IF($D28=6,CS28,CT28))))),MIN((VLOOKUP($D28,$A$234:$C$241,3,0)),(CQ28+CR28))*(IF($D28=6,CT28,((MIN((VLOOKUP($D28,$A$234:$E$241,5,0)),CT28)))))))))/IF(AND($D28=2,'ראשי-פרטים כלליים וריכוז הוצאות'!$D$66&lt;&gt;4),1.2,1)</f>
        <v>0</v>
      </c>
      <c r="CW28" s="227"/>
      <c r="CX28" s="228"/>
      <c r="CY28" s="222"/>
      <c r="CZ28" s="226"/>
      <c r="DA28" s="187">
        <f t="shared" si="16"/>
        <v>0</v>
      </c>
      <c r="DB28" s="15">
        <f>+(IF(OR($B28=0,$C28=0,$D28=0,$CW$2&gt;$ES$1),0,IF(OR(CW28=0,CY28=0,CZ28=0),0,MIN((VLOOKUP($D28,$A$234:$C$241,3,0))*(IF($D28=6,CZ28,CY28))*((MIN((VLOOKUP($D28,$A$234:$E$241,5,0)),(IF($D28=6,CY28,CZ28))))),MIN((VLOOKUP($D28,$A$234:$C$241,3,0)),(CW28+CX28))*(IF($D28=6,CZ28,((MIN((VLOOKUP($D28,$A$234:$E$241,5,0)),CZ28)))))))))/IF(AND($D28=2,'ראשי-פרטים כלליים וריכוז הוצאות'!$D$66&lt;&gt;4),1.2,1)</f>
        <v>0</v>
      </c>
      <c r="DC28" s="227"/>
      <c r="DD28" s="228"/>
      <c r="DE28" s="222"/>
      <c r="DF28" s="226"/>
      <c r="DG28" s="187">
        <f t="shared" si="17"/>
        <v>0</v>
      </c>
      <c r="DH28" s="15">
        <f>+(IF(OR($B28=0,$C28=0,$D28=0,$DC$2&gt;$ES$1),0,IF(OR(DC28=0,DE28=0,DF28=0),0,MIN((VLOOKUP($D28,$A$234:$C$241,3,0))*(IF($D28=6,DF28,DE28))*((MIN((VLOOKUP($D28,$A$234:$E$241,5,0)),(IF($D28=6,DE28,DF28))))),MIN((VLOOKUP($D28,$A$234:$C$241,3,0)),(DC28+DD28))*(IF($D28=6,DF28,((MIN((VLOOKUP($D28,$A$234:$E$241,5,0)),DF28)))))))))/IF(AND($D28=2,'ראשי-פרטים כלליים וריכוז הוצאות'!$D$66&lt;&gt;4),1.2,1)</f>
        <v>0</v>
      </c>
      <c r="DI28" s="227"/>
      <c r="DJ28" s="228"/>
      <c r="DK28" s="222"/>
      <c r="DL28" s="226"/>
      <c r="DM28" s="187">
        <f t="shared" si="18"/>
        <v>0</v>
      </c>
      <c r="DN28" s="15">
        <f>+(IF(OR($B28=0,$C28=0,$D28=0,$DC$2&gt;$ES$1),0,IF(OR(DI28=0,DK28=0,DL28=0),0,MIN((VLOOKUP($D28,$A$234:$C$241,3,0))*(IF($D28=6,DL28,DK28))*((MIN((VLOOKUP($D28,$A$234:$E$241,5,0)),(IF($D28=6,DK28,DL28))))),MIN((VLOOKUP($D28,$A$234:$C$241,3,0)),(DI28+DJ28))*(IF($D28=6,DL28,((MIN((VLOOKUP($D28,$A$234:$E$241,5,0)),DL28)))))))))/IF(AND($D28=2,'ראשי-פרטים כלליים וריכוז הוצאות'!$D$66&lt;&gt;4),1.2,1)</f>
        <v>0</v>
      </c>
      <c r="DO28" s="227"/>
      <c r="DP28" s="228"/>
      <c r="DQ28" s="222"/>
      <c r="DR28" s="226"/>
      <c r="DS28" s="187">
        <f t="shared" si="19"/>
        <v>0</v>
      </c>
      <c r="DT28" s="15">
        <f>+(IF(OR($B28=0,$C28=0,$D28=0,$DC$2&gt;$ES$1),0,IF(OR(DO28=0,DQ28=0,DR28=0),0,MIN((VLOOKUP($D28,$A$234:$C$241,3,0))*(IF($D28=6,DR28,DQ28))*((MIN((VLOOKUP($D28,$A$234:$E$241,5,0)),(IF($D28=6,DQ28,DR28))))),MIN((VLOOKUP($D28,$A$234:$C$241,3,0)),(DO28+DP28))*(IF($D28=6,DR28,((MIN((VLOOKUP($D28,$A$234:$E$241,5,0)),DR28)))))))))/IF(AND($D28=2,'ראשי-פרטים כלליים וריכוז הוצאות'!$D$66&lt;&gt;4),1.2,1)</f>
        <v>0</v>
      </c>
      <c r="DU28" s="227"/>
      <c r="DV28" s="228"/>
      <c r="DW28" s="222"/>
      <c r="DX28" s="226"/>
      <c r="DY28" s="187">
        <f t="shared" si="20"/>
        <v>0</v>
      </c>
      <c r="DZ28" s="15">
        <f>+(IF(OR($B28=0,$C28=0,$D28=0,$DC$2&gt;$ES$1),0,IF(OR(DU28=0,DW28=0,DX28=0),0,MIN((VLOOKUP($D28,$A$234:$C$241,3,0))*(IF($D28=6,DX28,DW28))*((MIN((VLOOKUP($D28,$A$234:$E$241,5,0)),(IF($D28=6,DW28,DX28))))),MIN((VLOOKUP($D28,$A$234:$C$241,3,0)),(DU28+DV28))*(IF($D28=6,DX28,((MIN((VLOOKUP($D28,$A$234:$E$241,5,0)),DX28)))))))))/IF(AND($D28=2,'ראשי-פרטים כלליים וריכוז הוצאות'!$D$66&lt;&gt;4),1.2,1)</f>
        <v>0</v>
      </c>
      <c r="EA28" s="227"/>
      <c r="EB28" s="228"/>
      <c r="EC28" s="222"/>
      <c r="ED28" s="226"/>
      <c r="EE28" s="187">
        <f t="shared" si="21"/>
        <v>0</v>
      </c>
      <c r="EF28" s="15">
        <f>+(IF(OR($B28=0,$C28=0,$D28=0,$DC$2&gt;$ES$1),0,IF(OR(EA28=0,EC28=0,ED28=0),0,MIN((VLOOKUP($D28,$A$234:$C$241,3,0))*(IF($D28=6,ED28,EC28))*((MIN((VLOOKUP($D28,$A$234:$E$241,5,0)),(IF($D28=6,EC28,ED28))))),MIN((VLOOKUP($D28,$A$234:$C$241,3,0)),(EA28+EB28))*(IF($D28=6,ED28,((MIN((VLOOKUP($D28,$A$234:$E$241,5,0)),ED28)))))))))/IF(AND($D28=2,'ראשי-פרטים כלליים וריכוז הוצאות'!$D$66&lt;&gt;4),1.2,1)</f>
        <v>0</v>
      </c>
      <c r="EG28" s="227"/>
      <c r="EH28" s="228"/>
      <c r="EI28" s="222"/>
      <c r="EJ28" s="226"/>
      <c r="EK28" s="187">
        <f t="shared" si="22"/>
        <v>0</v>
      </c>
      <c r="EL28" s="15">
        <f>+(IF(OR($B28=0,$C28=0,$D28=0,$DC$2&gt;$ES$1),0,IF(OR(EG28=0,EI28=0,EJ28=0),0,MIN((VLOOKUP($D28,$A$234:$C$241,3,0))*(IF($D28=6,EJ28,EI28))*((MIN((VLOOKUP($D28,$A$234:$E$241,5,0)),(IF($D28=6,EI28,EJ28))))),MIN((VLOOKUP($D28,$A$234:$C$241,3,0)),(EG28+EH28))*(IF($D28=6,EJ28,((MIN((VLOOKUP($D28,$A$234:$E$241,5,0)),EJ28)))))))))/IF(AND($D28=2,'ראשי-פרטים כלליים וריכוז הוצאות'!$D$66&lt;&gt;4),1.2,1)</f>
        <v>0</v>
      </c>
      <c r="EM28" s="227"/>
      <c r="EN28" s="228"/>
      <c r="EO28" s="222"/>
      <c r="EP28" s="226"/>
      <c r="EQ28" s="187">
        <f t="shared" si="23"/>
        <v>0</v>
      </c>
      <c r="ER28" s="15">
        <f>+(IF(OR($B28=0,$C28=0,$D28=0,$DC$2&gt;$ES$1),0,IF(OR(EM28=0,EO28=0,EP28=0),0,MIN((VLOOKUP($D28,$A$234:$C$241,3,0))*(IF($D28=6,EP28,EO28))*((MIN((VLOOKUP($D28,$A$234:$E$241,5,0)),(IF($D28=6,EO28,EP28))))),MIN((VLOOKUP($D28,$A$234:$C$241,3,0)),(EM28+EN28))*(IF($D28=6,EP28,((MIN((VLOOKUP($D28,$A$234:$E$241,5,0)),EP28)))))))))/IF(AND($D28=2,'ראשי-פרטים כלליים וריכוז הוצאות'!$D$66&lt;&gt;4),1.2,1)</f>
        <v>0</v>
      </c>
      <c r="ES28" s="62">
        <f t="shared" si="24"/>
        <v>0</v>
      </c>
      <c r="ET28" s="183">
        <f t="shared" si="25"/>
        <v>9.9999999999999995E-7</v>
      </c>
      <c r="EU28" s="184">
        <f t="shared" si="26"/>
        <v>0</v>
      </c>
      <c r="EV28" s="62">
        <f t="shared" si="27"/>
        <v>0</v>
      </c>
      <c r="EW28" s="62">
        <v>0</v>
      </c>
      <c r="EX28" s="15">
        <f t="shared" si="28"/>
        <v>0</v>
      </c>
      <c r="EY28" s="219"/>
      <c r="EZ28" s="62">
        <f>MIN(EX28+EY28*ET28*ES28/$FA$1/IF(AND($D28=2,'ראשי-פרטים כלליים וריכוז הוצאות'!$D$66&lt;&gt;4),1.2,1),IF($D28&gt;0,VLOOKUP($D28,$A$234:$C$241,3,0)*12*EU28,0))</f>
        <v>0</v>
      </c>
      <c r="FA28" s="229"/>
      <c r="FB28" s="293">
        <f t="shared" si="29"/>
        <v>0</v>
      </c>
      <c r="FC28" s="296">
        <f t="shared" si="30"/>
        <v>0</v>
      </c>
      <c r="FD28" s="62">
        <f t="shared" si="31"/>
        <v>0</v>
      </c>
      <c r="FE28" s="62">
        <f t="shared" si="32"/>
        <v>0</v>
      </c>
      <c r="FF28" s="184">
        <f t="shared" si="33"/>
        <v>0</v>
      </c>
      <c r="FG28" s="62">
        <f t="shared" si="34"/>
        <v>0</v>
      </c>
      <c r="FH28" s="62">
        <f t="shared" si="35"/>
        <v>0</v>
      </c>
      <c r="FI28" s="274"/>
      <c r="FJ28" s="274"/>
      <c r="FK28" s="297"/>
    </row>
    <row r="29" spans="1:167" s="6" customFormat="1" ht="24" customHeight="1" x14ac:dyDescent="0.2">
      <c r="A29" s="112">
        <v>26</v>
      </c>
      <c r="B29" s="229"/>
      <c r="C29" s="229"/>
      <c r="D29" s="230"/>
      <c r="E29" s="220"/>
      <c r="F29" s="221"/>
      <c r="G29" s="222"/>
      <c r="H29" s="223"/>
      <c r="I29" s="187">
        <f t="shared" si="0"/>
        <v>0</v>
      </c>
      <c r="J29" s="15">
        <f>(IF(OR($B29=0,$C29=0,$D29=0,$E$2&gt;$ES$1),0,IF(OR($E29=0,$G29=0,$H29=0),0,MIN((VLOOKUP($D29,$A$234:$C$241,3,0))*(IF($D29=6,$H29,$G29))*((MIN((VLOOKUP($D29,$A$234:$E$241,5,0)),(IF($D29=6,$G29,$H29))))),MIN((VLOOKUP($D29,$A$234:$C$241,3,0)),($E29+$F29))*(IF($D29=6,$H29,((MIN((VLOOKUP($D29,$A$234:$E$241,5,0)),$H29)))))))))/IF(AND($D29=2,'ראשי-פרטים כלליים וריכוז הוצאות'!$D$66&lt;&gt;4),1.2,1)</f>
        <v>0</v>
      </c>
      <c r="K29" s="224"/>
      <c r="L29" s="225"/>
      <c r="M29" s="222"/>
      <c r="N29" s="226"/>
      <c r="O29" s="187">
        <f t="shared" si="1"/>
        <v>0</v>
      </c>
      <c r="P29" s="15">
        <f>+(IF(OR($B29=0,$C29=0,$D29=0,$K$2&gt;$ES$1),0,IF(OR($K29=0,$M29=0,$N29=0),0,MIN((VLOOKUP($D29,$A$234:$C$241,3,0))*(IF($D29=6,$N29,$M29))*((MIN((VLOOKUP($D29,$A$234:$E$241,5,0)),(IF($D29=6,$M29,$N29))))),MIN((VLOOKUP($D29,$A$234:$C$241,3,0)),($K29+$L29))*(IF($D29=6,$N29,((MIN((VLOOKUP($D29,$A$234:$E$241,5,0)),$N29)))))))))/IF(AND($D29=2,'ראשי-פרטים כלליים וריכוז הוצאות'!$D$66&lt;&gt;4),1.2,1)</f>
        <v>0</v>
      </c>
      <c r="Q29" s="227"/>
      <c r="R29" s="228"/>
      <c r="S29" s="222"/>
      <c r="T29" s="226"/>
      <c r="U29" s="187">
        <f t="shared" si="2"/>
        <v>0</v>
      </c>
      <c r="V29" s="15">
        <f>+(IF(OR($B29=0,$C29=0,$D29=0,$Q$2&gt;$ES$1),0,IF(OR(Q29=0,S29=0,T29=0),0,MIN((VLOOKUP($D29,$A$234:$C$241,3,0))*(IF($D29=6,T29,S29))*((MIN((VLOOKUP($D29,$A$234:$E$241,5,0)),(IF($D29=6,S29,T29))))),MIN((VLOOKUP($D29,$A$234:$C$241,3,0)),(Q29+R29))*(IF($D29=6,T29,((MIN((VLOOKUP($D29,$A$234:$E$241,5,0)),T29)))))))))/IF(AND($D29=2,'ראשי-פרטים כלליים וריכוז הוצאות'!$D$66&lt;&gt;4),1.2,1)</f>
        <v>0</v>
      </c>
      <c r="W29" s="220"/>
      <c r="X29" s="221"/>
      <c r="Y29" s="222"/>
      <c r="Z29" s="226"/>
      <c r="AA29" s="187">
        <f t="shared" si="3"/>
        <v>0</v>
      </c>
      <c r="AB29" s="15">
        <f>+(IF(OR($B29=0,$C29=0,$D29=0,$W$2&gt;$ES$1),0,IF(OR(W29=0,Y29=0,Z29=0),0,MIN((VLOOKUP($D29,$A$234:$C$241,3,0))*(IF($D29=6,Z29,Y29))*((MIN((VLOOKUP($D29,$A$234:$E$241,5,0)),(IF($D29=6,Y29,Z29))))),MIN((VLOOKUP($D29,$A$234:$C$241,3,0)),(W29+X29))*(IF($D29=6,Z29,((MIN((VLOOKUP($D29,$A$234:$E$241,5,0)),Z29)))))))))/IF(AND($D29=2,'ראשי-פרטים כלליים וריכוז הוצאות'!$D$66&lt;&gt;4),1.2,1)</f>
        <v>0</v>
      </c>
      <c r="AC29" s="224"/>
      <c r="AD29" s="225"/>
      <c r="AE29" s="222"/>
      <c r="AF29" s="226"/>
      <c r="AG29" s="187">
        <f t="shared" si="4"/>
        <v>0</v>
      </c>
      <c r="AH29" s="15">
        <f>+(IF(OR($B29=0,$C29=0,$D29=0,$AC$2&gt;$ES$1),0,IF(OR(AC29=0,AE29=0,AF29=0),0,MIN((VLOOKUP($D29,$A$234:$C$241,3,0))*(IF($D29=6,AF29,AE29))*((MIN((VLOOKUP($D29,$A$234:$E$241,5,0)),(IF($D29=6,AE29,AF29))))),MIN((VLOOKUP($D29,$A$234:$C$241,3,0)),(AC29+AD29))*(IF($D29=6,AF29,((MIN((VLOOKUP($D29,$A$234:$E$241,5,0)),AF29)))))))))/IF(AND($D29=2,'ראשי-פרטים כלליים וריכוז הוצאות'!$D$66&lt;&gt;4),1.2,1)</f>
        <v>0</v>
      </c>
      <c r="AI29" s="227"/>
      <c r="AJ29" s="228"/>
      <c r="AK29" s="222"/>
      <c r="AL29" s="226"/>
      <c r="AM29" s="187">
        <f t="shared" si="5"/>
        <v>0</v>
      </c>
      <c r="AN29" s="15">
        <f>+(IF(OR($B29=0,$C29=0,$D29=0,$AI$2&gt;$ES$1),0,IF(OR(AI29=0,AK29=0,AL29=0),0,MIN((VLOOKUP($D29,$A$234:$C$241,3,0))*(IF($D29=6,AL29,AK29))*((MIN((VLOOKUP($D29,$A$234:$E$241,5,0)),(IF($D29=6,AK29,AL29))))),MIN((VLOOKUP($D29,$A$234:$C$241,3,0)),(AI29+AJ29))*(IF($D29=6,AL29,((MIN((VLOOKUP($D29,$A$234:$E$241,5,0)),AL29)))))))))/IF(AND($D29=2,'ראשי-פרטים כלליים וריכוז הוצאות'!$D$66&lt;&gt;4),1.2,1)</f>
        <v>0</v>
      </c>
      <c r="AO29" s="220"/>
      <c r="AP29" s="221"/>
      <c r="AQ29" s="222"/>
      <c r="AR29" s="226"/>
      <c r="AS29" s="187">
        <f t="shared" si="6"/>
        <v>0</v>
      </c>
      <c r="AT29" s="15">
        <f>+(IF(OR($B29=0,$C29=0,$D29=0,$AO$2&gt;$ES$1),0,IF(OR(AO29=0,AQ29=0,AR29=0),0,MIN((VLOOKUP($D29,$A$234:$C$241,3,0))*(IF($D29=6,AR29,AQ29))*((MIN((VLOOKUP($D29,$A$234:$E$241,5,0)),(IF($D29=6,AQ29,AR29))))),MIN((VLOOKUP($D29,$A$234:$C$241,3,0)),(AO29+AP29))*(IF($D29=6,AR29,((MIN((VLOOKUP($D29,$A$234:$E$241,5,0)),AR29)))))))))/IF(AND($D29=2,'ראשי-פרטים כלליים וריכוז הוצאות'!$D$66&lt;&gt;4),1.2,1)</f>
        <v>0</v>
      </c>
      <c r="AU29" s="224"/>
      <c r="AV29" s="225"/>
      <c r="AW29" s="222"/>
      <c r="AX29" s="226"/>
      <c r="AY29" s="187">
        <f t="shared" si="7"/>
        <v>0</v>
      </c>
      <c r="AZ29" s="15">
        <f>+(IF(OR($B29=0,$C29=0,$D29=0,$AU$2&gt;$ES$1),0,IF(OR(AU29=0,AW29=0,AX29=0),0,MIN((VLOOKUP($D29,$A$234:$C$241,3,0))*(IF($D29=6,AX29,AW29))*((MIN((VLOOKUP($D29,$A$234:$E$241,5,0)),(IF($D29=6,AW29,AX29))))),MIN((VLOOKUP($D29,$A$234:$C$241,3,0)),(AU29+AV29))*(IF($D29=6,AX29,((MIN((VLOOKUP($D29,$A$234:$E$241,5,0)),AX29)))))))))/IF(AND($D29=2,'ראשי-פרטים כלליים וריכוז הוצאות'!$D$66&lt;&gt;4),1.2,1)</f>
        <v>0</v>
      </c>
      <c r="BA29" s="227"/>
      <c r="BB29" s="228"/>
      <c r="BC29" s="222"/>
      <c r="BD29" s="226"/>
      <c r="BE29" s="187">
        <f t="shared" si="8"/>
        <v>0</v>
      </c>
      <c r="BF29" s="15">
        <f>+(IF(OR($B29=0,$C29=0,$D29=0,$BA$2&gt;$ES$1),0,IF(OR(BA29=0,BC29=0,BD29=0),0,MIN((VLOOKUP($D29,$A$234:$C$241,3,0))*(IF($D29=6,BD29,BC29))*((MIN((VLOOKUP($D29,$A$234:$E$241,5,0)),(IF($D29=6,BC29,BD29))))),MIN((VLOOKUP($D29,$A$234:$C$241,3,0)),(BA29+BB29))*(IF($D29=6,BD29,((MIN((VLOOKUP($D29,$A$234:$E$241,5,0)),BD29)))))))))/IF(AND($D29=2,'ראשי-פרטים כלליים וריכוז הוצאות'!$D$66&lt;&gt;4),1.2,1)</f>
        <v>0</v>
      </c>
      <c r="BG29" s="227"/>
      <c r="BH29" s="228"/>
      <c r="BI29" s="222"/>
      <c r="BJ29" s="226"/>
      <c r="BK29" s="187">
        <f t="shared" si="9"/>
        <v>0</v>
      </c>
      <c r="BL29" s="15">
        <f>+(IF(OR($B29=0,$C29=0,$D29=0,$BG$2&gt;$ES$1),0,IF(OR(BG29=0,BI29=0,BJ29=0),0,MIN((VLOOKUP($D29,$A$234:$C$241,3,0))*(IF($D29=6,BJ29,BI29))*((MIN((VLOOKUP($D29,$A$234:$E$241,5,0)),(IF($D29=6,BI29,BJ29))))),MIN((VLOOKUP($D29,$A$234:$C$241,3,0)),(BG29+BH29))*(IF($D29=6,BJ29,((MIN((VLOOKUP($D29,$A$234:$E$241,5,0)),BJ29)))))))))/IF(AND($D29=2,'ראשי-פרטים כלליים וריכוז הוצאות'!$D$66&lt;&gt;4),1.2,1)</f>
        <v>0</v>
      </c>
      <c r="BM29" s="227"/>
      <c r="BN29" s="228"/>
      <c r="BO29" s="222"/>
      <c r="BP29" s="226"/>
      <c r="BQ29" s="187">
        <f t="shared" si="10"/>
        <v>0</v>
      </c>
      <c r="BR29" s="15">
        <f>+(IF(OR($B29=0,$C29=0,$D29=0,$BM$2&gt;$ES$1),0,IF(OR(BM29=0,BO29=0,BP29=0),0,MIN((VLOOKUP($D29,$A$234:$C$241,3,0))*(IF($D29=6,BP29,BO29))*((MIN((VLOOKUP($D29,$A$234:$E$241,5,0)),(IF($D29=6,BO29,BP29))))),MIN((VLOOKUP($D29,$A$234:$C$241,3,0)),(BM29+BN29))*(IF($D29=6,BP29,((MIN((VLOOKUP($D29,$A$234:$E$241,5,0)),BP29)))))))))/IF(AND($D29=2,'ראשי-פרטים כלליים וריכוז הוצאות'!$D$66&lt;&gt;4),1.2,1)</f>
        <v>0</v>
      </c>
      <c r="BS29" s="227"/>
      <c r="BT29" s="228"/>
      <c r="BU29" s="222"/>
      <c r="BV29" s="226"/>
      <c r="BW29" s="187">
        <f t="shared" si="11"/>
        <v>0</v>
      </c>
      <c r="BX29" s="15">
        <f>+(IF(OR($B29=0,$C29=0,$D29=0,$BS$2&gt;$ES$1),0,IF(OR(BS29=0,BU29=0,BV29=0),0,MIN((VLOOKUP($D29,$A$234:$C$241,3,0))*(IF($D29=6,BV29,BU29))*((MIN((VLOOKUP($D29,$A$234:$E$241,5,0)),(IF($D29=6,BU29,BV29))))),MIN((VLOOKUP($D29,$A$234:$C$241,3,0)),(BS29+BT29))*(IF($D29=6,BV29,((MIN((VLOOKUP($D29,$A$234:$E$241,5,0)),BV29)))))))))/IF(AND($D29=2,'ראשי-פרטים כלליים וריכוז הוצאות'!$D$66&lt;&gt;4),1.2,1)</f>
        <v>0</v>
      </c>
      <c r="BY29" s="227"/>
      <c r="BZ29" s="228"/>
      <c r="CA29" s="222"/>
      <c r="CB29" s="226"/>
      <c r="CC29" s="187">
        <f t="shared" si="12"/>
        <v>0</v>
      </c>
      <c r="CD29" s="15">
        <f>+(IF(OR($B29=0,$C29=0,$D29=0,$BY$2&gt;$ES$1),0,IF(OR(BY29=0,CA29=0,CB29=0),0,MIN((VLOOKUP($D29,$A$234:$C$241,3,0))*(IF($D29=6,CB29,CA29))*((MIN((VLOOKUP($D29,$A$234:$E$241,5,0)),(IF($D29=6,CA29,CB29))))),MIN((VLOOKUP($D29,$A$234:$C$241,3,0)),(BY29+BZ29))*(IF($D29=6,CB29,((MIN((VLOOKUP($D29,$A$234:$E$241,5,0)),CB29)))))))))/IF(AND($D29=2,'ראשי-פרטים כלליים וריכוז הוצאות'!$D$66&lt;&gt;4),1.2,1)</f>
        <v>0</v>
      </c>
      <c r="CE29" s="227"/>
      <c r="CF29" s="228"/>
      <c r="CG29" s="222"/>
      <c r="CH29" s="226"/>
      <c r="CI29" s="187">
        <f t="shared" si="13"/>
        <v>0</v>
      </c>
      <c r="CJ29" s="15">
        <f>+(IF(OR($B29=0,$C29=0,$D29=0,$CE$2&gt;$ES$1),0,IF(OR(CE29=0,CG29=0,CH29=0),0,MIN((VLOOKUP($D29,$A$234:$C$241,3,0))*(IF($D29=6,CH29,CG29))*((MIN((VLOOKUP($D29,$A$234:$E$241,5,0)),(IF($D29=6,CG29,CH29))))),MIN((VLOOKUP($D29,$A$234:$C$241,3,0)),(CE29+CF29))*(IF($D29=6,CH29,((MIN((VLOOKUP($D29,$A$234:$E$241,5,0)),CH29)))))))))/IF(AND($D29=2,'ראשי-פרטים כלליים וריכוז הוצאות'!$D$66&lt;&gt;4),1.2,1)</f>
        <v>0</v>
      </c>
      <c r="CK29" s="227"/>
      <c r="CL29" s="228"/>
      <c r="CM29" s="222"/>
      <c r="CN29" s="226"/>
      <c r="CO29" s="187">
        <f t="shared" si="14"/>
        <v>0</v>
      </c>
      <c r="CP29" s="15">
        <f>+(IF(OR($B29=0,$C29=0,$D29=0,$CK$2&gt;$ES$1),0,IF(OR(CK29=0,CM29=0,CN29=0),0,MIN((VLOOKUP($D29,$A$234:$C$241,3,0))*(IF($D29=6,CN29,CM29))*((MIN((VLOOKUP($D29,$A$234:$E$241,5,0)),(IF($D29=6,CM29,CN29))))),MIN((VLOOKUP($D29,$A$234:$C$241,3,0)),(CK29+CL29))*(IF($D29=6,CN29,((MIN((VLOOKUP($D29,$A$234:$E$241,5,0)),CN29)))))))))/IF(AND($D29=2,'ראשי-פרטים כלליים וריכוז הוצאות'!$D$66&lt;&gt;4),1.2,1)</f>
        <v>0</v>
      </c>
      <c r="CQ29" s="227"/>
      <c r="CR29" s="228"/>
      <c r="CS29" s="222"/>
      <c r="CT29" s="226"/>
      <c r="CU29" s="187">
        <f t="shared" si="15"/>
        <v>0</v>
      </c>
      <c r="CV29" s="15">
        <f>+(IF(OR($B29=0,$C29=0,$D29=0,$CQ$2&gt;$ES$1),0,IF(OR(CQ29=0,CS29=0,CT29=0),0,MIN((VLOOKUP($D29,$A$234:$C$241,3,0))*(IF($D29=6,CT29,CS29))*((MIN((VLOOKUP($D29,$A$234:$E$241,5,0)),(IF($D29=6,CS29,CT29))))),MIN((VLOOKUP($D29,$A$234:$C$241,3,0)),(CQ29+CR29))*(IF($D29=6,CT29,((MIN((VLOOKUP($D29,$A$234:$E$241,5,0)),CT29)))))))))/IF(AND($D29=2,'ראשי-פרטים כלליים וריכוז הוצאות'!$D$66&lt;&gt;4),1.2,1)</f>
        <v>0</v>
      </c>
      <c r="CW29" s="227"/>
      <c r="CX29" s="228"/>
      <c r="CY29" s="222"/>
      <c r="CZ29" s="226"/>
      <c r="DA29" s="187">
        <f t="shared" si="16"/>
        <v>0</v>
      </c>
      <c r="DB29" s="15">
        <f>+(IF(OR($B29=0,$C29=0,$D29=0,$CW$2&gt;$ES$1),0,IF(OR(CW29=0,CY29=0,CZ29=0),0,MIN((VLOOKUP($D29,$A$234:$C$241,3,0))*(IF($D29=6,CZ29,CY29))*((MIN((VLOOKUP($D29,$A$234:$E$241,5,0)),(IF($D29=6,CY29,CZ29))))),MIN((VLOOKUP($D29,$A$234:$C$241,3,0)),(CW29+CX29))*(IF($D29=6,CZ29,((MIN((VLOOKUP($D29,$A$234:$E$241,5,0)),CZ29)))))))))/IF(AND($D29=2,'ראשי-פרטים כלליים וריכוז הוצאות'!$D$66&lt;&gt;4),1.2,1)</f>
        <v>0</v>
      </c>
      <c r="DC29" s="227"/>
      <c r="DD29" s="228"/>
      <c r="DE29" s="222"/>
      <c r="DF29" s="226"/>
      <c r="DG29" s="187">
        <f t="shared" si="17"/>
        <v>0</v>
      </c>
      <c r="DH29" s="15">
        <f>+(IF(OR($B29=0,$C29=0,$D29=0,$DC$2&gt;$ES$1),0,IF(OR(DC29=0,DE29=0,DF29=0),0,MIN((VLOOKUP($D29,$A$234:$C$241,3,0))*(IF($D29=6,DF29,DE29))*((MIN((VLOOKUP($D29,$A$234:$E$241,5,0)),(IF($D29=6,DE29,DF29))))),MIN((VLOOKUP($D29,$A$234:$C$241,3,0)),(DC29+DD29))*(IF($D29=6,DF29,((MIN((VLOOKUP($D29,$A$234:$E$241,5,0)),DF29)))))))))/IF(AND($D29=2,'ראשי-פרטים כלליים וריכוז הוצאות'!$D$66&lt;&gt;4),1.2,1)</f>
        <v>0</v>
      </c>
      <c r="DI29" s="227"/>
      <c r="DJ29" s="228"/>
      <c r="DK29" s="222"/>
      <c r="DL29" s="226"/>
      <c r="DM29" s="187">
        <f t="shared" si="18"/>
        <v>0</v>
      </c>
      <c r="DN29" s="15">
        <f>+(IF(OR($B29=0,$C29=0,$D29=0,$DC$2&gt;$ES$1),0,IF(OR(DI29=0,DK29=0,DL29=0),0,MIN((VLOOKUP($D29,$A$234:$C$241,3,0))*(IF($D29=6,DL29,DK29))*((MIN((VLOOKUP($D29,$A$234:$E$241,5,0)),(IF($D29=6,DK29,DL29))))),MIN((VLOOKUP($D29,$A$234:$C$241,3,0)),(DI29+DJ29))*(IF($D29=6,DL29,((MIN((VLOOKUP($D29,$A$234:$E$241,5,0)),DL29)))))))))/IF(AND($D29=2,'ראשי-פרטים כלליים וריכוז הוצאות'!$D$66&lt;&gt;4),1.2,1)</f>
        <v>0</v>
      </c>
      <c r="DO29" s="227"/>
      <c r="DP29" s="228"/>
      <c r="DQ29" s="222"/>
      <c r="DR29" s="226"/>
      <c r="DS29" s="187">
        <f t="shared" si="19"/>
        <v>0</v>
      </c>
      <c r="DT29" s="15">
        <f>+(IF(OR($B29=0,$C29=0,$D29=0,$DC$2&gt;$ES$1),0,IF(OR(DO29=0,DQ29=0,DR29=0),0,MIN((VLOOKUP($D29,$A$234:$C$241,3,0))*(IF($D29=6,DR29,DQ29))*((MIN((VLOOKUP($D29,$A$234:$E$241,5,0)),(IF($D29=6,DQ29,DR29))))),MIN((VLOOKUP($D29,$A$234:$C$241,3,0)),(DO29+DP29))*(IF($D29=6,DR29,((MIN((VLOOKUP($D29,$A$234:$E$241,5,0)),DR29)))))))))/IF(AND($D29=2,'ראשי-פרטים כלליים וריכוז הוצאות'!$D$66&lt;&gt;4),1.2,1)</f>
        <v>0</v>
      </c>
      <c r="DU29" s="227"/>
      <c r="DV29" s="228"/>
      <c r="DW29" s="222"/>
      <c r="DX29" s="226"/>
      <c r="DY29" s="187">
        <f t="shared" si="20"/>
        <v>0</v>
      </c>
      <c r="DZ29" s="15">
        <f>+(IF(OR($B29=0,$C29=0,$D29=0,$DC$2&gt;$ES$1),0,IF(OR(DU29=0,DW29=0,DX29=0),0,MIN((VLOOKUP($D29,$A$234:$C$241,3,0))*(IF($D29=6,DX29,DW29))*((MIN((VLOOKUP($D29,$A$234:$E$241,5,0)),(IF($D29=6,DW29,DX29))))),MIN((VLOOKUP($D29,$A$234:$C$241,3,0)),(DU29+DV29))*(IF($D29=6,DX29,((MIN((VLOOKUP($D29,$A$234:$E$241,5,0)),DX29)))))))))/IF(AND($D29=2,'ראשי-פרטים כלליים וריכוז הוצאות'!$D$66&lt;&gt;4),1.2,1)</f>
        <v>0</v>
      </c>
      <c r="EA29" s="227"/>
      <c r="EB29" s="228"/>
      <c r="EC29" s="222"/>
      <c r="ED29" s="226"/>
      <c r="EE29" s="187">
        <f t="shared" si="21"/>
        <v>0</v>
      </c>
      <c r="EF29" s="15">
        <f>+(IF(OR($B29=0,$C29=0,$D29=0,$DC$2&gt;$ES$1),0,IF(OR(EA29=0,EC29=0,ED29=0),0,MIN((VLOOKUP($D29,$A$234:$C$241,3,0))*(IF($D29=6,ED29,EC29))*((MIN((VLOOKUP($D29,$A$234:$E$241,5,0)),(IF($D29=6,EC29,ED29))))),MIN((VLOOKUP($D29,$A$234:$C$241,3,0)),(EA29+EB29))*(IF($D29=6,ED29,((MIN((VLOOKUP($D29,$A$234:$E$241,5,0)),ED29)))))))))/IF(AND($D29=2,'ראשי-פרטים כלליים וריכוז הוצאות'!$D$66&lt;&gt;4),1.2,1)</f>
        <v>0</v>
      </c>
      <c r="EG29" s="227"/>
      <c r="EH29" s="228"/>
      <c r="EI29" s="222"/>
      <c r="EJ29" s="226"/>
      <c r="EK29" s="187">
        <f t="shared" si="22"/>
        <v>0</v>
      </c>
      <c r="EL29" s="15">
        <f>+(IF(OR($B29=0,$C29=0,$D29=0,$DC$2&gt;$ES$1),0,IF(OR(EG29=0,EI29=0,EJ29=0),0,MIN((VLOOKUP($D29,$A$234:$C$241,3,0))*(IF($D29=6,EJ29,EI29))*((MIN((VLOOKUP($D29,$A$234:$E$241,5,0)),(IF($D29=6,EI29,EJ29))))),MIN((VLOOKUP($D29,$A$234:$C$241,3,0)),(EG29+EH29))*(IF($D29=6,EJ29,((MIN((VLOOKUP($D29,$A$234:$E$241,5,0)),EJ29)))))))))/IF(AND($D29=2,'ראשי-פרטים כלליים וריכוז הוצאות'!$D$66&lt;&gt;4),1.2,1)</f>
        <v>0</v>
      </c>
      <c r="EM29" s="227"/>
      <c r="EN29" s="228"/>
      <c r="EO29" s="222"/>
      <c r="EP29" s="226"/>
      <c r="EQ29" s="187">
        <f t="shared" si="23"/>
        <v>0</v>
      </c>
      <c r="ER29" s="15">
        <f>+(IF(OR($B29=0,$C29=0,$D29=0,$DC$2&gt;$ES$1),0,IF(OR(EM29=0,EO29=0,EP29=0),0,MIN((VLOOKUP($D29,$A$234:$C$241,3,0))*(IF($D29=6,EP29,EO29))*((MIN((VLOOKUP($D29,$A$234:$E$241,5,0)),(IF($D29=6,EO29,EP29))))),MIN((VLOOKUP($D29,$A$234:$C$241,3,0)),(EM29+EN29))*(IF($D29=6,EP29,((MIN((VLOOKUP($D29,$A$234:$E$241,5,0)),EP29)))))))))/IF(AND($D29=2,'ראשי-פרטים כלליים וריכוז הוצאות'!$D$66&lt;&gt;4),1.2,1)</f>
        <v>0</v>
      </c>
      <c r="ES29" s="62">
        <f t="shared" si="24"/>
        <v>0</v>
      </c>
      <c r="ET29" s="183">
        <f t="shared" si="25"/>
        <v>9.9999999999999995E-7</v>
      </c>
      <c r="EU29" s="184">
        <f t="shared" si="26"/>
        <v>0</v>
      </c>
      <c r="EV29" s="62">
        <f t="shared" si="27"/>
        <v>0</v>
      </c>
      <c r="EW29" s="62">
        <v>0</v>
      </c>
      <c r="EX29" s="15">
        <f t="shared" si="28"/>
        <v>0</v>
      </c>
      <c r="EY29" s="219"/>
      <c r="EZ29" s="62">
        <f>MIN(EX29+EY29*ET29*ES29/$FA$1/IF(AND($D29=2,'ראשי-פרטים כלליים וריכוז הוצאות'!$D$66&lt;&gt;4),1.2,1),IF($D29&gt;0,VLOOKUP($D29,$A$234:$C$241,3,0)*12*EU29,0))</f>
        <v>0</v>
      </c>
      <c r="FA29" s="229"/>
      <c r="FB29" s="293">
        <f t="shared" si="29"/>
        <v>0</v>
      </c>
      <c r="FC29" s="296">
        <f t="shared" si="30"/>
        <v>0</v>
      </c>
      <c r="FD29" s="62">
        <f t="shared" si="31"/>
        <v>0</v>
      </c>
      <c r="FE29" s="62">
        <f t="shared" si="32"/>
        <v>0</v>
      </c>
      <c r="FF29" s="184">
        <f t="shared" si="33"/>
        <v>0</v>
      </c>
      <c r="FG29" s="62">
        <f t="shared" si="34"/>
        <v>0</v>
      </c>
      <c r="FH29" s="62">
        <f t="shared" si="35"/>
        <v>0</v>
      </c>
      <c r="FI29" s="274"/>
      <c r="FJ29" s="274"/>
      <c r="FK29" s="297"/>
    </row>
    <row r="30" spans="1:167" s="6" customFormat="1" ht="24" customHeight="1" x14ac:dyDescent="0.2">
      <c r="A30" s="112">
        <v>27</v>
      </c>
      <c r="B30" s="229"/>
      <c r="C30" s="229"/>
      <c r="D30" s="230"/>
      <c r="E30" s="220"/>
      <c r="F30" s="221"/>
      <c r="G30" s="222"/>
      <c r="H30" s="223"/>
      <c r="I30" s="187">
        <f t="shared" si="0"/>
        <v>0</v>
      </c>
      <c r="J30" s="15">
        <f>(IF(OR($B30=0,$C30=0,$D30=0,$E$2&gt;$ES$1),0,IF(OR($E30=0,$G30=0,$H30=0),0,MIN((VLOOKUP($D30,$A$234:$C$241,3,0))*(IF($D30=6,$H30,$G30))*((MIN((VLOOKUP($D30,$A$234:$E$241,5,0)),(IF($D30=6,$G30,$H30))))),MIN((VLOOKUP($D30,$A$234:$C$241,3,0)),($E30+$F30))*(IF($D30=6,$H30,((MIN((VLOOKUP($D30,$A$234:$E$241,5,0)),$H30)))))))))/IF(AND($D30=2,'ראשי-פרטים כלליים וריכוז הוצאות'!$D$66&lt;&gt;4),1.2,1)</f>
        <v>0</v>
      </c>
      <c r="K30" s="224"/>
      <c r="L30" s="225"/>
      <c r="M30" s="222"/>
      <c r="N30" s="226"/>
      <c r="O30" s="187">
        <f t="shared" si="1"/>
        <v>0</v>
      </c>
      <c r="P30" s="15">
        <f>+(IF(OR($B30=0,$C30=0,$D30=0,$K$2&gt;$ES$1),0,IF(OR($K30=0,$M30=0,$N30=0),0,MIN((VLOOKUP($D30,$A$234:$C$241,3,0))*(IF($D30=6,$N30,$M30))*((MIN((VLOOKUP($D30,$A$234:$E$241,5,0)),(IF($D30=6,$M30,$N30))))),MIN((VLOOKUP($D30,$A$234:$C$241,3,0)),($K30+$L30))*(IF($D30=6,$N30,((MIN((VLOOKUP($D30,$A$234:$E$241,5,0)),$N30)))))))))/IF(AND($D30=2,'ראשי-פרטים כלליים וריכוז הוצאות'!$D$66&lt;&gt;4),1.2,1)</f>
        <v>0</v>
      </c>
      <c r="Q30" s="227"/>
      <c r="R30" s="228"/>
      <c r="S30" s="222"/>
      <c r="T30" s="226"/>
      <c r="U30" s="187">
        <f t="shared" si="2"/>
        <v>0</v>
      </c>
      <c r="V30" s="15">
        <f>+(IF(OR($B30=0,$C30=0,$D30=0,$Q$2&gt;$ES$1),0,IF(OR(Q30=0,S30=0,T30=0),0,MIN((VLOOKUP($D30,$A$234:$C$241,3,0))*(IF($D30=6,T30,S30))*((MIN((VLOOKUP($D30,$A$234:$E$241,5,0)),(IF($D30=6,S30,T30))))),MIN((VLOOKUP($D30,$A$234:$C$241,3,0)),(Q30+R30))*(IF($D30=6,T30,((MIN((VLOOKUP($D30,$A$234:$E$241,5,0)),T30)))))))))/IF(AND($D30=2,'ראשי-פרטים כלליים וריכוז הוצאות'!$D$66&lt;&gt;4),1.2,1)</f>
        <v>0</v>
      </c>
      <c r="W30" s="220"/>
      <c r="X30" s="221"/>
      <c r="Y30" s="222"/>
      <c r="Z30" s="226"/>
      <c r="AA30" s="187">
        <f t="shared" si="3"/>
        <v>0</v>
      </c>
      <c r="AB30" s="15">
        <f>+(IF(OR($B30=0,$C30=0,$D30=0,$W$2&gt;$ES$1),0,IF(OR(W30=0,Y30=0,Z30=0),0,MIN((VLOOKUP($D30,$A$234:$C$241,3,0))*(IF($D30=6,Z30,Y30))*((MIN((VLOOKUP($D30,$A$234:$E$241,5,0)),(IF($D30=6,Y30,Z30))))),MIN((VLOOKUP($D30,$A$234:$C$241,3,0)),(W30+X30))*(IF($D30=6,Z30,((MIN((VLOOKUP($D30,$A$234:$E$241,5,0)),Z30)))))))))/IF(AND($D30=2,'ראשי-פרטים כלליים וריכוז הוצאות'!$D$66&lt;&gt;4),1.2,1)</f>
        <v>0</v>
      </c>
      <c r="AC30" s="224"/>
      <c r="AD30" s="225"/>
      <c r="AE30" s="222"/>
      <c r="AF30" s="226"/>
      <c r="AG30" s="187">
        <f t="shared" si="4"/>
        <v>0</v>
      </c>
      <c r="AH30" s="15">
        <f>+(IF(OR($B30=0,$C30=0,$D30=0,$AC$2&gt;$ES$1),0,IF(OR(AC30=0,AE30=0,AF30=0),0,MIN((VLOOKUP($D30,$A$234:$C$241,3,0))*(IF($D30=6,AF30,AE30))*((MIN((VLOOKUP($D30,$A$234:$E$241,5,0)),(IF($D30=6,AE30,AF30))))),MIN((VLOOKUP($D30,$A$234:$C$241,3,0)),(AC30+AD30))*(IF($D30=6,AF30,((MIN((VLOOKUP($D30,$A$234:$E$241,5,0)),AF30)))))))))/IF(AND($D30=2,'ראשי-פרטים כלליים וריכוז הוצאות'!$D$66&lt;&gt;4),1.2,1)</f>
        <v>0</v>
      </c>
      <c r="AI30" s="227"/>
      <c r="AJ30" s="228"/>
      <c r="AK30" s="222"/>
      <c r="AL30" s="226"/>
      <c r="AM30" s="187">
        <f t="shared" si="5"/>
        <v>0</v>
      </c>
      <c r="AN30" s="15">
        <f>+(IF(OR($B30=0,$C30=0,$D30=0,$AI$2&gt;$ES$1),0,IF(OR(AI30=0,AK30=0,AL30=0),0,MIN((VLOOKUP($D30,$A$234:$C$241,3,0))*(IF($D30=6,AL30,AK30))*((MIN((VLOOKUP($D30,$A$234:$E$241,5,0)),(IF($D30=6,AK30,AL30))))),MIN((VLOOKUP($D30,$A$234:$C$241,3,0)),(AI30+AJ30))*(IF($D30=6,AL30,((MIN((VLOOKUP($D30,$A$234:$E$241,5,0)),AL30)))))))))/IF(AND($D30=2,'ראשי-פרטים כלליים וריכוז הוצאות'!$D$66&lt;&gt;4),1.2,1)</f>
        <v>0</v>
      </c>
      <c r="AO30" s="220"/>
      <c r="AP30" s="221"/>
      <c r="AQ30" s="222"/>
      <c r="AR30" s="226"/>
      <c r="AS30" s="187">
        <f t="shared" si="6"/>
        <v>0</v>
      </c>
      <c r="AT30" s="15">
        <f>+(IF(OR($B30=0,$C30=0,$D30=0,$AO$2&gt;$ES$1),0,IF(OR(AO30=0,AQ30=0,AR30=0),0,MIN((VLOOKUP($D30,$A$234:$C$241,3,0))*(IF($D30=6,AR30,AQ30))*((MIN((VLOOKUP($D30,$A$234:$E$241,5,0)),(IF($D30=6,AQ30,AR30))))),MIN((VLOOKUP($D30,$A$234:$C$241,3,0)),(AO30+AP30))*(IF($D30=6,AR30,((MIN((VLOOKUP($D30,$A$234:$E$241,5,0)),AR30)))))))))/IF(AND($D30=2,'ראשי-פרטים כלליים וריכוז הוצאות'!$D$66&lt;&gt;4),1.2,1)</f>
        <v>0</v>
      </c>
      <c r="AU30" s="224"/>
      <c r="AV30" s="225"/>
      <c r="AW30" s="222"/>
      <c r="AX30" s="226"/>
      <c r="AY30" s="187">
        <f t="shared" si="7"/>
        <v>0</v>
      </c>
      <c r="AZ30" s="15">
        <f>+(IF(OR($B30=0,$C30=0,$D30=0,$AU$2&gt;$ES$1),0,IF(OR(AU30=0,AW30=0,AX30=0),0,MIN((VLOOKUP($D30,$A$234:$C$241,3,0))*(IF($D30=6,AX30,AW30))*((MIN((VLOOKUP($D30,$A$234:$E$241,5,0)),(IF($D30=6,AW30,AX30))))),MIN((VLOOKUP($D30,$A$234:$C$241,3,0)),(AU30+AV30))*(IF($D30=6,AX30,((MIN((VLOOKUP($D30,$A$234:$E$241,5,0)),AX30)))))))))/IF(AND($D30=2,'ראשי-פרטים כלליים וריכוז הוצאות'!$D$66&lt;&gt;4),1.2,1)</f>
        <v>0</v>
      </c>
      <c r="BA30" s="227"/>
      <c r="BB30" s="228"/>
      <c r="BC30" s="222"/>
      <c r="BD30" s="226"/>
      <c r="BE30" s="187">
        <f t="shared" si="8"/>
        <v>0</v>
      </c>
      <c r="BF30" s="15">
        <f>+(IF(OR($B30=0,$C30=0,$D30=0,$BA$2&gt;$ES$1),0,IF(OR(BA30=0,BC30=0,BD30=0),0,MIN((VLOOKUP($D30,$A$234:$C$241,3,0))*(IF($D30=6,BD30,BC30))*((MIN((VLOOKUP($D30,$A$234:$E$241,5,0)),(IF($D30=6,BC30,BD30))))),MIN((VLOOKUP($D30,$A$234:$C$241,3,0)),(BA30+BB30))*(IF($D30=6,BD30,((MIN((VLOOKUP($D30,$A$234:$E$241,5,0)),BD30)))))))))/IF(AND($D30=2,'ראשי-פרטים כלליים וריכוז הוצאות'!$D$66&lt;&gt;4),1.2,1)</f>
        <v>0</v>
      </c>
      <c r="BG30" s="227"/>
      <c r="BH30" s="228"/>
      <c r="BI30" s="222"/>
      <c r="BJ30" s="226"/>
      <c r="BK30" s="187">
        <f t="shared" si="9"/>
        <v>0</v>
      </c>
      <c r="BL30" s="15">
        <f>+(IF(OR($B30=0,$C30=0,$D30=0,$BG$2&gt;$ES$1),0,IF(OR(BG30=0,BI30=0,BJ30=0),0,MIN((VLOOKUP($D30,$A$234:$C$241,3,0))*(IF($D30=6,BJ30,BI30))*((MIN((VLOOKUP($D30,$A$234:$E$241,5,0)),(IF($D30=6,BI30,BJ30))))),MIN((VLOOKUP($D30,$A$234:$C$241,3,0)),(BG30+BH30))*(IF($D30=6,BJ30,((MIN((VLOOKUP($D30,$A$234:$E$241,5,0)),BJ30)))))))))/IF(AND($D30=2,'ראשי-פרטים כלליים וריכוז הוצאות'!$D$66&lt;&gt;4),1.2,1)</f>
        <v>0</v>
      </c>
      <c r="BM30" s="227"/>
      <c r="BN30" s="228"/>
      <c r="BO30" s="222"/>
      <c r="BP30" s="226"/>
      <c r="BQ30" s="187">
        <f t="shared" si="10"/>
        <v>0</v>
      </c>
      <c r="BR30" s="15">
        <f>+(IF(OR($B30=0,$C30=0,$D30=0,$BM$2&gt;$ES$1),0,IF(OR(BM30=0,BO30=0,BP30=0),0,MIN((VLOOKUP($D30,$A$234:$C$241,3,0))*(IF($D30=6,BP30,BO30))*((MIN((VLOOKUP($D30,$A$234:$E$241,5,0)),(IF($D30=6,BO30,BP30))))),MIN((VLOOKUP($D30,$A$234:$C$241,3,0)),(BM30+BN30))*(IF($D30=6,BP30,((MIN((VLOOKUP($D30,$A$234:$E$241,5,0)),BP30)))))))))/IF(AND($D30=2,'ראשי-פרטים כלליים וריכוז הוצאות'!$D$66&lt;&gt;4),1.2,1)</f>
        <v>0</v>
      </c>
      <c r="BS30" s="227"/>
      <c r="BT30" s="228"/>
      <c r="BU30" s="222"/>
      <c r="BV30" s="226"/>
      <c r="BW30" s="187">
        <f t="shared" si="11"/>
        <v>0</v>
      </c>
      <c r="BX30" s="15">
        <f>+(IF(OR($B30=0,$C30=0,$D30=0,$BS$2&gt;$ES$1),0,IF(OR(BS30=0,BU30=0,BV30=0),0,MIN((VLOOKUP($D30,$A$234:$C$241,3,0))*(IF($D30=6,BV30,BU30))*((MIN((VLOOKUP($D30,$A$234:$E$241,5,0)),(IF($D30=6,BU30,BV30))))),MIN((VLOOKUP($D30,$A$234:$C$241,3,0)),(BS30+BT30))*(IF($D30=6,BV30,((MIN((VLOOKUP($D30,$A$234:$E$241,5,0)),BV30)))))))))/IF(AND($D30=2,'ראשי-פרטים כלליים וריכוז הוצאות'!$D$66&lt;&gt;4),1.2,1)</f>
        <v>0</v>
      </c>
      <c r="BY30" s="227"/>
      <c r="BZ30" s="228"/>
      <c r="CA30" s="222"/>
      <c r="CB30" s="226"/>
      <c r="CC30" s="187">
        <f t="shared" si="12"/>
        <v>0</v>
      </c>
      <c r="CD30" s="15">
        <f>+(IF(OR($B30=0,$C30=0,$D30=0,$BY$2&gt;$ES$1),0,IF(OR(BY30=0,CA30=0,CB30=0),0,MIN((VLOOKUP($D30,$A$234:$C$241,3,0))*(IF($D30=6,CB30,CA30))*((MIN((VLOOKUP($D30,$A$234:$E$241,5,0)),(IF($D30=6,CA30,CB30))))),MIN((VLOOKUP($D30,$A$234:$C$241,3,0)),(BY30+BZ30))*(IF($D30=6,CB30,((MIN((VLOOKUP($D30,$A$234:$E$241,5,0)),CB30)))))))))/IF(AND($D30=2,'ראשי-פרטים כלליים וריכוז הוצאות'!$D$66&lt;&gt;4),1.2,1)</f>
        <v>0</v>
      </c>
      <c r="CE30" s="227"/>
      <c r="CF30" s="228"/>
      <c r="CG30" s="222"/>
      <c r="CH30" s="226"/>
      <c r="CI30" s="187">
        <f t="shared" si="13"/>
        <v>0</v>
      </c>
      <c r="CJ30" s="15">
        <f>+(IF(OR($B30=0,$C30=0,$D30=0,$CE$2&gt;$ES$1),0,IF(OR(CE30=0,CG30=0,CH30=0),0,MIN((VLOOKUP($D30,$A$234:$C$241,3,0))*(IF($D30=6,CH30,CG30))*((MIN((VLOOKUP($D30,$A$234:$E$241,5,0)),(IF($D30=6,CG30,CH30))))),MIN((VLOOKUP($D30,$A$234:$C$241,3,0)),(CE30+CF30))*(IF($D30=6,CH30,((MIN((VLOOKUP($D30,$A$234:$E$241,5,0)),CH30)))))))))/IF(AND($D30=2,'ראשי-פרטים כלליים וריכוז הוצאות'!$D$66&lt;&gt;4),1.2,1)</f>
        <v>0</v>
      </c>
      <c r="CK30" s="227"/>
      <c r="CL30" s="228"/>
      <c r="CM30" s="222"/>
      <c r="CN30" s="226"/>
      <c r="CO30" s="187">
        <f t="shared" si="14"/>
        <v>0</v>
      </c>
      <c r="CP30" s="15">
        <f>+(IF(OR($B30=0,$C30=0,$D30=0,$CK$2&gt;$ES$1),0,IF(OR(CK30=0,CM30=0,CN30=0),0,MIN((VLOOKUP($D30,$A$234:$C$241,3,0))*(IF($D30=6,CN30,CM30))*((MIN((VLOOKUP($D30,$A$234:$E$241,5,0)),(IF($D30=6,CM30,CN30))))),MIN((VLOOKUP($D30,$A$234:$C$241,3,0)),(CK30+CL30))*(IF($D30=6,CN30,((MIN((VLOOKUP($D30,$A$234:$E$241,5,0)),CN30)))))))))/IF(AND($D30=2,'ראשי-פרטים כלליים וריכוז הוצאות'!$D$66&lt;&gt;4),1.2,1)</f>
        <v>0</v>
      </c>
      <c r="CQ30" s="227"/>
      <c r="CR30" s="228"/>
      <c r="CS30" s="222"/>
      <c r="CT30" s="226"/>
      <c r="CU30" s="187">
        <f t="shared" si="15"/>
        <v>0</v>
      </c>
      <c r="CV30" s="15">
        <f>+(IF(OR($B30=0,$C30=0,$D30=0,$CQ$2&gt;$ES$1),0,IF(OR(CQ30=0,CS30=0,CT30=0),0,MIN((VLOOKUP($D30,$A$234:$C$241,3,0))*(IF($D30=6,CT30,CS30))*((MIN((VLOOKUP($D30,$A$234:$E$241,5,0)),(IF($D30=6,CS30,CT30))))),MIN((VLOOKUP($D30,$A$234:$C$241,3,0)),(CQ30+CR30))*(IF($D30=6,CT30,((MIN((VLOOKUP($D30,$A$234:$E$241,5,0)),CT30)))))))))/IF(AND($D30=2,'ראשי-פרטים כלליים וריכוז הוצאות'!$D$66&lt;&gt;4),1.2,1)</f>
        <v>0</v>
      </c>
      <c r="CW30" s="227"/>
      <c r="CX30" s="228"/>
      <c r="CY30" s="222"/>
      <c r="CZ30" s="226"/>
      <c r="DA30" s="187">
        <f t="shared" si="16"/>
        <v>0</v>
      </c>
      <c r="DB30" s="15">
        <f>+(IF(OR($B30=0,$C30=0,$D30=0,$CW$2&gt;$ES$1),0,IF(OR(CW30=0,CY30=0,CZ30=0),0,MIN((VLOOKUP($D30,$A$234:$C$241,3,0))*(IF($D30=6,CZ30,CY30))*((MIN((VLOOKUP($D30,$A$234:$E$241,5,0)),(IF($D30=6,CY30,CZ30))))),MIN((VLOOKUP($D30,$A$234:$C$241,3,0)),(CW30+CX30))*(IF($D30=6,CZ30,((MIN((VLOOKUP($D30,$A$234:$E$241,5,0)),CZ30)))))))))/IF(AND($D30=2,'ראשי-פרטים כלליים וריכוז הוצאות'!$D$66&lt;&gt;4),1.2,1)</f>
        <v>0</v>
      </c>
      <c r="DC30" s="227"/>
      <c r="DD30" s="228"/>
      <c r="DE30" s="222"/>
      <c r="DF30" s="226"/>
      <c r="DG30" s="187">
        <f t="shared" si="17"/>
        <v>0</v>
      </c>
      <c r="DH30" s="15">
        <f>+(IF(OR($B30=0,$C30=0,$D30=0,$DC$2&gt;$ES$1),0,IF(OR(DC30=0,DE30=0,DF30=0),0,MIN((VLOOKUP($D30,$A$234:$C$241,3,0))*(IF($D30=6,DF30,DE30))*((MIN((VLOOKUP($D30,$A$234:$E$241,5,0)),(IF($D30=6,DE30,DF30))))),MIN((VLOOKUP($D30,$A$234:$C$241,3,0)),(DC30+DD30))*(IF($D30=6,DF30,((MIN((VLOOKUP($D30,$A$234:$E$241,5,0)),DF30)))))))))/IF(AND($D30=2,'ראשי-פרטים כלליים וריכוז הוצאות'!$D$66&lt;&gt;4),1.2,1)</f>
        <v>0</v>
      </c>
      <c r="DI30" s="227"/>
      <c r="DJ30" s="228"/>
      <c r="DK30" s="222"/>
      <c r="DL30" s="226"/>
      <c r="DM30" s="187">
        <f t="shared" si="18"/>
        <v>0</v>
      </c>
      <c r="DN30" s="15">
        <f>+(IF(OR($B30=0,$C30=0,$D30=0,$DC$2&gt;$ES$1),0,IF(OR(DI30=0,DK30=0,DL30=0),0,MIN((VLOOKUP($D30,$A$234:$C$241,3,0))*(IF($D30=6,DL30,DK30))*((MIN((VLOOKUP($D30,$A$234:$E$241,5,0)),(IF($D30=6,DK30,DL30))))),MIN((VLOOKUP($D30,$A$234:$C$241,3,0)),(DI30+DJ30))*(IF($D30=6,DL30,((MIN((VLOOKUP($D30,$A$234:$E$241,5,0)),DL30)))))))))/IF(AND($D30=2,'ראשי-פרטים כלליים וריכוז הוצאות'!$D$66&lt;&gt;4),1.2,1)</f>
        <v>0</v>
      </c>
      <c r="DO30" s="227"/>
      <c r="DP30" s="228"/>
      <c r="DQ30" s="222"/>
      <c r="DR30" s="226"/>
      <c r="DS30" s="187">
        <f t="shared" si="19"/>
        <v>0</v>
      </c>
      <c r="DT30" s="15">
        <f>+(IF(OR($B30=0,$C30=0,$D30=0,$DC$2&gt;$ES$1),0,IF(OR(DO30=0,DQ30=0,DR30=0),0,MIN((VLOOKUP($D30,$A$234:$C$241,3,0))*(IF($D30=6,DR30,DQ30))*((MIN((VLOOKUP($D30,$A$234:$E$241,5,0)),(IF($D30=6,DQ30,DR30))))),MIN((VLOOKUP($D30,$A$234:$C$241,3,0)),(DO30+DP30))*(IF($D30=6,DR30,((MIN((VLOOKUP($D30,$A$234:$E$241,5,0)),DR30)))))))))/IF(AND($D30=2,'ראשי-פרטים כלליים וריכוז הוצאות'!$D$66&lt;&gt;4),1.2,1)</f>
        <v>0</v>
      </c>
      <c r="DU30" s="227"/>
      <c r="DV30" s="228"/>
      <c r="DW30" s="222"/>
      <c r="DX30" s="226"/>
      <c r="DY30" s="187">
        <f t="shared" si="20"/>
        <v>0</v>
      </c>
      <c r="DZ30" s="15">
        <f>+(IF(OR($B30=0,$C30=0,$D30=0,$DC$2&gt;$ES$1),0,IF(OR(DU30=0,DW30=0,DX30=0),0,MIN((VLOOKUP($D30,$A$234:$C$241,3,0))*(IF($D30=6,DX30,DW30))*((MIN((VLOOKUP($D30,$A$234:$E$241,5,0)),(IF($D30=6,DW30,DX30))))),MIN((VLOOKUP($D30,$A$234:$C$241,3,0)),(DU30+DV30))*(IF($D30=6,DX30,((MIN((VLOOKUP($D30,$A$234:$E$241,5,0)),DX30)))))))))/IF(AND($D30=2,'ראשי-פרטים כלליים וריכוז הוצאות'!$D$66&lt;&gt;4),1.2,1)</f>
        <v>0</v>
      </c>
      <c r="EA30" s="227"/>
      <c r="EB30" s="228"/>
      <c r="EC30" s="222"/>
      <c r="ED30" s="226"/>
      <c r="EE30" s="187">
        <f t="shared" si="21"/>
        <v>0</v>
      </c>
      <c r="EF30" s="15">
        <f>+(IF(OR($B30=0,$C30=0,$D30=0,$DC$2&gt;$ES$1),0,IF(OR(EA30=0,EC30=0,ED30=0),0,MIN((VLOOKUP($D30,$A$234:$C$241,3,0))*(IF($D30=6,ED30,EC30))*((MIN((VLOOKUP($D30,$A$234:$E$241,5,0)),(IF($D30=6,EC30,ED30))))),MIN((VLOOKUP($D30,$A$234:$C$241,3,0)),(EA30+EB30))*(IF($D30=6,ED30,((MIN((VLOOKUP($D30,$A$234:$E$241,5,0)),ED30)))))))))/IF(AND($D30=2,'ראשי-פרטים כלליים וריכוז הוצאות'!$D$66&lt;&gt;4),1.2,1)</f>
        <v>0</v>
      </c>
      <c r="EG30" s="227"/>
      <c r="EH30" s="228"/>
      <c r="EI30" s="222"/>
      <c r="EJ30" s="226"/>
      <c r="EK30" s="187">
        <f t="shared" si="22"/>
        <v>0</v>
      </c>
      <c r="EL30" s="15">
        <f>+(IF(OR($B30=0,$C30=0,$D30=0,$DC$2&gt;$ES$1),0,IF(OR(EG30=0,EI30=0,EJ30=0),0,MIN((VLOOKUP($D30,$A$234:$C$241,3,0))*(IF($D30=6,EJ30,EI30))*((MIN((VLOOKUP($D30,$A$234:$E$241,5,0)),(IF($D30=6,EI30,EJ30))))),MIN((VLOOKUP($D30,$A$234:$C$241,3,0)),(EG30+EH30))*(IF($D30=6,EJ30,((MIN((VLOOKUP($D30,$A$234:$E$241,5,0)),EJ30)))))))))/IF(AND($D30=2,'ראשי-פרטים כלליים וריכוז הוצאות'!$D$66&lt;&gt;4),1.2,1)</f>
        <v>0</v>
      </c>
      <c r="EM30" s="227"/>
      <c r="EN30" s="228"/>
      <c r="EO30" s="222"/>
      <c r="EP30" s="226"/>
      <c r="EQ30" s="187">
        <f t="shared" si="23"/>
        <v>0</v>
      </c>
      <c r="ER30" s="15">
        <f>+(IF(OR($B30=0,$C30=0,$D30=0,$DC$2&gt;$ES$1),0,IF(OR(EM30=0,EO30=0,EP30=0),0,MIN((VLOOKUP($D30,$A$234:$C$241,3,0))*(IF($D30=6,EP30,EO30))*((MIN((VLOOKUP($D30,$A$234:$E$241,5,0)),(IF($D30=6,EO30,EP30))))),MIN((VLOOKUP($D30,$A$234:$C$241,3,0)),(EM30+EN30))*(IF($D30=6,EP30,((MIN((VLOOKUP($D30,$A$234:$E$241,5,0)),EP30)))))))))/IF(AND($D30=2,'ראשי-פרטים כלליים וריכוז הוצאות'!$D$66&lt;&gt;4),1.2,1)</f>
        <v>0</v>
      </c>
      <c r="ES30" s="62">
        <f t="shared" si="24"/>
        <v>0</v>
      </c>
      <c r="ET30" s="183">
        <f t="shared" si="25"/>
        <v>9.9999999999999995E-7</v>
      </c>
      <c r="EU30" s="184">
        <f t="shared" si="26"/>
        <v>0</v>
      </c>
      <c r="EV30" s="62">
        <f t="shared" si="27"/>
        <v>0</v>
      </c>
      <c r="EW30" s="62">
        <v>0</v>
      </c>
      <c r="EX30" s="15">
        <f t="shared" si="28"/>
        <v>0</v>
      </c>
      <c r="EY30" s="219"/>
      <c r="EZ30" s="62">
        <f>MIN(EX30+EY30*ET30*ES30/$FA$1/IF(AND($D30=2,'ראשי-פרטים כלליים וריכוז הוצאות'!$D$66&lt;&gt;4),1.2,1),IF($D30&gt;0,VLOOKUP($D30,$A$234:$C$241,3,0)*12*EU30,0))</f>
        <v>0</v>
      </c>
      <c r="FA30" s="229"/>
      <c r="FB30" s="293">
        <f t="shared" si="29"/>
        <v>0</v>
      </c>
      <c r="FC30" s="296">
        <f t="shared" si="30"/>
        <v>0</v>
      </c>
      <c r="FD30" s="62">
        <f t="shared" si="31"/>
        <v>0</v>
      </c>
      <c r="FE30" s="62">
        <f t="shared" si="32"/>
        <v>0</v>
      </c>
      <c r="FF30" s="184">
        <f t="shared" si="33"/>
        <v>0</v>
      </c>
      <c r="FG30" s="62">
        <f t="shared" si="34"/>
        <v>0</v>
      </c>
      <c r="FH30" s="62">
        <f t="shared" si="35"/>
        <v>0</v>
      </c>
      <c r="FI30" s="274"/>
      <c r="FJ30" s="274"/>
      <c r="FK30" s="297"/>
    </row>
    <row r="31" spans="1:167" s="6" customFormat="1" ht="24" customHeight="1" x14ac:dyDescent="0.2">
      <c r="A31" s="112">
        <v>28</v>
      </c>
      <c r="B31" s="229"/>
      <c r="C31" s="229"/>
      <c r="D31" s="230"/>
      <c r="E31" s="220"/>
      <c r="F31" s="221"/>
      <c r="G31" s="222"/>
      <c r="H31" s="223"/>
      <c r="I31" s="187">
        <f t="shared" si="0"/>
        <v>0</v>
      </c>
      <c r="J31" s="15">
        <f>(IF(OR($B31=0,$C31=0,$D31=0,$E$2&gt;$ES$1),0,IF(OR($E31=0,$G31=0,$H31=0),0,MIN((VLOOKUP($D31,$A$234:$C$241,3,0))*(IF($D31=6,$H31,$G31))*((MIN((VLOOKUP($D31,$A$234:$E$241,5,0)),(IF($D31=6,$G31,$H31))))),MIN((VLOOKUP($D31,$A$234:$C$241,3,0)),($E31+$F31))*(IF($D31=6,$H31,((MIN((VLOOKUP($D31,$A$234:$E$241,5,0)),$H31)))))))))/IF(AND($D31=2,'ראשי-פרטים כלליים וריכוז הוצאות'!$D$66&lt;&gt;4),1.2,1)</f>
        <v>0</v>
      </c>
      <c r="K31" s="224"/>
      <c r="L31" s="225"/>
      <c r="M31" s="222"/>
      <c r="N31" s="226"/>
      <c r="O31" s="187">
        <f t="shared" si="1"/>
        <v>0</v>
      </c>
      <c r="P31" s="15">
        <f>+(IF(OR($B31=0,$C31=0,$D31=0,$K$2&gt;$ES$1),0,IF(OR($K31=0,$M31=0,$N31=0),0,MIN((VLOOKUP($D31,$A$234:$C$241,3,0))*(IF($D31=6,$N31,$M31))*((MIN((VLOOKUP($D31,$A$234:$E$241,5,0)),(IF($D31=6,$M31,$N31))))),MIN((VLOOKUP($D31,$A$234:$C$241,3,0)),($K31+$L31))*(IF($D31=6,$N31,((MIN((VLOOKUP($D31,$A$234:$E$241,5,0)),$N31)))))))))/IF(AND($D31=2,'ראשי-פרטים כלליים וריכוז הוצאות'!$D$66&lt;&gt;4),1.2,1)</f>
        <v>0</v>
      </c>
      <c r="Q31" s="227"/>
      <c r="R31" s="228"/>
      <c r="S31" s="222"/>
      <c r="T31" s="226"/>
      <c r="U31" s="187">
        <f t="shared" si="2"/>
        <v>0</v>
      </c>
      <c r="V31" s="15">
        <f>+(IF(OR($B31=0,$C31=0,$D31=0,$Q$2&gt;$ES$1),0,IF(OR(Q31=0,S31=0,T31=0),0,MIN((VLOOKUP($D31,$A$234:$C$241,3,0))*(IF($D31=6,T31,S31))*((MIN((VLOOKUP($D31,$A$234:$E$241,5,0)),(IF($D31=6,S31,T31))))),MIN((VLOOKUP($D31,$A$234:$C$241,3,0)),(Q31+R31))*(IF($D31=6,T31,((MIN((VLOOKUP($D31,$A$234:$E$241,5,0)),T31)))))))))/IF(AND($D31=2,'ראשי-פרטים כלליים וריכוז הוצאות'!$D$66&lt;&gt;4),1.2,1)</f>
        <v>0</v>
      </c>
      <c r="W31" s="220"/>
      <c r="X31" s="221"/>
      <c r="Y31" s="222"/>
      <c r="Z31" s="226"/>
      <c r="AA31" s="187">
        <f t="shared" si="3"/>
        <v>0</v>
      </c>
      <c r="AB31" s="15">
        <f>+(IF(OR($B31=0,$C31=0,$D31=0,$W$2&gt;$ES$1),0,IF(OR(W31=0,Y31=0,Z31=0),0,MIN((VLOOKUP($D31,$A$234:$C$241,3,0))*(IF($D31=6,Z31,Y31))*((MIN((VLOOKUP($D31,$A$234:$E$241,5,0)),(IF($D31=6,Y31,Z31))))),MIN((VLOOKUP($D31,$A$234:$C$241,3,0)),(W31+X31))*(IF($D31=6,Z31,((MIN((VLOOKUP($D31,$A$234:$E$241,5,0)),Z31)))))))))/IF(AND($D31=2,'ראשי-פרטים כלליים וריכוז הוצאות'!$D$66&lt;&gt;4),1.2,1)</f>
        <v>0</v>
      </c>
      <c r="AC31" s="224"/>
      <c r="AD31" s="225"/>
      <c r="AE31" s="222"/>
      <c r="AF31" s="226"/>
      <c r="AG31" s="187">
        <f t="shared" si="4"/>
        <v>0</v>
      </c>
      <c r="AH31" s="15">
        <f>+(IF(OR($B31=0,$C31=0,$D31=0,$AC$2&gt;$ES$1),0,IF(OR(AC31=0,AE31=0,AF31=0),0,MIN((VLOOKUP($D31,$A$234:$C$241,3,0))*(IF($D31=6,AF31,AE31))*((MIN((VLOOKUP($D31,$A$234:$E$241,5,0)),(IF($D31=6,AE31,AF31))))),MIN((VLOOKUP($D31,$A$234:$C$241,3,0)),(AC31+AD31))*(IF($D31=6,AF31,((MIN((VLOOKUP($D31,$A$234:$E$241,5,0)),AF31)))))))))/IF(AND($D31=2,'ראשי-פרטים כלליים וריכוז הוצאות'!$D$66&lt;&gt;4),1.2,1)</f>
        <v>0</v>
      </c>
      <c r="AI31" s="227"/>
      <c r="AJ31" s="228"/>
      <c r="AK31" s="222"/>
      <c r="AL31" s="226"/>
      <c r="AM31" s="187">
        <f t="shared" si="5"/>
        <v>0</v>
      </c>
      <c r="AN31" s="15">
        <f>+(IF(OR($B31=0,$C31=0,$D31=0,$AI$2&gt;$ES$1),0,IF(OR(AI31=0,AK31=0,AL31=0),0,MIN((VLOOKUP($D31,$A$234:$C$241,3,0))*(IF($D31=6,AL31,AK31))*((MIN((VLOOKUP($D31,$A$234:$E$241,5,0)),(IF($D31=6,AK31,AL31))))),MIN((VLOOKUP($D31,$A$234:$C$241,3,0)),(AI31+AJ31))*(IF($D31=6,AL31,((MIN((VLOOKUP($D31,$A$234:$E$241,5,0)),AL31)))))))))/IF(AND($D31=2,'ראשי-פרטים כלליים וריכוז הוצאות'!$D$66&lt;&gt;4),1.2,1)</f>
        <v>0</v>
      </c>
      <c r="AO31" s="220"/>
      <c r="AP31" s="221"/>
      <c r="AQ31" s="222"/>
      <c r="AR31" s="226"/>
      <c r="AS31" s="187">
        <f t="shared" si="6"/>
        <v>0</v>
      </c>
      <c r="AT31" s="15">
        <f>+(IF(OR($B31=0,$C31=0,$D31=0,$AO$2&gt;$ES$1),0,IF(OR(AO31=0,AQ31=0,AR31=0),0,MIN((VLOOKUP($D31,$A$234:$C$241,3,0))*(IF($D31=6,AR31,AQ31))*((MIN((VLOOKUP($D31,$A$234:$E$241,5,0)),(IF($D31=6,AQ31,AR31))))),MIN((VLOOKUP($D31,$A$234:$C$241,3,0)),(AO31+AP31))*(IF($D31=6,AR31,((MIN((VLOOKUP($D31,$A$234:$E$241,5,0)),AR31)))))))))/IF(AND($D31=2,'ראשי-פרטים כלליים וריכוז הוצאות'!$D$66&lt;&gt;4),1.2,1)</f>
        <v>0</v>
      </c>
      <c r="AU31" s="224"/>
      <c r="AV31" s="225"/>
      <c r="AW31" s="222"/>
      <c r="AX31" s="226"/>
      <c r="AY31" s="187">
        <f t="shared" si="7"/>
        <v>0</v>
      </c>
      <c r="AZ31" s="15">
        <f>+(IF(OR($B31=0,$C31=0,$D31=0,$AU$2&gt;$ES$1),0,IF(OR(AU31=0,AW31=0,AX31=0),0,MIN((VLOOKUP($D31,$A$234:$C$241,3,0))*(IF($D31=6,AX31,AW31))*((MIN((VLOOKUP($D31,$A$234:$E$241,5,0)),(IF($D31=6,AW31,AX31))))),MIN((VLOOKUP($D31,$A$234:$C$241,3,0)),(AU31+AV31))*(IF($D31=6,AX31,((MIN((VLOOKUP($D31,$A$234:$E$241,5,0)),AX31)))))))))/IF(AND($D31=2,'ראשי-פרטים כלליים וריכוז הוצאות'!$D$66&lt;&gt;4),1.2,1)</f>
        <v>0</v>
      </c>
      <c r="BA31" s="227"/>
      <c r="BB31" s="228"/>
      <c r="BC31" s="222"/>
      <c r="BD31" s="226"/>
      <c r="BE31" s="187">
        <f t="shared" si="8"/>
        <v>0</v>
      </c>
      <c r="BF31" s="15">
        <f>+(IF(OR($B31=0,$C31=0,$D31=0,$BA$2&gt;$ES$1),0,IF(OR(BA31=0,BC31=0,BD31=0),0,MIN((VLOOKUP($D31,$A$234:$C$241,3,0))*(IF($D31=6,BD31,BC31))*((MIN((VLOOKUP($D31,$A$234:$E$241,5,0)),(IF($D31=6,BC31,BD31))))),MIN((VLOOKUP($D31,$A$234:$C$241,3,0)),(BA31+BB31))*(IF($D31=6,BD31,((MIN((VLOOKUP($D31,$A$234:$E$241,5,0)),BD31)))))))))/IF(AND($D31=2,'ראשי-פרטים כלליים וריכוז הוצאות'!$D$66&lt;&gt;4),1.2,1)</f>
        <v>0</v>
      </c>
      <c r="BG31" s="227"/>
      <c r="BH31" s="228"/>
      <c r="BI31" s="222"/>
      <c r="BJ31" s="226"/>
      <c r="BK31" s="187">
        <f t="shared" si="9"/>
        <v>0</v>
      </c>
      <c r="BL31" s="15">
        <f>+(IF(OR($B31=0,$C31=0,$D31=0,$BG$2&gt;$ES$1),0,IF(OR(BG31=0,BI31=0,BJ31=0),0,MIN((VLOOKUP($D31,$A$234:$C$241,3,0))*(IF($D31=6,BJ31,BI31))*((MIN((VLOOKUP($D31,$A$234:$E$241,5,0)),(IF($D31=6,BI31,BJ31))))),MIN((VLOOKUP($D31,$A$234:$C$241,3,0)),(BG31+BH31))*(IF($D31=6,BJ31,((MIN((VLOOKUP($D31,$A$234:$E$241,5,0)),BJ31)))))))))/IF(AND($D31=2,'ראשי-פרטים כלליים וריכוז הוצאות'!$D$66&lt;&gt;4),1.2,1)</f>
        <v>0</v>
      </c>
      <c r="BM31" s="227"/>
      <c r="BN31" s="228"/>
      <c r="BO31" s="222"/>
      <c r="BP31" s="226"/>
      <c r="BQ31" s="187">
        <f t="shared" si="10"/>
        <v>0</v>
      </c>
      <c r="BR31" s="15">
        <f>+(IF(OR($B31=0,$C31=0,$D31=0,$BM$2&gt;$ES$1),0,IF(OR(BM31=0,BO31=0,BP31=0),0,MIN((VLOOKUP($D31,$A$234:$C$241,3,0))*(IF($D31=6,BP31,BO31))*((MIN((VLOOKUP($D31,$A$234:$E$241,5,0)),(IF($D31=6,BO31,BP31))))),MIN((VLOOKUP($D31,$A$234:$C$241,3,0)),(BM31+BN31))*(IF($D31=6,BP31,((MIN((VLOOKUP($D31,$A$234:$E$241,5,0)),BP31)))))))))/IF(AND($D31=2,'ראשי-פרטים כלליים וריכוז הוצאות'!$D$66&lt;&gt;4),1.2,1)</f>
        <v>0</v>
      </c>
      <c r="BS31" s="227"/>
      <c r="BT31" s="228"/>
      <c r="BU31" s="222"/>
      <c r="BV31" s="226"/>
      <c r="BW31" s="187">
        <f t="shared" si="11"/>
        <v>0</v>
      </c>
      <c r="BX31" s="15">
        <f>+(IF(OR($B31=0,$C31=0,$D31=0,$BS$2&gt;$ES$1),0,IF(OR(BS31=0,BU31=0,BV31=0),0,MIN((VLOOKUP($D31,$A$234:$C$241,3,0))*(IF($D31=6,BV31,BU31))*((MIN((VLOOKUP($D31,$A$234:$E$241,5,0)),(IF($D31=6,BU31,BV31))))),MIN((VLOOKUP($D31,$A$234:$C$241,3,0)),(BS31+BT31))*(IF($D31=6,BV31,((MIN((VLOOKUP($D31,$A$234:$E$241,5,0)),BV31)))))))))/IF(AND($D31=2,'ראשי-פרטים כלליים וריכוז הוצאות'!$D$66&lt;&gt;4),1.2,1)</f>
        <v>0</v>
      </c>
      <c r="BY31" s="227"/>
      <c r="BZ31" s="228"/>
      <c r="CA31" s="222"/>
      <c r="CB31" s="226"/>
      <c r="CC31" s="187">
        <f t="shared" si="12"/>
        <v>0</v>
      </c>
      <c r="CD31" s="15">
        <f>+(IF(OR($B31=0,$C31=0,$D31=0,$BY$2&gt;$ES$1),0,IF(OR(BY31=0,CA31=0,CB31=0),0,MIN((VLOOKUP($D31,$A$234:$C$241,3,0))*(IF($D31=6,CB31,CA31))*((MIN((VLOOKUP($D31,$A$234:$E$241,5,0)),(IF($D31=6,CA31,CB31))))),MIN((VLOOKUP($D31,$A$234:$C$241,3,0)),(BY31+BZ31))*(IF($D31=6,CB31,((MIN((VLOOKUP($D31,$A$234:$E$241,5,0)),CB31)))))))))/IF(AND($D31=2,'ראשי-פרטים כלליים וריכוז הוצאות'!$D$66&lt;&gt;4),1.2,1)</f>
        <v>0</v>
      </c>
      <c r="CE31" s="227"/>
      <c r="CF31" s="228"/>
      <c r="CG31" s="222"/>
      <c r="CH31" s="226"/>
      <c r="CI31" s="187">
        <f t="shared" si="13"/>
        <v>0</v>
      </c>
      <c r="CJ31" s="15">
        <f>+(IF(OR($B31=0,$C31=0,$D31=0,$CE$2&gt;$ES$1),0,IF(OR(CE31=0,CG31=0,CH31=0),0,MIN((VLOOKUP($D31,$A$234:$C$241,3,0))*(IF($D31=6,CH31,CG31))*((MIN((VLOOKUP($D31,$A$234:$E$241,5,0)),(IF($D31=6,CG31,CH31))))),MIN((VLOOKUP($D31,$A$234:$C$241,3,0)),(CE31+CF31))*(IF($D31=6,CH31,((MIN((VLOOKUP($D31,$A$234:$E$241,5,0)),CH31)))))))))/IF(AND($D31=2,'ראשי-פרטים כלליים וריכוז הוצאות'!$D$66&lt;&gt;4),1.2,1)</f>
        <v>0</v>
      </c>
      <c r="CK31" s="227"/>
      <c r="CL31" s="228"/>
      <c r="CM31" s="222"/>
      <c r="CN31" s="226"/>
      <c r="CO31" s="187">
        <f t="shared" si="14"/>
        <v>0</v>
      </c>
      <c r="CP31" s="15">
        <f>+(IF(OR($B31=0,$C31=0,$D31=0,$CK$2&gt;$ES$1),0,IF(OR(CK31=0,CM31=0,CN31=0),0,MIN((VLOOKUP($D31,$A$234:$C$241,3,0))*(IF($D31=6,CN31,CM31))*((MIN((VLOOKUP($D31,$A$234:$E$241,5,0)),(IF($D31=6,CM31,CN31))))),MIN((VLOOKUP($D31,$A$234:$C$241,3,0)),(CK31+CL31))*(IF($D31=6,CN31,((MIN((VLOOKUP($D31,$A$234:$E$241,5,0)),CN31)))))))))/IF(AND($D31=2,'ראשי-פרטים כלליים וריכוז הוצאות'!$D$66&lt;&gt;4),1.2,1)</f>
        <v>0</v>
      </c>
      <c r="CQ31" s="227"/>
      <c r="CR31" s="228"/>
      <c r="CS31" s="222"/>
      <c r="CT31" s="226"/>
      <c r="CU31" s="187">
        <f t="shared" si="15"/>
        <v>0</v>
      </c>
      <c r="CV31" s="15">
        <f>+(IF(OR($B31=0,$C31=0,$D31=0,$CQ$2&gt;$ES$1),0,IF(OR(CQ31=0,CS31=0,CT31=0),0,MIN((VLOOKUP($D31,$A$234:$C$241,3,0))*(IF($D31=6,CT31,CS31))*((MIN((VLOOKUP($D31,$A$234:$E$241,5,0)),(IF($D31=6,CS31,CT31))))),MIN((VLOOKUP($D31,$A$234:$C$241,3,0)),(CQ31+CR31))*(IF($D31=6,CT31,((MIN((VLOOKUP($D31,$A$234:$E$241,5,0)),CT31)))))))))/IF(AND($D31=2,'ראשי-פרטים כלליים וריכוז הוצאות'!$D$66&lt;&gt;4),1.2,1)</f>
        <v>0</v>
      </c>
      <c r="CW31" s="227"/>
      <c r="CX31" s="228"/>
      <c r="CY31" s="222"/>
      <c r="CZ31" s="226"/>
      <c r="DA31" s="187">
        <f t="shared" si="16"/>
        <v>0</v>
      </c>
      <c r="DB31" s="15">
        <f>+(IF(OR($B31=0,$C31=0,$D31=0,$CW$2&gt;$ES$1),0,IF(OR(CW31=0,CY31=0,CZ31=0),0,MIN((VLOOKUP($D31,$A$234:$C$241,3,0))*(IF($D31=6,CZ31,CY31))*((MIN((VLOOKUP($D31,$A$234:$E$241,5,0)),(IF($D31=6,CY31,CZ31))))),MIN((VLOOKUP($D31,$A$234:$C$241,3,0)),(CW31+CX31))*(IF($D31=6,CZ31,((MIN((VLOOKUP($D31,$A$234:$E$241,5,0)),CZ31)))))))))/IF(AND($D31=2,'ראשי-פרטים כלליים וריכוז הוצאות'!$D$66&lt;&gt;4),1.2,1)</f>
        <v>0</v>
      </c>
      <c r="DC31" s="227"/>
      <c r="DD31" s="228"/>
      <c r="DE31" s="222"/>
      <c r="DF31" s="226"/>
      <c r="DG31" s="187">
        <f t="shared" si="17"/>
        <v>0</v>
      </c>
      <c r="DH31" s="15">
        <f>+(IF(OR($B31=0,$C31=0,$D31=0,$DC$2&gt;$ES$1),0,IF(OR(DC31=0,DE31=0,DF31=0),0,MIN((VLOOKUP($D31,$A$234:$C$241,3,0))*(IF($D31=6,DF31,DE31))*((MIN((VLOOKUP($D31,$A$234:$E$241,5,0)),(IF($D31=6,DE31,DF31))))),MIN((VLOOKUP($D31,$A$234:$C$241,3,0)),(DC31+DD31))*(IF($D31=6,DF31,((MIN((VLOOKUP($D31,$A$234:$E$241,5,0)),DF31)))))))))/IF(AND($D31=2,'ראשי-פרטים כלליים וריכוז הוצאות'!$D$66&lt;&gt;4),1.2,1)</f>
        <v>0</v>
      </c>
      <c r="DI31" s="227"/>
      <c r="DJ31" s="228"/>
      <c r="DK31" s="222"/>
      <c r="DL31" s="226"/>
      <c r="DM31" s="187">
        <f t="shared" si="18"/>
        <v>0</v>
      </c>
      <c r="DN31" s="15">
        <f>+(IF(OR($B31=0,$C31=0,$D31=0,$DC$2&gt;$ES$1),0,IF(OR(DI31=0,DK31=0,DL31=0),0,MIN((VLOOKUP($D31,$A$234:$C$241,3,0))*(IF($D31=6,DL31,DK31))*((MIN((VLOOKUP($D31,$A$234:$E$241,5,0)),(IF($D31=6,DK31,DL31))))),MIN((VLOOKUP($D31,$A$234:$C$241,3,0)),(DI31+DJ31))*(IF($D31=6,DL31,((MIN((VLOOKUP($D31,$A$234:$E$241,5,0)),DL31)))))))))/IF(AND($D31=2,'ראשי-פרטים כלליים וריכוז הוצאות'!$D$66&lt;&gt;4),1.2,1)</f>
        <v>0</v>
      </c>
      <c r="DO31" s="227"/>
      <c r="DP31" s="228"/>
      <c r="DQ31" s="222"/>
      <c r="DR31" s="226"/>
      <c r="DS31" s="187">
        <f t="shared" si="19"/>
        <v>0</v>
      </c>
      <c r="DT31" s="15">
        <f>+(IF(OR($B31=0,$C31=0,$D31=0,$DC$2&gt;$ES$1),0,IF(OR(DO31=0,DQ31=0,DR31=0),0,MIN((VLOOKUP($D31,$A$234:$C$241,3,0))*(IF($D31=6,DR31,DQ31))*((MIN((VLOOKUP($D31,$A$234:$E$241,5,0)),(IF($D31=6,DQ31,DR31))))),MIN((VLOOKUP($D31,$A$234:$C$241,3,0)),(DO31+DP31))*(IF($D31=6,DR31,((MIN((VLOOKUP($D31,$A$234:$E$241,5,0)),DR31)))))))))/IF(AND($D31=2,'ראשי-פרטים כלליים וריכוז הוצאות'!$D$66&lt;&gt;4),1.2,1)</f>
        <v>0</v>
      </c>
      <c r="DU31" s="227"/>
      <c r="DV31" s="228"/>
      <c r="DW31" s="222"/>
      <c r="DX31" s="226"/>
      <c r="DY31" s="187">
        <f t="shared" si="20"/>
        <v>0</v>
      </c>
      <c r="DZ31" s="15">
        <f>+(IF(OR($B31=0,$C31=0,$D31=0,$DC$2&gt;$ES$1),0,IF(OR(DU31=0,DW31=0,DX31=0),0,MIN((VLOOKUP($D31,$A$234:$C$241,3,0))*(IF($D31=6,DX31,DW31))*((MIN((VLOOKUP($D31,$A$234:$E$241,5,0)),(IF($D31=6,DW31,DX31))))),MIN((VLOOKUP($D31,$A$234:$C$241,3,0)),(DU31+DV31))*(IF($D31=6,DX31,((MIN((VLOOKUP($D31,$A$234:$E$241,5,0)),DX31)))))))))/IF(AND($D31=2,'ראשי-פרטים כלליים וריכוז הוצאות'!$D$66&lt;&gt;4),1.2,1)</f>
        <v>0</v>
      </c>
      <c r="EA31" s="227"/>
      <c r="EB31" s="228"/>
      <c r="EC31" s="222"/>
      <c r="ED31" s="226"/>
      <c r="EE31" s="187">
        <f t="shared" si="21"/>
        <v>0</v>
      </c>
      <c r="EF31" s="15">
        <f>+(IF(OR($B31=0,$C31=0,$D31=0,$DC$2&gt;$ES$1),0,IF(OR(EA31=0,EC31=0,ED31=0),0,MIN((VLOOKUP($D31,$A$234:$C$241,3,0))*(IF($D31=6,ED31,EC31))*((MIN((VLOOKUP($D31,$A$234:$E$241,5,0)),(IF($D31=6,EC31,ED31))))),MIN((VLOOKUP($D31,$A$234:$C$241,3,0)),(EA31+EB31))*(IF($D31=6,ED31,((MIN((VLOOKUP($D31,$A$234:$E$241,5,0)),ED31)))))))))/IF(AND($D31=2,'ראשי-פרטים כלליים וריכוז הוצאות'!$D$66&lt;&gt;4),1.2,1)</f>
        <v>0</v>
      </c>
      <c r="EG31" s="227"/>
      <c r="EH31" s="228"/>
      <c r="EI31" s="222"/>
      <c r="EJ31" s="226"/>
      <c r="EK31" s="187">
        <f t="shared" si="22"/>
        <v>0</v>
      </c>
      <c r="EL31" s="15">
        <f>+(IF(OR($B31=0,$C31=0,$D31=0,$DC$2&gt;$ES$1),0,IF(OR(EG31=0,EI31=0,EJ31=0),0,MIN((VLOOKUP($D31,$A$234:$C$241,3,0))*(IF($D31=6,EJ31,EI31))*((MIN((VLOOKUP($D31,$A$234:$E$241,5,0)),(IF($D31=6,EI31,EJ31))))),MIN((VLOOKUP($D31,$A$234:$C$241,3,0)),(EG31+EH31))*(IF($D31=6,EJ31,((MIN((VLOOKUP($D31,$A$234:$E$241,5,0)),EJ31)))))))))/IF(AND($D31=2,'ראשי-פרטים כלליים וריכוז הוצאות'!$D$66&lt;&gt;4),1.2,1)</f>
        <v>0</v>
      </c>
      <c r="EM31" s="227"/>
      <c r="EN31" s="228"/>
      <c r="EO31" s="222"/>
      <c r="EP31" s="226"/>
      <c r="EQ31" s="187">
        <f t="shared" si="23"/>
        <v>0</v>
      </c>
      <c r="ER31" s="15">
        <f>+(IF(OR($B31=0,$C31=0,$D31=0,$DC$2&gt;$ES$1),0,IF(OR(EM31=0,EO31=0,EP31=0),0,MIN((VLOOKUP($D31,$A$234:$C$241,3,0))*(IF($D31=6,EP31,EO31))*((MIN((VLOOKUP($D31,$A$234:$E$241,5,0)),(IF($D31=6,EO31,EP31))))),MIN((VLOOKUP($D31,$A$234:$C$241,3,0)),(EM31+EN31))*(IF($D31=6,EP31,((MIN((VLOOKUP($D31,$A$234:$E$241,5,0)),EP31)))))))))/IF(AND($D31=2,'ראשי-פרטים כלליים וריכוז הוצאות'!$D$66&lt;&gt;4),1.2,1)</f>
        <v>0</v>
      </c>
      <c r="ES31" s="62">
        <f t="shared" si="24"/>
        <v>0</v>
      </c>
      <c r="ET31" s="183">
        <f t="shared" si="25"/>
        <v>9.9999999999999995E-7</v>
      </c>
      <c r="EU31" s="184">
        <f t="shared" si="26"/>
        <v>0</v>
      </c>
      <c r="EV31" s="62">
        <f t="shared" si="27"/>
        <v>0</v>
      </c>
      <c r="EW31" s="62">
        <v>0</v>
      </c>
      <c r="EX31" s="15">
        <f t="shared" si="28"/>
        <v>0</v>
      </c>
      <c r="EY31" s="219"/>
      <c r="EZ31" s="62">
        <f>MIN(EX31+EY31*ET31*ES31/$FA$1/IF(AND($D31=2,'ראשי-פרטים כלליים וריכוז הוצאות'!$D$66&lt;&gt;4),1.2,1),IF($D31&gt;0,VLOOKUP($D31,$A$234:$C$241,3,0)*12*EU31,0))</f>
        <v>0</v>
      </c>
      <c r="FA31" s="229"/>
      <c r="FB31" s="293">
        <f t="shared" si="29"/>
        <v>0</v>
      </c>
      <c r="FC31" s="296">
        <f t="shared" si="30"/>
        <v>0</v>
      </c>
      <c r="FD31" s="62">
        <f t="shared" si="31"/>
        <v>0</v>
      </c>
      <c r="FE31" s="62">
        <f t="shared" si="32"/>
        <v>0</v>
      </c>
      <c r="FF31" s="184">
        <f t="shared" si="33"/>
        <v>0</v>
      </c>
      <c r="FG31" s="62">
        <f t="shared" si="34"/>
        <v>0</v>
      </c>
      <c r="FH31" s="62">
        <f t="shared" si="35"/>
        <v>0</v>
      </c>
      <c r="FI31" s="274"/>
      <c r="FJ31" s="274"/>
      <c r="FK31" s="297"/>
    </row>
    <row r="32" spans="1:167" s="6" customFormat="1" ht="24" customHeight="1" x14ac:dyDescent="0.2">
      <c r="A32" s="112">
        <v>29</v>
      </c>
      <c r="B32" s="229"/>
      <c r="C32" s="229"/>
      <c r="D32" s="230"/>
      <c r="E32" s="220"/>
      <c r="F32" s="221"/>
      <c r="G32" s="222"/>
      <c r="H32" s="223"/>
      <c r="I32" s="187">
        <f t="shared" si="0"/>
        <v>0</v>
      </c>
      <c r="J32" s="15">
        <f>(IF(OR($B32=0,$C32=0,$D32=0,$E$2&gt;$ES$1),0,IF(OR($E32=0,$G32=0,$H32=0),0,MIN((VLOOKUP($D32,$A$234:$C$241,3,0))*(IF($D32=6,$H32,$G32))*((MIN((VLOOKUP($D32,$A$234:$E$241,5,0)),(IF($D32=6,$G32,$H32))))),MIN((VLOOKUP($D32,$A$234:$C$241,3,0)),($E32+$F32))*(IF($D32=6,$H32,((MIN((VLOOKUP($D32,$A$234:$E$241,5,0)),$H32)))))))))/IF(AND($D32=2,'ראשי-פרטים כלליים וריכוז הוצאות'!$D$66&lt;&gt;4),1.2,1)</f>
        <v>0</v>
      </c>
      <c r="K32" s="224"/>
      <c r="L32" s="225"/>
      <c r="M32" s="222"/>
      <c r="N32" s="226"/>
      <c r="O32" s="187">
        <f t="shared" si="1"/>
        <v>0</v>
      </c>
      <c r="P32" s="15">
        <f>+(IF(OR($B32=0,$C32=0,$D32=0,$K$2&gt;$ES$1),0,IF(OR($K32=0,$M32=0,$N32=0),0,MIN((VLOOKUP($D32,$A$234:$C$241,3,0))*(IF($D32=6,$N32,$M32))*((MIN((VLOOKUP($D32,$A$234:$E$241,5,0)),(IF($D32=6,$M32,$N32))))),MIN((VLOOKUP($D32,$A$234:$C$241,3,0)),($K32+$L32))*(IF($D32=6,$N32,((MIN((VLOOKUP($D32,$A$234:$E$241,5,0)),$N32)))))))))/IF(AND($D32=2,'ראשי-פרטים כלליים וריכוז הוצאות'!$D$66&lt;&gt;4),1.2,1)</f>
        <v>0</v>
      </c>
      <c r="Q32" s="227"/>
      <c r="R32" s="228"/>
      <c r="S32" s="222"/>
      <c r="T32" s="226"/>
      <c r="U32" s="187">
        <f t="shared" si="2"/>
        <v>0</v>
      </c>
      <c r="V32" s="15">
        <f>+(IF(OR($B32=0,$C32=0,$D32=0,$Q$2&gt;$ES$1),0,IF(OR(Q32=0,S32=0,T32=0),0,MIN((VLOOKUP($D32,$A$234:$C$241,3,0))*(IF($D32=6,T32,S32))*((MIN((VLOOKUP($D32,$A$234:$E$241,5,0)),(IF($D32=6,S32,T32))))),MIN((VLOOKUP($D32,$A$234:$C$241,3,0)),(Q32+R32))*(IF($D32=6,T32,((MIN((VLOOKUP($D32,$A$234:$E$241,5,0)),T32)))))))))/IF(AND($D32=2,'ראשי-פרטים כלליים וריכוז הוצאות'!$D$66&lt;&gt;4),1.2,1)</f>
        <v>0</v>
      </c>
      <c r="W32" s="220"/>
      <c r="X32" s="221"/>
      <c r="Y32" s="222"/>
      <c r="Z32" s="226"/>
      <c r="AA32" s="187">
        <f t="shared" si="3"/>
        <v>0</v>
      </c>
      <c r="AB32" s="15">
        <f>+(IF(OR($B32=0,$C32=0,$D32=0,$W$2&gt;$ES$1),0,IF(OR(W32=0,Y32=0,Z32=0),0,MIN((VLOOKUP($D32,$A$234:$C$241,3,0))*(IF($D32=6,Z32,Y32))*((MIN((VLOOKUP($D32,$A$234:$E$241,5,0)),(IF($D32=6,Y32,Z32))))),MIN((VLOOKUP($D32,$A$234:$C$241,3,0)),(W32+X32))*(IF($D32=6,Z32,((MIN((VLOOKUP($D32,$A$234:$E$241,5,0)),Z32)))))))))/IF(AND($D32=2,'ראשי-פרטים כלליים וריכוז הוצאות'!$D$66&lt;&gt;4),1.2,1)</f>
        <v>0</v>
      </c>
      <c r="AC32" s="224"/>
      <c r="AD32" s="225"/>
      <c r="AE32" s="222"/>
      <c r="AF32" s="226"/>
      <c r="AG32" s="187">
        <f t="shared" si="4"/>
        <v>0</v>
      </c>
      <c r="AH32" s="15">
        <f>+(IF(OR($B32=0,$C32=0,$D32=0,$AC$2&gt;$ES$1),0,IF(OR(AC32=0,AE32=0,AF32=0),0,MIN((VLOOKUP($D32,$A$234:$C$241,3,0))*(IF($D32=6,AF32,AE32))*((MIN((VLOOKUP($D32,$A$234:$E$241,5,0)),(IF($D32=6,AE32,AF32))))),MIN((VLOOKUP($D32,$A$234:$C$241,3,0)),(AC32+AD32))*(IF($D32=6,AF32,((MIN((VLOOKUP($D32,$A$234:$E$241,5,0)),AF32)))))))))/IF(AND($D32=2,'ראשי-פרטים כלליים וריכוז הוצאות'!$D$66&lt;&gt;4),1.2,1)</f>
        <v>0</v>
      </c>
      <c r="AI32" s="227"/>
      <c r="AJ32" s="228"/>
      <c r="AK32" s="222"/>
      <c r="AL32" s="226"/>
      <c r="AM32" s="187">
        <f t="shared" si="5"/>
        <v>0</v>
      </c>
      <c r="AN32" s="15">
        <f>+(IF(OR($B32=0,$C32=0,$D32=0,$AI$2&gt;$ES$1),0,IF(OR(AI32=0,AK32=0,AL32=0),0,MIN((VLOOKUP($D32,$A$234:$C$241,3,0))*(IF($D32=6,AL32,AK32))*((MIN((VLOOKUP($D32,$A$234:$E$241,5,0)),(IF($D32=6,AK32,AL32))))),MIN((VLOOKUP($D32,$A$234:$C$241,3,0)),(AI32+AJ32))*(IF($D32=6,AL32,((MIN((VLOOKUP($D32,$A$234:$E$241,5,0)),AL32)))))))))/IF(AND($D32=2,'ראשי-פרטים כלליים וריכוז הוצאות'!$D$66&lt;&gt;4),1.2,1)</f>
        <v>0</v>
      </c>
      <c r="AO32" s="220"/>
      <c r="AP32" s="221"/>
      <c r="AQ32" s="222"/>
      <c r="AR32" s="226"/>
      <c r="AS32" s="187">
        <f t="shared" si="6"/>
        <v>0</v>
      </c>
      <c r="AT32" s="15">
        <f>+(IF(OR($B32=0,$C32=0,$D32=0,$AO$2&gt;$ES$1),0,IF(OR(AO32=0,AQ32=0,AR32=0),0,MIN((VLOOKUP($D32,$A$234:$C$241,3,0))*(IF($D32=6,AR32,AQ32))*((MIN((VLOOKUP($D32,$A$234:$E$241,5,0)),(IF($D32=6,AQ32,AR32))))),MIN((VLOOKUP($D32,$A$234:$C$241,3,0)),(AO32+AP32))*(IF($D32=6,AR32,((MIN((VLOOKUP($D32,$A$234:$E$241,5,0)),AR32)))))))))/IF(AND($D32=2,'ראשי-פרטים כלליים וריכוז הוצאות'!$D$66&lt;&gt;4),1.2,1)</f>
        <v>0</v>
      </c>
      <c r="AU32" s="224"/>
      <c r="AV32" s="225"/>
      <c r="AW32" s="222"/>
      <c r="AX32" s="226"/>
      <c r="AY32" s="187">
        <f t="shared" si="7"/>
        <v>0</v>
      </c>
      <c r="AZ32" s="15">
        <f>+(IF(OR($B32=0,$C32=0,$D32=0,$AU$2&gt;$ES$1),0,IF(OR(AU32=0,AW32=0,AX32=0),0,MIN((VLOOKUP($D32,$A$234:$C$241,3,0))*(IF($D32=6,AX32,AW32))*((MIN((VLOOKUP($D32,$A$234:$E$241,5,0)),(IF($D32=6,AW32,AX32))))),MIN((VLOOKUP($D32,$A$234:$C$241,3,0)),(AU32+AV32))*(IF($D32=6,AX32,((MIN((VLOOKUP($D32,$A$234:$E$241,5,0)),AX32)))))))))/IF(AND($D32=2,'ראשי-פרטים כלליים וריכוז הוצאות'!$D$66&lt;&gt;4),1.2,1)</f>
        <v>0</v>
      </c>
      <c r="BA32" s="227"/>
      <c r="BB32" s="228"/>
      <c r="BC32" s="222"/>
      <c r="BD32" s="226"/>
      <c r="BE32" s="187">
        <f t="shared" si="8"/>
        <v>0</v>
      </c>
      <c r="BF32" s="15">
        <f>+(IF(OR($B32=0,$C32=0,$D32=0,$BA$2&gt;$ES$1),0,IF(OR(BA32=0,BC32=0,BD32=0),0,MIN((VLOOKUP($D32,$A$234:$C$241,3,0))*(IF($D32=6,BD32,BC32))*((MIN((VLOOKUP($D32,$A$234:$E$241,5,0)),(IF($D32=6,BC32,BD32))))),MIN((VLOOKUP($D32,$A$234:$C$241,3,0)),(BA32+BB32))*(IF($D32=6,BD32,((MIN((VLOOKUP($D32,$A$234:$E$241,5,0)),BD32)))))))))/IF(AND($D32=2,'ראשי-פרטים כלליים וריכוז הוצאות'!$D$66&lt;&gt;4),1.2,1)</f>
        <v>0</v>
      </c>
      <c r="BG32" s="227"/>
      <c r="BH32" s="228"/>
      <c r="BI32" s="222"/>
      <c r="BJ32" s="226"/>
      <c r="BK32" s="187">
        <f t="shared" si="9"/>
        <v>0</v>
      </c>
      <c r="BL32" s="15">
        <f>+(IF(OR($B32=0,$C32=0,$D32=0,$BG$2&gt;$ES$1),0,IF(OR(BG32=0,BI32=0,BJ32=0),0,MIN((VLOOKUP($D32,$A$234:$C$241,3,0))*(IF($D32=6,BJ32,BI32))*((MIN((VLOOKUP($D32,$A$234:$E$241,5,0)),(IF($D32=6,BI32,BJ32))))),MIN((VLOOKUP($D32,$A$234:$C$241,3,0)),(BG32+BH32))*(IF($D32=6,BJ32,((MIN((VLOOKUP($D32,$A$234:$E$241,5,0)),BJ32)))))))))/IF(AND($D32=2,'ראשי-פרטים כלליים וריכוז הוצאות'!$D$66&lt;&gt;4),1.2,1)</f>
        <v>0</v>
      </c>
      <c r="BM32" s="227"/>
      <c r="BN32" s="228"/>
      <c r="BO32" s="222"/>
      <c r="BP32" s="226"/>
      <c r="BQ32" s="187">
        <f t="shared" si="10"/>
        <v>0</v>
      </c>
      <c r="BR32" s="15">
        <f>+(IF(OR($B32=0,$C32=0,$D32=0,$BM$2&gt;$ES$1),0,IF(OR(BM32=0,BO32=0,BP32=0),0,MIN((VLOOKUP($D32,$A$234:$C$241,3,0))*(IF($D32=6,BP32,BO32))*((MIN((VLOOKUP($D32,$A$234:$E$241,5,0)),(IF($D32=6,BO32,BP32))))),MIN((VLOOKUP($D32,$A$234:$C$241,3,0)),(BM32+BN32))*(IF($D32=6,BP32,((MIN((VLOOKUP($D32,$A$234:$E$241,5,0)),BP32)))))))))/IF(AND($D32=2,'ראשי-פרטים כלליים וריכוז הוצאות'!$D$66&lt;&gt;4),1.2,1)</f>
        <v>0</v>
      </c>
      <c r="BS32" s="227"/>
      <c r="BT32" s="228"/>
      <c r="BU32" s="222"/>
      <c r="BV32" s="226"/>
      <c r="BW32" s="187">
        <f t="shared" si="11"/>
        <v>0</v>
      </c>
      <c r="BX32" s="15">
        <f>+(IF(OR($B32=0,$C32=0,$D32=0,$BS$2&gt;$ES$1),0,IF(OR(BS32=0,BU32=0,BV32=0),0,MIN((VLOOKUP($D32,$A$234:$C$241,3,0))*(IF($D32=6,BV32,BU32))*((MIN((VLOOKUP($D32,$A$234:$E$241,5,0)),(IF($D32=6,BU32,BV32))))),MIN((VLOOKUP($D32,$A$234:$C$241,3,0)),(BS32+BT32))*(IF($D32=6,BV32,((MIN((VLOOKUP($D32,$A$234:$E$241,5,0)),BV32)))))))))/IF(AND($D32=2,'ראשי-פרטים כלליים וריכוז הוצאות'!$D$66&lt;&gt;4),1.2,1)</f>
        <v>0</v>
      </c>
      <c r="BY32" s="227"/>
      <c r="BZ32" s="228"/>
      <c r="CA32" s="222"/>
      <c r="CB32" s="226"/>
      <c r="CC32" s="187">
        <f t="shared" si="12"/>
        <v>0</v>
      </c>
      <c r="CD32" s="15">
        <f>+(IF(OR($B32=0,$C32=0,$D32=0,$BY$2&gt;$ES$1),0,IF(OR(BY32=0,CA32=0,CB32=0),0,MIN((VLOOKUP($D32,$A$234:$C$241,3,0))*(IF($D32=6,CB32,CA32))*((MIN((VLOOKUP($D32,$A$234:$E$241,5,0)),(IF($D32=6,CA32,CB32))))),MIN((VLOOKUP($D32,$A$234:$C$241,3,0)),(BY32+BZ32))*(IF($D32=6,CB32,((MIN((VLOOKUP($D32,$A$234:$E$241,5,0)),CB32)))))))))/IF(AND($D32=2,'ראשי-פרטים כלליים וריכוז הוצאות'!$D$66&lt;&gt;4),1.2,1)</f>
        <v>0</v>
      </c>
      <c r="CE32" s="227"/>
      <c r="CF32" s="228"/>
      <c r="CG32" s="222"/>
      <c r="CH32" s="226"/>
      <c r="CI32" s="187">
        <f t="shared" si="13"/>
        <v>0</v>
      </c>
      <c r="CJ32" s="15">
        <f>+(IF(OR($B32=0,$C32=0,$D32=0,$CE$2&gt;$ES$1),0,IF(OR(CE32=0,CG32=0,CH32=0),0,MIN((VLOOKUP($D32,$A$234:$C$241,3,0))*(IF($D32=6,CH32,CG32))*((MIN((VLOOKUP($D32,$A$234:$E$241,5,0)),(IF($D32=6,CG32,CH32))))),MIN((VLOOKUP($D32,$A$234:$C$241,3,0)),(CE32+CF32))*(IF($D32=6,CH32,((MIN((VLOOKUP($D32,$A$234:$E$241,5,0)),CH32)))))))))/IF(AND($D32=2,'ראשי-פרטים כלליים וריכוז הוצאות'!$D$66&lt;&gt;4),1.2,1)</f>
        <v>0</v>
      </c>
      <c r="CK32" s="227"/>
      <c r="CL32" s="228"/>
      <c r="CM32" s="222"/>
      <c r="CN32" s="226"/>
      <c r="CO32" s="187">
        <f t="shared" si="14"/>
        <v>0</v>
      </c>
      <c r="CP32" s="15">
        <f>+(IF(OR($B32=0,$C32=0,$D32=0,$CK$2&gt;$ES$1),0,IF(OR(CK32=0,CM32=0,CN32=0),0,MIN((VLOOKUP($D32,$A$234:$C$241,3,0))*(IF($D32=6,CN32,CM32))*((MIN((VLOOKUP($D32,$A$234:$E$241,5,0)),(IF($D32=6,CM32,CN32))))),MIN((VLOOKUP($D32,$A$234:$C$241,3,0)),(CK32+CL32))*(IF($D32=6,CN32,((MIN((VLOOKUP($D32,$A$234:$E$241,5,0)),CN32)))))))))/IF(AND($D32=2,'ראשי-פרטים כלליים וריכוז הוצאות'!$D$66&lt;&gt;4),1.2,1)</f>
        <v>0</v>
      </c>
      <c r="CQ32" s="227"/>
      <c r="CR32" s="228"/>
      <c r="CS32" s="222"/>
      <c r="CT32" s="226"/>
      <c r="CU32" s="187">
        <f t="shared" si="15"/>
        <v>0</v>
      </c>
      <c r="CV32" s="15">
        <f>+(IF(OR($B32=0,$C32=0,$D32=0,$CQ$2&gt;$ES$1),0,IF(OR(CQ32=0,CS32=0,CT32=0),0,MIN((VLOOKUP($D32,$A$234:$C$241,3,0))*(IF($D32=6,CT32,CS32))*((MIN((VLOOKUP($D32,$A$234:$E$241,5,0)),(IF($D32=6,CS32,CT32))))),MIN((VLOOKUP($D32,$A$234:$C$241,3,0)),(CQ32+CR32))*(IF($D32=6,CT32,((MIN((VLOOKUP($D32,$A$234:$E$241,5,0)),CT32)))))))))/IF(AND($D32=2,'ראשי-פרטים כלליים וריכוז הוצאות'!$D$66&lt;&gt;4),1.2,1)</f>
        <v>0</v>
      </c>
      <c r="CW32" s="227"/>
      <c r="CX32" s="228"/>
      <c r="CY32" s="222"/>
      <c r="CZ32" s="226"/>
      <c r="DA32" s="187">
        <f t="shared" si="16"/>
        <v>0</v>
      </c>
      <c r="DB32" s="15">
        <f>+(IF(OR($B32=0,$C32=0,$D32=0,$CW$2&gt;$ES$1),0,IF(OR(CW32=0,CY32=0,CZ32=0),0,MIN((VLOOKUP($D32,$A$234:$C$241,3,0))*(IF($D32=6,CZ32,CY32))*((MIN((VLOOKUP($D32,$A$234:$E$241,5,0)),(IF($D32=6,CY32,CZ32))))),MIN((VLOOKUP($D32,$A$234:$C$241,3,0)),(CW32+CX32))*(IF($D32=6,CZ32,((MIN((VLOOKUP($D32,$A$234:$E$241,5,0)),CZ32)))))))))/IF(AND($D32=2,'ראשי-פרטים כלליים וריכוז הוצאות'!$D$66&lt;&gt;4),1.2,1)</f>
        <v>0</v>
      </c>
      <c r="DC32" s="227"/>
      <c r="DD32" s="228"/>
      <c r="DE32" s="222"/>
      <c r="DF32" s="226"/>
      <c r="DG32" s="187">
        <f t="shared" si="17"/>
        <v>0</v>
      </c>
      <c r="DH32" s="15">
        <f>+(IF(OR($B32=0,$C32=0,$D32=0,$DC$2&gt;$ES$1),0,IF(OR(DC32=0,DE32=0,DF32=0),0,MIN((VLOOKUP($D32,$A$234:$C$241,3,0))*(IF($D32=6,DF32,DE32))*((MIN((VLOOKUP($D32,$A$234:$E$241,5,0)),(IF($D32=6,DE32,DF32))))),MIN((VLOOKUP($D32,$A$234:$C$241,3,0)),(DC32+DD32))*(IF($D32=6,DF32,((MIN((VLOOKUP($D32,$A$234:$E$241,5,0)),DF32)))))))))/IF(AND($D32=2,'ראשי-פרטים כלליים וריכוז הוצאות'!$D$66&lt;&gt;4),1.2,1)</f>
        <v>0</v>
      </c>
      <c r="DI32" s="227"/>
      <c r="DJ32" s="228"/>
      <c r="DK32" s="222"/>
      <c r="DL32" s="226"/>
      <c r="DM32" s="187">
        <f t="shared" si="18"/>
        <v>0</v>
      </c>
      <c r="DN32" s="15">
        <f>+(IF(OR($B32=0,$C32=0,$D32=0,$DC$2&gt;$ES$1),0,IF(OR(DI32=0,DK32=0,DL32=0),0,MIN((VLOOKUP($D32,$A$234:$C$241,3,0))*(IF($D32=6,DL32,DK32))*((MIN((VLOOKUP($D32,$A$234:$E$241,5,0)),(IF($D32=6,DK32,DL32))))),MIN((VLOOKUP($D32,$A$234:$C$241,3,0)),(DI32+DJ32))*(IF($D32=6,DL32,((MIN((VLOOKUP($D32,$A$234:$E$241,5,0)),DL32)))))))))/IF(AND($D32=2,'ראשי-פרטים כלליים וריכוז הוצאות'!$D$66&lt;&gt;4),1.2,1)</f>
        <v>0</v>
      </c>
      <c r="DO32" s="227"/>
      <c r="DP32" s="228"/>
      <c r="DQ32" s="222"/>
      <c r="DR32" s="226"/>
      <c r="DS32" s="187">
        <f t="shared" si="19"/>
        <v>0</v>
      </c>
      <c r="DT32" s="15">
        <f>+(IF(OR($B32=0,$C32=0,$D32=0,$DC$2&gt;$ES$1),0,IF(OR(DO32=0,DQ32=0,DR32=0),0,MIN((VLOOKUP($D32,$A$234:$C$241,3,0))*(IF($D32=6,DR32,DQ32))*((MIN((VLOOKUP($D32,$A$234:$E$241,5,0)),(IF($D32=6,DQ32,DR32))))),MIN((VLOOKUP($D32,$A$234:$C$241,3,0)),(DO32+DP32))*(IF($D32=6,DR32,((MIN((VLOOKUP($D32,$A$234:$E$241,5,0)),DR32)))))))))/IF(AND($D32=2,'ראשי-פרטים כלליים וריכוז הוצאות'!$D$66&lt;&gt;4),1.2,1)</f>
        <v>0</v>
      </c>
      <c r="DU32" s="227"/>
      <c r="DV32" s="228"/>
      <c r="DW32" s="222"/>
      <c r="DX32" s="226"/>
      <c r="DY32" s="187">
        <f t="shared" si="20"/>
        <v>0</v>
      </c>
      <c r="DZ32" s="15">
        <f>+(IF(OR($B32=0,$C32=0,$D32=0,$DC$2&gt;$ES$1),0,IF(OR(DU32=0,DW32=0,DX32=0),0,MIN((VLOOKUP($D32,$A$234:$C$241,3,0))*(IF($D32=6,DX32,DW32))*((MIN((VLOOKUP($D32,$A$234:$E$241,5,0)),(IF($D32=6,DW32,DX32))))),MIN((VLOOKUP($D32,$A$234:$C$241,3,0)),(DU32+DV32))*(IF($D32=6,DX32,((MIN((VLOOKUP($D32,$A$234:$E$241,5,0)),DX32)))))))))/IF(AND($D32=2,'ראשי-פרטים כלליים וריכוז הוצאות'!$D$66&lt;&gt;4),1.2,1)</f>
        <v>0</v>
      </c>
      <c r="EA32" s="227"/>
      <c r="EB32" s="228"/>
      <c r="EC32" s="222"/>
      <c r="ED32" s="226"/>
      <c r="EE32" s="187">
        <f t="shared" si="21"/>
        <v>0</v>
      </c>
      <c r="EF32" s="15">
        <f>+(IF(OR($B32=0,$C32=0,$D32=0,$DC$2&gt;$ES$1),0,IF(OR(EA32=0,EC32=0,ED32=0),0,MIN((VLOOKUP($D32,$A$234:$C$241,3,0))*(IF($D32=6,ED32,EC32))*((MIN((VLOOKUP($D32,$A$234:$E$241,5,0)),(IF($D32=6,EC32,ED32))))),MIN((VLOOKUP($D32,$A$234:$C$241,3,0)),(EA32+EB32))*(IF($D32=6,ED32,((MIN((VLOOKUP($D32,$A$234:$E$241,5,0)),ED32)))))))))/IF(AND($D32=2,'ראשי-פרטים כלליים וריכוז הוצאות'!$D$66&lt;&gt;4),1.2,1)</f>
        <v>0</v>
      </c>
      <c r="EG32" s="227"/>
      <c r="EH32" s="228"/>
      <c r="EI32" s="222"/>
      <c r="EJ32" s="226"/>
      <c r="EK32" s="187">
        <f t="shared" si="22"/>
        <v>0</v>
      </c>
      <c r="EL32" s="15">
        <f>+(IF(OR($B32=0,$C32=0,$D32=0,$DC$2&gt;$ES$1),0,IF(OR(EG32=0,EI32=0,EJ32=0),0,MIN((VLOOKUP($D32,$A$234:$C$241,3,0))*(IF($D32=6,EJ32,EI32))*((MIN((VLOOKUP($D32,$A$234:$E$241,5,0)),(IF($D32=6,EI32,EJ32))))),MIN((VLOOKUP($D32,$A$234:$C$241,3,0)),(EG32+EH32))*(IF($D32=6,EJ32,((MIN((VLOOKUP($D32,$A$234:$E$241,5,0)),EJ32)))))))))/IF(AND($D32=2,'ראשי-פרטים כלליים וריכוז הוצאות'!$D$66&lt;&gt;4),1.2,1)</f>
        <v>0</v>
      </c>
      <c r="EM32" s="227"/>
      <c r="EN32" s="228"/>
      <c r="EO32" s="222"/>
      <c r="EP32" s="226"/>
      <c r="EQ32" s="187">
        <f t="shared" si="23"/>
        <v>0</v>
      </c>
      <c r="ER32" s="15">
        <f>+(IF(OR($B32=0,$C32=0,$D32=0,$DC$2&gt;$ES$1),0,IF(OR(EM32=0,EO32=0,EP32=0),0,MIN((VLOOKUP($D32,$A$234:$C$241,3,0))*(IF($D32=6,EP32,EO32))*((MIN((VLOOKUP($D32,$A$234:$E$241,5,0)),(IF($D32=6,EO32,EP32))))),MIN((VLOOKUP($D32,$A$234:$C$241,3,0)),(EM32+EN32))*(IF($D32=6,EP32,((MIN((VLOOKUP($D32,$A$234:$E$241,5,0)),EP32)))))))))/IF(AND($D32=2,'ראשי-פרטים כלליים וריכוז הוצאות'!$D$66&lt;&gt;4),1.2,1)</f>
        <v>0</v>
      </c>
      <c r="ES32" s="62">
        <f t="shared" si="24"/>
        <v>0</v>
      </c>
      <c r="ET32" s="183">
        <f t="shared" si="25"/>
        <v>9.9999999999999995E-7</v>
      </c>
      <c r="EU32" s="184">
        <f t="shared" si="26"/>
        <v>0</v>
      </c>
      <c r="EV32" s="62">
        <f t="shared" si="27"/>
        <v>0</v>
      </c>
      <c r="EW32" s="62">
        <v>0</v>
      </c>
      <c r="EX32" s="15">
        <f t="shared" si="28"/>
        <v>0</v>
      </c>
      <c r="EY32" s="219"/>
      <c r="EZ32" s="62">
        <f>MIN(EX32+EY32*ET32*ES32/$FA$1/IF(AND($D32=2,'ראשי-פרטים כלליים וריכוז הוצאות'!$D$66&lt;&gt;4),1.2,1),IF($D32&gt;0,VLOOKUP($D32,$A$234:$C$241,3,0)*12*EU32,0))</f>
        <v>0</v>
      </c>
      <c r="FA32" s="229"/>
      <c r="FB32" s="293">
        <f t="shared" si="29"/>
        <v>0</v>
      </c>
      <c r="FC32" s="296">
        <f t="shared" si="30"/>
        <v>0</v>
      </c>
      <c r="FD32" s="62">
        <f t="shared" si="31"/>
        <v>0</v>
      </c>
      <c r="FE32" s="62">
        <f t="shared" si="32"/>
        <v>0</v>
      </c>
      <c r="FF32" s="184">
        <f t="shared" si="33"/>
        <v>0</v>
      </c>
      <c r="FG32" s="62">
        <f t="shared" si="34"/>
        <v>0</v>
      </c>
      <c r="FH32" s="62">
        <f t="shared" si="35"/>
        <v>0</v>
      </c>
      <c r="FI32" s="274"/>
      <c r="FJ32" s="274"/>
      <c r="FK32" s="297"/>
    </row>
    <row r="33" spans="1:167" s="6" customFormat="1" ht="24" customHeight="1" x14ac:dyDescent="0.2">
      <c r="A33" s="112">
        <v>30</v>
      </c>
      <c r="B33" s="229"/>
      <c r="C33" s="229"/>
      <c r="D33" s="230"/>
      <c r="E33" s="220"/>
      <c r="F33" s="221"/>
      <c r="G33" s="222"/>
      <c r="H33" s="223"/>
      <c r="I33" s="187">
        <f t="shared" si="0"/>
        <v>0</v>
      </c>
      <c r="J33" s="15">
        <f>(IF(OR($B33=0,$C33=0,$D33=0,$E$2&gt;$ES$1),0,IF(OR($E33=0,$G33=0,$H33=0),0,MIN((VLOOKUP($D33,$A$234:$C$241,3,0))*(IF($D33=6,$H33,$G33))*((MIN((VLOOKUP($D33,$A$234:$E$241,5,0)),(IF($D33=6,$G33,$H33))))),MIN((VLOOKUP($D33,$A$234:$C$241,3,0)),($E33+$F33))*(IF($D33=6,$H33,((MIN((VLOOKUP($D33,$A$234:$E$241,5,0)),$H33)))))))))/IF(AND($D33=2,'ראשי-פרטים כלליים וריכוז הוצאות'!$D$66&lt;&gt;4),1.2,1)</f>
        <v>0</v>
      </c>
      <c r="K33" s="224"/>
      <c r="L33" s="225"/>
      <c r="M33" s="222"/>
      <c r="N33" s="226"/>
      <c r="O33" s="187">
        <f t="shared" si="1"/>
        <v>0</v>
      </c>
      <c r="P33" s="15">
        <f>+(IF(OR($B33=0,$C33=0,$D33=0,$K$2&gt;$ES$1),0,IF(OR($K33=0,$M33=0,$N33=0),0,MIN((VLOOKUP($D33,$A$234:$C$241,3,0))*(IF($D33=6,$N33,$M33))*((MIN((VLOOKUP($D33,$A$234:$E$241,5,0)),(IF($D33=6,$M33,$N33))))),MIN((VLOOKUP($D33,$A$234:$C$241,3,0)),($K33+$L33))*(IF($D33=6,$N33,((MIN((VLOOKUP($D33,$A$234:$E$241,5,0)),$N33)))))))))/IF(AND($D33=2,'ראשי-פרטים כלליים וריכוז הוצאות'!$D$66&lt;&gt;4),1.2,1)</f>
        <v>0</v>
      </c>
      <c r="Q33" s="227"/>
      <c r="R33" s="228"/>
      <c r="S33" s="222"/>
      <c r="T33" s="226"/>
      <c r="U33" s="187">
        <f t="shared" si="2"/>
        <v>0</v>
      </c>
      <c r="V33" s="15">
        <f>+(IF(OR($B33=0,$C33=0,$D33=0,$Q$2&gt;$ES$1),0,IF(OR(Q33=0,S33=0,T33=0),0,MIN((VLOOKUP($D33,$A$234:$C$241,3,0))*(IF($D33=6,T33,S33))*((MIN((VLOOKUP($D33,$A$234:$E$241,5,0)),(IF($D33=6,S33,T33))))),MIN((VLOOKUP($D33,$A$234:$C$241,3,0)),(Q33+R33))*(IF($D33=6,T33,((MIN((VLOOKUP($D33,$A$234:$E$241,5,0)),T33)))))))))/IF(AND($D33=2,'ראשי-פרטים כלליים וריכוז הוצאות'!$D$66&lt;&gt;4),1.2,1)</f>
        <v>0</v>
      </c>
      <c r="W33" s="220"/>
      <c r="X33" s="221"/>
      <c r="Y33" s="222"/>
      <c r="Z33" s="226"/>
      <c r="AA33" s="187">
        <f t="shared" si="3"/>
        <v>0</v>
      </c>
      <c r="AB33" s="15">
        <f>+(IF(OR($B33=0,$C33=0,$D33=0,$W$2&gt;$ES$1),0,IF(OR(W33=0,Y33=0,Z33=0),0,MIN((VLOOKUP($D33,$A$234:$C$241,3,0))*(IF($D33=6,Z33,Y33))*((MIN((VLOOKUP($D33,$A$234:$E$241,5,0)),(IF($D33=6,Y33,Z33))))),MIN((VLOOKUP($D33,$A$234:$C$241,3,0)),(W33+X33))*(IF($D33=6,Z33,((MIN((VLOOKUP($D33,$A$234:$E$241,5,0)),Z33)))))))))/IF(AND($D33=2,'ראשי-פרטים כלליים וריכוז הוצאות'!$D$66&lt;&gt;4),1.2,1)</f>
        <v>0</v>
      </c>
      <c r="AC33" s="224"/>
      <c r="AD33" s="225"/>
      <c r="AE33" s="222"/>
      <c r="AF33" s="226"/>
      <c r="AG33" s="187">
        <f t="shared" si="4"/>
        <v>0</v>
      </c>
      <c r="AH33" s="15">
        <f>+(IF(OR($B33=0,$C33=0,$D33=0,$AC$2&gt;$ES$1),0,IF(OR(AC33=0,AE33=0,AF33=0),0,MIN((VLOOKUP($D33,$A$234:$C$241,3,0))*(IF($D33=6,AF33,AE33))*((MIN((VLOOKUP($D33,$A$234:$E$241,5,0)),(IF($D33=6,AE33,AF33))))),MIN((VLOOKUP($D33,$A$234:$C$241,3,0)),(AC33+AD33))*(IF($D33=6,AF33,((MIN((VLOOKUP($D33,$A$234:$E$241,5,0)),AF33)))))))))/IF(AND($D33=2,'ראשי-פרטים כלליים וריכוז הוצאות'!$D$66&lt;&gt;4),1.2,1)</f>
        <v>0</v>
      </c>
      <c r="AI33" s="227"/>
      <c r="AJ33" s="228"/>
      <c r="AK33" s="222"/>
      <c r="AL33" s="226"/>
      <c r="AM33" s="187">
        <f t="shared" si="5"/>
        <v>0</v>
      </c>
      <c r="AN33" s="15">
        <f>+(IF(OR($B33=0,$C33=0,$D33=0,$AI$2&gt;$ES$1),0,IF(OR(AI33=0,AK33=0,AL33=0),0,MIN((VLOOKUP($D33,$A$234:$C$241,3,0))*(IF($D33=6,AL33,AK33))*((MIN((VLOOKUP($D33,$A$234:$E$241,5,0)),(IF($D33=6,AK33,AL33))))),MIN((VLOOKUP($D33,$A$234:$C$241,3,0)),(AI33+AJ33))*(IF($D33=6,AL33,((MIN((VLOOKUP($D33,$A$234:$E$241,5,0)),AL33)))))))))/IF(AND($D33=2,'ראשי-פרטים כלליים וריכוז הוצאות'!$D$66&lt;&gt;4),1.2,1)</f>
        <v>0</v>
      </c>
      <c r="AO33" s="220"/>
      <c r="AP33" s="221"/>
      <c r="AQ33" s="222"/>
      <c r="AR33" s="226"/>
      <c r="AS33" s="187">
        <f t="shared" si="6"/>
        <v>0</v>
      </c>
      <c r="AT33" s="15">
        <f>+(IF(OR($B33=0,$C33=0,$D33=0,$AO$2&gt;$ES$1),0,IF(OR(AO33=0,AQ33=0,AR33=0),0,MIN((VLOOKUP($D33,$A$234:$C$241,3,0))*(IF($D33=6,AR33,AQ33))*((MIN((VLOOKUP($D33,$A$234:$E$241,5,0)),(IF($D33=6,AQ33,AR33))))),MIN((VLOOKUP($D33,$A$234:$C$241,3,0)),(AO33+AP33))*(IF($D33=6,AR33,((MIN((VLOOKUP($D33,$A$234:$E$241,5,0)),AR33)))))))))/IF(AND($D33=2,'ראשי-פרטים כלליים וריכוז הוצאות'!$D$66&lt;&gt;4),1.2,1)</f>
        <v>0</v>
      </c>
      <c r="AU33" s="224"/>
      <c r="AV33" s="225"/>
      <c r="AW33" s="222"/>
      <c r="AX33" s="226"/>
      <c r="AY33" s="187">
        <f t="shared" si="7"/>
        <v>0</v>
      </c>
      <c r="AZ33" s="15">
        <f>+(IF(OR($B33=0,$C33=0,$D33=0,$AU$2&gt;$ES$1),0,IF(OR(AU33=0,AW33=0,AX33=0),0,MIN((VLOOKUP($D33,$A$234:$C$241,3,0))*(IF($D33=6,AX33,AW33))*((MIN((VLOOKUP($D33,$A$234:$E$241,5,0)),(IF($D33=6,AW33,AX33))))),MIN((VLOOKUP($D33,$A$234:$C$241,3,0)),(AU33+AV33))*(IF($D33=6,AX33,((MIN((VLOOKUP($D33,$A$234:$E$241,5,0)),AX33)))))))))/IF(AND($D33=2,'ראשי-פרטים כלליים וריכוז הוצאות'!$D$66&lt;&gt;4),1.2,1)</f>
        <v>0</v>
      </c>
      <c r="BA33" s="227"/>
      <c r="BB33" s="228"/>
      <c r="BC33" s="222"/>
      <c r="BD33" s="226"/>
      <c r="BE33" s="187">
        <f t="shared" si="8"/>
        <v>0</v>
      </c>
      <c r="BF33" s="15">
        <f>+(IF(OR($B33=0,$C33=0,$D33=0,$BA$2&gt;$ES$1),0,IF(OR(BA33=0,BC33=0,BD33=0),0,MIN((VLOOKUP($D33,$A$234:$C$241,3,0))*(IF($D33=6,BD33,BC33))*((MIN((VLOOKUP($D33,$A$234:$E$241,5,0)),(IF($D33=6,BC33,BD33))))),MIN((VLOOKUP($D33,$A$234:$C$241,3,0)),(BA33+BB33))*(IF($D33=6,BD33,((MIN((VLOOKUP($D33,$A$234:$E$241,5,0)),BD33)))))))))/IF(AND($D33=2,'ראשי-פרטים כלליים וריכוז הוצאות'!$D$66&lt;&gt;4),1.2,1)</f>
        <v>0</v>
      </c>
      <c r="BG33" s="227"/>
      <c r="BH33" s="228"/>
      <c r="BI33" s="222"/>
      <c r="BJ33" s="226"/>
      <c r="BK33" s="187">
        <f t="shared" si="9"/>
        <v>0</v>
      </c>
      <c r="BL33" s="15">
        <f>+(IF(OR($B33=0,$C33=0,$D33=0,$BG$2&gt;$ES$1),0,IF(OR(BG33=0,BI33=0,BJ33=0),0,MIN((VLOOKUP($D33,$A$234:$C$241,3,0))*(IF($D33=6,BJ33,BI33))*((MIN((VLOOKUP($D33,$A$234:$E$241,5,0)),(IF($D33=6,BI33,BJ33))))),MIN((VLOOKUP($D33,$A$234:$C$241,3,0)),(BG33+BH33))*(IF($D33=6,BJ33,((MIN((VLOOKUP($D33,$A$234:$E$241,5,0)),BJ33)))))))))/IF(AND($D33=2,'ראשי-פרטים כלליים וריכוז הוצאות'!$D$66&lt;&gt;4),1.2,1)</f>
        <v>0</v>
      </c>
      <c r="BM33" s="227"/>
      <c r="BN33" s="228"/>
      <c r="BO33" s="222"/>
      <c r="BP33" s="226"/>
      <c r="BQ33" s="187">
        <f t="shared" si="10"/>
        <v>0</v>
      </c>
      <c r="BR33" s="15">
        <f>+(IF(OR($B33=0,$C33=0,$D33=0,$BM$2&gt;$ES$1),0,IF(OR(BM33=0,BO33=0,BP33=0),0,MIN((VLOOKUP($D33,$A$234:$C$241,3,0))*(IF($D33=6,BP33,BO33))*((MIN((VLOOKUP($D33,$A$234:$E$241,5,0)),(IF($D33=6,BO33,BP33))))),MIN((VLOOKUP($D33,$A$234:$C$241,3,0)),(BM33+BN33))*(IF($D33=6,BP33,((MIN((VLOOKUP($D33,$A$234:$E$241,5,0)),BP33)))))))))/IF(AND($D33=2,'ראשי-פרטים כלליים וריכוז הוצאות'!$D$66&lt;&gt;4),1.2,1)</f>
        <v>0</v>
      </c>
      <c r="BS33" s="227"/>
      <c r="BT33" s="228"/>
      <c r="BU33" s="222"/>
      <c r="BV33" s="226"/>
      <c r="BW33" s="187">
        <f t="shared" si="11"/>
        <v>0</v>
      </c>
      <c r="BX33" s="15">
        <f>+(IF(OR($B33=0,$C33=0,$D33=0,$BS$2&gt;$ES$1),0,IF(OR(BS33=0,BU33=0,BV33=0),0,MIN((VLOOKUP($D33,$A$234:$C$241,3,0))*(IF($D33=6,BV33,BU33))*((MIN((VLOOKUP($D33,$A$234:$E$241,5,0)),(IF($D33=6,BU33,BV33))))),MIN((VLOOKUP($D33,$A$234:$C$241,3,0)),(BS33+BT33))*(IF($D33=6,BV33,((MIN((VLOOKUP($D33,$A$234:$E$241,5,0)),BV33)))))))))/IF(AND($D33=2,'ראשי-פרטים כלליים וריכוז הוצאות'!$D$66&lt;&gt;4),1.2,1)</f>
        <v>0</v>
      </c>
      <c r="BY33" s="227"/>
      <c r="BZ33" s="228"/>
      <c r="CA33" s="222"/>
      <c r="CB33" s="226"/>
      <c r="CC33" s="187">
        <f t="shared" si="12"/>
        <v>0</v>
      </c>
      <c r="CD33" s="15">
        <f>+(IF(OR($B33=0,$C33=0,$D33=0,$BY$2&gt;$ES$1),0,IF(OR(BY33=0,CA33=0,CB33=0),0,MIN((VLOOKUP($D33,$A$234:$C$241,3,0))*(IF($D33=6,CB33,CA33))*((MIN((VLOOKUP($D33,$A$234:$E$241,5,0)),(IF($D33=6,CA33,CB33))))),MIN((VLOOKUP($D33,$A$234:$C$241,3,0)),(BY33+BZ33))*(IF($D33=6,CB33,((MIN((VLOOKUP($D33,$A$234:$E$241,5,0)),CB33)))))))))/IF(AND($D33=2,'ראשי-פרטים כלליים וריכוז הוצאות'!$D$66&lt;&gt;4),1.2,1)</f>
        <v>0</v>
      </c>
      <c r="CE33" s="227"/>
      <c r="CF33" s="228"/>
      <c r="CG33" s="222"/>
      <c r="CH33" s="226"/>
      <c r="CI33" s="187">
        <f t="shared" si="13"/>
        <v>0</v>
      </c>
      <c r="CJ33" s="15">
        <f>+(IF(OR($B33=0,$C33=0,$D33=0,$CE$2&gt;$ES$1),0,IF(OR(CE33=0,CG33=0,CH33=0),0,MIN((VLOOKUP($D33,$A$234:$C$241,3,0))*(IF($D33=6,CH33,CG33))*((MIN((VLOOKUP($D33,$A$234:$E$241,5,0)),(IF($D33=6,CG33,CH33))))),MIN((VLOOKUP($D33,$A$234:$C$241,3,0)),(CE33+CF33))*(IF($D33=6,CH33,((MIN((VLOOKUP($D33,$A$234:$E$241,5,0)),CH33)))))))))/IF(AND($D33=2,'ראשי-פרטים כלליים וריכוז הוצאות'!$D$66&lt;&gt;4),1.2,1)</f>
        <v>0</v>
      </c>
      <c r="CK33" s="227"/>
      <c r="CL33" s="228"/>
      <c r="CM33" s="222"/>
      <c r="CN33" s="226"/>
      <c r="CO33" s="187">
        <f t="shared" si="14"/>
        <v>0</v>
      </c>
      <c r="CP33" s="15">
        <f>+(IF(OR($B33=0,$C33=0,$D33=0,$CK$2&gt;$ES$1),0,IF(OR(CK33=0,CM33=0,CN33=0),0,MIN((VLOOKUP($D33,$A$234:$C$241,3,0))*(IF($D33=6,CN33,CM33))*((MIN((VLOOKUP($D33,$A$234:$E$241,5,0)),(IF($D33=6,CM33,CN33))))),MIN((VLOOKUP($D33,$A$234:$C$241,3,0)),(CK33+CL33))*(IF($D33=6,CN33,((MIN((VLOOKUP($D33,$A$234:$E$241,5,0)),CN33)))))))))/IF(AND($D33=2,'ראשי-פרטים כלליים וריכוז הוצאות'!$D$66&lt;&gt;4),1.2,1)</f>
        <v>0</v>
      </c>
      <c r="CQ33" s="227"/>
      <c r="CR33" s="228"/>
      <c r="CS33" s="222"/>
      <c r="CT33" s="226"/>
      <c r="CU33" s="187">
        <f t="shared" si="15"/>
        <v>0</v>
      </c>
      <c r="CV33" s="15">
        <f>+(IF(OR($B33=0,$C33=0,$D33=0,$CQ$2&gt;$ES$1),0,IF(OR(CQ33=0,CS33=0,CT33=0),0,MIN((VLOOKUP($D33,$A$234:$C$241,3,0))*(IF($D33=6,CT33,CS33))*((MIN((VLOOKUP($D33,$A$234:$E$241,5,0)),(IF($D33=6,CS33,CT33))))),MIN((VLOOKUP($D33,$A$234:$C$241,3,0)),(CQ33+CR33))*(IF($D33=6,CT33,((MIN((VLOOKUP($D33,$A$234:$E$241,5,0)),CT33)))))))))/IF(AND($D33=2,'ראשי-פרטים כלליים וריכוז הוצאות'!$D$66&lt;&gt;4),1.2,1)</f>
        <v>0</v>
      </c>
      <c r="CW33" s="227"/>
      <c r="CX33" s="228"/>
      <c r="CY33" s="222"/>
      <c r="CZ33" s="226"/>
      <c r="DA33" s="187">
        <f t="shared" si="16"/>
        <v>0</v>
      </c>
      <c r="DB33" s="15">
        <f>+(IF(OR($B33=0,$C33=0,$D33=0,$CW$2&gt;$ES$1),0,IF(OR(CW33=0,CY33=0,CZ33=0),0,MIN((VLOOKUP($D33,$A$234:$C$241,3,0))*(IF($D33=6,CZ33,CY33))*((MIN((VLOOKUP($D33,$A$234:$E$241,5,0)),(IF($D33=6,CY33,CZ33))))),MIN((VLOOKUP($D33,$A$234:$C$241,3,0)),(CW33+CX33))*(IF($D33=6,CZ33,((MIN((VLOOKUP($D33,$A$234:$E$241,5,0)),CZ33)))))))))/IF(AND($D33=2,'ראשי-פרטים כלליים וריכוז הוצאות'!$D$66&lt;&gt;4),1.2,1)</f>
        <v>0</v>
      </c>
      <c r="DC33" s="227"/>
      <c r="DD33" s="228"/>
      <c r="DE33" s="222"/>
      <c r="DF33" s="226"/>
      <c r="DG33" s="187">
        <f t="shared" si="17"/>
        <v>0</v>
      </c>
      <c r="DH33" s="15">
        <f>+(IF(OR($B33=0,$C33=0,$D33=0,$DC$2&gt;$ES$1),0,IF(OR(DC33=0,DE33=0,DF33=0),0,MIN((VLOOKUP($D33,$A$234:$C$241,3,0))*(IF($D33=6,DF33,DE33))*((MIN((VLOOKUP($D33,$A$234:$E$241,5,0)),(IF($D33=6,DE33,DF33))))),MIN((VLOOKUP($D33,$A$234:$C$241,3,0)),(DC33+DD33))*(IF($D33=6,DF33,((MIN((VLOOKUP($D33,$A$234:$E$241,5,0)),DF33)))))))))/IF(AND($D33=2,'ראשי-פרטים כלליים וריכוז הוצאות'!$D$66&lt;&gt;4),1.2,1)</f>
        <v>0</v>
      </c>
      <c r="DI33" s="227"/>
      <c r="DJ33" s="228"/>
      <c r="DK33" s="222"/>
      <c r="DL33" s="226"/>
      <c r="DM33" s="187">
        <f t="shared" si="18"/>
        <v>0</v>
      </c>
      <c r="DN33" s="15">
        <f>+(IF(OR($B33=0,$C33=0,$D33=0,$DC$2&gt;$ES$1),0,IF(OR(DI33=0,DK33=0,DL33=0),0,MIN((VLOOKUP($D33,$A$234:$C$241,3,0))*(IF($D33=6,DL33,DK33))*((MIN((VLOOKUP($D33,$A$234:$E$241,5,0)),(IF($D33=6,DK33,DL33))))),MIN((VLOOKUP($D33,$A$234:$C$241,3,0)),(DI33+DJ33))*(IF($D33=6,DL33,((MIN((VLOOKUP($D33,$A$234:$E$241,5,0)),DL33)))))))))/IF(AND($D33=2,'ראשי-פרטים כלליים וריכוז הוצאות'!$D$66&lt;&gt;4),1.2,1)</f>
        <v>0</v>
      </c>
      <c r="DO33" s="227"/>
      <c r="DP33" s="228"/>
      <c r="DQ33" s="222"/>
      <c r="DR33" s="226"/>
      <c r="DS33" s="187">
        <f t="shared" si="19"/>
        <v>0</v>
      </c>
      <c r="DT33" s="15">
        <f>+(IF(OR($B33=0,$C33=0,$D33=0,$DC$2&gt;$ES$1),0,IF(OR(DO33=0,DQ33=0,DR33=0),0,MIN((VLOOKUP($D33,$A$234:$C$241,3,0))*(IF($D33=6,DR33,DQ33))*((MIN((VLOOKUP($D33,$A$234:$E$241,5,0)),(IF($D33=6,DQ33,DR33))))),MIN((VLOOKUP($D33,$A$234:$C$241,3,0)),(DO33+DP33))*(IF($D33=6,DR33,((MIN((VLOOKUP($D33,$A$234:$E$241,5,0)),DR33)))))))))/IF(AND($D33=2,'ראשי-פרטים כלליים וריכוז הוצאות'!$D$66&lt;&gt;4),1.2,1)</f>
        <v>0</v>
      </c>
      <c r="DU33" s="227"/>
      <c r="DV33" s="228"/>
      <c r="DW33" s="222"/>
      <c r="DX33" s="226"/>
      <c r="DY33" s="187">
        <f t="shared" si="20"/>
        <v>0</v>
      </c>
      <c r="DZ33" s="15">
        <f>+(IF(OR($B33=0,$C33=0,$D33=0,$DC$2&gt;$ES$1),0,IF(OR(DU33=0,DW33=0,DX33=0),0,MIN((VLOOKUP($D33,$A$234:$C$241,3,0))*(IF($D33=6,DX33,DW33))*((MIN((VLOOKUP($D33,$A$234:$E$241,5,0)),(IF($D33=6,DW33,DX33))))),MIN((VLOOKUP($D33,$A$234:$C$241,3,0)),(DU33+DV33))*(IF($D33=6,DX33,((MIN((VLOOKUP($D33,$A$234:$E$241,5,0)),DX33)))))))))/IF(AND($D33=2,'ראשי-פרטים כלליים וריכוז הוצאות'!$D$66&lt;&gt;4),1.2,1)</f>
        <v>0</v>
      </c>
      <c r="EA33" s="227"/>
      <c r="EB33" s="228"/>
      <c r="EC33" s="222"/>
      <c r="ED33" s="226"/>
      <c r="EE33" s="187">
        <f t="shared" si="21"/>
        <v>0</v>
      </c>
      <c r="EF33" s="15">
        <f>+(IF(OR($B33=0,$C33=0,$D33=0,$DC$2&gt;$ES$1),0,IF(OR(EA33=0,EC33=0,ED33=0),0,MIN((VLOOKUP($D33,$A$234:$C$241,3,0))*(IF($D33=6,ED33,EC33))*((MIN((VLOOKUP($D33,$A$234:$E$241,5,0)),(IF($D33=6,EC33,ED33))))),MIN((VLOOKUP($D33,$A$234:$C$241,3,0)),(EA33+EB33))*(IF($D33=6,ED33,((MIN((VLOOKUP($D33,$A$234:$E$241,5,0)),ED33)))))))))/IF(AND($D33=2,'ראשי-פרטים כלליים וריכוז הוצאות'!$D$66&lt;&gt;4),1.2,1)</f>
        <v>0</v>
      </c>
      <c r="EG33" s="227"/>
      <c r="EH33" s="228"/>
      <c r="EI33" s="222"/>
      <c r="EJ33" s="226"/>
      <c r="EK33" s="187">
        <f t="shared" si="22"/>
        <v>0</v>
      </c>
      <c r="EL33" s="15">
        <f>+(IF(OR($B33=0,$C33=0,$D33=0,$DC$2&gt;$ES$1),0,IF(OR(EG33=0,EI33=0,EJ33=0),0,MIN((VLOOKUP($D33,$A$234:$C$241,3,0))*(IF($D33=6,EJ33,EI33))*((MIN((VLOOKUP($D33,$A$234:$E$241,5,0)),(IF($D33=6,EI33,EJ33))))),MIN((VLOOKUP($D33,$A$234:$C$241,3,0)),(EG33+EH33))*(IF($D33=6,EJ33,((MIN((VLOOKUP($D33,$A$234:$E$241,5,0)),EJ33)))))))))/IF(AND($D33=2,'ראשי-פרטים כלליים וריכוז הוצאות'!$D$66&lt;&gt;4),1.2,1)</f>
        <v>0</v>
      </c>
      <c r="EM33" s="227"/>
      <c r="EN33" s="228"/>
      <c r="EO33" s="222"/>
      <c r="EP33" s="226"/>
      <c r="EQ33" s="187">
        <f t="shared" si="23"/>
        <v>0</v>
      </c>
      <c r="ER33" s="15">
        <f>+(IF(OR($B33=0,$C33=0,$D33=0,$DC$2&gt;$ES$1),0,IF(OR(EM33=0,EO33=0,EP33=0),0,MIN((VLOOKUP($D33,$A$234:$C$241,3,0))*(IF($D33=6,EP33,EO33))*((MIN((VLOOKUP($D33,$A$234:$E$241,5,0)),(IF($D33=6,EO33,EP33))))),MIN((VLOOKUP($D33,$A$234:$C$241,3,0)),(EM33+EN33))*(IF($D33=6,EP33,((MIN((VLOOKUP($D33,$A$234:$E$241,5,0)),EP33)))))))))/IF(AND($D33=2,'ראשי-פרטים כלליים וריכוז הוצאות'!$D$66&lt;&gt;4),1.2,1)</f>
        <v>0</v>
      </c>
      <c r="ES33" s="62">
        <f t="shared" si="24"/>
        <v>0</v>
      </c>
      <c r="ET33" s="183">
        <f t="shared" si="25"/>
        <v>9.9999999999999995E-7</v>
      </c>
      <c r="EU33" s="184">
        <f t="shared" si="26"/>
        <v>0</v>
      </c>
      <c r="EV33" s="62">
        <f t="shared" si="27"/>
        <v>0</v>
      </c>
      <c r="EW33" s="62">
        <v>0</v>
      </c>
      <c r="EX33" s="15">
        <f t="shared" si="28"/>
        <v>0</v>
      </c>
      <c r="EY33" s="219"/>
      <c r="EZ33" s="62">
        <f>MIN(EX33+EY33*ET33*ES33/$FA$1/IF(AND($D33=2,'ראשי-פרטים כלליים וריכוז הוצאות'!$D$66&lt;&gt;4),1.2,1),IF($D33&gt;0,VLOOKUP($D33,$A$234:$C$241,3,0)*12*EU33,0))</f>
        <v>0</v>
      </c>
      <c r="FA33" s="229"/>
      <c r="FB33" s="293">
        <f t="shared" si="29"/>
        <v>0</v>
      </c>
      <c r="FC33" s="296">
        <f t="shared" si="30"/>
        <v>0</v>
      </c>
      <c r="FD33" s="62">
        <f t="shared" si="31"/>
        <v>0</v>
      </c>
      <c r="FE33" s="62">
        <f t="shared" si="32"/>
        <v>0</v>
      </c>
      <c r="FF33" s="184">
        <f t="shared" si="33"/>
        <v>0</v>
      </c>
      <c r="FG33" s="62">
        <f t="shared" si="34"/>
        <v>0</v>
      </c>
      <c r="FH33" s="62">
        <f t="shared" si="35"/>
        <v>0</v>
      </c>
      <c r="FI33" s="274"/>
      <c r="FJ33" s="274"/>
      <c r="FK33" s="297"/>
    </row>
    <row r="34" spans="1:167" s="6" customFormat="1" ht="24" customHeight="1" x14ac:dyDescent="0.2">
      <c r="A34" s="112">
        <v>31</v>
      </c>
      <c r="B34" s="229"/>
      <c r="C34" s="229"/>
      <c r="D34" s="230"/>
      <c r="E34" s="220"/>
      <c r="F34" s="221"/>
      <c r="G34" s="222"/>
      <c r="H34" s="223"/>
      <c r="I34" s="187">
        <f t="shared" si="0"/>
        <v>0</v>
      </c>
      <c r="J34" s="15">
        <f>(IF(OR($B34=0,$C34=0,$D34=0,$E$2&gt;$ES$1),0,IF(OR($E34=0,$G34=0,$H34=0),0,MIN((VLOOKUP($D34,$A$234:$C$241,3,0))*(IF($D34=6,$H34,$G34))*((MIN((VLOOKUP($D34,$A$234:$E$241,5,0)),(IF($D34=6,$G34,$H34))))),MIN((VLOOKUP($D34,$A$234:$C$241,3,0)),($E34+$F34))*(IF($D34=6,$H34,((MIN((VLOOKUP($D34,$A$234:$E$241,5,0)),$H34)))))))))/IF(AND($D34=2,'ראשי-פרטים כלליים וריכוז הוצאות'!$D$66&lt;&gt;4),1.2,1)</f>
        <v>0</v>
      </c>
      <c r="K34" s="224"/>
      <c r="L34" s="225"/>
      <c r="M34" s="222"/>
      <c r="N34" s="226"/>
      <c r="O34" s="187">
        <f t="shared" si="1"/>
        <v>0</v>
      </c>
      <c r="P34" s="15">
        <f>+(IF(OR($B34=0,$C34=0,$D34=0,$K$2&gt;$ES$1),0,IF(OR($K34=0,$M34=0,$N34=0),0,MIN((VLOOKUP($D34,$A$234:$C$241,3,0))*(IF($D34=6,$N34,$M34))*((MIN((VLOOKUP($D34,$A$234:$E$241,5,0)),(IF($D34=6,$M34,$N34))))),MIN((VLOOKUP($D34,$A$234:$C$241,3,0)),($K34+$L34))*(IF($D34=6,$N34,((MIN((VLOOKUP($D34,$A$234:$E$241,5,0)),$N34)))))))))/IF(AND($D34=2,'ראשי-פרטים כלליים וריכוז הוצאות'!$D$66&lt;&gt;4),1.2,1)</f>
        <v>0</v>
      </c>
      <c r="Q34" s="227"/>
      <c r="R34" s="228"/>
      <c r="S34" s="222"/>
      <c r="T34" s="226"/>
      <c r="U34" s="187">
        <f t="shared" si="2"/>
        <v>0</v>
      </c>
      <c r="V34" s="15">
        <f>+(IF(OR($B34=0,$C34=0,$D34=0,$Q$2&gt;$ES$1),0,IF(OR(Q34=0,S34=0,T34=0),0,MIN((VLOOKUP($D34,$A$234:$C$241,3,0))*(IF($D34=6,T34,S34))*((MIN((VLOOKUP($D34,$A$234:$E$241,5,0)),(IF($D34=6,S34,T34))))),MIN((VLOOKUP($D34,$A$234:$C$241,3,0)),(Q34+R34))*(IF($D34=6,T34,((MIN((VLOOKUP($D34,$A$234:$E$241,5,0)),T34)))))))))/IF(AND($D34=2,'ראשי-פרטים כלליים וריכוז הוצאות'!$D$66&lt;&gt;4),1.2,1)</f>
        <v>0</v>
      </c>
      <c r="W34" s="220"/>
      <c r="X34" s="221"/>
      <c r="Y34" s="222"/>
      <c r="Z34" s="226"/>
      <c r="AA34" s="187">
        <f t="shared" si="3"/>
        <v>0</v>
      </c>
      <c r="AB34" s="15">
        <f>+(IF(OR($B34=0,$C34=0,$D34=0,$W$2&gt;$ES$1),0,IF(OR(W34=0,Y34=0,Z34=0),0,MIN((VLOOKUP($D34,$A$234:$C$241,3,0))*(IF($D34=6,Z34,Y34))*((MIN((VLOOKUP($D34,$A$234:$E$241,5,0)),(IF($D34=6,Y34,Z34))))),MIN((VLOOKUP($D34,$A$234:$C$241,3,0)),(W34+X34))*(IF($D34=6,Z34,((MIN((VLOOKUP($D34,$A$234:$E$241,5,0)),Z34)))))))))/IF(AND($D34=2,'ראשי-פרטים כלליים וריכוז הוצאות'!$D$66&lt;&gt;4),1.2,1)</f>
        <v>0</v>
      </c>
      <c r="AC34" s="224"/>
      <c r="AD34" s="225"/>
      <c r="AE34" s="222"/>
      <c r="AF34" s="226"/>
      <c r="AG34" s="187">
        <f t="shared" si="4"/>
        <v>0</v>
      </c>
      <c r="AH34" s="15">
        <f>+(IF(OR($B34=0,$C34=0,$D34=0,$AC$2&gt;$ES$1),0,IF(OR(AC34=0,AE34=0,AF34=0),0,MIN((VLOOKUP($D34,$A$234:$C$241,3,0))*(IF($D34=6,AF34,AE34))*((MIN((VLOOKUP($D34,$A$234:$E$241,5,0)),(IF($D34=6,AE34,AF34))))),MIN((VLOOKUP($D34,$A$234:$C$241,3,0)),(AC34+AD34))*(IF($D34=6,AF34,((MIN((VLOOKUP($D34,$A$234:$E$241,5,0)),AF34)))))))))/IF(AND($D34=2,'ראשי-פרטים כלליים וריכוז הוצאות'!$D$66&lt;&gt;4),1.2,1)</f>
        <v>0</v>
      </c>
      <c r="AI34" s="227"/>
      <c r="AJ34" s="228"/>
      <c r="AK34" s="222"/>
      <c r="AL34" s="226"/>
      <c r="AM34" s="187">
        <f t="shared" si="5"/>
        <v>0</v>
      </c>
      <c r="AN34" s="15">
        <f>+(IF(OR($B34=0,$C34=0,$D34=0,$AI$2&gt;$ES$1),0,IF(OR(AI34=0,AK34=0,AL34=0),0,MIN((VLOOKUP($D34,$A$234:$C$241,3,0))*(IF($D34=6,AL34,AK34))*((MIN((VLOOKUP($D34,$A$234:$E$241,5,0)),(IF($D34=6,AK34,AL34))))),MIN((VLOOKUP($D34,$A$234:$C$241,3,0)),(AI34+AJ34))*(IF($D34=6,AL34,((MIN((VLOOKUP($D34,$A$234:$E$241,5,0)),AL34)))))))))/IF(AND($D34=2,'ראשי-פרטים כלליים וריכוז הוצאות'!$D$66&lt;&gt;4),1.2,1)</f>
        <v>0</v>
      </c>
      <c r="AO34" s="220"/>
      <c r="AP34" s="221"/>
      <c r="AQ34" s="222"/>
      <c r="AR34" s="226"/>
      <c r="AS34" s="187">
        <f t="shared" si="6"/>
        <v>0</v>
      </c>
      <c r="AT34" s="15">
        <f>+(IF(OR($B34=0,$C34=0,$D34=0,$AO$2&gt;$ES$1),0,IF(OR(AO34=0,AQ34=0,AR34=0),0,MIN((VLOOKUP($D34,$A$234:$C$241,3,0))*(IF($D34=6,AR34,AQ34))*((MIN((VLOOKUP($D34,$A$234:$E$241,5,0)),(IF($D34=6,AQ34,AR34))))),MIN((VLOOKUP($D34,$A$234:$C$241,3,0)),(AO34+AP34))*(IF($D34=6,AR34,((MIN((VLOOKUP($D34,$A$234:$E$241,5,0)),AR34)))))))))/IF(AND($D34=2,'ראשי-פרטים כלליים וריכוז הוצאות'!$D$66&lt;&gt;4),1.2,1)</f>
        <v>0</v>
      </c>
      <c r="AU34" s="224"/>
      <c r="AV34" s="225"/>
      <c r="AW34" s="222"/>
      <c r="AX34" s="226"/>
      <c r="AY34" s="187">
        <f t="shared" si="7"/>
        <v>0</v>
      </c>
      <c r="AZ34" s="15">
        <f>+(IF(OR($B34=0,$C34=0,$D34=0,$AU$2&gt;$ES$1),0,IF(OR(AU34=0,AW34=0,AX34=0),0,MIN((VLOOKUP($D34,$A$234:$C$241,3,0))*(IF($D34=6,AX34,AW34))*((MIN((VLOOKUP($D34,$A$234:$E$241,5,0)),(IF($D34=6,AW34,AX34))))),MIN((VLOOKUP($D34,$A$234:$C$241,3,0)),(AU34+AV34))*(IF($D34=6,AX34,((MIN((VLOOKUP($D34,$A$234:$E$241,5,0)),AX34)))))))))/IF(AND($D34=2,'ראשי-פרטים כלליים וריכוז הוצאות'!$D$66&lt;&gt;4),1.2,1)</f>
        <v>0</v>
      </c>
      <c r="BA34" s="227"/>
      <c r="BB34" s="228"/>
      <c r="BC34" s="222"/>
      <c r="BD34" s="226"/>
      <c r="BE34" s="187">
        <f t="shared" si="8"/>
        <v>0</v>
      </c>
      <c r="BF34" s="15">
        <f>+(IF(OR($B34=0,$C34=0,$D34=0,$BA$2&gt;$ES$1),0,IF(OR(BA34=0,BC34=0,BD34=0),0,MIN((VLOOKUP($D34,$A$234:$C$241,3,0))*(IF($D34=6,BD34,BC34))*((MIN((VLOOKUP($D34,$A$234:$E$241,5,0)),(IF($D34=6,BC34,BD34))))),MIN((VLOOKUP($D34,$A$234:$C$241,3,0)),(BA34+BB34))*(IF($D34=6,BD34,((MIN((VLOOKUP($D34,$A$234:$E$241,5,0)),BD34)))))))))/IF(AND($D34=2,'ראשי-פרטים כלליים וריכוז הוצאות'!$D$66&lt;&gt;4),1.2,1)</f>
        <v>0</v>
      </c>
      <c r="BG34" s="227"/>
      <c r="BH34" s="228"/>
      <c r="BI34" s="222"/>
      <c r="BJ34" s="226"/>
      <c r="BK34" s="187">
        <f t="shared" si="9"/>
        <v>0</v>
      </c>
      <c r="BL34" s="15">
        <f>+(IF(OR($B34=0,$C34=0,$D34=0,$BG$2&gt;$ES$1),0,IF(OR(BG34=0,BI34=0,BJ34=0),0,MIN((VLOOKUP($D34,$A$234:$C$241,3,0))*(IF($D34=6,BJ34,BI34))*((MIN((VLOOKUP($D34,$A$234:$E$241,5,0)),(IF($D34=6,BI34,BJ34))))),MIN((VLOOKUP($D34,$A$234:$C$241,3,0)),(BG34+BH34))*(IF($D34=6,BJ34,((MIN((VLOOKUP($D34,$A$234:$E$241,5,0)),BJ34)))))))))/IF(AND($D34=2,'ראשי-פרטים כלליים וריכוז הוצאות'!$D$66&lt;&gt;4),1.2,1)</f>
        <v>0</v>
      </c>
      <c r="BM34" s="227"/>
      <c r="BN34" s="228"/>
      <c r="BO34" s="222"/>
      <c r="BP34" s="226"/>
      <c r="BQ34" s="187">
        <f t="shared" si="10"/>
        <v>0</v>
      </c>
      <c r="BR34" s="15">
        <f>+(IF(OR($B34=0,$C34=0,$D34=0,$BM$2&gt;$ES$1),0,IF(OR(BM34=0,BO34=0,BP34=0),0,MIN((VLOOKUP($D34,$A$234:$C$241,3,0))*(IF($D34=6,BP34,BO34))*((MIN((VLOOKUP($D34,$A$234:$E$241,5,0)),(IF($D34=6,BO34,BP34))))),MIN((VLOOKUP($D34,$A$234:$C$241,3,0)),(BM34+BN34))*(IF($D34=6,BP34,((MIN((VLOOKUP($D34,$A$234:$E$241,5,0)),BP34)))))))))/IF(AND($D34=2,'ראשי-פרטים כלליים וריכוז הוצאות'!$D$66&lt;&gt;4),1.2,1)</f>
        <v>0</v>
      </c>
      <c r="BS34" s="227"/>
      <c r="BT34" s="228"/>
      <c r="BU34" s="222"/>
      <c r="BV34" s="226"/>
      <c r="BW34" s="187">
        <f t="shared" si="11"/>
        <v>0</v>
      </c>
      <c r="BX34" s="15">
        <f>+(IF(OR($B34=0,$C34=0,$D34=0,$BS$2&gt;$ES$1),0,IF(OR(BS34=0,BU34=0,BV34=0),0,MIN((VLOOKUP($D34,$A$234:$C$241,3,0))*(IF($D34=6,BV34,BU34))*((MIN((VLOOKUP($D34,$A$234:$E$241,5,0)),(IF($D34=6,BU34,BV34))))),MIN((VLOOKUP($D34,$A$234:$C$241,3,0)),(BS34+BT34))*(IF($D34=6,BV34,((MIN((VLOOKUP($D34,$A$234:$E$241,5,0)),BV34)))))))))/IF(AND($D34=2,'ראשי-פרטים כלליים וריכוז הוצאות'!$D$66&lt;&gt;4),1.2,1)</f>
        <v>0</v>
      </c>
      <c r="BY34" s="227"/>
      <c r="BZ34" s="228"/>
      <c r="CA34" s="222"/>
      <c r="CB34" s="226"/>
      <c r="CC34" s="187">
        <f t="shared" si="12"/>
        <v>0</v>
      </c>
      <c r="CD34" s="15">
        <f>+(IF(OR($B34=0,$C34=0,$D34=0,$BY$2&gt;$ES$1),0,IF(OR(BY34=0,CA34=0,CB34=0),0,MIN((VLOOKUP($D34,$A$234:$C$241,3,0))*(IF($D34=6,CB34,CA34))*((MIN((VLOOKUP($D34,$A$234:$E$241,5,0)),(IF($D34=6,CA34,CB34))))),MIN((VLOOKUP($D34,$A$234:$C$241,3,0)),(BY34+BZ34))*(IF($D34=6,CB34,((MIN((VLOOKUP($D34,$A$234:$E$241,5,0)),CB34)))))))))/IF(AND($D34=2,'ראשי-פרטים כלליים וריכוז הוצאות'!$D$66&lt;&gt;4),1.2,1)</f>
        <v>0</v>
      </c>
      <c r="CE34" s="227"/>
      <c r="CF34" s="228"/>
      <c r="CG34" s="222"/>
      <c r="CH34" s="226"/>
      <c r="CI34" s="187">
        <f t="shared" si="13"/>
        <v>0</v>
      </c>
      <c r="CJ34" s="15">
        <f>+(IF(OR($B34=0,$C34=0,$D34=0,$CE$2&gt;$ES$1),0,IF(OR(CE34=0,CG34=0,CH34=0),0,MIN((VLOOKUP($D34,$A$234:$C$241,3,0))*(IF($D34=6,CH34,CG34))*((MIN((VLOOKUP($D34,$A$234:$E$241,5,0)),(IF($D34=6,CG34,CH34))))),MIN((VLOOKUP($D34,$A$234:$C$241,3,0)),(CE34+CF34))*(IF($D34=6,CH34,((MIN((VLOOKUP($D34,$A$234:$E$241,5,0)),CH34)))))))))/IF(AND($D34=2,'ראשי-פרטים כלליים וריכוז הוצאות'!$D$66&lt;&gt;4),1.2,1)</f>
        <v>0</v>
      </c>
      <c r="CK34" s="227"/>
      <c r="CL34" s="228"/>
      <c r="CM34" s="222"/>
      <c r="CN34" s="226"/>
      <c r="CO34" s="187">
        <f t="shared" si="14"/>
        <v>0</v>
      </c>
      <c r="CP34" s="15">
        <f>+(IF(OR($B34=0,$C34=0,$D34=0,$CK$2&gt;$ES$1),0,IF(OR(CK34=0,CM34=0,CN34=0),0,MIN((VLOOKUP($D34,$A$234:$C$241,3,0))*(IF($D34=6,CN34,CM34))*((MIN((VLOOKUP($D34,$A$234:$E$241,5,0)),(IF($D34=6,CM34,CN34))))),MIN((VLOOKUP($D34,$A$234:$C$241,3,0)),(CK34+CL34))*(IF($D34=6,CN34,((MIN((VLOOKUP($D34,$A$234:$E$241,5,0)),CN34)))))))))/IF(AND($D34=2,'ראשי-פרטים כלליים וריכוז הוצאות'!$D$66&lt;&gt;4),1.2,1)</f>
        <v>0</v>
      </c>
      <c r="CQ34" s="227"/>
      <c r="CR34" s="228"/>
      <c r="CS34" s="222"/>
      <c r="CT34" s="226"/>
      <c r="CU34" s="187">
        <f t="shared" si="15"/>
        <v>0</v>
      </c>
      <c r="CV34" s="15">
        <f>+(IF(OR($B34=0,$C34=0,$D34=0,$CQ$2&gt;$ES$1),0,IF(OR(CQ34=0,CS34=0,CT34=0),0,MIN((VLOOKUP($D34,$A$234:$C$241,3,0))*(IF($D34=6,CT34,CS34))*((MIN((VLOOKUP($D34,$A$234:$E$241,5,0)),(IF($D34=6,CS34,CT34))))),MIN((VLOOKUP($D34,$A$234:$C$241,3,0)),(CQ34+CR34))*(IF($D34=6,CT34,((MIN((VLOOKUP($D34,$A$234:$E$241,5,0)),CT34)))))))))/IF(AND($D34=2,'ראשי-פרטים כלליים וריכוז הוצאות'!$D$66&lt;&gt;4),1.2,1)</f>
        <v>0</v>
      </c>
      <c r="CW34" s="227"/>
      <c r="CX34" s="228"/>
      <c r="CY34" s="222"/>
      <c r="CZ34" s="226"/>
      <c r="DA34" s="187">
        <f t="shared" si="16"/>
        <v>0</v>
      </c>
      <c r="DB34" s="15">
        <f>+(IF(OR($B34=0,$C34=0,$D34=0,$CW$2&gt;$ES$1),0,IF(OR(CW34=0,CY34=0,CZ34=0),0,MIN((VLOOKUP($D34,$A$234:$C$241,3,0))*(IF($D34=6,CZ34,CY34))*((MIN((VLOOKUP($D34,$A$234:$E$241,5,0)),(IF($D34=6,CY34,CZ34))))),MIN((VLOOKUP($D34,$A$234:$C$241,3,0)),(CW34+CX34))*(IF($D34=6,CZ34,((MIN((VLOOKUP($D34,$A$234:$E$241,5,0)),CZ34)))))))))/IF(AND($D34=2,'ראשי-פרטים כלליים וריכוז הוצאות'!$D$66&lt;&gt;4),1.2,1)</f>
        <v>0</v>
      </c>
      <c r="DC34" s="227"/>
      <c r="DD34" s="228"/>
      <c r="DE34" s="222"/>
      <c r="DF34" s="226"/>
      <c r="DG34" s="187">
        <f t="shared" si="17"/>
        <v>0</v>
      </c>
      <c r="DH34" s="15">
        <f>+(IF(OR($B34=0,$C34=0,$D34=0,$DC$2&gt;$ES$1),0,IF(OR(DC34=0,DE34=0,DF34=0),0,MIN((VLOOKUP($D34,$A$234:$C$241,3,0))*(IF($D34=6,DF34,DE34))*((MIN((VLOOKUP($D34,$A$234:$E$241,5,0)),(IF($D34=6,DE34,DF34))))),MIN((VLOOKUP($D34,$A$234:$C$241,3,0)),(DC34+DD34))*(IF($D34=6,DF34,((MIN((VLOOKUP($D34,$A$234:$E$241,5,0)),DF34)))))))))/IF(AND($D34=2,'ראשי-פרטים כלליים וריכוז הוצאות'!$D$66&lt;&gt;4),1.2,1)</f>
        <v>0</v>
      </c>
      <c r="DI34" s="227"/>
      <c r="DJ34" s="228"/>
      <c r="DK34" s="222"/>
      <c r="DL34" s="226"/>
      <c r="DM34" s="187">
        <f t="shared" si="18"/>
        <v>0</v>
      </c>
      <c r="DN34" s="15">
        <f>+(IF(OR($B34=0,$C34=0,$D34=0,$DC$2&gt;$ES$1),0,IF(OR(DI34=0,DK34=0,DL34=0),0,MIN((VLOOKUP($D34,$A$234:$C$241,3,0))*(IF($D34=6,DL34,DK34))*((MIN((VLOOKUP($D34,$A$234:$E$241,5,0)),(IF($D34=6,DK34,DL34))))),MIN((VLOOKUP($D34,$A$234:$C$241,3,0)),(DI34+DJ34))*(IF($D34=6,DL34,((MIN((VLOOKUP($D34,$A$234:$E$241,5,0)),DL34)))))))))/IF(AND($D34=2,'ראשי-פרטים כלליים וריכוז הוצאות'!$D$66&lt;&gt;4),1.2,1)</f>
        <v>0</v>
      </c>
      <c r="DO34" s="227"/>
      <c r="DP34" s="228"/>
      <c r="DQ34" s="222"/>
      <c r="DR34" s="226"/>
      <c r="DS34" s="187">
        <f t="shared" si="19"/>
        <v>0</v>
      </c>
      <c r="DT34" s="15">
        <f>+(IF(OR($B34=0,$C34=0,$D34=0,$DC$2&gt;$ES$1),0,IF(OR(DO34=0,DQ34=0,DR34=0),0,MIN((VLOOKUP($D34,$A$234:$C$241,3,0))*(IF($D34=6,DR34,DQ34))*((MIN((VLOOKUP($D34,$A$234:$E$241,5,0)),(IF($D34=6,DQ34,DR34))))),MIN((VLOOKUP($D34,$A$234:$C$241,3,0)),(DO34+DP34))*(IF($D34=6,DR34,((MIN((VLOOKUP($D34,$A$234:$E$241,5,0)),DR34)))))))))/IF(AND($D34=2,'ראשי-פרטים כלליים וריכוז הוצאות'!$D$66&lt;&gt;4),1.2,1)</f>
        <v>0</v>
      </c>
      <c r="DU34" s="227"/>
      <c r="DV34" s="228"/>
      <c r="DW34" s="222"/>
      <c r="DX34" s="226"/>
      <c r="DY34" s="187">
        <f t="shared" si="20"/>
        <v>0</v>
      </c>
      <c r="DZ34" s="15">
        <f>+(IF(OR($B34=0,$C34=0,$D34=0,$DC$2&gt;$ES$1),0,IF(OR(DU34=0,DW34=0,DX34=0),0,MIN((VLOOKUP($D34,$A$234:$C$241,3,0))*(IF($D34=6,DX34,DW34))*((MIN((VLOOKUP($D34,$A$234:$E$241,5,0)),(IF($D34=6,DW34,DX34))))),MIN((VLOOKUP($D34,$A$234:$C$241,3,0)),(DU34+DV34))*(IF($D34=6,DX34,((MIN((VLOOKUP($D34,$A$234:$E$241,5,0)),DX34)))))))))/IF(AND($D34=2,'ראשי-פרטים כלליים וריכוז הוצאות'!$D$66&lt;&gt;4),1.2,1)</f>
        <v>0</v>
      </c>
      <c r="EA34" s="227"/>
      <c r="EB34" s="228"/>
      <c r="EC34" s="222"/>
      <c r="ED34" s="226"/>
      <c r="EE34" s="187">
        <f t="shared" si="21"/>
        <v>0</v>
      </c>
      <c r="EF34" s="15">
        <f>+(IF(OR($B34=0,$C34=0,$D34=0,$DC$2&gt;$ES$1),0,IF(OR(EA34=0,EC34=0,ED34=0),0,MIN((VLOOKUP($D34,$A$234:$C$241,3,0))*(IF($D34=6,ED34,EC34))*((MIN((VLOOKUP($D34,$A$234:$E$241,5,0)),(IF($D34=6,EC34,ED34))))),MIN((VLOOKUP($D34,$A$234:$C$241,3,0)),(EA34+EB34))*(IF($D34=6,ED34,((MIN((VLOOKUP($D34,$A$234:$E$241,5,0)),ED34)))))))))/IF(AND($D34=2,'ראשי-פרטים כלליים וריכוז הוצאות'!$D$66&lt;&gt;4),1.2,1)</f>
        <v>0</v>
      </c>
      <c r="EG34" s="227"/>
      <c r="EH34" s="228"/>
      <c r="EI34" s="222"/>
      <c r="EJ34" s="226"/>
      <c r="EK34" s="187">
        <f t="shared" si="22"/>
        <v>0</v>
      </c>
      <c r="EL34" s="15">
        <f>+(IF(OR($B34=0,$C34=0,$D34=0,$DC$2&gt;$ES$1),0,IF(OR(EG34=0,EI34=0,EJ34=0),0,MIN((VLOOKUP($D34,$A$234:$C$241,3,0))*(IF($D34=6,EJ34,EI34))*((MIN((VLOOKUP($D34,$A$234:$E$241,5,0)),(IF($D34=6,EI34,EJ34))))),MIN((VLOOKUP($D34,$A$234:$C$241,3,0)),(EG34+EH34))*(IF($D34=6,EJ34,((MIN((VLOOKUP($D34,$A$234:$E$241,5,0)),EJ34)))))))))/IF(AND($D34=2,'ראשי-פרטים כלליים וריכוז הוצאות'!$D$66&lt;&gt;4),1.2,1)</f>
        <v>0</v>
      </c>
      <c r="EM34" s="227"/>
      <c r="EN34" s="228"/>
      <c r="EO34" s="222"/>
      <c r="EP34" s="226"/>
      <c r="EQ34" s="187">
        <f t="shared" si="23"/>
        <v>0</v>
      </c>
      <c r="ER34" s="15">
        <f>+(IF(OR($B34=0,$C34=0,$D34=0,$DC$2&gt;$ES$1),0,IF(OR(EM34=0,EO34=0,EP34=0),0,MIN((VLOOKUP($D34,$A$234:$C$241,3,0))*(IF($D34=6,EP34,EO34))*((MIN((VLOOKUP($D34,$A$234:$E$241,5,0)),(IF($D34=6,EO34,EP34))))),MIN((VLOOKUP($D34,$A$234:$C$241,3,0)),(EM34+EN34))*(IF($D34=6,EP34,((MIN((VLOOKUP($D34,$A$234:$E$241,5,0)),EP34)))))))))/IF(AND($D34=2,'ראשי-פרטים כלליים וריכוז הוצאות'!$D$66&lt;&gt;4),1.2,1)</f>
        <v>0</v>
      </c>
      <c r="ES34" s="62">
        <f t="shared" si="24"/>
        <v>0</v>
      </c>
      <c r="ET34" s="183">
        <f t="shared" si="25"/>
        <v>9.9999999999999995E-7</v>
      </c>
      <c r="EU34" s="184">
        <f t="shared" si="26"/>
        <v>0</v>
      </c>
      <c r="EV34" s="62">
        <f t="shared" si="27"/>
        <v>0</v>
      </c>
      <c r="EW34" s="62">
        <v>0</v>
      </c>
      <c r="EX34" s="15">
        <f t="shared" si="28"/>
        <v>0</v>
      </c>
      <c r="EY34" s="219"/>
      <c r="EZ34" s="62">
        <f>MIN(EX34+EY34*ET34*ES34/$FA$1/IF(AND($D34=2,'ראשי-פרטים כלליים וריכוז הוצאות'!$D$66&lt;&gt;4),1.2,1),IF($D34&gt;0,VLOOKUP($D34,$A$234:$C$241,3,0)*12*EU34,0))</f>
        <v>0</v>
      </c>
      <c r="FA34" s="229"/>
      <c r="FB34" s="293">
        <f t="shared" si="29"/>
        <v>0</v>
      </c>
      <c r="FC34" s="296">
        <f t="shared" si="30"/>
        <v>0</v>
      </c>
      <c r="FD34" s="62">
        <f t="shared" si="31"/>
        <v>0</v>
      </c>
      <c r="FE34" s="62">
        <f t="shared" si="32"/>
        <v>0</v>
      </c>
      <c r="FF34" s="184">
        <f t="shared" si="33"/>
        <v>0</v>
      </c>
      <c r="FG34" s="62">
        <f t="shared" si="34"/>
        <v>0</v>
      </c>
      <c r="FH34" s="62">
        <f t="shared" si="35"/>
        <v>0</v>
      </c>
      <c r="FI34" s="274"/>
      <c r="FJ34" s="274"/>
      <c r="FK34" s="297"/>
    </row>
    <row r="35" spans="1:167" s="6" customFormat="1" ht="24" customHeight="1" x14ac:dyDescent="0.2">
      <c r="A35" s="112">
        <v>32</v>
      </c>
      <c r="B35" s="229"/>
      <c r="C35" s="229"/>
      <c r="D35" s="230"/>
      <c r="E35" s="220"/>
      <c r="F35" s="221"/>
      <c r="G35" s="222"/>
      <c r="H35" s="223"/>
      <c r="I35" s="187">
        <f t="shared" si="0"/>
        <v>0</v>
      </c>
      <c r="J35" s="15">
        <f>(IF(OR($B35=0,$C35=0,$D35=0,$E$2&gt;$ES$1),0,IF(OR($E35=0,$G35=0,$H35=0),0,MIN((VLOOKUP($D35,$A$234:$C$241,3,0))*(IF($D35=6,$H35,$G35))*((MIN((VLOOKUP($D35,$A$234:$E$241,5,0)),(IF($D35=6,$G35,$H35))))),MIN((VLOOKUP($D35,$A$234:$C$241,3,0)),($E35+$F35))*(IF($D35=6,$H35,((MIN((VLOOKUP($D35,$A$234:$E$241,5,0)),$H35)))))))))/IF(AND($D35=2,'ראשי-פרטים כלליים וריכוז הוצאות'!$D$66&lt;&gt;4),1.2,1)</f>
        <v>0</v>
      </c>
      <c r="K35" s="224"/>
      <c r="L35" s="225"/>
      <c r="M35" s="222"/>
      <c r="N35" s="226"/>
      <c r="O35" s="187">
        <f t="shared" si="1"/>
        <v>0</v>
      </c>
      <c r="P35" s="15">
        <f>+(IF(OR($B35=0,$C35=0,$D35=0,$K$2&gt;$ES$1),0,IF(OR($K35=0,$M35=0,$N35=0),0,MIN((VLOOKUP($D35,$A$234:$C$241,3,0))*(IF($D35=6,$N35,$M35))*((MIN((VLOOKUP($D35,$A$234:$E$241,5,0)),(IF($D35=6,$M35,$N35))))),MIN((VLOOKUP($D35,$A$234:$C$241,3,0)),($K35+$L35))*(IF($D35=6,$N35,((MIN((VLOOKUP($D35,$A$234:$E$241,5,0)),$N35)))))))))/IF(AND($D35=2,'ראשי-פרטים כלליים וריכוז הוצאות'!$D$66&lt;&gt;4),1.2,1)</f>
        <v>0</v>
      </c>
      <c r="Q35" s="227"/>
      <c r="R35" s="228"/>
      <c r="S35" s="222"/>
      <c r="T35" s="226"/>
      <c r="U35" s="187">
        <f t="shared" si="2"/>
        <v>0</v>
      </c>
      <c r="V35" s="15">
        <f>+(IF(OR($B35=0,$C35=0,$D35=0,$Q$2&gt;$ES$1),0,IF(OR(Q35=0,S35=0,T35=0),0,MIN((VLOOKUP($D35,$A$234:$C$241,3,0))*(IF($D35=6,T35,S35))*((MIN((VLOOKUP($D35,$A$234:$E$241,5,0)),(IF($D35=6,S35,T35))))),MIN((VLOOKUP($D35,$A$234:$C$241,3,0)),(Q35+R35))*(IF($D35=6,T35,((MIN((VLOOKUP($D35,$A$234:$E$241,5,0)),T35)))))))))/IF(AND($D35=2,'ראשי-פרטים כלליים וריכוז הוצאות'!$D$66&lt;&gt;4),1.2,1)</f>
        <v>0</v>
      </c>
      <c r="W35" s="220"/>
      <c r="X35" s="221"/>
      <c r="Y35" s="222"/>
      <c r="Z35" s="226"/>
      <c r="AA35" s="187">
        <f t="shared" si="3"/>
        <v>0</v>
      </c>
      <c r="AB35" s="15">
        <f>+(IF(OR($B35=0,$C35=0,$D35=0,$W$2&gt;$ES$1),0,IF(OR(W35=0,Y35=0,Z35=0),0,MIN((VLOOKUP($D35,$A$234:$C$241,3,0))*(IF($D35=6,Z35,Y35))*((MIN((VLOOKUP($D35,$A$234:$E$241,5,0)),(IF($D35=6,Y35,Z35))))),MIN((VLOOKUP($D35,$A$234:$C$241,3,0)),(W35+X35))*(IF($D35=6,Z35,((MIN((VLOOKUP($D35,$A$234:$E$241,5,0)),Z35)))))))))/IF(AND($D35=2,'ראשי-פרטים כלליים וריכוז הוצאות'!$D$66&lt;&gt;4),1.2,1)</f>
        <v>0</v>
      </c>
      <c r="AC35" s="224"/>
      <c r="AD35" s="225"/>
      <c r="AE35" s="222"/>
      <c r="AF35" s="226"/>
      <c r="AG35" s="187">
        <f t="shared" si="4"/>
        <v>0</v>
      </c>
      <c r="AH35" s="15">
        <f>+(IF(OR($B35=0,$C35=0,$D35=0,$AC$2&gt;$ES$1),0,IF(OR(AC35=0,AE35=0,AF35=0),0,MIN((VLOOKUP($D35,$A$234:$C$241,3,0))*(IF($D35=6,AF35,AE35))*((MIN((VLOOKUP($D35,$A$234:$E$241,5,0)),(IF($D35=6,AE35,AF35))))),MIN((VLOOKUP($D35,$A$234:$C$241,3,0)),(AC35+AD35))*(IF($D35=6,AF35,((MIN((VLOOKUP($D35,$A$234:$E$241,5,0)),AF35)))))))))/IF(AND($D35=2,'ראשי-פרטים כלליים וריכוז הוצאות'!$D$66&lt;&gt;4),1.2,1)</f>
        <v>0</v>
      </c>
      <c r="AI35" s="227"/>
      <c r="AJ35" s="228"/>
      <c r="AK35" s="222"/>
      <c r="AL35" s="226"/>
      <c r="AM35" s="187">
        <f t="shared" si="5"/>
        <v>0</v>
      </c>
      <c r="AN35" s="15">
        <f>+(IF(OR($B35=0,$C35=0,$D35=0,$AI$2&gt;$ES$1),0,IF(OR(AI35=0,AK35=0,AL35=0),0,MIN((VLOOKUP($D35,$A$234:$C$241,3,0))*(IF($D35=6,AL35,AK35))*((MIN((VLOOKUP($D35,$A$234:$E$241,5,0)),(IF($D35=6,AK35,AL35))))),MIN((VLOOKUP($D35,$A$234:$C$241,3,0)),(AI35+AJ35))*(IF($D35=6,AL35,((MIN((VLOOKUP($D35,$A$234:$E$241,5,0)),AL35)))))))))/IF(AND($D35=2,'ראשי-פרטים כלליים וריכוז הוצאות'!$D$66&lt;&gt;4),1.2,1)</f>
        <v>0</v>
      </c>
      <c r="AO35" s="220"/>
      <c r="AP35" s="221"/>
      <c r="AQ35" s="222"/>
      <c r="AR35" s="226"/>
      <c r="AS35" s="187">
        <f t="shared" si="6"/>
        <v>0</v>
      </c>
      <c r="AT35" s="15">
        <f>+(IF(OR($B35=0,$C35=0,$D35=0,$AO$2&gt;$ES$1),0,IF(OR(AO35=0,AQ35=0,AR35=0),0,MIN((VLOOKUP($D35,$A$234:$C$241,3,0))*(IF($D35=6,AR35,AQ35))*((MIN((VLOOKUP($D35,$A$234:$E$241,5,0)),(IF($D35=6,AQ35,AR35))))),MIN((VLOOKUP($D35,$A$234:$C$241,3,0)),(AO35+AP35))*(IF($D35=6,AR35,((MIN((VLOOKUP($D35,$A$234:$E$241,5,0)),AR35)))))))))/IF(AND($D35=2,'ראשי-פרטים כלליים וריכוז הוצאות'!$D$66&lt;&gt;4),1.2,1)</f>
        <v>0</v>
      </c>
      <c r="AU35" s="224"/>
      <c r="AV35" s="225"/>
      <c r="AW35" s="222"/>
      <c r="AX35" s="226"/>
      <c r="AY35" s="187">
        <f t="shared" si="7"/>
        <v>0</v>
      </c>
      <c r="AZ35" s="15">
        <f>+(IF(OR($B35=0,$C35=0,$D35=0,$AU$2&gt;$ES$1),0,IF(OR(AU35=0,AW35=0,AX35=0),0,MIN((VLOOKUP($D35,$A$234:$C$241,3,0))*(IF($D35=6,AX35,AW35))*((MIN((VLOOKUP($D35,$A$234:$E$241,5,0)),(IF($D35=6,AW35,AX35))))),MIN((VLOOKUP($D35,$A$234:$C$241,3,0)),(AU35+AV35))*(IF($D35=6,AX35,((MIN((VLOOKUP($D35,$A$234:$E$241,5,0)),AX35)))))))))/IF(AND($D35=2,'ראשי-פרטים כלליים וריכוז הוצאות'!$D$66&lt;&gt;4),1.2,1)</f>
        <v>0</v>
      </c>
      <c r="BA35" s="227"/>
      <c r="BB35" s="228"/>
      <c r="BC35" s="222"/>
      <c r="BD35" s="226"/>
      <c r="BE35" s="187">
        <f t="shared" si="8"/>
        <v>0</v>
      </c>
      <c r="BF35" s="15">
        <f>+(IF(OR($B35=0,$C35=0,$D35=0,$BA$2&gt;$ES$1),0,IF(OR(BA35=0,BC35=0,BD35=0),0,MIN((VLOOKUP($D35,$A$234:$C$241,3,0))*(IF($D35=6,BD35,BC35))*((MIN((VLOOKUP($D35,$A$234:$E$241,5,0)),(IF($D35=6,BC35,BD35))))),MIN((VLOOKUP($D35,$A$234:$C$241,3,0)),(BA35+BB35))*(IF($D35=6,BD35,((MIN((VLOOKUP($D35,$A$234:$E$241,5,0)),BD35)))))))))/IF(AND($D35=2,'ראשי-פרטים כלליים וריכוז הוצאות'!$D$66&lt;&gt;4),1.2,1)</f>
        <v>0</v>
      </c>
      <c r="BG35" s="227"/>
      <c r="BH35" s="228"/>
      <c r="BI35" s="222"/>
      <c r="BJ35" s="226"/>
      <c r="BK35" s="187">
        <f t="shared" si="9"/>
        <v>0</v>
      </c>
      <c r="BL35" s="15">
        <f>+(IF(OR($B35=0,$C35=0,$D35=0,$BG$2&gt;$ES$1),0,IF(OR(BG35=0,BI35=0,BJ35=0),0,MIN((VLOOKUP($D35,$A$234:$C$241,3,0))*(IF($D35=6,BJ35,BI35))*((MIN((VLOOKUP($D35,$A$234:$E$241,5,0)),(IF($D35=6,BI35,BJ35))))),MIN((VLOOKUP($D35,$A$234:$C$241,3,0)),(BG35+BH35))*(IF($D35=6,BJ35,((MIN((VLOOKUP($D35,$A$234:$E$241,5,0)),BJ35)))))))))/IF(AND($D35=2,'ראשי-פרטים כלליים וריכוז הוצאות'!$D$66&lt;&gt;4),1.2,1)</f>
        <v>0</v>
      </c>
      <c r="BM35" s="227"/>
      <c r="BN35" s="228"/>
      <c r="BO35" s="222"/>
      <c r="BP35" s="226"/>
      <c r="BQ35" s="187">
        <f t="shared" si="10"/>
        <v>0</v>
      </c>
      <c r="BR35" s="15">
        <f>+(IF(OR($B35=0,$C35=0,$D35=0,$BM$2&gt;$ES$1),0,IF(OR(BM35=0,BO35=0,BP35=0),0,MIN((VLOOKUP($D35,$A$234:$C$241,3,0))*(IF($D35=6,BP35,BO35))*((MIN((VLOOKUP($D35,$A$234:$E$241,5,0)),(IF($D35=6,BO35,BP35))))),MIN((VLOOKUP($D35,$A$234:$C$241,3,0)),(BM35+BN35))*(IF($D35=6,BP35,((MIN((VLOOKUP($D35,$A$234:$E$241,5,0)),BP35)))))))))/IF(AND($D35=2,'ראשי-פרטים כלליים וריכוז הוצאות'!$D$66&lt;&gt;4),1.2,1)</f>
        <v>0</v>
      </c>
      <c r="BS35" s="227"/>
      <c r="BT35" s="228"/>
      <c r="BU35" s="222"/>
      <c r="BV35" s="226"/>
      <c r="BW35" s="187">
        <f t="shared" si="11"/>
        <v>0</v>
      </c>
      <c r="BX35" s="15">
        <f>+(IF(OR($B35=0,$C35=0,$D35=0,$BS$2&gt;$ES$1),0,IF(OR(BS35=0,BU35=0,BV35=0),0,MIN((VLOOKUP($D35,$A$234:$C$241,3,0))*(IF($D35=6,BV35,BU35))*((MIN((VLOOKUP($D35,$A$234:$E$241,5,0)),(IF($D35=6,BU35,BV35))))),MIN((VLOOKUP($D35,$A$234:$C$241,3,0)),(BS35+BT35))*(IF($D35=6,BV35,((MIN((VLOOKUP($D35,$A$234:$E$241,5,0)),BV35)))))))))/IF(AND($D35=2,'ראשי-פרטים כלליים וריכוז הוצאות'!$D$66&lt;&gt;4),1.2,1)</f>
        <v>0</v>
      </c>
      <c r="BY35" s="227"/>
      <c r="BZ35" s="228"/>
      <c r="CA35" s="222"/>
      <c r="CB35" s="226"/>
      <c r="CC35" s="187">
        <f t="shared" si="12"/>
        <v>0</v>
      </c>
      <c r="CD35" s="15">
        <f>+(IF(OR($B35=0,$C35=0,$D35=0,$BY$2&gt;$ES$1),0,IF(OR(BY35=0,CA35=0,CB35=0),0,MIN((VLOOKUP($D35,$A$234:$C$241,3,0))*(IF($D35=6,CB35,CA35))*((MIN((VLOOKUP($D35,$A$234:$E$241,5,0)),(IF($D35=6,CA35,CB35))))),MIN((VLOOKUP($D35,$A$234:$C$241,3,0)),(BY35+BZ35))*(IF($D35=6,CB35,((MIN((VLOOKUP($D35,$A$234:$E$241,5,0)),CB35)))))))))/IF(AND($D35=2,'ראשי-פרטים כלליים וריכוז הוצאות'!$D$66&lt;&gt;4),1.2,1)</f>
        <v>0</v>
      </c>
      <c r="CE35" s="227"/>
      <c r="CF35" s="228"/>
      <c r="CG35" s="222"/>
      <c r="CH35" s="226"/>
      <c r="CI35" s="187">
        <f t="shared" si="13"/>
        <v>0</v>
      </c>
      <c r="CJ35" s="15">
        <f>+(IF(OR($B35=0,$C35=0,$D35=0,$CE$2&gt;$ES$1),0,IF(OR(CE35=0,CG35=0,CH35=0),0,MIN((VLOOKUP($D35,$A$234:$C$241,3,0))*(IF($D35=6,CH35,CG35))*((MIN((VLOOKUP($D35,$A$234:$E$241,5,0)),(IF($D35=6,CG35,CH35))))),MIN((VLOOKUP($D35,$A$234:$C$241,3,0)),(CE35+CF35))*(IF($D35=6,CH35,((MIN((VLOOKUP($D35,$A$234:$E$241,5,0)),CH35)))))))))/IF(AND($D35=2,'ראשי-פרטים כלליים וריכוז הוצאות'!$D$66&lt;&gt;4),1.2,1)</f>
        <v>0</v>
      </c>
      <c r="CK35" s="227"/>
      <c r="CL35" s="228"/>
      <c r="CM35" s="222"/>
      <c r="CN35" s="226"/>
      <c r="CO35" s="187">
        <f t="shared" si="14"/>
        <v>0</v>
      </c>
      <c r="CP35" s="15">
        <f>+(IF(OR($B35=0,$C35=0,$D35=0,$CK$2&gt;$ES$1),0,IF(OR(CK35=0,CM35=0,CN35=0),0,MIN((VLOOKUP($D35,$A$234:$C$241,3,0))*(IF($D35=6,CN35,CM35))*((MIN((VLOOKUP($D35,$A$234:$E$241,5,0)),(IF($D35=6,CM35,CN35))))),MIN((VLOOKUP($D35,$A$234:$C$241,3,0)),(CK35+CL35))*(IF($D35=6,CN35,((MIN((VLOOKUP($D35,$A$234:$E$241,5,0)),CN35)))))))))/IF(AND($D35=2,'ראשי-פרטים כלליים וריכוז הוצאות'!$D$66&lt;&gt;4),1.2,1)</f>
        <v>0</v>
      </c>
      <c r="CQ35" s="227"/>
      <c r="CR35" s="228"/>
      <c r="CS35" s="222"/>
      <c r="CT35" s="226"/>
      <c r="CU35" s="187">
        <f t="shared" si="15"/>
        <v>0</v>
      </c>
      <c r="CV35" s="15">
        <f>+(IF(OR($B35=0,$C35=0,$D35=0,$CQ$2&gt;$ES$1),0,IF(OR(CQ35=0,CS35=0,CT35=0),0,MIN((VLOOKUP($D35,$A$234:$C$241,3,0))*(IF($D35=6,CT35,CS35))*((MIN((VLOOKUP($D35,$A$234:$E$241,5,0)),(IF($D35=6,CS35,CT35))))),MIN((VLOOKUP($D35,$A$234:$C$241,3,0)),(CQ35+CR35))*(IF($D35=6,CT35,((MIN((VLOOKUP($D35,$A$234:$E$241,5,0)),CT35)))))))))/IF(AND($D35=2,'ראשי-פרטים כלליים וריכוז הוצאות'!$D$66&lt;&gt;4),1.2,1)</f>
        <v>0</v>
      </c>
      <c r="CW35" s="227"/>
      <c r="CX35" s="228"/>
      <c r="CY35" s="222"/>
      <c r="CZ35" s="226"/>
      <c r="DA35" s="187">
        <f t="shared" si="16"/>
        <v>0</v>
      </c>
      <c r="DB35" s="15">
        <f>+(IF(OR($B35=0,$C35=0,$D35=0,$CW$2&gt;$ES$1),0,IF(OR(CW35=0,CY35=0,CZ35=0),0,MIN((VLOOKUP($D35,$A$234:$C$241,3,0))*(IF($D35=6,CZ35,CY35))*((MIN((VLOOKUP($D35,$A$234:$E$241,5,0)),(IF($D35=6,CY35,CZ35))))),MIN((VLOOKUP($D35,$A$234:$C$241,3,0)),(CW35+CX35))*(IF($D35=6,CZ35,((MIN((VLOOKUP($D35,$A$234:$E$241,5,0)),CZ35)))))))))/IF(AND($D35=2,'ראשי-פרטים כלליים וריכוז הוצאות'!$D$66&lt;&gt;4),1.2,1)</f>
        <v>0</v>
      </c>
      <c r="DC35" s="227"/>
      <c r="DD35" s="228"/>
      <c r="DE35" s="222"/>
      <c r="DF35" s="226"/>
      <c r="DG35" s="187">
        <f t="shared" si="17"/>
        <v>0</v>
      </c>
      <c r="DH35" s="15">
        <f>+(IF(OR($B35=0,$C35=0,$D35=0,$DC$2&gt;$ES$1),0,IF(OR(DC35=0,DE35=0,DF35=0),0,MIN((VLOOKUP($D35,$A$234:$C$241,3,0))*(IF($D35=6,DF35,DE35))*((MIN((VLOOKUP($D35,$A$234:$E$241,5,0)),(IF($D35=6,DE35,DF35))))),MIN((VLOOKUP($D35,$A$234:$C$241,3,0)),(DC35+DD35))*(IF($D35=6,DF35,((MIN((VLOOKUP($D35,$A$234:$E$241,5,0)),DF35)))))))))/IF(AND($D35=2,'ראשי-פרטים כלליים וריכוז הוצאות'!$D$66&lt;&gt;4),1.2,1)</f>
        <v>0</v>
      </c>
      <c r="DI35" s="227"/>
      <c r="DJ35" s="228"/>
      <c r="DK35" s="222"/>
      <c r="DL35" s="226"/>
      <c r="DM35" s="187">
        <f t="shared" si="18"/>
        <v>0</v>
      </c>
      <c r="DN35" s="15">
        <f>+(IF(OR($B35=0,$C35=0,$D35=0,$DC$2&gt;$ES$1),0,IF(OR(DI35=0,DK35=0,DL35=0),0,MIN((VLOOKUP($D35,$A$234:$C$241,3,0))*(IF($D35=6,DL35,DK35))*((MIN((VLOOKUP($D35,$A$234:$E$241,5,0)),(IF($D35=6,DK35,DL35))))),MIN((VLOOKUP($D35,$A$234:$C$241,3,0)),(DI35+DJ35))*(IF($D35=6,DL35,((MIN((VLOOKUP($D35,$A$234:$E$241,5,0)),DL35)))))))))/IF(AND($D35=2,'ראשי-פרטים כלליים וריכוז הוצאות'!$D$66&lt;&gt;4),1.2,1)</f>
        <v>0</v>
      </c>
      <c r="DO35" s="227"/>
      <c r="DP35" s="228"/>
      <c r="DQ35" s="222"/>
      <c r="DR35" s="226"/>
      <c r="DS35" s="187">
        <f t="shared" si="19"/>
        <v>0</v>
      </c>
      <c r="DT35" s="15">
        <f>+(IF(OR($B35=0,$C35=0,$D35=0,$DC$2&gt;$ES$1),0,IF(OR(DO35=0,DQ35=0,DR35=0),0,MIN((VLOOKUP($D35,$A$234:$C$241,3,0))*(IF($D35=6,DR35,DQ35))*((MIN((VLOOKUP($D35,$A$234:$E$241,5,0)),(IF($D35=6,DQ35,DR35))))),MIN((VLOOKUP($D35,$A$234:$C$241,3,0)),(DO35+DP35))*(IF($D35=6,DR35,((MIN((VLOOKUP($D35,$A$234:$E$241,5,0)),DR35)))))))))/IF(AND($D35=2,'ראשי-פרטים כלליים וריכוז הוצאות'!$D$66&lt;&gt;4),1.2,1)</f>
        <v>0</v>
      </c>
      <c r="DU35" s="227"/>
      <c r="DV35" s="228"/>
      <c r="DW35" s="222"/>
      <c r="DX35" s="226"/>
      <c r="DY35" s="187">
        <f t="shared" si="20"/>
        <v>0</v>
      </c>
      <c r="DZ35" s="15">
        <f>+(IF(OR($B35=0,$C35=0,$D35=0,$DC$2&gt;$ES$1),0,IF(OR(DU35=0,DW35=0,DX35=0),0,MIN((VLOOKUP($D35,$A$234:$C$241,3,0))*(IF($D35=6,DX35,DW35))*((MIN((VLOOKUP($D35,$A$234:$E$241,5,0)),(IF($D35=6,DW35,DX35))))),MIN((VLOOKUP($D35,$A$234:$C$241,3,0)),(DU35+DV35))*(IF($D35=6,DX35,((MIN((VLOOKUP($D35,$A$234:$E$241,5,0)),DX35)))))))))/IF(AND($D35=2,'ראשי-פרטים כלליים וריכוז הוצאות'!$D$66&lt;&gt;4),1.2,1)</f>
        <v>0</v>
      </c>
      <c r="EA35" s="227"/>
      <c r="EB35" s="228"/>
      <c r="EC35" s="222"/>
      <c r="ED35" s="226"/>
      <c r="EE35" s="187">
        <f t="shared" si="21"/>
        <v>0</v>
      </c>
      <c r="EF35" s="15">
        <f>+(IF(OR($B35=0,$C35=0,$D35=0,$DC$2&gt;$ES$1),0,IF(OR(EA35=0,EC35=0,ED35=0),0,MIN((VLOOKUP($D35,$A$234:$C$241,3,0))*(IF($D35=6,ED35,EC35))*((MIN((VLOOKUP($D35,$A$234:$E$241,5,0)),(IF($D35=6,EC35,ED35))))),MIN((VLOOKUP($D35,$A$234:$C$241,3,0)),(EA35+EB35))*(IF($D35=6,ED35,((MIN((VLOOKUP($D35,$A$234:$E$241,5,0)),ED35)))))))))/IF(AND($D35=2,'ראשי-פרטים כלליים וריכוז הוצאות'!$D$66&lt;&gt;4),1.2,1)</f>
        <v>0</v>
      </c>
      <c r="EG35" s="227"/>
      <c r="EH35" s="228"/>
      <c r="EI35" s="222"/>
      <c r="EJ35" s="226"/>
      <c r="EK35" s="187">
        <f t="shared" si="22"/>
        <v>0</v>
      </c>
      <c r="EL35" s="15">
        <f>+(IF(OR($B35=0,$C35=0,$D35=0,$DC$2&gt;$ES$1),0,IF(OR(EG35=0,EI35=0,EJ35=0),0,MIN((VLOOKUP($D35,$A$234:$C$241,3,0))*(IF($D35=6,EJ35,EI35))*((MIN((VLOOKUP($D35,$A$234:$E$241,5,0)),(IF($D35=6,EI35,EJ35))))),MIN((VLOOKUP($D35,$A$234:$C$241,3,0)),(EG35+EH35))*(IF($D35=6,EJ35,((MIN((VLOOKUP($D35,$A$234:$E$241,5,0)),EJ35)))))))))/IF(AND($D35=2,'ראשי-פרטים כלליים וריכוז הוצאות'!$D$66&lt;&gt;4),1.2,1)</f>
        <v>0</v>
      </c>
      <c r="EM35" s="227"/>
      <c r="EN35" s="228"/>
      <c r="EO35" s="222"/>
      <c r="EP35" s="226"/>
      <c r="EQ35" s="187">
        <f t="shared" si="23"/>
        <v>0</v>
      </c>
      <c r="ER35" s="15">
        <f>+(IF(OR($B35=0,$C35=0,$D35=0,$DC$2&gt;$ES$1),0,IF(OR(EM35=0,EO35=0,EP35=0),0,MIN((VLOOKUP($D35,$A$234:$C$241,3,0))*(IF($D35=6,EP35,EO35))*((MIN((VLOOKUP($D35,$A$234:$E$241,5,0)),(IF($D35=6,EO35,EP35))))),MIN((VLOOKUP($D35,$A$234:$C$241,3,0)),(EM35+EN35))*(IF($D35=6,EP35,((MIN((VLOOKUP($D35,$A$234:$E$241,5,0)),EP35)))))))))/IF(AND($D35=2,'ראשי-פרטים כלליים וריכוז הוצאות'!$D$66&lt;&gt;4),1.2,1)</f>
        <v>0</v>
      </c>
      <c r="ES35" s="62">
        <f t="shared" si="24"/>
        <v>0</v>
      </c>
      <c r="ET35" s="183">
        <f t="shared" si="25"/>
        <v>9.9999999999999995E-7</v>
      </c>
      <c r="EU35" s="184">
        <f t="shared" si="26"/>
        <v>0</v>
      </c>
      <c r="EV35" s="62">
        <f t="shared" si="27"/>
        <v>0</v>
      </c>
      <c r="EW35" s="62">
        <v>0</v>
      </c>
      <c r="EX35" s="15">
        <f t="shared" si="28"/>
        <v>0</v>
      </c>
      <c r="EY35" s="219"/>
      <c r="EZ35" s="62">
        <f>MIN(EX35+EY35*ET35*ES35/$FA$1/IF(AND($D35=2,'ראשי-פרטים כלליים וריכוז הוצאות'!$D$66&lt;&gt;4),1.2,1),IF($D35&gt;0,VLOOKUP($D35,$A$234:$C$241,3,0)*12*EU35,0))</f>
        <v>0</v>
      </c>
      <c r="FA35" s="229"/>
      <c r="FB35" s="293">
        <f t="shared" si="29"/>
        <v>0</v>
      </c>
      <c r="FC35" s="296">
        <f t="shared" si="30"/>
        <v>0</v>
      </c>
      <c r="FD35" s="62">
        <f t="shared" si="31"/>
        <v>0</v>
      </c>
      <c r="FE35" s="62">
        <f t="shared" si="32"/>
        <v>0</v>
      </c>
      <c r="FF35" s="184">
        <f t="shared" si="33"/>
        <v>0</v>
      </c>
      <c r="FG35" s="62">
        <f t="shared" si="34"/>
        <v>0</v>
      </c>
      <c r="FH35" s="62">
        <f t="shared" si="35"/>
        <v>0</v>
      </c>
      <c r="FI35" s="274"/>
      <c r="FJ35" s="274"/>
      <c r="FK35" s="297"/>
    </row>
    <row r="36" spans="1:167" s="6" customFormat="1" ht="24" customHeight="1" x14ac:dyDescent="0.2">
      <c r="A36" s="112">
        <v>33</v>
      </c>
      <c r="B36" s="229"/>
      <c r="C36" s="229"/>
      <c r="D36" s="230"/>
      <c r="E36" s="220"/>
      <c r="F36" s="221"/>
      <c r="G36" s="222"/>
      <c r="H36" s="223"/>
      <c r="I36" s="187">
        <f t="shared" si="0"/>
        <v>0</v>
      </c>
      <c r="J36" s="15">
        <f>(IF(OR($B36=0,$C36=0,$D36=0,$E$2&gt;$ES$1),0,IF(OR($E36=0,$G36=0,$H36=0),0,MIN((VLOOKUP($D36,$A$234:$C$241,3,0))*(IF($D36=6,$H36,$G36))*((MIN((VLOOKUP($D36,$A$234:$E$241,5,0)),(IF($D36=6,$G36,$H36))))),MIN((VLOOKUP($D36,$A$234:$C$241,3,0)),($E36+$F36))*(IF($D36=6,$H36,((MIN((VLOOKUP($D36,$A$234:$E$241,5,0)),$H36)))))))))/IF(AND($D36=2,'ראשי-פרטים כלליים וריכוז הוצאות'!$D$66&lt;&gt;4),1.2,1)</f>
        <v>0</v>
      </c>
      <c r="K36" s="224"/>
      <c r="L36" s="225"/>
      <c r="M36" s="222"/>
      <c r="N36" s="226"/>
      <c r="O36" s="187">
        <f t="shared" si="1"/>
        <v>0</v>
      </c>
      <c r="P36" s="15">
        <f>+(IF(OR($B36=0,$C36=0,$D36=0,$K$2&gt;$ES$1),0,IF(OR($K36=0,$M36=0,$N36=0),0,MIN((VLOOKUP($D36,$A$234:$C$241,3,0))*(IF($D36=6,$N36,$M36))*((MIN((VLOOKUP($D36,$A$234:$E$241,5,0)),(IF($D36=6,$M36,$N36))))),MIN((VLOOKUP($D36,$A$234:$C$241,3,0)),($K36+$L36))*(IF($D36=6,$N36,((MIN((VLOOKUP($D36,$A$234:$E$241,5,0)),$N36)))))))))/IF(AND($D36=2,'ראשי-פרטים כלליים וריכוז הוצאות'!$D$66&lt;&gt;4),1.2,1)</f>
        <v>0</v>
      </c>
      <c r="Q36" s="227"/>
      <c r="R36" s="228"/>
      <c r="S36" s="222"/>
      <c r="T36" s="226"/>
      <c r="U36" s="187">
        <f t="shared" si="2"/>
        <v>0</v>
      </c>
      <c r="V36" s="15">
        <f>+(IF(OR($B36=0,$C36=0,$D36=0,$Q$2&gt;$ES$1),0,IF(OR(Q36=0,S36=0,T36=0),0,MIN((VLOOKUP($D36,$A$234:$C$241,3,0))*(IF($D36=6,T36,S36))*((MIN((VLOOKUP($D36,$A$234:$E$241,5,0)),(IF($D36=6,S36,T36))))),MIN((VLOOKUP($D36,$A$234:$C$241,3,0)),(Q36+R36))*(IF($D36=6,T36,((MIN((VLOOKUP($D36,$A$234:$E$241,5,0)),T36)))))))))/IF(AND($D36=2,'ראשי-פרטים כלליים וריכוז הוצאות'!$D$66&lt;&gt;4),1.2,1)</f>
        <v>0</v>
      </c>
      <c r="W36" s="220"/>
      <c r="X36" s="221"/>
      <c r="Y36" s="222"/>
      <c r="Z36" s="226"/>
      <c r="AA36" s="187">
        <f t="shared" si="3"/>
        <v>0</v>
      </c>
      <c r="AB36" s="15">
        <f>+(IF(OR($B36=0,$C36=0,$D36=0,$W$2&gt;$ES$1),0,IF(OR(W36=0,Y36=0,Z36=0),0,MIN((VLOOKUP($D36,$A$234:$C$241,3,0))*(IF($D36=6,Z36,Y36))*((MIN((VLOOKUP($D36,$A$234:$E$241,5,0)),(IF($D36=6,Y36,Z36))))),MIN((VLOOKUP($D36,$A$234:$C$241,3,0)),(W36+X36))*(IF($D36=6,Z36,((MIN((VLOOKUP($D36,$A$234:$E$241,5,0)),Z36)))))))))/IF(AND($D36=2,'ראשי-פרטים כלליים וריכוז הוצאות'!$D$66&lt;&gt;4),1.2,1)</f>
        <v>0</v>
      </c>
      <c r="AC36" s="224"/>
      <c r="AD36" s="225"/>
      <c r="AE36" s="222"/>
      <c r="AF36" s="226"/>
      <c r="AG36" s="187">
        <f t="shared" si="4"/>
        <v>0</v>
      </c>
      <c r="AH36" s="15">
        <f>+(IF(OR($B36=0,$C36=0,$D36=0,$AC$2&gt;$ES$1),0,IF(OR(AC36=0,AE36=0,AF36=0),0,MIN((VLOOKUP($D36,$A$234:$C$241,3,0))*(IF($D36=6,AF36,AE36))*((MIN((VLOOKUP($D36,$A$234:$E$241,5,0)),(IF($D36=6,AE36,AF36))))),MIN((VLOOKUP($D36,$A$234:$C$241,3,0)),(AC36+AD36))*(IF($D36=6,AF36,((MIN((VLOOKUP($D36,$A$234:$E$241,5,0)),AF36)))))))))/IF(AND($D36=2,'ראשי-פרטים כלליים וריכוז הוצאות'!$D$66&lt;&gt;4),1.2,1)</f>
        <v>0</v>
      </c>
      <c r="AI36" s="227"/>
      <c r="AJ36" s="228"/>
      <c r="AK36" s="222"/>
      <c r="AL36" s="226"/>
      <c r="AM36" s="187">
        <f t="shared" si="5"/>
        <v>0</v>
      </c>
      <c r="AN36" s="15">
        <f>+(IF(OR($B36=0,$C36=0,$D36=0,$AI$2&gt;$ES$1),0,IF(OR(AI36=0,AK36=0,AL36=0),0,MIN((VLOOKUP($D36,$A$234:$C$241,3,0))*(IF($D36=6,AL36,AK36))*((MIN((VLOOKUP($D36,$A$234:$E$241,5,0)),(IF($D36=6,AK36,AL36))))),MIN((VLOOKUP($D36,$A$234:$C$241,3,0)),(AI36+AJ36))*(IF($D36=6,AL36,((MIN((VLOOKUP($D36,$A$234:$E$241,5,0)),AL36)))))))))/IF(AND($D36=2,'ראשי-פרטים כלליים וריכוז הוצאות'!$D$66&lt;&gt;4),1.2,1)</f>
        <v>0</v>
      </c>
      <c r="AO36" s="220"/>
      <c r="AP36" s="221"/>
      <c r="AQ36" s="222"/>
      <c r="AR36" s="226"/>
      <c r="AS36" s="187">
        <f t="shared" si="6"/>
        <v>0</v>
      </c>
      <c r="AT36" s="15">
        <f>+(IF(OR($B36=0,$C36=0,$D36=0,$AO$2&gt;$ES$1),0,IF(OR(AO36=0,AQ36=0,AR36=0),0,MIN((VLOOKUP($D36,$A$234:$C$241,3,0))*(IF($D36=6,AR36,AQ36))*((MIN((VLOOKUP($D36,$A$234:$E$241,5,0)),(IF($D36=6,AQ36,AR36))))),MIN((VLOOKUP($D36,$A$234:$C$241,3,0)),(AO36+AP36))*(IF($D36=6,AR36,((MIN((VLOOKUP($D36,$A$234:$E$241,5,0)),AR36)))))))))/IF(AND($D36=2,'ראשי-פרטים כלליים וריכוז הוצאות'!$D$66&lt;&gt;4),1.2,1)</f>
        <v>0</v>
      </c>
      <c r="AU36" s="224"/>
      <c r="AV36" s="225"/>
      <c r="AW36" s="222"/>
      <c r="AX36" s="226"/>
      <c r="AY36" s="187">
        <f t="shared" si="7"/>
        <v>0</v>
      </c>
      <c r="AZ36" s="15">
        <f>+(IF(OR($B36=0,$C36=0,$D36=0,$AU$2&gt;$ES$1),0,IF(OR(AU36=0,AW36=0,AX36=0),0,MIN((VLOOKUP($D36,$A$234:$C$241,3,0))*(IF($D36=6,AX36,AW36))*((MIN((VLOOKUP($D36,$A$234:$E$241,5,0)),(IF($D36=6,AW36,AX36))))),MIN((VLOOKUP($D36,$A$234:$C$241,3,0)),(AU36+AV36))*(IF($D36=6,AX36,((MIN((VLOOKUP($D36,$A$234:$E$241,5,0)),AX36)))))))))/IF(AND($D36=2,'ראשי-פרטים כלליים וריכוז הוצאות'!$D$66&lt;&gt;4),1.2,1)</f>
        <v>0</v>
      </c>
      <c r="BA36" s="227"/>
      <c r="BB36" s="228"/>
      <c r="BC36" s="222"/>
      <c r="BD36" s="226"/>
      <c r="BE36" s="187">
        <f t="shared" si="8"/>
        <v>0</v>
      </c>
      <c r="BF36" s="15">
        <f>+(IF(OR($B36=0,$C36=0,$D36=0,$BA$2&gt;$ES$1),0,IF(OR(BA36=0,BC36=0,BD36=0),0,MIN((VLOOKUP($D36,$A$234:$C$241,3,0))*(IF($D36=6,BD36,BC36))*((MIN((VLOOKUP($D36,$A$234:$E$241,5,0)),(IF($D36=6,BC36,BD36))))),MIN((VLOOKUP($D36,$A$234:$C$241,3,0)),(BA36+BB36))*(IF($D36=6,BD36,((MIN((VLOOKUP($D36,$A$234:$E$241,5,0)),BD36)))))))))/IF(AND($D36=2,'ראשי-פרטים כלליים וריכוז הוצאות'!$D$66&lt;&gt;4),1.2,1)</f>
        <v>0</v>
      </c>
      <c r="BG36" s="227"/>
      <c r="BH36" s="228"/>
      <c r="BI36" s="222"/>
      <c r="BJ36" s="226"/>
      <c r="BK36" s="187">
        <f t="shared" si="9"/>
        <v>0</v>
      </c>
      <c r="BL36" s="15">
        <f>+(IF(OR($B36=0,$C36=0,$D36=0,$BG$2&gt;$ES$1),0,IF(OR(BG36=0,BI36=0,BJ36=0),0,MIN((VLOOKUP($D36,$A$234:$C$241,3,0))*(IF($D36=6,BJ36,BI36))*((MIN((VLOOKUP($D36,$A$234:$E$241,5,0)),(IF($D36=6,BI36,BJ36))))),MIN((VLOOKUP($D36,$A$234:$C$241,3,0)),(BG36+BH36))*(IF($D36=6,BJ36,((MIN((VLOOKUP($D36,$A$234:$E$241,5,0)),BJ36)))))))))/IF(AND($D36=2,'ראשי-פרטים כלליים וריכוז הוצאות'!$D$66&lt;&gt;4),1.2,1)</f>
        <v>0</v>
      </c>
      <c r="BM36" s="227"/>
      <c r="BN36" s="228"/>
      <c r="BO36" s="222"/>
      <c r="BP36" s="226"/>
      <c r="BQ36" s="187">
        <f t="shared" si="10"/>
        <v>0</v>
      </c>
      <c r="BR36" s="15">
        <f>+(IF(OR($B36=0,$C36=0,$D36=0,$BM$2&gt;$ES$1),0,IF(OR(BM36=0,BO36=0,BP36=0),0,MIN((VLOOKUP($D36,$A$234:$C$241,3,0))*(IF($D36=6,BP36,BO36))*((MIN((VLOOKUP($D36,$A$234:$E$241,5,0)),(IF($D36=6,BO36,BP36))))),MIN((VLOOKUP($D36,$A$234:$C$241,3,0)),(BM36+BN36))*(IF($D36=6,BP36,((MIN((VLOOKUP($D36,$A$234:$E$241,5,0)),BP36)))))))))/IF(AND($D36=2,'ראשי-פרטים כלליים וריכוז הוצאות'!$D$66&lt;&gt;4),1.2,1)</f>
        <v>0</v>
      </c>
      <c r="BS36" s="227"/>
      <c r="BT36" s="228"/>
      <c r="BU36" s="222"/>
      <c r="BV36" s="226"/>
      <c r="BW36" s="187">
        <f t="shared" si="11"/>
        <v>0</v>
      </c>
      <c r="BX36" s="15">
        <f>+(IF(OR($B36=0,$C36=0,$D36=0,$BS$2&gt;$ES$1),0,IF(OR(BS36=0,BU36=0,BV36=0),0,MIN((VLOOKUP($D36,$A$234:$C$241,3,0))*(IF($D36=6,BV36,BU36))*((MIN((VLOOKUP($D36,$A$234:$E$241,5,0)),(IF($D36=6,BU36,BV36))))),MIN((VLOOKUP($D36,$A$234:$C$241,3,0)),(BS36+BT36))*(IF($D36=6,BV36,((MIN((VLOOKUP($D36,$A$234:$E$241,5,0)),BV36)))))))))/IF(AND($D36=2,'ראשי-פרטים כלליים וריכוז הוצאות'!$D$66&lt;&gt;4),1.2,1)</f>
        <v>0</v>
      </c>
      <c r="BY36" s="227"/>
      <c r="BZ36" s="228"/>
      <c r="CA36" s="222"/>
      <c r="CB36" s="226"/>
      <c r="CC36" s="187">
        <f t="shared" si="12"/>
        <v>0</v>
      </c>
      <c r="CD36" s="15">
        <f>+(IF(OR($B36=0,$C36=0,$D36=0,$BY$2&gt;$ES$1),0,IF(OR(BY36=0,CA36=0,CB36=0),0,MIN((VLOOKUP($D36,$A$234:$C$241,3,0))*(IF($D36=6,CB36,CA36))*((MIN((VLOOKUP($D36,$A$234:$E$241,5,0)),(IF($D36=6,CA36,CB36))))),MIN((VLOOKUP($D36,$A$234:$C$241,3,0)),(BY36+BZ36))*(IF($D36=6,CB36,((MIN((VLOOKUP($D36,$A$234:$E$241,5,0)),CB36)))))))))/IF(AND($D36=2,'ראשי-פרטים כלליים וריכוז הוצאות'!$D$66&lt;&gt;4),1.2,1)</f>
        <v>0</v>
      </c>
      <c r="CE36" s="227"/>
      <c r="CF36" s="228"/>
      <c r="CG36" s="222"/>
      <c r="CH36" s="226"/>
      <c r="CI36" s="187">
        <f t="shared" si="13"/>
        <v>0</v>
      </c>
      <c r="CJ36" s="15">
        <f>+(IF(OR($B36=0,$C36=0,$D36=0,$CE$2&gt;$ES$1),0,IF(OR(CE36=0,CG36=0,CH36=0),0,MIN((VLOOKUP($D36,$A$234:$C$241,3,0))*(IF($D36=6,CH36,CG36))*((MIN((VLOOKUP($D36,$A$234:$E$241,5,0)),(IF($D36=6,CG36,CH36))))),MIN((VLOOKUP($D36,$A$234:$C$241,3,0)),(CE36+CF36))*(IF($D36=6,CH36,((MIN((VLOOKUP($D36,$A$234:$E$241,5,0)),CH36)))))))))/IF(AND($D36=2,'ראשי-פרטים כלליים וריכוז הוצאות'!$D$66&lt;&gt;4),1.2,1)</f>
        <v>0</v>
      </c>
      <c r="CK36" s="227"/>
      <c r="CL36" s="228"/>
      <c r="CM36" s="222"/>
      <c r="CN36" s="226"/>
      <c r="CO36" s="187">
        <f t="shared" si="14"/>
        <v>0</v>
      </c>
      <c r="CP36" s="15">
        <f>+(IF(OR($B36=0,$C36=0,$D36=0,$CK$2&gt;$ES$1),0,IF(OR(CK36=0,CM36=0,CN36=0),0,MIN((VLOOKUP($D36,$A$234:$C$241,3,0))*(IF($D36=6,CN36,CM36))*((MIN((VLOOKUP($D36,$A$234:$E$241,5,0)),(IF($D36=6,CM36,CN36))))),MIN((VLOOKUP($D36,$A$234:$C$241,3,0)),(CK36+CL36))*(IF($D36=6,CN36,((MIN((VLOOKUP($D36,$A$234:$E$241,5,0)),CN36)))))))))/IF(AND($D36=2,'ראשי-פרטים כלליים וריכוז הוצאות'!$D$66&lt;&gt;4),1.2,1)</f>
        <v>0</v>
      </c>
      <c r="CQ36" s="227"/>
      <c r="CR36" s="228"/>
      <c r="CS36" s="222"/>
      <c r="CT36" s="226"/>
      <c r="CU36" s="187">
        <f t="shared" si="15"/>
        <v>0</v>
      </c>
      <c r="CV36" s="15">
        <f>+(IF(OR($B36=0,$C36=0,$D36=0,$CQ$2&gt;$ES$1),0,IF(OR(CQ36=0,CS36=0,CT36=0),0,MIN((VLOOKUP($D36,$A$234:$C$241,3,0))*(IF($D36=6,CT36,CS36))*((MIN((VLOOKUP($D36,$A$234:$E$241,5,0)),(IF($D36=6,CS36,CT36))))),MIN((VLOOKUP($D36,$A$234:$C$241,3,0)),(CQ36+CR36))*(IF($D36=6,CT36,((MIN((VLOOKUP($D36,$A$234:$E$241,5,0)),CT36)))))))))/IF(AND($D36=2,'ראשי-פרטים כלליים וריכוז הוצאות'!$D$66&lt;&gt;4),1.2,1)</f>
        <v>0</v>
      </c>
      <c r="CW36" s="227"/>
      <c r="CX36" s="228"/>
      <c r="CY36" s="222"/>
      <c r="CZ36" s="226"/>
      <c r="DA36" s="187">
        <f t="shared" si="16"/>
        <v>0</v>
      </c>
      <c r="DB36" s="15">
        <f>+(IF(OR($B36=0,$C36=0,$D36=0,$CW$2&gt;$ES$1),0,IF(OR(CW36=0,CY36=0,CZ36=0),0,MIN((VLOOKUP($D36,$A$234:$C$241,3,0))*(IF($D36=6,CZ36,CY36))*((MIN((VLOOKUP($D36,$A$234:$E$241,5,0)),(IF($D36=6,CY36,CZ36))))),MIN((VLOOKUP($D36,$A$234:$C$241,3,0)),(CW36+CX36))*(IF($D36=6,CZ36,((MIN((VLOOKUP($D36,$A$234:$E$241,5,0)),CZ36)))))))))/IF(AND($D36=2,'ראשי-פרטים כלליים וריכוז הוצאות'!$D$66&lt;&gt;4),1.2,1)</f>
        <v>0</v>
      </c>
      <c r="DC36" s="227"/>
      <c r="DD36" s="228"/>
      <c r="DE36" s="222"/>
      <c r="DF36" s="226"/>
      <c r="DG36" s="187">
        <f t="shared" si="17"/>
        <v>0</v>
      </c>
      <c r="DH36" s="15">
        <f>+(IF(OR($B36=0,$C36=0,$D36=0,$DC$2&gt;$ES$1),0,IF(OR(DC36=0,DE36=0,DF36=0),0,MIN((VLOOKUP($D36,$A$234:$C$241,3,0))*(IF($D36=6,DF36,DE36))*((MIN((VLOOKUP($D36,$A$234:$E$241,5,0)),(IF($D36=6,DE36,DF36))))),MIN((VLOOKUP($D36,$A$234:$C$241,3,0)),(DC36+DD36))*(IF($D36=6,DF36,((MIN((VLOOKUP($D36,$A$234:$E$241,5,0)),DF36)))))))))/IF(AND($D36=2,'ראשי-פרטים כלליים וריכוז הוצאות'!$D$66&lt;&gt;4),1.2,1)</f>
        <v>0</v>
      </c>
      <c r="DI36" s="227"/>
      <c r="DJ36" s="228"/>
      <c r="DK36" s="222"/>
      <c r="DL36" s="226"/>
      <c r="DM36" s="187">
        <f t="shared" si="18"/>
        <v>0</v>
      </c>
      <c r="DN36" s="15">
        <f>+(IF(OR($B36=0,$C36=0,$D36=0,$DC$2&gt;$ES$1),0,IF(OR(DI36=0,DK36=0,DL36=0),0,MIN((VLOOKUP($D36,$A$234:$C$241,3,0))*(IF($D36=6,DL36,DK36))*((MIN((VLOOKUP($D36,$A$234:$E$241,5,0)),(IF($D36=6,DK36,DL36))))),MIN((VLOOKUP($D36,$A$234:$C$241,3,0)),(DI36+DJ36))*(IF($D36=6,DL36,((MIN((VLOOKUP($D36,$A$234:$E$241,5,0)),DL36)))))))))/IF(AND($D36=2,'ראשי-פרטים כלליים וריכוז הוצאות'!$D$66&lt;&gt;4),1.2,1)</f>
        <v>0</v>
      </c>
      <c r="DO36" s="227"/>
      <c r="DP36" s="228"/>
      <c r="DQ36" s="222"/>
      <c r="DR36" s="226"/>
      <c r="DS36" s="187">
        <f t="shared" si="19"/>
        <v>0</v>
      </c>
      <c r="DT36" s="15">
        <f>+(IF(OR($B36=0,$C36=0,$D36=0,$DC$2&gt;$ES$1),0,IF(OR(DO36=0,DQ36=0,DR36=0),0,MIN((VLOOKUP($D36,$A$234:$C$241,3,0))*(IF($D36=6,DR36,DQ36))*((MIN((VLOOKUP($D36,$A$234:$E$241,5,0)),(IF($D36=6,DQ36,DR36))))),MIN((VLOOKUP($D36,$A$234:$C$241,3,0)),(DO36+DP36))*(IF($D36=6,DR36,((MIN((VLOOKUP($D36,$A$234:$E$241,5,0)),DR36)))))))))/IF(AND($D36=2,'ראשי-פרטים כלליים וריכוז הוצאות'!$D$66&lt;&gt;4),1.2,1)</f>
        <v>0</v>
      </c>
      <c r="DU36" s="227"/>
      <c r="DV36" s="228"/>
      <c r="DW36" s="222"/>
      <c r="DX36" s="226"/>
      <c r="DY36" s="187">
        <f t="shared" si="20"/>
        <v>0</v>
      </c>
      <c r="DZ36" s="15">
        <f>+(IF(OR($B36=0,$C36=0,$D36=0,$DC$2&gt;$ES$1),0,IF(OR(DU36=0,DW36=0,DX36=0),0,MIN((VLOOKUP($D36,$A$234:$C$241,3,0))*(IF($D36=6,DX36,DW36))*((MIN((VLOOKUP($D36,$A$234:$E$241,5,0)),(IF($D36=6,DW36,DX36))))),MIN((VLOOKUP($D36,$A$234:$C$241,3,0)),(DU36+DV36))*(IF($D36=6,DX36,((MIN((VLOOKUP($D36,$A$234:$E$241,5,0)),DX36)))))))))/IF(AND($D36=2,'ראשי-פרטים כלליים וריכוז הוצאות'!$D$66&lt;&gt;4),1.2,1)</f>
        <v>0</v>
      </c>
      <c r="EA36" s="227"/>
      <c r="EB36" s="228"/>
      <c r="EC36" s="222"/>
      <c r="ED36" s="226"/>
      <c r="EE36" s="187">
        <f t="shared" si="21"/>
        <v>0</v>
      </c>
      <c r="EF36" s="15">
        <f>+(IF(OR($B36=0,$C36=0,$D36=0,$DC$2&gt;$ES$1),0,IF(OR(EA36=0,EC36=0,ED36=0),0,MIN((VLOOKUP($D36,$A$234:$C$241,3,0))*(IF($D36=6,ED36,EC36))*((MIN((VLOOKUP($D36,$A$234:$E$241,5,0)),(IF($D36=6,EC36,ED36))))),MIN((VLOOKUP($D36,$A$234:$C$241,3,0)),(EA36+EB36))*(IF($D36=6,ED36,((MIN((VLOOKUP($D36,$A$234:$E$241,5,0)),ED36)))))))))/IF(AND($D36=2,'ראשי-פרטים כלליים וריכוז הוצאות'!$D$66&lt;&gt;4),1.2,1)</f>
        <v>0</v>
      </c>
      <c r="EG36" s="227"/>
      <c r="EH36" s="228"/>
      <c r="EI36" s="222"/>
      <c r="EJ36" s="226"/>
      <c r="EK36" s="187">
        <f t="shared" si="22"/>
        <v>0</v>
      </c>
      <c r="EL36" s="15">
        <f>+(IF(OR($B36=0,$C36=0,$D36=0,$DC$2&gt;$ES$1),0,IF(OR(EG36=0,EI36=0,EJ36=0),0,MIN((VLOOKUP($D36,$A$234:$C$241,3,0))*(IF($D36=6,EJ36,EI36))*((MIN((VLOOKUP($D36,$A$234:$E$241,5,0)),(IF($D36=6,EI36,EJ36))))),MIN((VLOOKUP($D36,$A$234:$C$241,3,0)),(EG36+EH36))*(IF($D36=6,EJ36,((MIN((VLOOKUP($D36,$A$234:$E$241,5,0)),EJ36)))))))))/IF(AND($D36=2,'ראשי-פרטים כלליים וריכוז הוצאות'!$D$66&lt;&gt;4),1.2,1)</f>
        <v>0</v>
      </c>
      <c r="EM36" s="227"/>
      <c r="EN36" s="228"/>
      <c r="EO36" s="222"/>
      <c r="EP36" s="226"/>
      <c r="EQ36" s="187">
        <f t="shared" si="23"/>
        <v>0</v>
      </c>
      <c r="ER36" s="15">
        <f>+(IF(OR($B36=0,$C36=0,$D36=0,$DC$2&gt;$ES$1),0,IF(OR(EM36=0,EO36=0,EP36=0),0,MIN((VLOOKUP($D36,$A$234:$C$241,3,0))*(IF($D36=6,EP36,EO36))*((MIN((VLOOKUP($D36,$A$234:$E$241,5,0)),(IF($D36=6,EO36,EP36))))),MIN((VLOOKUP($D36,$A$234:$C$241,3,0)),(EM36+EN36))*(IF($D36=6,EP36,((MIN((VLOOKUP($D36,$A$234:$E$241,5,0)),EP36)))))))))/IF(AND($D36=2,'ראשי-פרטים כלליים וריכוז הוצאות'!$D$66&lt;&gt;4),1.2,1)</f>
        <v>0</v>
      </c>
      <c r="ES36" s="62">
        <f t="shared" si="24"/>
        <v>0</v>
      </c>
      <c r="ET36" s="183">
        <f t="shared" si="25"/>
        <v>9.9999999999999995E-7</v>
      </c>
      <c r="EU36" s="184">
        <f t="shared" si="26"/>
        <v>0</v>
      </c>
      <c r="EV36" s="62">
        <f t="shared" si="27"/>
        <v>0</v>
      </c>
      <c r="EW36" s="62">
        <v>0</v>
      </c>
      <c r="EX36" s="15">
        <f t="shared" si="28"/>
        <v>0</v>
      </c>
      <c r="EY36" s="219"/>
      <c r="EZ36" s="62">
        <f>MIN(EX36+EY36*ET36*ES36/$FA$1/IF(AND($D36=2,'ראשי-פרטים כלליים וריכוז הוצאות'!$D$66&lt;&gt;4),1.2,1),IF($D36&gt;0,VLOOKUP($D36,$A$234:$C$241,3,0)*12*EU36,0))</f>
        <v>0</v>
      </c>
      <c r="FA36" s="229"/>
      <c r="FB36" s="293">
        <f t="shared" si="29"/>
        <v>0</v>
      </c>
      <c r="FC36" s="296">
        <f t="shared" si="30"/>
        <v>0</v>
      </c>
      <c r="FD36" s="62">
        <f t="shared" si="31"/>
        <v>0</v>
      </c>
      <c r="FE36" s="62">
        <f t="shared" si="32"/>
        <v>0</v>
      </c>
      <c r="FF36" s="184">
        <f t="shared" si="33"/>
        <v>0</v>
      </c>
      <c r="FG36" s="62">
        <f t="shared" si="34"/>
        <v>0</v>
      </c>
      <c r="FH36" s="62">
        <f t="shared" si="35"/>
        <v>0</v>
      </c>
      <c r="FI36" s="274"/>
      <c r="FJ36" s="274"/>
      <c r="FK36" s="297"/>
    </row>
    <row r="37" spans="1:167" s="6" customFormat="1" ht="24" customHeight="1" x14ac:dyDescent="0.2">
      <c r="A37" s="112">
        <v>34</v>
      </c>
      <c r="B37" s="229"/>
      <c r="C37" s="229"/>
      <c r="D37" s="230"/>
      <c r="E37" s="220"/>
      <c r="F37" s="221"/>
      <c r="G37" s="222"/>
      <c r="H37" s="223"/>
      <c r="I37" s="187">
        <f t="shared" si="0"/>
        <v>0</v>
      </c>
      <c r="J37" s="15">
        <f>(IF(OR($B37=0,$C37=0,$D37=0,$E$2&gt;$ES$1),0,IF(OR($E37=0,$G37=0,$H37=0),0,MIN((VLOOKUP($D37,$A$234:$C$241,3,0))*(IF($D37=6,$H37,$G37))*((MIN((VLOOKUP($D37,$A$234:$E$241,5,0)),(IF($D37=6,$G37,$H37))))),MIN((VLOOKUP($D37,$A$234:$C$241,3,0)),($E37+$F37))*(IF($D37=6,$H37,((MIN((VLOOKUP($D37,$A$234:$E$241,5,0)),$H37)))))))))/IF(AND($D37=2,'ראשי-פרטים כלליים וריכוז הוצאות'!$D$66&lt;&gt;4),1.2,1)</f>
        <v>0</v>
      </c>
      <c r="K37" s="224"/>
      <c r="L37" s="225"/>
      <c r="M37" s="222"/>
      <c r="N37" s="226"/>
      <c r="O37" s="187">
        <f t="shared" si="1"/>
        <v>0</v>
      </c>
      <c r="P37" s="15">
        <f>+(IF(OR($B37=0,$C37=0,$D37=0,$K$2&gt;$ES$1),0,IF(OR($K37=0,$M37=0,$N37=0),0,MIN((VLOOKUP($D37,$A$234:$C$241,3,0))*(IF($D37=6,$N37,$M37))*((MIN((VLOOKUP($D37,$A$234:$E$241,5,0)),(IF($D37=6,$M37,$N37))))),MIN((VLOOKUP($D37,$A$234:$C$241,3,0)),($K37+$L37))*(IF($D37=6,$N37,((MIN((VLOOKUP($D37,$A$234:$E$241,5,0)),$N37)))))))))/IF(AND($D37=2,'ראשי-פרטים כלליים וריכוז הוצאות'!$D$66&lt;&gt;4),1.2,1)</f>
        <v>0</v>
      </c>
      <c r="Q37" s="227"/>
      <c r="R37" s="228"/>
      <c r="S37" s="222"/>
      <c r="T37" s="226"/>
      <c r="U37" s="187">
        <f t="shared" si="2"/>
        <v>0</v>
      </c>
      <c r="V37" s="15">
        <f>+(IF(OR($B37=0,$C37=0,$D37=0,$Q$2&gt;$ES$1),0,IF(OR(Q37=0,S37=0,T37=0),0,MIN((VLOOKUP($D37,$A$234:$C$241,3,0))*(IF($D37=6,T37,S37))*((MIN((VLOOKUP($D37,$A$234:$E$241,5,0)),(IF($D37=6,S37,T37))))),MIN((VLOOKUP($D37,$A$234:$C$241,3,0)),(Q37+R37))*(IF($D37=6,T37,((MIN((VLOOKUP($D37,$A$234:$E$241,5,0)),T37)))))))))/IF(AND($D37=2,'ראשי-פרטים כלליים וריכוז הוצאות'!$D$66&lt;&gt;4),1.2,1)</f>
        <v>0</v>
      </c>
      <c r="W37" s="220"/>
      <c r="X37" s="221"/>
      <c r="Y37" s="222"/>
      <c r="Z37" s="226"/>
      <c r="AA37" s="187">
        <f t="shared" si="3"/>
        <v>0</v>
      </c>
      <c r="AB37" s="15">
        <f>+(IF(OR($B37=0,$C37=0,$D37=0,$W$2&gt;$ES$1),0,IF(OR(W37=0,Y37=0,Z37=0),0,MIN((VLOOKUP($D37,$A$234:$C$241,3,0))*(IF($D37=6,Z37,Y37))*((MIN((VLOOKUP($D37,$A$234:$E$241,5,0)),(IF($D37=6,Y37,Z37))))),MIN((VLOOKUP($D37,$A$234:$C$241,3,0)),(W37+X37))*(IF($D37=6,Z37,((MIN((VLOOKUP($D37,$A$234:$E$241,5,0)),Z37)))))))))/IF(AND($D37=2,'ראשי-פרטים כלליים וריכוז הוצאות'!$D$66&lt;&gt;4),1.2,1)</f>
        <v>0</v>
      </c>
      <c r="AC37" s="224"/>
      <c r="AD37" s="225"/>
      <c r="AE37" s="222"/>
      <c r="AF37" s="226"/>
      <c r="AG37" s="187">
        <f t="shared" si="4"/>
        <v>0</v>
      </c>
      <c r="AH37" s="15">
        <f>+(IF(OR($B37=0,$C37=0,$D37=0,$AC$2&gt;$ES$1),0,IF(OR(AC37=0,AE37=0,AF37=0),0,MIN((VLOOKUP($D37,$A$234:$C$241,3,0))*(IF($D37=6,AF37,AE37))*((MIN((VLOOKUP($D37,$A$234:$E$241,5,0)),(IF($D37=6,AE37,AF37))))),MIN((VLOOKUP($D37,$A$234:$C$241,3,0)),(AC37+AD37))*(IF($D37=6,AF37,((MIN((VLOOKUP($D37,$A$234:$E$241,5,0)),AF37)))))))))/IF(AND($D37=2,'ראשי-פרטים כלליים וריכוז הוצאות'!$D$66&lt;&gt;4),1.2,1)</f>
        <v>0</v>
      </c>
      <c r="AI37" s="227"/>
      <c r="AJ37" s="228"/>
      <c r="AK37" s="222"/>
      <c r="AL37" s="226"/>
      <c r="AM37" s="187">
        <f t="shared" si="5"/>
        <v>0</v>
      </c>
      <c r="AN37" s="15">
        <f>+(IF(OR($B37=0,$C37=0,$D37=0,$AI$2&gt;$ES$1),0,IF(OR(AI37=0,AK37=0,AL37=0),0,MIN((VLOOKUP($D37,$A$234:$C$241,3,0))*(IF($D37=6,AL37,AK37))*((MIN((VLOOKUP($D37,$A$234:$E$241,5,0)),(IF($D37=6,AK37,AL37))))),MIN((VLOOKUP($D37,$A$234:$C$241,3,0)),(AI37+AJ37))*(IF($D37=6,AL37,((MIN((VLOOKUP($D37,$A$234:$E$241,5,0)),AL37)))))))))/IF(AND($D37=2,'ראשי-פרטים כלליים וריכוז הוצאות'!$D$66&lt;&gt;4),1.2,1)</f>
        <v>0</v>
      </c>
      <c r="AO37" s="220"/>
      <c r="AP37" s="221"/>
      <c r="AQ37" s="222"/>
      <c r="AR37" s="226"/>
      <c r="AS37" s="187">
        <f t="shared" si="6"/>
        <v>0</v>
      </c>
      <c r="AT37" s="15">
        <f>+(IF(OR($B37=0,$C37=0,$D37=0,$AO$2&gt;$ES$1),0,IF(OR(AO37=0,AQ37=0,AR37=0),0,MIN((VLOOKUP($D37,$A$234:$C$241,3,0))*(IF($D37=6,AR37,AQ37))*((MIN((VLOOKUP($D37,$A$234:$E$241,5,0)),(IF($D37=6,AQ37,AR37))))),MIN((VLOOKUP($D37,$A$234:$C$241,3,0)),(AO37+AP37))*(IF($D37=6,AR37,((MIN((VLOOKUP($D37,$A$234:$E$241,5,0)),AR37)))))))))/IF(AND($D37=2,'ראשי-פרטים כלליים וריכוז הוצאות'!$D$66&lt;&gt;4),1.2,1)</f>
        <v>0</v>
      </c>
      <c r="AU37" s="224"/>
      <c r="AV37" s="225"/>
      <c r="AW37" s="222"/>
      <c r="AX37" s="226"/>
      <c r="AY37" s="187">
        <f t="shared" si="7"/>
        <v>0</v>
      </c>
      <c r="AZ37" s="15">
        <f>+(IF(OR($B37=0,$C37=0,$D37=0,$AU$2&gt;$ES$1),0,IF(OR(AU37=0,AW37=0,AX37=0),0,MIN((VLOOKUP($D37,$A$234:$C$241,3,0))*(IF($D37=6,AX37,AW37))*((MIN((VLOOKUP($D37,$A$234:$E$241,5,0)),(IF($D37=6,AW37,AX37))))),MIN((VLOOKUP($D37,$A$234:$C$241,3,0)),(AU37+AV37))*(IF($D37=6,AX37,((MIN((VLOOKUP($D37,$A$234:$E$241,5,0)),AX37)))))))))/IF(AND($D37=2,'ראשי-פרטים כלליים וריכוז הוצאות'!$D$66&lt;&gt;4),1.2,1)</f>
        <v>0</v>
      </c>
      <c r="BA37" s="227"/>
      <c r="BB37" s="228"/>
      <c r="BC37" s="222"/>
      <c r="BD37" s="226"/>
      <c r="BE37" s="187">
        <f t="shared" si="8"/>
        <v>0</v>
      </c>
      <c r="BF37" s="15">
        <f>+(IF(OR($B37=0,$C37=0,$D37=0,$BA$2&gt;$ES$1),0,IF(OR(BA37=0,BC37=0,BD37=0),0,MIN((VLOOKUP($D37,$A$234:$C$241,3,0))*(IF($D37=6,BD37,BC37))*((MIN((VLOOKUP($D37,$A$234:$E$241,5,0)),(IF($D37=6,BC37,BD37))))),MIN((VLOOKUP($D37,$A$234:$C$241,3,0)),(BA37+BB37))*(IF($D37=6,BD37,((MIN((VLOOKUP($D37,$A$234:$E$241,5,0)),BD37)))))))))/IF(AND($D37=2,'ראשי-פרטים כלליים וריכוז הוצאות'!$D$66&lt;&gt;4),1.2,1)</f>
        <v>0</v>
      </c>
      <c r="BG37" s="227"/>
      <c r="BH37" s="228"/>
      <c r="BI37" s="222"/>
      <c r="BJ37" s="226"/>
      <c r="BK37" s="187">
        <f t="shared" si="9"/>
        <v>0</v>
      </c>
      <c r="BL37" s="15">
        <f>+(IF(OR($B37=0,$C37=0,$D37=0,$BG$2&gt;$ES$1),0,IF(OR(BG37=0,BI37=0,BJ37=0),0,MIN((VLOOKUP($D37,$A$234:$C$241,3,0))*(IF($D37=6,BJ37,BI37))*((MIN((VLOOKUP($D37,$A$234:$E$241,5,0)),(IF($D37=6,BI37,BJ37))))),MIN((VLOOKUP($D37,$A$234:$C$241,3,0)),(BG37+BH37))*(IF($D37=6,BJ37,((MIN((VLOOKUP($D37,$A$234:$E$241,5,0)),BJ37)))))))))/IF(AND($D37=2,'ראשי-פרטים כלליים וריכוז הוצאות'!$D$66&lt;&gt;4),1.2,1)</f>
        <v>0</v>
      </c>
      <c r="BM37" s="227"/>
      <c r="BN37" s="228"/>
      <c r="BO37" s="222"/>
      <c r="BP37" s="226"/>
      <c r="BQ37" s="187">
        <f t="shared" si="10"/>
        <v>0</v>
      </c>
      <c r="BR37" s="15">
        <f>+(IF(OR($B37=0,$C37=0,$D37=0,$BM$2&gt;$ES$1),0,IF(OR(BM37=0,BO37=0,BP37=0),0,MIN((VLOOKUP($D37,$A$234:$C$241,3,0))*(IF($D37=6,BP37,BO37))*((MIN((VLOOKUP($D37,$A$234:$E$241,5,0)),(IF($D37=6,BO37,BP37))))),MIN((VLOOKUP($D37,$A$234:$C$241,3,0)),(BM37+BN37))*(IF($D37=6,BP37,((MIN((VLOOKUP($D37,$A$234:$E$241,5,0)),BP37)))))))))/IF(AND($D37=2,'ראשי-פרטים כלליים וריכוז הוצאות'!$D$66&lt;&gt;4),1.2,1)</f>
        <v>0</v>
      </c>
      <c r="BS37" s="227"/>
      <c r="BT37" s="228"/>
      <c r="BU37" s="222"/>
      <c r="BV37" s="226"/>
      <c r="BW37" s="187">
        <f t="shared" si="11"/>
        <v>0</v>
      </c>
      <c r="BX37" s="15">
        <f>+(IF(OR($B37=0,$C37=0,$D37=0,$BS$2&gt;$ES$1),0,IF(OR(BS37=0,BU37=0,BV37=0),0,MIN((VLOOKUP($D37,$A$234:$C$241,3,0))*(IF($D37=6,BV37,BU37))*((MIN((VLOOKUP($D37,$A$234:$E$241,5,0)),(IF($D37=6,BU37,BV37))))),MIN((VLOOKUP($D37,$A$234:$C$241,3,0)),(BS37+BT37))*(IF($D37=6,BV37,((MIN((VLOOKUP($D37,$A$234:$E$241,5,0)),BV37)))))))))/IF(AND($D37=2,'ראשי-פרטים כלליים וריכוז הוצאות'!$D$66&lt;&gt;4),1.2,1)</f>
        <v>0</v>
      </c>
      <c r="BY37" s="227"/>
      <c r="BZ37" s="228"/>
      <c r="CA37" s="222"/>
      <c r="CB37" s="226"/>
      <c r="CC37" s="187">
        <f t="shared" si="12"/>
        <v>0</v>
      </c>
      <c r="CD37" s="15">
        <f>+(IF(OR($B37=0,$C37=0,$D37=0,$BY$2&gt;$ES$1),0,IF(OR(BY37=0,CA37=0,CB37=0),0,MIN((VLOOKUP($D37,$A$234:$C$241,3,0))*(IF($D37=6,CB37,CA37))*((MIN((VLOOKUP($D37,$A$234:$E$241,5,0)),(IF($D37=6,CA37,CB37))))),MIN((VLOOKUP($D37,$A$234:$C$241,3,0)),(BY37+BZ37))*(IF($D37=6,CB37,((MIN((VLOOKUP($D37,$A$234:$E$241,5,0)),CB37)))))))))/IF(AND($D37=2,'ראשי-פרטים כלליים וריכוז הוצאות'!$D$66&lt;&gt;4),1.2,1)</f>
        <v>0</v>
      </c>
      <c r="CE37" s="227"/>
      <c r="CF37" s="228"/>
      <c r="CG37" s="222"/>
      <c r="CH37" s="226"/>
      <c r="CI37" s="187">
        <f t="shared" si="13"/>
        <v>0</v>
      </c>
      <c r="CJ37" s="15">
        <f>+(IF(OR($B37=0,$C37=0,$D37=0,$CE$2&gt;$ES$1),0,IF(OR(CE37=0,CG37=0,CH37=0),0,MIN((VLOOKUP($D37,$A$234:$C$241,3,0))*(IF($D37=6,CH37,CG37))*((MIN((VLOOKUP($D37,$A$234:$E$241,5,0)),(IF($D37=6,CG37,CH37))))),MIN((VLOOKUP($D37,$A$234:$C$241,3,0)),(CE37+CF37))*(IF($D37=6,CH37,((MIN((VLOOKUP($D37,$A$234:$E$241,5,0)),CH37)))))))))/IF(AND($D37=2,'ראשי-פרטים כלליים וריכוז הוצאות'!$D$66&lt;&gt;4),1.2,1)</f>
        <v>0</v>
      </c>
      <c r="CK37" s="227"/>
      <c r="CL37" s="228"/>
      <c r="CM37" s="222"/>
      <c r="CN37" s="226"/>
      <c r="CO37" s="187">
        <f t="shared" si="14"/>
        <v>0</v>
      </c>
      <c r="CP37" s="15">
        <f>+(IF(OR($B37=0,$C37=0,$D37=0,$CK$2&gt;$ES$1),0,IF(OR(CK37=0,CM37=0,CN37=0),0,MIN((VLOOKUP($D37,$A$234:$C$241,3,0))*(IF($D37=6,CN37,CM37))*((MIN((VLOOKUP($D37,$A$234:$E$241,5,0)),(IF($D37=6,CM37,CN37))))),MIN((VLOOKUP($D37,$A$234:$C$241,3,0)),(CK37+CL37))*(IF($D37=6,CN37,((MIN((VLOOKUP($D37,$A$234:$E$241,5,0)),CN37)))))))))/IF(AND($D37=2,'ראשי-פרטים כלליים וריכוז הוצאות'!$D$66&lt;&gt;4),1.2,1)</f>
        <v>0</v>
      </c>
      <c r="CQ37" s="227"/>
      <c r="CR37" s="228"/>
      <c r="CS37" s="222"/>
      <c r="CT37" s="226"/>
      <c r="CU37" s="187">
        <f t="shared" si="15"/>
        <v>0</v>
      </c>
      <c r="CV37" s="15">
        <f>+(IF(OR($B37=0,$C37=0,$D37=0,$CQ$2&gt;$ES$1),0,IF(OR(CQ37=0,CS37=0,CT37=0),0,MIN((VLOOKUP($D37,$A$234:$C$241,3,0))*(IF($D37=6,CT37,CS37))*((MIN((VLOOKUP($D37,$A$234:$E$241,5,0)),(IF($D37=6,CS37,CT37))))),MIN((VLOOKUP($D37,$A$234:$C$241,3,0)),(CQ37+CR37))*(IF($D37=6,CT37,((MIN((VLOOKUP($D37,$A$234:$E$241,5,0)),CT37)))))))))/IF(AND($D37=2,'ראשי-פרטים כלליים וריכוז הוצאות'!$D$66&lt;&gt;4),1.2,1)</f>
        <v>0</v>
      </c>
      <c r="CW37" s="227"/>
      <c r="CX37" s="228"/>
      <c r="CY37" s="222"/>
      <c r="CZ37" s="226"/>
      <c r="DA37" s="187">
        <f t="shared" si="16"/>
        <v>0</v>
      </c>
      <c r="DB37" s="15">
        <f>+(IF(OR($B37=0,$C37=0,$D37=0,$CW$2&gt;$ES$1),0,IF(OR(CW37=0,CY37=0,CZ37=0),0,MIN((VLOOKUP($D37,$A$234:$C$241,3,0))*(IF($D37=6,CZ37,CY37))*((MIN((VLOOKUP($D37,$A$234:$E$241,5,0)),(IF($D37=6,CY37,CZ37))))),MIN((VLOOKUP($D37,$A$234:$C$241,3,0)),(CW37+CX37))*(IF($D37=6,CZ37,((MIN((VLOOKUP($D37,$A$234:$E$241,5,0)),CZ37)))))))))/IF(AND($D37=2,'ראשי-פרטים כלליים וריכוז הוצאות'!$D$66&lt;&gt;4),1.2,1)</f>
        <v>0</v>
      </c>
      <c r="DC37" s="227"/>
      <c r="DD37" s="228"/>
      <c r="DE37" s="222"/>
      <c r="DF37" s="226"/>
      <c r="DG37" s="187">
        <f t="shared" si="17"/>
        <v>0</v>
      </c>
      <c r="DH37" s="15">
        <f>+(IF(OR($B37=0,$C37=0,$D37=0,$DC$2&gt;$ES$1),0,IF(OR(DC37=0,DE37=0,DF37=0),0,MIN((VLOOKUP($D37,$A$234:$C$241,3,0))*(IF($D37=6,DF37,DE37))*((MIN((VLOOKUP($D37,$A$234:$E$241,5,0)),(IF($D37=6,DE37,DF37))))),MIN((VLOOKUP($D37,$A$234:$C$241,3,0)),(DC37+DD37))*(IF($D37=6,DF37,((MIN((VLOOKUP($D37,$A$234:$E$241,5,0)),DF37)))))))))/IF(AND($D37=2,'ראשי-פרטים כלליים וריכוז הוצאות'!$D$66&lt;&gt;4),1.2,1)</f>
        <v>0</v>
      </c>
      <c r="DI37" s="227"/>
      <c r="DJ37" s="228"/>
      <c r="DK37" s="222"/>
      <c r="DL37" s="226"/>
      <c r="DM37" s="187">
        <f t="shared" si="18"/>
        <v>0</v>
      </c>
      <c r="DN37" s="15">
        <f>+(IF(OR($B37=0,$C37=0,$D37=0,$DC$2&gt;$ES$1),0,IF(OR(DI37=0,DK37=0,DL37=0),0,MIN((VLOOKUP($D37,$A$234:$C$241,3,0))*(IF($D37=6,DL37,DK37))*((MIN((VLOOKUP($D37,$A$234:$E$241,5,0)),(IF($D37=6,DK37,DL37))))),MIN((VLOOKUP($D37,$A$234:$C$241,3,0)),(DI37+DJ37))*(IF($D37=6,DL37,((MIN((VLOOKUP($D37,$A$234:$E$241,5,0)),DL37)))))))))/IF(AND($D37=2,'ראשי-פרטים כלליים וריכוז הוצאות'!$D$66&lt;&gt;4),1.2,1)</f>
        <v>0</v>
      </c>
      <c r="DO37" s="227"/>
      <c r="DP37" s="228"/>
      <c r="DQ37" s="222"/>
      <c r="DR37" s="226"/>
      <c r="DS37" s="187">
        <f t="shared" si="19"/>
        <v>0</v>
      </c>
      <c r="DT37" s="15">
        <f>+(IF(OR($B37=0,$C37=0,$D37=0,$DC$2&gt;$ES$1),0,IF(OR(DO37=0,DQ37=0,DR37=0),0,MIN((VLOOKUP($D37,$A$234:$C$241,3,0))*(IF($D37=6,DR37,DQ37))*((MIN((VLOOKUP($D37,$A$234:$E$241,5,0)),(IF($D37=6,DQ37,DR37))))),MIN((VLOOKUP($D37,$A$234:$C$241,3,0)),(DO37+DP37))*(IF($D37=6,DR37,((MIN((VLOOKUP($D37,$A$234:$E$241,5,0)),DR37)))))))))/IF(AND($D37=2,'ראשי-פרטים כלליים וריכוז הוצאות'!$D$66&lt;&gt;4),1.2,1)</f>
        <v>0</v>
      </c>
      <c r="DU37" s="227"/>
      <c r="DV37" s="228"/>
      <c r="DW37" s="222"/>
      <c r="DX37" s="226"/>
      <c r="DY37" s="187">
        <f t="shared" si="20"/>
        <v>0</v>
      </c>
      <c r="DZ37" s="15">
        <f>+(IF(OR($B37=0,$C37=0,$D37=0,$DC$2&gt;$ES$1),0,IF(OR(DU37=0,DW37=0,DX37=0),0,MIN((VLOOKUP($D37,$A$234:$C$241,3,0))*(IF($D37=6,DX37,DW37))*((MIN((VLOOKUP($D37,$A$234:$E$241,5,0)),(IF($D37=6,DW37,DX37))))),MIN((VLOOKUP($D37,$A$234:$C$241,3,0)),(DU37+DV37))*(IF($D37=6,DX37,((MIN((VLOOKUP($D37,$A$234:$E$241,5,0)),DX37)))))))))/IF(AND($D37=2,'ראשי-פרטים כלליים וריכוז הוצאות'!$D$66&lt;&gt;4),1.2,1)</f>
        <v>0</v>
      </c>
      <c r="EA37" s="227"/>
      <c r="EB37" s="228"/>
      <c r="EC37" s="222"/>
      <c r="ED37" s="226"/>
      <c r="EE37" s="187">
        <f t="shared" si="21"/>
        <v>0</v>
      </c>
      <c r="EF37" s="15">
        <f>+(IF(OR($B37=0,$C37=0,$D37=0,$DC$2&gt;$ES$1),0,IF(OR(EA37=0,EC37=0,ED37=0),0,MIN((VLOOKUP($D37,$A$234:$C$241,3,0))*(IF($D37=6,ED37,EC37))*((MIN((VLOOKUP($D37,$A$234:$E$241,5,0)),(IF($D37=6,EC37,ED37))))),MIN((VLOOKUP($D37,$A$234:$C$241,3,0)),(EA37+EB37))*(IF($D37=6,ED37,((MIN((VLOOKUP($D37,$A$234:$E$241,5,0)),ED37)))))))))/IF(AND($D37=2,'ראשי-פרטים כלליים וריכוז הוצאות'!$D$66&lt;&gt;4),1.2,1)</f>
        <v>0</v>
      </c>
      <c r="EG37" s="227"/>
      <c r="EH37" s="228"/>
      <c r="EI37" s="222"/>
      <c r="EJ37" s="226"/>
      <c r="EK37" s="187">
        <f t="shared" si="22"/>
        <v>0</v>
      </c>
      <c r="EL37" s="15">
        <f>+(IF(OR($B37=0,$C37=0,$D37=0,$DC$2&gt;$ES$1),0,IF(OR(EG37=0,EI37=0,EJ37=0),0,MIN((VLOOKUP($D37,$A$234:$C$241,3,0))*(IF($D37=6,EJ37,EI37))*((MIN((VLOOKUP($D37,$A$234:$E$241,5,0)),(IF($D37=6,EI37,EJ37))))),MIN((VLOOKUP($D37,$A$234:$C$241,3,0)),(EG37+EH37))*(IF($D37=6,EJ37,((MIN((VLOOKUP($D37,$A$234:$E$241,5,0)),EJ37)))))))))/IF(AND($D37=2,'ראשי-פרטים כלליים וריכוז הוצאות'!$D$66&lt;&gt;4),1.2,1)</f>
        <v>0</v>
      </c>
      <c r="EM37" s="227"/>
      <c r="EN37" s="228"/>
      <c r="EO37" s="222"/>
      <c r="EP37" s="226"/>
      <c r="EQ37" s="187">
        <f t="shared" si="23"/>
        <v>0</v>
      </c>
      <c r="ER37" s="15">
        <f>+(IF(OR($B37=0,$C37=0,$D37=0,$DC$2&gt;$ES$1),0,IF(OR(EM37=0,EO37=0,EP37=0),0,MIN((VLOOKUP($D37,$A$234:$C$241,3,0))*(IF($D37=6,EP37,EO37))*((MIN((VLOOKUP($D37,$A$234:$E$241,5,0)),(IF($D37=6,EO37,EP37))))),MIN((VLOOKUP($D37,$A$234:$C$241,3,0)),(EM37+EN37))*(IF($D37=6,EP37,((MIN((VLOOKUP($D37,$A$234:$E$241,5,0)),EP37)))))))))/IF(AND($D37=2,'ראשי-פרטים כלליים וריכוז הוצאות'!$D$66&lt;&gt;4),1.2,1)</f>
        <v>0</v>
      </c>
      <c r="ES37" s="62">
        <f t="shared" si="24"/>
        <v>0</v>
      </c>
      <c r="ET37" s="183">
        <f t="shared" si="25"/>
        <v>9.9999999999999995E-7</v>
      </c>
      <c r="EU37" s="184">
        <f t="shared" si="26"/>
        <v>0</v>
      </c>
      <c r="EV37" s="62">
        <f t="shared" si="27"/>
        <v>0</v>
      </c>
      <c r="EW37" s="62">
        <v>0</v>
      </c>
      <c r="EX37" s="15">
        <f t="shared" si="28"/>
        <v>0</v>
      </c>
      <c r="EY37" s="219"/>
      <c r="EZ37" s="62">
        <f>MIN(EX37+EY37*ET37*ES37/$FA$1/IF(AND($D37=2,'ראשי-פרטים כלליים וריכוז הוצאות'!$D$66&lt;&gt;4),1.2,1),IF($D37&gt;0,VLOOKUP($D37,$A$234:$C$241,3,0)*12*EU37,0))</f>
        <v>0</v>
      </c>
      <c r="FA37" s="229"/>
      <c r="FB37" s="293">
        <f t="shared" si="29"/>
        <v>0</v>
      </c>
      <c r="FC37" s="296">
        <f t="shared" si="30"/>
        <v>0</v>
      </c>
      <c r="FD37" s="62">
        <f t="shared" si="31"/>
        <v>0</v>
      </c>
      <c r="FE37" s="62">
        <f t="shared" si="32"/>
        <v>0</v>
      </c>
      <c r="FF37" s="184">
        <f t="shared" si="33"/>
        <v>0</v>
      </c>
      <c r="FG37" s="62">
        <f t="shared" si="34"/>
        <v>0</v>
      </c>
      <c r="FH37" s="62">
        <f t="shared" si="35"/>
        <v>0</v>
      </c>
      <c r="FI37" s="274"/>
      <c r="FJ37" s="274"/>
      <c r="FK37" s="297"/>
    </row>
    <row r="38" spans="1:167" s="6" customFormat="1" ht="24" customHeight="1" x14ac:dyDescent="0.2">
      <c r="A38" s="112">
        <v>35</v>
      </c>
      <c r="B38" s="229"/>
      <c r="C38" s="229"/>
      <c r="D38" s="230"/>
      <c r="E38" s="220"/>
      <c r="F38" s="221"/>
      <c r="G38" s="222"/>
      <c r="H38" s="223"/>
      <c r="I38" s="187">
        <f t="shared" si="0"/>
        <v>0</v>
      </c>
      <c r="J38" s="15">
        <f>(IF(OR($B38=0,$C38=0,$D38=0,$E$2&gt;$ES$1),0,IF(OR($E38=0,$G38=0,$H38=0),0,MIN((VLOOKUP($D38,$A$234:$C$241,3,0))*(IF($D38=6,$H38,$G38))*((MIN((VLOOKUP($D38,$A$234:$E$241,5,0)),(IF($D38=6,$G38,$H38))))),MIN((VLOOKUP($D38,$A$234:$C$241,3,0)),($E38+$F38))*(IF($D38=6,$H38,((MIN((VLOOKUP($D38,$A$234:$E$241,5,0)),$H38)))))))))/IF(AND($D38=2,'ראשי-פרטים כלליים וריכוז הוצאות'!$D$66&lt;&gt;4),1.2,1)</f>
        <v>0</v>
      </c>
      <c r="K38" s="224"/>
      <c r="L38" s="225"/>
      <c r="M38" s="222"/>
      <c r="N38" s="226"/>
      <c r="O38" s="187">
        <f t="shared" si="1"/>
        <v>0</v>
      </c>
      <c r="P38" s="15">
        <f>+(IF(OR($B38=0,$C38=0,$D38=0,$K$2&gt;$ES$1),0,IF(OR($K38=0,$M38=0,$N38=0),0,MIN((VLOOKUP($D38,$A$234:$C$241,3,0))*(IF($D38=6,$N38,$M38))*((MIN((VLOOKUP($D38,$A$234:$E$241,5,0)),(IF($D38=6,$M38,$N38))))),MIN((VLOOKUP($D38,$A$234:$C$241,3,0)),($K38+$L38))*(IF($D38=6,$N38,((MIN((VLOOKUP($D38,$A$234:$E$241,5,0)),$N38)))))))))/IF(AND($D38=2,'ראשי-פרטים כלליים וריכוז הוצאות'!$D$66&lt;&gt;4),1.2,1)</f>
        <v>0</v>
      </c>
      <c r="Q38" s="227"/>
      <c r="R38" s="228"/>
      <c r="S38" s="222"/>
      <c r="T38" s="226"/>
      <c r="U38" s="187">
        <f t="shared" si="2"/>
        <v>0</v>
      </c>
      <c r="V38" s="15">
        <f>+(IF(OR($B38=0,$C38=0,$D38=0,$Q$2&gt;$ES$1),0,IF(OR(Q38=0,S38=0,T38=0),0,MIN((VLOOKUP($D38,$A$234:$C$241,3,0))*(IF($D38=6,T38,S38))*((MIN((VLOOKUP($D38,$A$234:$E$241,5,0)),(IF($D38=6,S38,T38))))),MIN((VLOOKUP($D38,$A$234:$C$241,3,0)),(Q38+R38))*(IF($D38=6,T38,((MIN((VLOOKUP($D38,$A$234:$E$241,5,0)),T38)))))))))/IF(AND($D38=2,'ראשי-פרטים כלליים וריכוז הוצאות'!$D$66&lt;&gt;4),1.2,1)</f>
        <v>0</v>
      </c>
      <c r="W38" s="220"/>
      <c r="X38" s="221"/>
      <c r="Y38" s="222"/>
      <c r="Z38" s="226"/>
      <c r="AA38" s="187">
        <f t="shared" si="3"/>
        <v>0</v>
      </c>
      <c r="AB38" s="15">
        <f>+(IF(OR($B38=0,$C38=0,$D38=0,$W$2&gt;$ES$1),0,IF(OR(W38=0,Y38=0,Z38=0),0,MIN((VLOOKUP($D38,$A$234:$C$241,3,0))*(IF($D38=6,Z38,Y38))*((MIN((VLOOKUP($D38,$A$234:$E$241,5,0)),(IF($D38=6,Y38,Z38))))),MIN((VLOOKUP($D38,$A$234:$C$241,3,0)),(W38+X38))*(IF($D38=6,Z38,((MIN((VLOOKUP($D38,$A$234:$E$241,5,0)),Z38)))))))))/IF(AND($D38=2,'ראשי-פרטים כלליים וריכוז הוצאות'!$D$66&lt;&gt;4),1.2,1)</f>
        <v>0</v>
      </c>
      <c r="AC38" s="224"/>
      <c r="AD38" s="225"/>
      <c r="AE38" s="222"/>
      <c r="AF38" s="226"/>
      <c r="AG38" s="187">
        <f t="shared" si="4"/>
        <v>0</v>
      </c>
      <c r="AH38" s="15">
        <f>+(IF(OR($B38=0,$C38=0,$D38=0,$AC$2&gt;$ES$1),0,IF(OR(AC38=0,AE38=0,AF38=0),0,MIN((VLOOKUP($D38,$A$234:$C$241,3,0))*(IF($D38=6,AF38,AE38))*((MIN((VLOOKUP($D38,$A$234:$E$241,5,0)),(IF($D38=6,AE38,AF38))))),MIN((VLOOKUP($D38,$A$234:$C$241,3,0)),(AC38+AD38))*(IF($D38=6,AF38,((MIN((VLOOKUP($D38,$A$234:$E$241,5,0)),AF38)))))))))/IF(AND($D38=2,'ראשי-פרטים כלליים וריכוז הוצאות'!$D$66&lt;&gt;4),1.2,1)</f>
        <v>0</v>
      </c>
      <c r="AI38" s="227"/>
      <c r="AJ38" s="228"/>
      <c r="AK38" s="222"/>
      <c r="AL38" s="226"/>
      <c r="AM38" s="187">
        <f t="shared" si="5"/>
        <v>0</v>
      </c>
      <c r="AN38" s="15">
        <f>+(IF(OR($B38=0,$C38=0,$D38=0,$AI$2&gt;$ES$1),0,IF(OR(AI38=0,AK38=0,AL38=0),0,MIN((VLOOKUP($D38,$A$234:$C$241,3,0))*(IF($D38=6,AL38,AK38))*((MIN((VLOOKUP($D38,$A$234:$E$241,5,0)),(IF($D38=6,AK38,AL38))))),MIN((VLOOKUP($D38,$A$234:$C$241,3,0)),(AI38+AJ38))*(IF($D38=6,AL38,((MIN((VLOOKUP($D38,$A$234:$E$241,5,0)),AL38)))))))))/IF(AND($D38=2,'ראשי-פרטים כלליים וריכוז הוצאות'!$D$66&lt;&gt;4),1.2,1)</f>
        <v>0</v>
      </c>
      <c r="AO38" s="220"/>
      <c r="AP38" s="221"/>
      <c r="AQ38" s="222"/>
      <c r="AR38" s="226"/>
      <c r="AS38" s="187">
        <f t="shared" si="6"/>
        <v>0</v>
      </c>
      <c r="AT38" s="15">
        <f>+(IF(OR($B38=0,$C38=0,$D38=0,$AO$2&gt;$ES$1),0,IF(OR(AO38=0,AQ38=0,AR38=0),0,MIN((VLOOKUP($D38,$A$234:$C$241,3,0))*(IF($D38=6,AR38,AQ38))*((MIN((VLOOKUP($D38,$A$234:$E$241,5,0)),(IF($D38=6,AQ38,AR38))))),MIN((VLOOKUP($D38,$A$234:$C$241,3,0)),(AO38+AP38))*(IF($D38=6,AR38,((MIN((VLOOKUP($D38,$A$234:$E$241,5,0)),AR38)))))))))/IF(AND($D38=2,'ראשי-פרטים כלליים וריכוז הוצאות'!$D$66&lt;&gt;4),1.2,1)</f>
        <v>0</v>
      </c>
      <c r="AU38" s="224"/>
      <c r="AV38" s="225"/>
      <c r="AW38" s="222"/>
      <c r="AX38" s="226"/>
      <c r="AY38" s="187">
        <f t="shared" si="7"/>
        <v>0</v>
      </c>
      <c r="AZ38" s="15">
        <f>+(IF(OR($B38=0,$C38=0,$D38=0,$AU$2&gt;$ES$1),0,IF(OR(AU38=0,AW38=0,AX38=0),0,MIN((VLOOKUP($D38,$A$234:$C$241,3,0))*(IF($D38=6,AX38,AW38))*((MIN((VLOOKUP($D38,$A$234:$E$241,5,0)),(IF($D38=6,AW38,AX38))))),MIN((VLOOKUP($D38,$A$234:$C$241,3,0)),(AU38+AV38))*(IF($D38=6,AX38,((MIN((VLOOKUP($D38,$A$234:$E$241,5,0)),AX38)))))))))/IF(AND($D38=2,'ראשי-פרטים כלליים וריכוז הוצאות'!$D$66&lt;&gt;4),1.2,1)</f>
        <v>0</v>
      </c>
      <c r="BA38" s="227"/>
      <c r="BB38" s="228"/>
      <c r="BC38" s="222"/>
      <c r="BD38" s="226"/>
      <c r="BE38" s="187">
        <f t="shared" si="8"/>
        <v>0</v>
      </c>
      <c r="BF38" s="15">
        <f>+(IF(OR($B38=0,$C38=0,$D38=0,$BA$2&gt;$ES$1),0,IF(OR(BA38=0,BC38=0,BD38=0),0,MIN((VLOOKUP($D38,$A$234:$C$241,3,0))*(IF($D38=6,BD38,BC38))*((MIN((VLOOKUP($D38,$A$234:$E$241,5,0)),(IF($D38=6,BC38,BD38))))),MIN((VLOOKUP($D38,$A$234:$C$241,3,0)),(BA38+BB38))*(IF($D38=6,BD38,((MIN((VLOOKUP($D38,$A$234:$E$241,5,0)),BD38)))))))))/IF(AND($D38=2,'ראשי-פרטים כלליים וריכוז הוצאות'!$D$66&lt;&gt;4),1.2,1)</f>
        <v>0</v>
      </c>
      <c r="BG38" s="227"/>
      <c r="BH38" s="228"/>
      <c r="BI38" s="222"/>
      <c r="BJ38" s="226"/>
      <c r="BK38" s="187">
        <f t="shared" si="9"/>
        <v>0</v>
      </c>
      <c r="BL38" s="15">
        <f>+(IF(OR($B38=0,$C38=0,$D38=0,$BG$2&gt;$ES$1),0,IF(OR(BG38=0,BI38=0,BJ38=0),0,MIN((VLOOKUP($D38,$A$234:$C$241,3,0))*(IF($D38=6,BJ38,BI38))*((MIN((VLOOKUP($D38,$A$234:$E$241,5,0)),(IF($D38=6,BI38,BJ38))))),MIN((VLOOKUP($D38,$A$234:$C$241,3,0)),(BG38+BH38))*(IF($D38=6,BJ38,((MIN((VLOOKUP($D38,$A$234:$E$241,5,0)),BJ38)))))))))/IF(AND($D38=2,'ראשי-פרטים כלליים וריכוז הוצאות'!$D$66&lt;&gt;4),1.2,1)</f>
        <v>0</v>
      </c>
      <c r="BM38" s="227"/>
      <c r="BN38" s="228"/>
      <c r="BO38" s="222"/>
      <c r="BP38" s="226"/>
      <c r="BQ38" s="187">
        <f t="shared" si="10"/>
        <v>0</v>
      </c>
      <c r="BR38" s="15">
        <f>+(IF(OR($B38=0,$C38=0,$D38=0,$BM$2&gt;$ES$1),0,IF(OR(BM38=0,BO38=0,BP38=0),0,MIN((VLOOKUP($D38,$A$234:$C$241,3,0))*(IF($D38=6,BP38,BO38))*((MIN((VLOOKUP($D38,$A$234:$E$241,5,0)),(IF($D38=6,BO38,BP38))))),MIN((VLOOKUP($D38,$A$234:$C$241,3,0)),(BM38+BN38))*(IF($D38=6,BP38,((MIN((VLOOKUP($D38,$A$234:$E$241,5,0)),BP38)))))))))/IF(AND($D38=2,'ראשי-פרטים כלליים וריכוז הוצאות'!$D$66&lt;&gt;4),1.2,1)</f>
        <v>0</v>
      </c>
      <c r="BS38" s="227"/>
      <c r="BT38" s="228"/>
      <c r="BU38" s="222"/>
      <c r="BV38" s="226"/>
      <c r="BW38" s="187">
        <f t="shared" si="11"/>
        <v>0</v>
      </c>
      <c r="BX38" s="15">
        <f>+(IF(OR($B38=0,$C38=0,$D38=0,$BS$2&gt;$ES$1),0,IF(OR(BS38=0,BU38=0,BV38=0),0,MIN((VLOOKUP($D38,$A$234:$C$241,3,0))*(IF($D38=6,BV38,BU38))*((MIN((VLOOKUP($D38,$A$234:$E$241,5,0)),(IF($D38=6,BU38,BV38))))),MIN((VLOOKUP($D38,$A$234:$C$241,3,0)),(BS38+BT38))*(IF($D38=6,BV38,((MIN((VLOOKUP($D38,$A$234:$E$241,5,0)),BV38)))))))))/IF(AND($D38=2,'ראשי-פרטים כלליים וריכוז הוצאות'!$D$66&lt;&gt;4),1.2,1)</f>
        <v>0</v>
      </c>
      <c r="BY38" s="227"/>
      <c r="BZ38" s="228"/>
      <c r="CA38" s="222"/>
      <c r="CB38" s="226"/>
      <c r="CC38" s="187">
        <f t="shared" si="12"/>
        <v>0</v>
      </c>
      <c r="CD38" s="15">
        <f>+(IF(OR($B38=0,$C38=0,$D38=0,$BY$2&gt;$ES$1),0,IF(OR(BY38=0,CA38=0,CB38=0),0,MIN((VLOOKUP($D38,$A$234:$C$241,3,0))*(IF($D38=6,CB38,CA38))*((MIN((VLOOKUP($D38,$A$234:$E$241,5,0)),(IF($D38=6,CA38,CB38))))),MIN((VLOOKUP($D38,$A$234:$C$241,3,0)),(BY38+BZ38))*(IF($D38=6,CB38,((MIN((VLOOKUP($D38,$A$234:$E$241,5,0)),CB38)))))))))/IF(AND($D38=2,'ראשי-פרטים כלליים וריכוז הוצאות'!$D$66&lt;&gt;4),1.2,1)</f>
        <v>0</v>
      </c>
      <c r="CE38" s="227"/>
      <c r="CF38" s="228"/>
      <c r="CG38" s="222"/>
      <c r="CH38" s="226"/>
      <c r="CI38" s="187">
        <f t="shared" si="13"/>
        <v>0</v>
      </c>
      <c r="CJ38" s="15">
        <f>+(IF(OR($B38=0,$C38=0,$D38=0,$CE$2&gt;$ES$1),0,IF(OR(CE38=0,CG38=0,CH38=0),0,MIN((VLOOKUP($D38,$A$234:$C$241,3,0))*(IF($D38=6,CH38,CG38))*((MIN((VLOOKUP($D38,$A$234:$E$241,5,0)),(IF($D38=6,CG38,CH38))))),MIN((VLOOKUP($D38,$A$234:$C$241,3,0)),(CE38+CF38))*(IF($D38=6,CH38,((MIN((VLOOKUP($D38,$A$234:$E$241,5,0)),CH38)))))))))/IF(AND($D38=2,'ראשי-פרטים כלליים וריכוז הוצאות'!$D$66&lt;&gt;4),1.2,1)</f>
        <v>0</v>
      </c>
      <c r="CK38" s="227"/>
      <c r="CL38" s="228"/>
      <c r="CM38" s="222"/>
      <c r="CN38" s="226"/>
      <c r="CO38" s="187">
        <f t="shared" si="14"/>
        <v>0</v>
      </c>
      <c r="CP38" s="15">
        <f>+(IF(OR($B38=0,$C38=0,$D38=0,$CK$2&gt;$ES$1),0,IF(OR(CK38=0,CM38=0,CN38=0),0,MIN((VLOOKUP($D38,$A$234:$C$241,3,0))*(IF($D38=6,CN38,CM38))*((MIN((VLOOKUP($D38,$A$234:$E$241,5,0)),(IF($D38=6,CM38,CN38))))),MIN((VLOOKUP($D38,$A$234:$C$241,3,0)),(CK38+CL38))*(IF($D38=6,CN38,((MIN((VLOOKUP($D38,$A$234:$E$241,5,0)),CN38)))))))))/IF(AND($D38=2,'ראשי-פרטים כלליים וריכוז הוצאות'!$D$66&lt;&gt;4),1.2,1)</f>
        <v>0</v>
      </c>
      <c r="CQ38" s="227"/>
      <c r="CR38" s="228"/>
      <c r="CS38" s="222"/>
      <c r="CT38" s="226"/>
      <c r="CU38" s="187">
        <f t="shared" si="15"/>
        <v>0</v>
      </c>
      <c r="CV38" s="15">
        <f>+(IF(OR($B38=0,$C38=0,$D38=0,$CQ$2&gt;$ES$1),0,IF(OR(CQ38=0,CS38=0,CT38=0),0,MIN((VLOOKUP($D38,$A$234:$C$241,3,0))*(IF($D38=6,CT38,CS38))*((MIN((VLOOKUP($D38,$A$234:$E$241,5,0)),(IF($D38=6,CS38,CT38))))),MIN((VLOOKUP($D38,$A$234:$C$241,3,0)),(CQ38+CR38))*(IF($D38=6,CT38,((MIN((VLOOKUP($D38,$A$234:$E$241,5,0)),CT38)))))))))/IF(AND($D38=2,'ראשי-פרטים כלליים וריכוז הוצאות'!$D$66&lt;&gt;4),1.2,1)</f>
        <v>0</v>
      </c>
      <c r="CW38" s="227"/>
      <c r="CX38" s="228"/>
      <c r="CY38" s="222"/>
      <c r="CZ38" s="226"/>
      <c r="DA38" s="187">
        <f t="shared" si="16"/>
        <v>0</v>
      </c>
      <c r="DB38" s="15">
        <f>+(IF(OR($B38=0,$C38=0,$D38=0,$CW$2&gt;$ES$1),0,IF(OR(CW38=0,CY38=0,CZ38=0),0,MIN((VLOOKUP($D38,$A$234:$C$241,3,0))*(IF($D38=6,CZ38,CY38))*((MIN((VLOOKUP($D38,$A$234:$E$241,5,0)),(IF($D38=6,CY38,CZ38))))),MIN((VLOOKUP($D38,$A$234:$C$241,3,0)),(CW38+CX38))*(IF($D38=6,CZ38,((MIN((VLOOKUP($D38,$A$234:$E$241,5,0)),CZ38)))))))))/IF(AND($D38=2,'ראשי-פרטים כלליים וריכוז הוצאות'!$D$66&lt;&gt;4),1.2,1)</f>
        <v>0</v>
      </c>
      <c r="DC38" s="227"/>
      <c r="DD38" s="228"/>
      <c r="DE38" s="222"/>
      <c r="DF38" s="226"/>
      <c r="DG38" s="187">
        <f t="shared" si="17"/>
        <v>0</v>
      </c>
      <c r="DH38" s="15">
        <f>+(IF(OR($B38=0,$C38=0,$D38=0,$DC$2&gt;$ES$1),0,IF(OR(DC38=0,DE38=0,DF38=0),0,MIN((VLOOKUP($D38,$A$234:$C$241,3,0))*(IF($D38=6,DF38,DE38))*((MIN((VLOOKUP($D38,$A$234:$E$241,5,0)),(IF($D38=6,DE38,DF38))))),MIN((VLOOKUP($D38,$A$234:$C$241,3,0)),(DC38+DD38))*(IF($D38=6,DF38,((MIN((VLOOKUP($D38,$A$234:$E$241,5,0)),DF38)))))))))/IF(AND($D38=2,'ראשי-פרטים כלליים וריכוז הוצאות'!$D$66&lt;&gt;4),1.2,1)</f>
        <v>0</v>
      </c>
      <c r="DI38" s="227"/>
      <c r="DJ38" s="228"/>
      <c r="DK38" s="222"/>
      <c r="DL38" s="226"/>
      <c r="DM38" s="187">
        <f t="shared" si="18"/>
        <v>0</v>
      </c>
      <c r="DN38" s="15">
        <f>+(IF(OR($B38=0,$C38=0,$D38=0,$DC$2&gt;$ES$1),0,IF(OR(DI38=0,DK38=0,DL38=0),0,MIN((VLOOKUP($D38,$A$234:$C$241,3,0))*(IF($D38=6,DL38,DK38))*((MIN((VLOOKUP($D38,$A$234:$E$241,5,0)),(IF($D38=6,DK38,DL38))))),MIN((VLOOKUP($D38,$A$234:$C$241,3,0)),(DI38+DJ38))*(IF($D38=6,DL38,((MIN((VLOOKUP($D38,$A$234:$E$241,5,0)),DL38)))))))))/IF(AND($D38=2,'ראשי-פרטים כלליים וריכוז הוצאות'!$D$66&lt;&gt;4),1.2,1)</f>
        <v>0</v>
      </c>
      <c r="DO38" s="227"/>
      <c r="DP38" s="228"/>
      <c r="DQ38" s="222"/>
      <c r="DR38" s="226"/>
      <c r="DS38" s="187">
        <f t="shared" si="19"/>
        <v>0</v>
      </c>
      <c r="DT38" s="15">
        <f>+(IF(OR($B38=0,$C38=0,$D38=0,$DC$2&gt;$ES$1),0,IF(OR(DO38=0,DQ38=0,DR38=0),0,MIN((VLOOKUP($D38,$A$234:$C$241,3,0))*(IF($D38=6,DR38,DQ38))*((MIN((VLOOKUP($D38,$A$234:$E$241,5,0)),(IF($D38=6,DQ38,DR38))))),MIN((VLOOKUP($D38,$A$234:$C$241,3,0)),(DO38+DP38))*(IF($D38=6,DR38,((MIN((VLOOKUP($D38,$A$234:$E$241,5,0)),DR38)))))))))/IF(AND($D38=2,'ראשי-פרטים כלליים וריכוז הוצאות'!$D$66&lt;&gt;4),1.2,1)</f>
        <v>0</v>
      </c>
      <c r="DU38" s="227"/>
      <c r="DV38" s="228"/>
      <c r="DW38" s="222"/>
      <c r="DX38" s="226"/>
      <c r="DY38" s="187">
        <f t="shared" si="20"/>
        <v>0</v>
      </c>
      <c r="DZ38" s="15">
        <f>+(IF(OR($B38=0,$C38=0,$D38=0,$DC$2&gt;$ES$1),0,IF(OR(DU38=0,DW38=0,DX38=0),0,MIN((VLOOKUP($D38,$A$234:$C$241,3,0))*(IF($D38=6,DX38,DW38))*((MIN((VLOOKUP($D38,$A$234:$E$241,5,0)),(IF($D38=6,DW38,DX38))))),MIN((VLOOKUP($D38,$A$234:$C$241,3,0)),(DU38+DV38))*(IF($D38=6,DX38,((MIN((VLOOKUP($D38,$A$234:$E$241,5,0)),DX38)))))))))/IF(AND($D38=2,'ראשי-פרטים כלליים וריכוז הוצאות'!$D$66&lt;&gt;4),1.2,1)</f>
        <v>0</v>
      </c>
      <c r="EA38" s="227"/>
      <c r="EB38" s="228"/>
      <c r="EC38" s="222"/>
      <c r="ED38" s="226"/>
      <c r="EE38" s="187">
        <f t="shared" si="21"/>
        <v>0</v>
      </c>
      <c r="EF38" s="15">
        <f>+(IF(OR($B38=0,$C38=0,$D38=0,$DC$2&gt;$ES$1),0,IF(OR(EA38=0,EC38=0,ED38=0),0,MIN((VLOOKUP($D38,$A$234:$C$241,3,0))*(IF($D38=6,ED38,EC38))*((MIN((VLOOKUP($D38,$A$234:$E$241,5,0)),(IF($D38=6,EC38,ED38))))),MIN((VLOOKUP($D38,$A$234:$C$241,3,0)),(EA38+EB38))*(IF($D38=6,ED38,((MIN((VLOOKUP($D38,$A$234:$E$241,5,0)),ED38)))))))))/IF(AND($D38=2,'ראשי-פרטים כלליים וריכוז הוצאות'!$D$66&lt;&gt;4),1.2,1)</f>
        <v>0</v>
      </c>
      <c r="EG38" s="227"/>
      <c r="EH38" s="228"/>
      <c r="EI38" s="222"/>
      <c r="EJ38" s="226"/>
      <c r="EK38" s="187">
        <f t="shared" si="22"/>
        <v>0</v>
      </c>
      <c r="EL38" s="15">
        <f>+(IF(OR($B38=0,$C38=0,$D38=0,$DC$2&gt;$ES$1),0,IF(OR(EG38=0,EI38=0,EJ38=0),0,MIN((VLOOKUP($D38,$A$234:$C$241,3,0))*(IF($D38=6,EJ38,EI38))*((MIN((VLOOKUP($D38,$A$234:$E$241,5,0)),(IF($D38=6,EI38,EJ38))))),MIN((VLOOKUP($D38,$A$234:$C$241,3,0)),(EG38+EH38))*(IF($D38=6,EJ38,((MIN((VLOOKUP($D38,$A$234:$E$241,5,0)),EJ38)))))))))/IF(AND($D38=2,'ראשי-פרטים כלליים וריכוז הוצאות'!$D$66&lt;&gt;4),1.2,1)</f>
        <v>0</v>
      </c>
      <c r="EM38" s="227"/>
      <c r="EN38" s="228"/>
      <c r="EO38" s="222"/>
      <c r="EP38" s="226"/>
      <c r="EQ38" s="187">
        <f t="shared" si="23"/>
        <v>0</v>
      </c>
      <c r="ER38" s="15">
        <f>+(IF(OR($B38=0,$C38=0,$D38=0,$DC$2&gt;$ES$1),0,IF(OR(EM38=0,EO38=0,EP38=0),0,MIN((VLOOKUP($D38,$A$234:$C$241,3,0))*(IF($D38=6,EP38,EO38))*((MIN((VLOOKUP($D38,$A$234:$E$241,5,0)),(IF($D38=6,EO38,EP38))))),MIN((VLOOKUP($D38,$A$234:$C$241,3,0)),(EM38+EN38))*(IF($D38=6,EP38,((MIN((VLOOKUP($D38,$A$234:$E$241,5,0)),EP38)))))))))/IF(AND($D38=2,'ראשי-פרטים כלליים וריכוז הוצאות'!$D$66&lt;&gt;4),1.2,1)</f>
        <v>0</v>
      </c>
      <c r="ES38" s="62">
        <f t="shared" si="24"/>
        <v>0</v>
      </c>
      <c r="ET38" s="183">
        <f t="shared" si="25"/>
        <v>9.9999999999999995E-7</v>
      </c>
      <c r="EU38" s="184">
        <f t="shared" si="26"/>
        <v>0</v>
      </c>
      <c r="EV38" s="62">
        <f t="shared" si="27"/>
        <v>0</v>
      </c>
      <c r="EW38" s="62">
        <v>0</v>
      </c>
      <c r="EX38" s="15">
        <f t="shared" si="28"/>
        <v>0</v>
      </c>
      <c r="EY38" s="219"/>
      <c r="EZ38" s="62">
        <f>MIN(EX38+EY38*ET38*ES38/$FA$1/IF(AND($D38=2,'ראשי-פרטים כלליים וריכוז הוצאות'!$D$66&lt;&gt;4),1.2,1),IF($D38&gt;0,VLOOKUP($D38,$A$234:$C$241,3,0)*12*EU38,0))</f>
        <v>0</v>
      </c>
      <c r="FA38" s="229"/>
      <c r="FB38" s="293">
        <f t="shared" si="29"/>
        <v>0</v>
      </c>
      <c r="FC38" s="296">
        <f t="shared" si="30"/>
        <v>0</v>
      </c>
      <c r="FD38" s="62">
        <f t="shared" si="31"/>
        <v>0</v>
      </c>
      <c r="FE38" s="62">
        <f t="shared" si="32"/>
        <v>0</v>
      </c>
      <c r="FF38" s="184">
        <f t="shared" si="33"/>
        <v>0</v>
      </c>
      <c r="FG38" s="62">
        <f t="shared" si="34"/>
        <v>0</v>
      </c>
      <c r="FH38" s="62">
        <f t="shared" si="35"/>
        <v>0</v>
      </c>
      <c r="FI38" s="274"/>
      <c r="FJ38" s="274"/>
      <c r="FK38" s="297"/>
    </row>
    <row r="39" spans="1:167" s="6" customFormat="1" ht="24" customHeight="1" x14ac:dyDescent="0.2">
      <c r="A39" s="112">
        <v>36</v>
      </c>
      <c r="B39" s="229"/>
      <c r="C39" s="229"/>
      <c r="D39" s="230"/>
      <c r="E39" s="220"/>
      <c r="F39" s="221"/>
      <c r="G39" s="222"/>
      <c r="H39" s="223"/>
      <c r="I39" s="187">
        <f t="shared" si="0"/>
        <v>0</v>
      </c>
      <c r="J39" s="15">
        <f>(IF(OR($B39=0,$C39=0,$D39=0,$E$2&gt;$ES$1),0,IF(OR($E39=0,$G39=0,$H39=0),0,MIN((VLOOKUP($D39,$A$234:$C$241,3,0))*(IF($D39=6,$H39,$G39))*((MIN((VLOOKUP($D39,$A$234:$E$241,5,0)),(IF($D39=6,$G39,$H39))))),MIN((VLOOKUP($D39,$A$234:$C$241,3,0)),($E39+$F39))*(IF($D39=6,$H39,((MIN((VLOOKUP($D39,$A$234:$E$241,5,0)),$H39)))))))))/IF(AND($D39=2,'ראשי-פרטים כלליים וריכוז הוצאות'!$D$66&lt;&gt;4),1.2,1)</f>
        <v>0</v>
      </c>
      <c r="K39" s="224"/>
      <c r="L39" s="225"/>
      <c r="M39" s="222"/>
      <c r="N39" s="226"/>
      <c r="O39" s="187">
        <f t="shared" si="1"/>
        <v>0</v>
      </c>
      <c r="P39" s="15">
        <f>+(IF(OR($B39=0,$C39=0,$D39=0,$K$2&gt;$ES$1),0,IF(OR($K39=0,$M39=0,$N39=0),0,MIN((VLOOKUP($D39,$A$234:$C$241,3,0))*(IF($D39=6,$N39,$M39))*((MIN((VLOOKUP($D39,$A$234:$E$241,5,0)),(IF($D39=6,$M39,$N39))))),MIN((VLOOKUP($D39,$A$234:$C$241,3,0)),($K39+$L39))*(IF($D39=6,$N39,((MIN((VLOOKUP($D39,$A$234:$E$241,5,0)),$N39)))))))))/IF(AND($D39=2,'ראשי-פרטים כלליים וריכוז הוצאות'!$D$66&lt;&gt;4),1.2,1)</f>
        <v>0</v>
      </c>
      <c r="Q39" s="227"/>
      <c r="R39" s="228"/>
      <c r="S39" s="222"/>
      <c r="T39" s="226"/>
      <c r="U39" s="187">
        <f t="shared" si="2"/>
        <v>0</v>
      </c>
      <c r="V39" s="15">
        <f>+(IF(OR($B39=0,$C39=0,$D39=0,$Q$2&gt;$ES$1),0,IF(OR(Q39=0,S39=0,T39=0),0,MIN((VLOOKUP($D39,$A$234:$C$241,3,0))*(IF($D39=6,T39,S39))*((MIN((VLOOKUP($D39,$A$234:$E$241,5,0)),(IF($D39=6,S39,T39))))),MIN((VLOOKUP($D39,$A$234:$C$241,3,0)),(Q39+R39))*(IF($D39=6,T39,((MIN((VLOOKUP($D39,$A$234:$E$241,5,0)),T39)))))))))/IF(AND($D39=2,'ראשי-פרטים כלליים וריכוז הוצאות'!$D$66&lt;&gt;4),1.2,1)</f>
        <v>0</v>
      </c>
      <c r="W39" s="220"/>
      <c r="X39" s="221"/>
      <c r="Y39" s="222"/>
      <c r="Z39" s="226"/>
      <c r="AA39" s="187">
        <f t="shared" si="3"/>
        <v>0</v>
      </c>
      <c r="AB39" s="15">
        <f>+(IF(OR($B39=0,$C39=0,$D39=0,$W$2&gt;$ES$1),0,IF(OR(W39=0,Y39=0,Z39=0),0,MIN((VLOOKUP($D39,$A$234:$C$241,3,0))*(IF($D39=6,Z39,Y39))*((MIN((VLOOKUP($D39,$A$234:$E$241,5,0)),(IF($D39=6,Y39,Z39))))),MIN((VLOOKUP($D39,$A$234:$C$241,3,0)),(W39+X39))*(IF($D39=6,Z39,((MIN((VLOOKUP($D39,$A$234:$E$241,5,0)),Z39)))))))))/IF(AND($D39=2,'ראשי-פרטים כלליים וריכוז הוצאות'!$D$66&lt;&gt;4),1.2,1)</f>
        <v>0</v>
      </c>
      <c r="AC39" s="224"/>
      <c r="AD39" s="225"/>
      <c r="AE39" s="222"/>
      <c r="AF39" s="226"/>
      <c r="AG39" s="187">
        <f t="shared" si="4"/>
        <v>0</v>
      </c>
      <c r="AH39" s="15">
        <f>+(IF(OR($B39=0,$C39=0,$D39=0,$AC$2&gt;$ES$1),0,IF(OR(AC39=0,AE39=0,AF39=0),0,MIN((VLOOKUP($D39,$A$234:$C$241,3,0))*(IF($D39=6,AF39,AE39))*((MIN((VLOOKUP($D39,$A$234:$E$241,5,0)),(IF($D39=6,AE39,AF39))))),MIN((VLOOKUP($D39,$A$234:$C$241,3,0)),(AC39+AD39))*(IF($D39=6,AF39,((MIN((VLOOKUP($D39,$A$234:$E$241,5,0)),AF39)))))))))/IF(AND($D39=2,'ראשי-פרטים כלליים וריכוז הוצאות'!$D$66&lt;&gt;4),1.2,1)</f>
        <v>0</v>
      </c>
      <c r="AI39" s="227"/>
      <c r="AJ39" s="228"/>
      <c r="AK39" s="222"/>
      <c r="AL39" s="226"/>
      <c r="AM39" s="187">
        <f t="shared" si="5"/>
        <v>0</v>
      </c>
      <c r="AN39" s="15">
        <f>+(IF(OR($B39=0,$C39=0,$D39=0,$AI$2&gt;$ES$1),0,IF(OR(AI39=0,AK39=0,AL39=0),0,MIN((VLOOKUP($D39,$A$234:$C$241,3,0))*(IF($D39=6,AL39,AK39))*((MIN((VLOOKUP($D39,$A$234:$E$241,5,0)),(IF($D39=6,AK39,AL39))))),MIN((VLOOKUP($D39,$A$234:$C$241,3,0)),(AI39+AJ39))*(IF($D39=6,AL39,((MIN((VLOOKUP($D39,$A$234:$E$241,5,0)),AL39)))))))))/IF(AND($D39=2,'ראשי-פרטים כלליים וריכוז הוצאות'!$D$66&lt;&gt;4),1.2,1)</f>
        <v>0</v>
      </c>
      <c r="AO39" s="220"/>
      <c r="AP39" s="221"/>
      <c r="AQ39" s="222"/>
      <c r="AR39" s="226"/>
      <c r="AS39" s="187">
        <f t="shared" si="6"/>
        <v>0</v>
      </c>
      <c r="AT39" s="15">
        <f>+(IF(OR($B39=0,$C39=0,$D39=0,$AO$2&gt;$ES$1),0,IF(OR(AO39=0,AQ39=0,AR39=0),0,MIN((VLOOKUP($D39,$A$234:$C$241,3,0))*(IF($D39=6,AR39,AQ39))*((MIN((VLOOKUP($D39,$A$234:$E$241,5,0)),(IF($D39=6,AQ39,AR39))))),MIN((VLOOKUP($D39,$A$234:$C$241,3,0)),(AO39+AP39))*(IF($D39=6,AR39,((MIN((VLOOKUP($D39,$A$234:$E$241,5,0)),AR39)))))))))/IF(AND($D39=2,'ראשי-פרטים כלליים וריכוז הוצאות'!$D$66&lt;&gt;4),1.2,1)</f>
        <v>0</v>
      </c>
      <c r="AU39" s="224"/>
      <c r="AV39" s="225"/>
      <c r="AW39" s="222"/>
      <c r="AX39" s="226"/>
      <c r="AY39" s="187">
        <f t="shared" si="7"/>
        <v>0</v>
      </c>
      <c r="AZ39" s="15">
        <f>+(IF(OR($B39=0,$C39=0,$D39=0,$AU$2&gt;$ES$1),0,IF(OR(AU39=0,AW39=0,AX39=0),0,MIN((VLOOKUP($D39,$A$234:$C$241,3,0))*(IF($D39=6,AX39,AW39))*((MIN((VLOOKUP($D39,$A$234:$E$241,5,0)),(IF($D39=6,AW39,AX39))))),MIN((VLOOKUP($D39,$A$234:$C$241,3,0)),(AU39+AV39))*(IF($D39=6,AX39,((MIN((VLOOKUP($D39,$A$234:$E$241,5,0)),AX39)))))))))/IF(AND($D39=2,'ראשי-פרטים כלליים וריכוז הוצאות'!$D$66&lt;&gt;4),1.2,1)</f>
        <v>0</v>
      </c>
      <c r="BA39" s="227"/>
      <c r="BB39" s="228"/>
      <c r="BC39" s="222"/>
      <c r="BD39" s="226"/>
      <c r="BE39" s="187">
        <f t="shared" si="8"/>
        <v>0</v>
      </c>
      <c r="BF39" s="15">
        <f>+(IF(OR($B39=0,$C39=0,$D39=0,$BA$2&gt;$ES$1),0,IF(OR(BA39=0,BC39=0,BD39=0),0,MIN((VLOOKUP($D39,$A$234:$C$241,3,0))*(IF($D39=6,BD39,BC39))*((MIN((VLOOKUP($D39,$A$234:$E$241,5,0)),(IF($D39=6,BC39,BD39))))),MIN((VLOOKUP($D39,$A$234:$C$241,3,0)),(BA39+BB39))*(IF($D39=6,BD39,((MIN((VLOOKUP($D39,$A$234:$E$241,5,0)),BD39)))))))))/IF(AND($D39=2,'ראשי-פרטים כלליים וריכוז הוצאות'!$D$66&lt;&gt;4),1.2,1)</f>
        <v>0</v>
      </c>
      <c r="BG39" s="227"/>
      <c r="BH39" s="228"/>
      <c r="BI39" s="222"/>
      <c r="BJ39" s="226"/>
      <c r="BK39" s="187">
        <f t="shared" si="9"/>
        <v>0</v>
      </c>
      <c r="BL39" s="15">
        <f>+(IF(OR($B39=0,$C39=0,$D39=0,$BG$2&gt;$ES$1),0,IF(OR(BG39=0,BI39=0,BJ39=0),0,MIN((VLOOKUP($D39,$A$234:$C$241,3,0))*(IF($D39=6,BJ39,BI39))*((MIN((VLOOKUP($D39,$A$234:$E$241,5,0)),(IF($D39=6,BI39,BJ39))))),MIN((VLOOKUP($D39,$A$234:$C$241,3,0)),(BG39+BH39))*(IF($D39=6,BJ39,((MIN((VLOOKUP($D39,$A$234:$E$241,5,0)),BJ39)))))))))/IF(AND($D39=2,'ראשי-פרטים כלליים וריכוז הוצאות'!$D$66&lt;&gt;4),1.2,1)</f>
        <v>0</v>
      </c>
      <c r="BM39" s="227"/>
      <c r="BN39" s="228"/>
      <c r="BO39" s="222"/>
      <c r="BP39" s="226"/>
      <c r="BQ39" s="187">
        <f t="shared" si="10"/>
        <v>0</v>
      </c>
      <c r="BR39" s="15">
        <f>+(IF(OR($B39=0,$C39=0,$D39=0,$BM$2&gt;$ES$1),0,IF(OR(BM39=0,BO39=0,BP39=0),0,MIN((VLOOKUP($D39,$A$234:$C$241,3,0))*(IF($D39=6,BP39,BO39))*((MIN((VLOOKUP($D39,$A$234:$E$241,5,0)),(IF($D39=6,BO39,BP39))))),MIN((VLOOKUP($D39,$A$234:$C$241,3,0)),(BM39+BN39))*(IF($D39=6,BP39,((MIN((VLOOKUP($D39,$A$234:$E$241,5,0)),BP39)))))))))/IF(AND($D39=2,'ראשי-פרטים כלליים וריכוז הוצאות'!$D$66&lt;&gt;4),1.2,1)</f>
        <v>0</v>
      </c>
      <c r="BS39" s="227"/>
      <c r="BT39" s="228"/>
      <c r="BU39" s="222"/>
      <c r="BV39" s="226"/>
      <c r="BW39" s="187">
        <f t="shared" si="11"/>
        <v>0</v>
      </c>
      <c r="BX39" s="15">
        <f>+(IF(OR($B39=0,$C39=0,$D39=0,$BS$2&gt;$ES$1),0,IF(OR(BS39=0,BU39=0,BV39=0),0,MIN((VLOOKUP($D39,$A$234:$C$241,3,0))*(IF($D39=6,BV39,BU39))*((MIN((VLOOKUP($D39,$A$234:$E$241,5,0)),(IF($D39=6,BU39,BV39))))),MIN((VLOOKUP($D39,$A$234:$C$241,3,0)),(BS39+BT39))*(IF($D39=6,BV39,((MIN((VLOOKUP($D39,$A$234:$E$241,5,0)),BV39)))))))))/IF(AND($D39=2,'ראשי-פרטים כלליים וריכוז הוצאות'!$D$66&lt;&gt;4),1.2,1)</f>
        <v>0</v>
      </c>
      <c r="BY39" s="227"/>
      <c r="BZ39" s="228"/>
      <c r="CA39" s="222"/>
      <c r="CB39" s="226"/>
      <c r="CC39" s="187">
        <f t="shared" si="12"/>
        <v>0</v>
      </c>
      <c r="CD39" s="15">
        <f>+(IF(OR($B39=0,$C39=0,$D39=0,$BY$2&gt;$ES$1),0,IF(OR(BY39=0,CA39=0,CB39=0),0,MIN((VLOOKUP($D39,$A$234:$C$241,3,0))*(IF($D39=6,CB39,CA39))*((MIN((VLOOKUP($D39,$A$234:$E$241,5,0)),(IF($D39=6,CA39,CB39))))),MIN((VLOOKUP($D39,$A$234:$C$241,3,0)),(BY39+BZ39))*(IF($D39=6,CB39,((MIN((VLOOKUP($D39,$A$234:$E$241,5,0)),CB39)))))))))/IF(AND($D39=2,'ראשי-פרטים כלליים וריכוז הוצאות'!$D$66&lt;&gt;4),1.2,1)</f>
        <v>0</v>
      </c>
      <c r="CE39" s="227"/>
      <c r="CF39" s="228"/>
      <c r="CG39" s="222"/>
      <c r="CH39" s="226"/>
      <c r="CI39" s="187">
        <f t="shared" si="13"/>
        <v>0</v>
      </c>
      <c r="CJ39" s="15">
        <f>+(IF(OR($B39=0,$C39=0,$D39=0,$CE$2&gt;$ES$1),0,IF(OR(CE39=0,CG39=0,CH39=0),0,MIN((VLOOKUP($D39,$A$234:$C$241,3,0))*(IF($D39=6,CH39,CG39))*((MIN((VLOOKUP($D39,$A$234:$E$241,5,0)),(IF($D39=6,CG39,CH39))))),MIN((VLOOKUP($D39,$A$234:$C$241,3,0)),(CE39+CF39))*(IF($D39=6,CH39,((MIN((VLOOKUP($D39,$A$234:$E$241,5,0)),CH39)))))))))/IF(AND($D39=2,'ראשי-פרטים כלליים וריכוז הוצאות'!$D$66&lt;&gt;4),1.2,1)</f>
        <v>0</v>
      </c>
      <c r="CK39" s="227"/>
      <c r="CL39" s="228"/>
      <c r="CM39" s="222"/>
      <c r="CN39" s="226"/>
      <c r="CO39" s="187">
        <f t="shared" si="14"/>
        <v>0</v>
      </c>
      <c r="CP39" s="15">
        <f>+(IF(OR($B39=0,$C39=0,$D39=0,$CK$2&gt;$ES$1),0,IF(OR(CK39=0,CM39=0,CN39=0),0,MIN((VLOOKUP($D39,$A$234:$C$241,3,0))*(IF($D39=6,CN39,CM39))*((MIN((VLOOKUP($D39,$A$234:$E$241,5,0)),(IF($D39=6,CM39,CN39))))),MIN((VLOOKUP($D39,$A$234:$C$241,3,0)),(CK39+CL39))*(IF($D39=6,CN39,((MIN((VLOOKUP($D39,$A$234:$E$241,5,0)),CN39)))))))))/IF(AND($D39=2,'ראשי-פרטים כלליים וריכוז הוצאות'!$D$66&lt;&gt;4),1.2,1)</f>
        <v>0</v>
      </c>
      <c r="CQ39" s="227"/>
      <c r="CR39" s="228"/>
      <c r="CS39" s="222"/>
      <c r="CT39" s="226"/>
      <c r="CU39" s="187">
        <f t="shared" si="15"/>
        <v>0</v>
      </c>
      <c r="CV39" s="15">
        <f>+(IF(OR($B39=0,$C39=0,$D39=0,$CQ$2&gt;$ES$1),0,IF(OR(CQ39=0,CS39=0,CT39=0),0,MIN((VLOOKUP($D39,$A$234:$C$241,3,0))*(IF($D39=6,CT39,CS39))*((MIN((VLOOKUP($D39,$A$234:$E$241,5,0)),(IF($D39=6,CS39,CT39))))),MIN((VLOOKUP($D39,$A$234:$C$241,3,0)),(CQ39+CR39))*(IF($D39=6,CT39,((MIN((VLOOKUP($D39,$A$234:$E$241,5,0)),CT39)))))))))/IF(AND($D39=2,'ראשי-פרטים כלליים וריכוז הוצאות'!$D$66&lt;&gt;4),1.2,1)</f>
        <v>0</v>
      </c>
      <c r="CW39" s="227"/>
      <c r="CX39" s="228"/>
      <c r="CY39" s="222"/>
      <c r="CZ39" s="226"/>
      <c r="DA39" s="187">
        <f t="shared" si="16"/>
        <v>0</v>
      </c>
      <c r="DB39" s="15">
        <f>+(IF(OR($B39=0,$C39=0,$D39=0,$CW$2&gt;$ES$1),0,IF(OR(CW39=0,CY39=0,CZ39=0),0,MIN((VLOOKUP($D39,$A$234:$C$241,3,0))*(IF($D39=6,CZ39,CY39))*((MIN((VLOOKUP($D39,$A$234:$E$241,5,0)),(IF($D39=6,CY39,CZ39))))),MIN((VLOOKUP($D39,$A$234:$C$241,3,0)),(CW39+CX39))*(IF($D39=6,CZ39,((MIN((VLOOKUP($D39,$A$234:$E$241,5,0)),CZ39)))))))))/IF(AND($D39=2,'ראשי-פרטים כלליים וריכוז הוצאות'!$D$66&lt;&gt;4),1.2,1)</f>
        <v>0</v>
      </c>
      <c r="DC39" s="227"/>
      <c r="DD39" s="228"/>
      <c r="DE39" s="222"/>
      <c r="DF39" s="226"/>
      <c r="DG39" s="187">
        <f t="shared" si="17"/>
        <v>0</v>
      </c>
      <c r="DH39" s="15">
        <f>+(IF(OR($B39=0,$C39=0,$D39=0,$DC$2&gt;$ES$1),0,IF(OR(DC39=0,DE39=0,DF39=0),0,MIN((VLOOKUP($D39,$A$234:$C$241,3,0))*(IF($D39=6,DF39,DE39))*((MIN((VLOOKUP($D39,$A$234:$E$241,5,0)),(IF($D39=6,DE39,DF39))))),MIN((VLOOKUP($D39,$A$234:$C$241,3,0)),(DC39+DD39))*(IF($D39=6,DF39,((MIN((VLOOKUP($D39,$A$234:$E$241,5,0)),DF39)))))))))/IF(AND($D39=2,'ראשי-פרטים כלליים וריכוז הוצאות'!$D$66&lt;&gt;4),1.2,1)</f>
        <v>0</v>
      </c>
      <c r="DI39" s="227"/>
      <c r="DJ39" s="228"/>
      <c r="DK39" s="222"/>
      <c r="DL39" s="226"/>
      <c r="DM39" s="187">
        <f t="shared" si="18"/>
        <v>0</v>
      </c>
      <c r="DN39" s="15">
        <f>+(IF(OR($B39=0,$C39=0,$D39=0,$DC$2&gt;$ES$1),0,IF(OR(DI39=0,DK39=0,DL39=0),0,MIN((VLOOKUP($D39,$A$234:$C$241,3,0))*(IF($D39=6,DL39,DK39))*((MIN((VLOOKUP($D39,$A$234:$E$241,5,0)),(IF($D39=6,DK39,DL39))))),MIN((VLOOKUP($D39,$A$234:$C$241,3,0)),(DI39+DJ39))*(IF($D39=6,DL39,((MIN((VLOOKUP($D39,$A$234:$E$241,5,0)),DL39)))))))))/IF(AND($D39=2,'ראשי-פרטים כלליים וריכוז הוצאות'!$D$66&lt;&gt;4),1.2,1)</f>
        <v>0</v>
      </c>
      <c r="DO39" s="227"/>
      <c r="DP39" s="228"/>
      <c r="DQ39" s="222"/>
      <c r="DR39" s="226"/>
      <c r="DS39" s="187">
        <f t="shared" si="19"/>
        <v>0</v>
      </c>
      <c r="DT39" s="15">
        <f>+(IF(OR($B39=0,$C39=0,$D39=0,$DC$2&gt;$ES$1),0,IF(OR(DO39=0,DQ39=0,DR39=0),0,MIN((VLOOKUP($D39,$A$234:$C$241,3,0))*(IF($D39=6,DR39,DQ39))*((MIN((VLOOKUP($D39,$A$234:$E$241,5,0)),(IF($D39=6,DQ39,DR39))))),MIN((VLOOKUP($D39,$A$234:$C$241,3,0)),(DO39+DP39))*(IF($D39=6,DR39,((MIN((VLOOKUP($D39,$A$234:$E$241,5,0)),DR39)))))))))/IF(AND($D39=2,'ראשי-פרטים כלליים וריכוז הוצאות'!$D$66&lt;&gt;4),1.2,1)</f>
        <v>0</v>
      </c>
      <c r="DU39" s="227"/>
      <c r="DV39" s="228"/>
      <c r="DW39" s="222"/>
      <c r="DX39" s="226"/>
      <c r="DY39" s="187">
        <f t="shared" si="20"/>
        <v>0</v>
      </c>
      <c r="DZ39" s="15">
        <f>+(IF(OR($B39=0,$C39=0,$D39=0,$DC$2&gt;$ES$1),0,IF(OR(DU39=0,DW39=0,DX39=0),0,MIN((VLOOKUP($D39,$A$234:$C$241,3,0))*(IF($D39=6,DX39,DW39))*((MIN((VLOOKUP($D39,$A$234:$E$241,5,0)),(IF($D39=6,DW39,DX39))))),MIN((VLOOKUP($D39,$A$234:$C$241,3,0)),(DU39+DV39))*(IF($D39=6,DX39,((MIN((VLOOKUP($D39,$A$234:$E$241,5,0)),DX39)))))))))/IF(AND($D39=2,'ראשי-פרטים כלליים וריכוז הוצאות'!$D$66&lt;&gt;4),1.2,1)</f>
        <v>0</v>
      </c>
      <c r="EA39" s="227"/>
      <c r="EB39" s="228"/>
      <c r="EC39" s="222"/>
      <c r="ED39" s="226"/>
      <c r="EE39" s="187">
        <f t="shared" si="21"/>
        <v>0</v>
      </c>
      <c r="EF39" s="15">
        <f>+(IF(OR($B39=0,$C39=0,$D39=0,$DC$2&gt;$ES$1),0,IF(OR(EA39=0,EC39=0,ED39=0),0,MIN((VLOOKUP($D39,$A$234:$C$241,3,0))*(IF($D39=6,ED39,EC39))*((MIN((VLOOKUP($D39,$A$234:$E$241,5,0)),(IF($D39=6,EC39,ED39))))),MIN((VLOOKUP($D39,$A$234:$C$241,3,0)),(EA39+EB39))*(IF($D39=6,ED39,((MIN((VLOOKUP($D39,$A$234:$E$241,5,0)),ED39)))))))))/IF(AND($D39=2,'ראשי-פרטים כלליים וריכוז הוצאות'!$D$66&lt;&gt;4),1.2,1)</f>
        <v>0</v>
      </c>
      <c r="EG39" s="227"/>
      <c r="EH39" s="228"/>
      <c r="EI39" s="222"/>
      <c r="EJ39" s="226"/>
      <c r="EK39" s="187">
        <f t="shared" si="22"/>
        <v>0</v>
      </c>
      <c r="EL39" s="15">
        <f>+(IF(OR($B39=0,$C39=0,$D39=0,$DC$2&gt;$ES$1),0,IF(OR(EG39=0,EI39=0,EJ39=0),0,MIN((VLOOKUP($D39,$A$234:$C$241,3,0))*(IF($D39=6,EJ39,EI39))*((MIN((VLOOKUP($D39,$A$234:$E$241,5,0)),(IF($D39=6,EI39,EJ39))))),MIN((VLOOKUP($D39,$A$234:$C$241,3,0)),(EG39+EH39))*(IF($D39=6,EJ39,((MIN((VLOOKUP($D39,$A$234:$E$241,5,0)),EJ39)))))))))/IF(AND($D39=2,'ראשי-פרטים כלליים וריכוז הוצאות'!$D$66&lt;&gt;4),1.2,1)</f>
        <v>0</v>
      </c>
      <c r="EM39" s="227"/>
      <c r="EN39" s="228"/>
      <c r="EO39" s="222"/>
      <c r="EP39" s="226"/>
      <c r="EQ39" s="187">
        <f t="shared" si="23"/>
        <v>0</v>
      </c>
      <c r="ER39" s="15">
        <f>+(IF(OR($B39=0,$C39=0,$D39=0,$DC$2&gt;$ES$1),0,IF(OR(EM39=0,EO39=0,EP39=0),0,MIN((VLOOKUP($D39,$A$234:$C$241,3,0))*(IF($D39=6,EP39,EO39))*((MIN((VLOOKUP($D39,$A$234:$E$241,5,0)),(IF($D39=6,EO39,EP39))))),MIN((VLOOKUP($D39,$A$234:$C$241,3,0)),(EM39+EN39))*(IF($D39=6,EP39,((MIN((VLOOKUP($D39,$A$234:$E$241,5,0)),EP39)))))))))/IF(AND($D39=2,'ראשי-פרטים כלליים וריכוז הוצאות'!$D$66&lt;&gt;4),1.2,1)</f>
        <v>0</v>
      </c>
      <c r="ES39" s="62">
        <f t="shared" si="24"/>
        <v>0</v>
      </c>
      <c r="ET39" s="183">
        <f t="shared" si="25"/>
        <v>9.9999999999999995E-7</v>
      </c>
      <c r="EU39" s="184">
        <f t="shared" si="26"/>
        <v>0</v>
      </c>
      <c r="EV39" s="62">
        <f t="shared" si="27"/>
        <v>0</v>
      </c>
      <c r="EW39" s="62">
        <v>0</v>
      </c>
      <c r="EX39" s="15">
        <f t="shared" si="28"/>
        <v>0</v>
      </c>
      <c r="EY39" s="219"/>
      <c r="EZ39" s="62">
        <f>MIN(EX39+EY39*ET39*ES39/$FA$1/IF(AND($D39=2,'ראשי-פרטים כלליים וריכוז הוצאות'!$D$66&lt;&gt;4),1.2,1),IF($D39&gt;0,VLOOKUP($D39,$A$234:$C$241,3,0)*12*EU39,0))</f>
        <v>0</v>
      </c>
      <c r="FA39" s="229"/>
      <c r="FB39" s="293">
        <f t="shared" si="29"/>
        <v>0</v>
      </c>
      <c r="FC39" s="296">
        <f t="shared" si="30"/>
        <v>0</v>
      </c>
      <c r="FD39" s="62">
        <f t="shared" si="31"/>
        <v>0</v>
      </c>
      <c r="FE39" s="62">
        <f t="shared" si="32"/>
        <v>0</v>
      </c>
      <c r="FF39" s="184">
        <f t="shared" si="33"/>
        <v>0</v>
      </c>
      <c r="FG39" s="62">
        <f t="shared" si="34"/>
        <v>0</v>
      </c>
      <c r="FH39" s="62">
        <f t="shared" si="35"/>
        <v>0</v>
      </c>
      <c r="FI39" s="274"/>
      <c r="FJ39" s="274"/>
      <c r="FK39" s="297"/>
    </row>
    <row r="40" spans="1:167" s="6" customFormat="1" ht="24" customHeight="1" x14ac:dyDescent="0.2">
      <c r="A40" s="112">
        <v>37</v>
      </c>
      <c r="B40" s="229"/>
      <c r="C40" s="229"/>
      <c r="D40" s="230"/>
      <c r="E40" s="220"/>
      <c r="F40" s="221"/>
      <c r="G40" s="222"/>
      <c r="H40" s="223"/>
      <c r="I40" s="187">
        <f t="shared" si="0"/>
        <v>0</v>
      </c>
      <c r="J40" s="15">
        <f>(IF(OR($B40=0,$C40=0,$D40=0,$E$2&gt;$ES$1),0,IF(OR($E40=0,$G40=0,$H40=0),0,MIN((VLOOKUP($D40,$A$234:$C$241,3,0))*(IF($D40=6,$H40,$G40))*((MIN((VLOOKUP($D40,$A$234:$E$241,5,0)),(IF($D40=6,$G40,$H40))))),MIN((VLOOKUP($D40,$A$234:$C$241,3,0)),($E40+$F40))*(IF($D40=6,$H40,((MIN((VLOOKUP($D40,$A$234:$E$241,5,0)),$H40)))))))))/IF(AND($D40=2,'ראשי-פרטים כלליים וריכוז הוצאות'!$D$66&lt;&gt;4),1.2,1)</f>
        <v>0</v>
      </c>
      <c r="K40" s="224"/>
      <c r="L40" s="225"/>
      <c r="M40" s="222"/>
      <c r="N40" s="226"/>
      <c r="O40" s="187">
        <f t="shared" si="1"/>
        <v>0</v>
      </c>
      <c r="P40" s="15">
        <f>+(IF(OR($B40=0,$C40=0,$D40=0,$K$2&gt;$ES$1),0,IF(OR($K40=0,$M40=0,$N40=0),0,MIN((VLOOKUP($D40,$A$234:$C$241,3,0))*(IF($D40=6,$N40,$M40))*((MIN((VLOOKUP($D40,$A$234:$E$241,5,0)),(IF($D40=6,$M40,$N40))))),MIN((VLOOKUP($D40,$A$234:$C$241,3,0)),($K40+$L40))*(IF($D40=6,$N40,((MIN((VLOOKUP($D40,$A$234:$E$241,5,0)),$N40)))))))))/IF(AND($D40=2,'ראשי-פרטים כלליים וריכוז הוצאות'!$D$66&lt;&gt;4),1.2,1)</f>
        <v>0</v>
      </c>
      <c r="Q40" s="227"/>
      <c r="R40" s="228"/>
      <c r="S40" s="222"/>
      <c r="T40" s="226"/>
      <c r="U40" s="187">
        <f t="shared" si="2"/>
        <v>0</v>
      </c>
      <c r="V40" s="15">
        <f>+(IF(OR($B40=0,$C40=0,$D40=0,$Q$2&gt;$ES$1),0,IF(OR(Q40=0,S40=0,T40=0),0,MIN((VLOOKUP($D40,$A$234:$C$241,3,0))*(IF($D40=6,T40,S40))*((MIN((VLOOKUP($D40,$A$234:$E$241,5,0)),(IF($D40=6,S40,T40))))),MIN((VLOOKUP($D40,$A$234:$C$241,3,0)),(Q40+R40))*(IF($D40=6,T40,((MIN((VLOOKUP($D40,$A$234:$E$241,5,0)),T40)))))))))/IF(AND($D40=2,'ראשי-פרטים כלליים וריכוז הוצאות'!$D$66&lt;&gt;4),1.2,1)</f>
        <v>0</v>
      </c>
      <c r="W40" s="220"/>
      <c r="X40" s="221"/>
      <c r="Y40" s="222"/>
      <c r="Z40" s="226"/>
      <c r="AA40" s="187">
        <f t="shared" si="3"/>
        <v>0</v>
      </c>
      <c r="AB40" s="15">
        <f>+(IF(OR($B40=0,$C40=0,$D40=0,$W$2&gt;$ES$1),0,IF(OR(W40=0,Y40=0,Z40=0),0,MIN((VLOOKUP($D40,$A$234:$C$241,3,0))*(IF($D40=6,Z40,Y40))*((MIN((VLOOKUP($D40,$A$234:$E$241,5,0)),(IF($D40=6,Y40,Z40))))),MIN((VLOOKUP($D40,$A$234:$C$241,3,0)),(W40+X40))*(IF($D40=6,Z40,((MIN((VLOOKUP($D40,$A$234:$E$241,5,0)),Z40)))))))))/IF(AND($D40=2,'ראשי-פרטים כלליים וריכוז הוצאות'!$D$66&lt;&gt;4),1.2,1)</f>
        <v>0</v>
      </c>
      <c r="AC40" s="224"/>
      <c r="AD40" s="225"/>
      <c r="AE40" s="222"/>
      <c r="AF40" s="226"/>
      <c r="AG40" s="187">
        <f t="shared" si="4"/>
        <v>0</v>
      </c>
      <c r="AH40" s="15">
        <f>+(IF(OR($B40=0,$C40=0,$D40=0,$AC$2&gt;$ES$1),0,IF(OR(AC40=0,AE40=0,AF40=0),0,MIN((VLOOKUP($D40,$A$234:$C$241,3,0))*(IF($D40=6,AF40,AE40))*((MIN((VLOOKUP($D40,$A$234:$E$241,5,0)),(IF($D40=6,AE40,AF40))))),MIN((VLOOKUP($D40,$A$234:$C$241,3,0)),(AC40+AD40))*(IF($D40=6,AF40,((MIN((VLOOKUP($D40,$A$234:$E$241,5,0)),AF40)))))))))/IF(AND($D40=2,'ראשי-פרטים כלליים וריכוז הוצאות'!$D$66&lt;&gt;4),1.2,1)</f>
        <v>0</v>
      </c>
      <c r="AI40" s="227"/>
      <c r="AJ40" s="228"/>
      <c r="AK40" s="222"/>
      <c r="AL40" s="226"/>
      <c r="AM40" s="187">
        <f t="shared" si="5"/>
        <v>0</v>
      </c>
      <c r="AN40" s="15">
        <f>+(IF(OR($B40=0,$C40=0,$D40=0,$AI$2&gt;$ES$1),0,IF(OR(AI40=0,AK40=0,AL40=0),0,MIN((VLOOKUP($D40,$A$234:$C$241,3,0))*(IF($D40=6,AL40,AK40))*((MIN((VLOOKUP($D40,$A$234:$E$241,5,0)),(IF($D40=6,AK40,AL40))))),MIN((VLOOKUP($D40,$A$234:$C$241,3,0)),(AI40+AJ40))*(IF($D40=6,AL40,((MIN((VLOOKUP($D40,$A$234:$E$241,5,0)),AL40)))))))))/IF(AND($D40=2,'ראשי-פרטים כלליים וריכוז הוצאות'!$D$66&lt;&gt;4),1.2,1)</f>
        <v>0</v>
      </c>
      <c r="AO40" s="220"/>
      <c r="AP40" s="221"/>
      <c r="AQ40" s="222"/>
      <c r="AR40" s="226"/>
      <c r="AS40" s="187">
        <f t="shared" si="6"/>
        <v>0</v>
      </c>
      <c r="AT40" s="15">
        <f>+(IF(OR($B40=0,$C40=0,$D40=0,$AO$2&gt;$ES$1),0,IF(OR(AO40=0,AQ40=0,AR40=0),0,MIN((VLOOKUP($D40,$A$234:$C$241,3,0))*(IF($D40=6,AR40,AQ40))*((MIN((VLOOKUP($D40,$A$234:$E$241,5,0)),(IF($D40=6,AQ40,AR40))))),MIN((VLOOKUP($D40,$A$234:$C$241,3,0)),(AO40+AP40))*(IF($D40=6,AR40,((MIN((VLOOKUP($D40,$A$234:$E$241,5,0)),AR40)))))))))/IF(AND($D40=2,'ראשי-פרטים כלליים וריכוז הוצאות'!$D$66&lt;&gt;4),1.2,1)</f>
        <v>0</v>
      </c>
      <c r="AU40" s="224"/>
      <c r="AV40" s="225"/>
      <c r="AW40" s="222"/>
      <c r="AX40" s="226"/>
      <c r="AY40" s="187">
        <f t="shared" si="7"/>
        <v>0</v>
      </c>
      <c r="AZ40" s="15">
        <f>+(IF(OR($B40=0,$C40=0,$D40=0,$AU$2&gt;$ES$1),0,IF(OR(AU40=0,AW40=0,AX40=0),0,MIN((VLOOKUP($D40,$A$234:$C$241,3,0))*(IF($D40=6,AX40,AW40))*((MIN((VLOOKUP($D40,$A$234:$E$241,5,0)),(IF($D40=6,AW40,AX40))))),MIN((VLOOKUP($D40,$A$234:$C$241,3,0)),(AU40+AV40))*(IF($D40=6,AX40,((MIN((VLOOKUP($D40,$A$234:$E$241,5,0)),AX40)))))))))/IF(AND($D40=2,'ראשי-פרטים כלליים וריכוז הוצאות'!$D$66&lt;&gt;4),1.2,1)</f>
        <v>0</v>
      </c>
      <c r="BA40" s="227"/>
      <c r="BB40" s="228"/>
      <c r="BC40" s="222"/>
      <c r="BD40" s="226"/>
      <c r="BE40" s="187">
        <f t="shared" si="8"/>
        <v>0</v>
      </c>
      <c r="BF40" s="15">
        <f>+(IF(OR($B40=0,$C40=0,$D40=0,$BA$2&gt;$ES$1),0,IF(OR(BA40=0,BC40=0,BD40=0),0,MIN((VLOOKUP($D40,$A$234:$C$241,3,0))*(IF($D40=6,BD40,BC40))*((MIN((VLOOKUP($D40,$A$234:$E$241,5,0)),(IF($D40=6,BC40,BD40))))),MIN((VLOOKUP($D40,$A$234:$C$241,3,0)),(BA40+BB40))*(IF($D40=6,BD40,((MIN((VLOOKUP($D40,$A$234:$E$241,5,0)),BD40)))))))))/IF(AND($D40=2,'ראשי-פרטים כלליים וריכוז הוצאות'!$D$66&lt;&gt;4),1.2,1)</f>
        <v>0</v>
      </c>
      <c r="BG40" s="227"/>
      <c r="BH40" s="228"/>
      <c r="BI40" s="222"/>
      <c r="BJ40" s="226"/>
      <c r="BK40" s="187">
        <f t="shared" si="9"/>
        <v>0</v>
      </c>
      <c r="BL40" s="15">
        <f>+(IF(OR($B40=0,$C40=0,$D40=0,$BG$2&gt;$ES$1),0,IF(OR(BG40=0,BI40=0,BJ40=0),0,MIN((VLOOKUP($D40,$A$234:$C$241,3,0))*(IF($D40=6,BJ40,BI40))*((MIN((VLOOKUP($D40,$A$234:$E$241,5,0)),(IF($D40=6,BI40,BJ40))))),MIN((VLOOKUP($D40,$A$234:$C$241,3,0)),(BG40+BH40))*(IF($D40=6,BJ40,((MIN((VLOOKUP($D40,$A$234:$E$241,5,0)),BJ40)))))))))/IF(AND($D40=2,'ראשי-פרטים כלליים וריכוז הוצאות'!$D$66&lt;&gt;4),1.2,1)</f>
        <v>0</v>
      </c>
      <c r="BM40" s="227"/>
      <c r="BN40" s="228"/>
      <c r="BO40" s="222"/>
      <c r="BP40" s="226"/>
      <c r="BQ40" s="187">
        <f t="shared" si="10"/>
        <v>0</v>
      </c>
      <c r="BR40" s="15">
        <f>+(IF(OR($B40=0,$C40=0,$D40=0,$BM$2&gt;$ES$1),0,IF(OR(BM40=0,BO40=0,BP40=0),0,MIN((VLOOKUP($D40,$A$234:$C$241,3,0))*(IF($D40=6,BP40,BO40))*((MIN((VLOOKUP($D40,$A$234:$E$241,5,0)),(IF($D40=6,BO40,BP40))))),MIN((VLOOKUP($D40,$A$234:$C$241,3,0)),(BM40+BN40))*(IF($D40=6,BP40,((MIN((VLOOKUP($D40,$A$234:$E$241,5,0)),BP40)))))))))/IF(AND($D40=2,'ראשי-פרטים כלליים וריכוז הוצאות'!$D$66&lt;&gt;4),1.2,1)</f>
        <v>0</v>
      </c>
      <c r="BS40" s="227"/>
      <c r="BT40" s="228"/>
      <c r="BU40" s="222"/>
      <c r="BV40" s="226"/>
      <c r="BW40" s="187">
        <f t="shared" si="11"/>
        <v>0</v>
      </c>
      <c r="BX40" s="15">
        <f>+(IF(OR($B40=0,$C40=0,$D40=0,$BS$2&gt;$ES$1),0,IF(OR(BS40=0,BU40=0,BV40=0),0,MIN((VLOOKUP($D40,$A$234:$C$241,3,0))*(IF($D40=6,BV40,BU40))*((MIN((VLOOKUP($D40,$A$234:$E$241,5,0)),(IF($D40=6,BU40,BV40))))),MIN((VLOOKUP($D40,$A$234:$C$241,3,0)),(BS40+BT40))*(IF($D40=6,BV40,((MIN((VLOOKUP($D40,$A$234:$E$241,5,0)),BV40)))))))))/IF(AND($D40=2,'ראשי-פרטים כלליים וריכוז הוצאות'!$D$66&lt;&gt;4),1.2,1)</f>
        <v>0</v>
      </c>
      <c r="BY40" s="227"/>
      <c r="BZ40" s="228"/>
      <c r="CA40" s="222"/>
      <c r="CB40" s="226"/>
      <c r="CC40" s="187">
        <f t="shared" si="12"/>
        <v>0</v>
      </c>
      <c r="CD40" s="15">
        <f>+(IF(OR($B40=0,$C40=0,$D40=0,$BY$2&gt;$ES$1),0,IF(OR(BY40=0,CA40=0,CB40=0),0,MIN((VLOOKUP($D40,$A$234:$C$241,3,0))*(IF($D40=6,CB40,CA40))*((MIN((VLOOKUP($D40,$A$234:$E$241,5,0)),(IF($D40=6,CA40,CB40))))),MIN((VLOOKUP($D40,$A$234:$C$241,3,0)),(BY40+BZ40))*(IF($D40=6,CB40,((MIN((VLOOKUP($D40,$A$234:$E$241,5,0)),CB40)))))))))/IF(AND($D40=2,'ראשי-פרטים כלליים וריכוז הוצאות'!$D$66&lt;&gt;4),1.2,1)</f>
        <v>0</v>
      </c>
      <c r="CE40" s="227"/>
      <c r="CF40" s="228"/>
      <c r="CG40" s="222"/>
      <c r="CH40" s="226"/>
      <c r="CI40" s="187">
        <f t="shared" si="13"/>
        <v>0</v>
      </c>
      <c r="CJ40" s="15">
        <f>+(IF(OR($B40=0,$C40=0,$D40=0,$CE$2&gt;$ES$1),0,IF(OR(CE40=0,CG40=0,CH40=0),0,MIN((VLOOKUP($D40,$A$234:$C$241,3,0))*(IF($D40=6,CH40,CG40))*((MIN((VLOOKUP($D40,$A$234:$E$241,5,0)),(IF($D40=6,CG40,CH40))))),MIN((VLOOKUP($D40,$A$234:$C$241,3,0)),(CE40+CF40))*(IF($D40=6,CH40,((MIN((VLOOKUP($D40,$A$234:$E$241,5,0)),CH40)))))))))/IF(AND($D40=2,'ראשי-פרטים כלליים וריכוז הוצאות'!$D$66&lt;&gt;4),1.2,1)</f>
        <v>0</v>
      </c>
      <c r="CK40" s="227"/>
      <c r="CL40" s="228"/>
      <c r="CM40" s="222"/>
      <c r="CN40" s="226"/>
      <c r="CO40" s="187">
        <f t="shared" si="14"/>
        <v>0</v>
      </c>
      <c r="CP40" s="15">
        <f>+(IF(OR($B40=0,$C40=0,$D40=0,$CK$2&gt;$ES$1),0,IF(OR(CK40=0,CM40=0,CN40=0),0,MIN((VLOOKUP($D40,$A$234:$C$241,3,0))*(IF($D40=6,CN40,CM40))*((MIN((VLOOKUP($D40,$A$234:$E$241,5,0)),(IF($D40=6,CM40,CN40))))),MIN((VLOOKUP($D40,$A$234:$C$241,3,0)),(CK40+CL40))*(IF($D40=6,CN40,((MIN((VLOOKUP($D40,$A$234:$E$241,5,0)),CN40)))))))))/IF(AND($D40=2,'ראשי-פרטים כלליים וריכוז הוצאות'!$D$66&lt;&gt;4),1.2,1)</f>
        <v>0</v>
      </c>
      <c r="CQ40" s="227"/>
      <c r="CR40" s="228"/>
      <c r="CS40" s="222"/>
      <c r="CT40" s="226"/>
      <c r="CU40" s="187">
        <f t="shared" si="15"/>
        <v>0</v>
      </c>
      <c r="CV40" s="15">
        <f>+(IF(OR($B40=0,$C40=0,$D40=0,$CQ$2&gt;$ES$1),0,IF(OR(CQ40=0,CS40=0,CT40=0),0,MIN((VLOOKUP($D40,$A$234:$C$241,3,0))*(IF($D40=6,CT40,CS40))*((MIN((VLOOKUP($D40,$A$234:$E$241,5,0)),(IF($D40=6,CS40,CT40))))),MIN((VLOOKUP($D40,$A$234:$C$241,3,0)),(CQ40+CR40))*(IF($D40=6,CT40,((MIN((VLOOKUP($D40,$A$234:$E$241,5,0)),CT40)))))))))/IF(AND($D40=2,'ראשי-פרטים כלליים וריכוז הוצאות'!$D$66&lt;&gt;4),1.2,1)</f>
        <v>0</v>
      </c>
      <c r="CW40" s="227"/>
      <c r="CX40" s="228"/>
      <c r="CY40" s="222"/>
      <c r="CZ40" s="226"/>
      <c r="DA40" s="187">
        <f t="shared" si="16"/>
        <v>0</v>
      </c>
      <c r="DB40" s="15">
        <f>+(IF(OR($B40=0,$C40=0,$D40=0,$CW$2&gt;$ES$1),0,IF(OR(CW40=0,CY40=0,CZ40=0),0,MIN((VLOOKUP($D40,$A$234:$C$241,3,0))*(IF($D40=6,CZ40,CY40))*((MIN((VLOOKUP($D40,$A$234:$E$241,5,0)),(IF($D40=6,CY40,CZ40))))),MIN((VLOOKUP($D40,$A$234:$C$241,3,0)),(CW40+CX40))*(IF($D40=6,CZ40,((MIN((VLOOKUP($D40,$A$234:$E$241,5,0)),CZ40)))))))))/IF(AND($D40=2,'ראשי-פרטים כלליים וריכוז הוצאות'!$D$66&lt;&gt;4),1.2,1)</f>
        <v>0</v>
      </c>
      <c r="DC40" s="227"/>
      <c r="DD40" s="228"/>
      <c r="DE40" s="222"/>
      <c r="DF40" s="226"/>
      <c r="DG40" s="187">
        <f t="shared" si="17"/>
        <v>0</v>
      </c>
      <c r="DH40" s="15">
        <f>+(IF(OR($B40=0,$C40=0,$D40=0,$DC$2&gt;$ES$1),0,IF(OR(DC40=0,DE40=0,DF40=0),0,MIN((VLOOKUP($D40,$A$234:$C$241,3,0))*(IF($D40=6,DF40,DE40))*((MIN((VLOOKUP($D40,$A$234:$E$241,5,0)),(IF($D40=6,DE40,DF40))))),MIN((VLOOKUP($D40,$A$234:$C$241,3,0)),(DC40+DD40))*(IF($D40=6,DF40,((MIN((VLOOKUP($D40,$A$234:$E$241,5,0)),DF40)))))))))/IF(AND($D40=2,'ראשי-פרטים כלליים וריכוז הוצאות'!$D$66&lt;&gt;4),1.2,1)</f>
        <v>0</v>
      </c>
      <c r="DI40" s="227"/>
      <c r="DJ40" s="228"/>
      <c r="DK40" s="222"/>
      <c r="DL40" s="226"/>
      <c r="DM40" s="187">
        <f t="shared" si="18"/>
        <v>0</v>
      </c>
      <c r="DN40" s="15">
        <f>+(IF(OR($B40=0,$C40=0,$D40=0,$DC$2&gt;$ES$1),0,IF(OR(DI40=0,DK40=0,DL40=0),0,MIN((VLOOKUP($D40,$A$234:$C$241,3,0))*(IF($D40=6,DL40,DK40))*((MIN((VLOOKUP($D40,$A$234:$E$241,5,0)),(IF($D40=6,DK40,DL40))))),MIN((VLOOKUP($D40,$A$234:$C$241,3,0)),(DI40+DJ40))*(IF($D40=6,DL40,((MIN((VLOOKUP($D40,$A$234:$E$241,5,0)),DL40)))))))))/IF(AND($D40=2,'ראשי-פרטים כלליים וריכוז הוצאות'!$D$66&lt;&gt;4),1.2,1)</f>
        <v>0</v>
      </c>
      <c r="DO40" s="227"/>
      <c r="DP40" s="228"/>
      <c r="DQ40" s="222"/>
      <c r="DR40" s="226"/>
      <c r="DS40" s="187">
        <f t="shared" si="19"/>
        <v>0</v>
      </c>
      <c r="DT40" s="15">
        <f>+(IF(OR($B40=0,$C40=0,$D40=0,$DC$2&gt;$ES$1),0,IF(OR(DO40=0,DQ40=0,DR40=0),0,MIN((VLOOKUP($D40,$A$234:$C$241,3,0))*(IF($D40=6,DR40,DQ40))*((MIN((VLOOKUP($D40,$A$234:$E$241,5,0)),(IF($D40=6,DQ40,DR40))))),MIN((VLOOKUP($D40,$A$234:$C$241,3,0)),(DO40+DP40))*(IF($D40=6,DR40,((MIN((VLOOKUP($D40,$A$234:$E$241,5,0)),DR40)))))))))/IF(AND($D40=2,'ראשי-פרטים כלליים וריכוז הוצאות'!$D$66&lt;&gt;4),1.2,1)</f>
        <v>0</v>
      </c>
      <c r="DU40" s="227"/>
      <c r="DV40" s="228"/>
      <c r="DW40" s="222"/>
      <c r="DX40" s="226"/>
      <c r="DY40" s="187">
        <f t="shared" si="20"/>
        <v>0</v>
      </c>
      <c r="DZ40" s="15">
        <f>+(IF(OR($B40=0,$C40=0,$D40=0,$DC$2&gt;$ES$1),0,IF(OR(DU40=0,DW40=0,DX40=0),0,MIN((VLOOKUP($D40,$A$234:$C$241,3,0))*(IF($D40=6,DX40,DW40))*((MIN((VLOOKUP($D40,$A$234:$E$241,5,0)),(IF($D40=6,DW40,DX40))))),MIN((VLOOKUP($D40,$A$234:$C$241,3,0)),(DU40+DV40))*(IF($D40=6,DX40,((MIN((VLOOKUP($D40,$A$234:$E$241,5,0)),DX40)))))))))/IF(AND($D40=2,'ראשי-פרטים כלליים וריכוז הוצאות'!$D$66&lt;&gt;4),1.2,1)</f>
        <v>0</v>
      </c>
      <c r="EA40" s="227"/>
      <c r="EB40" s="228"/>
      <c r="EC40" s="222"/>
      <c r="ED40" s="226"/>
      <c r="EE40" s="187">
        <f t="shared" si="21"/>
        <v>0</v>
      </c>
      <c r="EF40" s="15">
        <f>+(IF(OR($B40=0,$C40=0,$D40=0,$DC$2&gt;$ES$1),0,IF(OR(EA40=0,EC40=0,ED40=0),0,MIN((VLOOKUP($D40,$A$234:$C$241,3,0))*(IF($D40=6,ED40,EC40))*((MIN((VLOOKUP($D40,$A$234:$E$241,5,0)),(IF($D40=6,EC40,ED40))))),MIN((VLOOKUP($D40,$A$234:$C$241,3,0)),(EA40+EB40))*(IF($D40=6,ED40,((MIN((VLOOKUP($D40,$A$234:$E$241,5,0)),ED40)))))))))/IF(AND($D40=2,'ראשי-פרטים כלליים וריכוז הוצאות'!$D$66&lt;&gt;4),1.2,1)</f>
        <v>0</v>
      </c>
      <c r="EG40" s="227"/>
      <c r="EH40" s="228"/>
      <c r="EI40" s="222"/>
      <c r="EJ40" s="226"/>
      <c r="EK40" s="187">
        <f t="shared" si="22"/>
        <v>0</v>
      </c>
      <c r="EL40" s="15">
        <f>+(IF(OR($B40=0,$C40=0,$D40=0,$DC$2&gt;$ES$1),0,IF(OR(EG40=0,EI40=0,EJ40=0),0,MIN((VLOOKUP($D40,$A$234:$C$241,3,0))*(IF($D40=6,EJ40,EI40))*((MIN((VLOOKUP($D40,$A$234:$E$241,5,0)),(IF($D40=6,EI40,EJ40))))),MIN((VLOOKUP($D40,$A$234:$C$241,3,0)),(EG40+EH40))*(IF($D40=6,EJ40,((MIN((VLOOKUP($D40,$A$234:$E$241,5,0)),EJ40)))))))))/IF(AND($D40=2,'ראשי-פרטים כלליים וריכוז הוצאות'!$D$66&lt;&gt;4),1.2,1)</f>
        <v>0</v>
      </c>
      <c r="EM40" s="227"/>
      <c r="EN40" s="228"/>
      <c r="EO40" s="222"/>
      <c r="EP40" s="226"/>
      <c r="EQ40" s="187">
        <f t="shared" si="23"/>
        <v>0</v>
      </c>
      <c r="ER40" s="15">
        <f>+(IF(OR($B40=0,$C40=0,$D40=0,$DC$2&gt;$ES$1),0,IF(OR(EM40=0,EO40=0,EP40=0),0,MIN((VLOOKUP($D40,$A$234:$C$241,3,0))*(IF($D40=6,EP40,EO40))*((MIN((VLOOKUP($D40,$A$234:$E$241,5,0)),(IF($D40=6,EO40,EP40))))),MIN((VLOOKUP($D40,$A$234:$C$241,3,0)),(EM40+EN40))*(IF($D40=6,EP40,((MIN((VLOOKUP($D40,$A$234:$E$241,5,0)),EP40)))))))))/IF(AND($D40=2,'ראשי-פרטים כלליים וריכוז הוצאות'!$D$66&lt;&gt;4),1.2,1)</f>
        <v>0</v>
      </c>
      <c r="ES40" s="62">
        <f t="shared" si="24"/>
        <v>0</v>
      </c>
      <c r="ET40" s="183">
        <f t="shared" si="25"/>
        <v>9.9999999999999995E-7</v>
      </c>
      <c r="EU40" s="184">
        <f t="shared" si="26"/>
        <v>0</v>
      </c>
      <c r="EV40" s="62">
        <f t="shared" si="27"/>
        <v>0</v>
      </c>
      <c r="EW40" s="62">
        <v>0</v>
      </c>
      <c r="EX40" s="15">
        <f t="shared" si="28"/>
        <v>0</v>
      </c>
      <c r="EY40" s="219"/>
      <c r="EZ40" s="62">
        <f>MIN(EX40+EY40*ET40*ES40/$FA$1/IF(AND($D40=2,'ראשי-פרטים כלליים וריכוז הוצאות'!$D$66&lt;&gt;4),1.2,1),IF($D40&gt;0,VLOOKUP($D40,$A$234:$C$241,3,0)*12*EU40,0))</f>
        <v>0</v>
      </c>
      <c r="FA40" s="229"/>
      <c r="FB40" s="293">
        <f t="shared" si="29"/>
        <v>0</v>
      </c>
      <c r="FC40" s="296">
        <f t="shared" si="30"/>
        <v>0</v>
      </c>
      <c r="FD40" s="62">
        <f t="shared" si="31"/>
        <v>0</v>
      </c>
      <c r="FE40" s="62">
        <f t="shared" si="32"/>
        <v>0</v>
      </c>
      <c r="FF40" s="184">
        <f t="shared" si="33"/>
        <v>0</v>
      </c>
      <c r="FG40" s="62">
        <f t="shared" si="34"/>
        <v>0</v>
      </c>
      <c r="FH40" s="62">
        <f t="shared" si="35"/>
        <v>0</v>
      </c>
      <c r="FI40" s="274"/>
      <c r="FJ40" s="274"/>
      <c r="FK40" s="297"/>
    </row>
    <row r="41" spans="1:167" s="6" customFormat="1" ht="24" customHeight="1" x14ac:dyDescent="0.2">
      <c r="A41" s="112">
        <v>38</v>
      </c>
      <c r="B41" s="229"/>
      <c r="C41" s="229"/>
      <c r="D41" s="230"/>
      <c r="E41" s="220"/>
      <c r="F41" s="221"/>
      <c r="G41" s="222"/>
      <c r="H41" s="223"/>
      <c r="I41" s="187">
        <f t="shared" si="0"/>
        <v>0</v>
      </c>
      <c r="J41" s="15">
        <f>(IF(OR($B41=0,$C41=0,$D41=0,$E$2&gt;$ES$1),0,IF(OR($E41=0,$G41=0,$H41=0),0,MIN((VLOOKUP($D41,$A$234:$C$241,3,0))*(IF($D41=6,$H41,$G41))*((MIN((VLOOKUP($D41,$A$234:$E$241,5,0)),(IF($D41=6,$G41,$H41))))),MIN((VLOOKUP($D41,$A$234:$C$241,3,0)),($E41+$F41))*(IF($D41=6,$H41,((MIN((VLOOKUP($D41,$A$234:$E$241,5,0)),$H41)))))))))/IF(AND($D41=2,'ראשי-פרטים כלליים וריכוז הוצאות'!$D$66&lt;&gt;4),1.2,1)</f>
        <v>0</v>
      </c>
      <c r="K41" s="224"/>
      <c r="L41" s="225"/>
      <c r="M41" s="222"/>
      <c r="N41" s="226"/>
      <c r="O41" s="187">
        <f t="shared" si="1"/>
        <v>0</v>
      </c>
      <c r="P41" s="15">
        <f>+(IF(OR($B41=0,$C41=0,$D41=0,$K$2&gt;$ES$1),0,IF(OR($K41=0,$M41=0,$N41=0),0,MIN((VLOOKUP($D41,$A$234:$C$241,3,0))*(IF($D41=6,$N41,$M41))*((MIN((VLOOKUP($D41,$A$234:$E$241,5,0)),(IF($D41=6,$M41,$N41))))),MIN((VLOOKUP($D41,$A$234:$C$241,3,0)),($K41+$L41))*(IF($D41=6,$N41,((MIN((VLOOKUP($D41,$A$234:$E$241,5,0)),$N41)))))))))/IF(AND($D41=2,'ראשי-פרטים כלליים וריכוז הוצאות'!$D$66&lt;&gt;4),1.2,1)</f>
        <v>0</v>
      </c>
      <c r="Q41" s="227"/>
      <c r="R41" s="228"/>
      <c r="S41" s="222"/>
      <c r="T41" s="226"/>
      <c r="U41" s="187">
        <f t="shared" si="2"/>
        <v>0</v>
      </c>
      <c r="V41" s="15">
        <f>+(IF(OR($B41=0,$C41=0,$D41=0,$Q$2&gt;$ES$1),0,IF(OR(Q41=0,S41=0,T41=0),0,MIN((VLOOKUP($D41,$A$234:$C$241,3,0))*(IF($D41=6,T41,S41))*((MIN((VLOOKUP($D41,$A$234:$E$241,5,0)),(IF($D41=6,S41,T41))))),MIN((VLOOKUP($D41,$A$234:$C$241,3,0)),(Q41+R41))*(IF($D41=6,T41,((MIN((VLOOKUP($D41,$A$234:$E$241,5,0)),T41)))))))))/IF(AND($D41=2,'ראשי-פרטים כלליים וריכוז הוצאות'!$D$66&lt;&gt;4),1.2,1)</f>
        <v>0</v>
      </c>
      <c r="W41" s="220"/>
      <c r="X41" s="221"/>
      <c r="Y41" s="222"/>
      <c r="Z41" s="226"/>
      <c r="AA41" s="187">
        <f t="shared" si="3"/>
        <v>0</v>
      </c>
      <c r="AB41" s="15">
        <f>+(IF(OR($B41=0,$C41=0,$D41=0,$W$2&gt;$ES$1),0,IF(OR(W41=0,Y41=0,Z41=0),0,MIN((VLOOKUP($D41,$A$234:$C$241,3,0))*(IF($D41=6,Z41,Y41))*((MIN((VLOOKUP($D41,$A$234:$E$241,5,0)),(IF($D41=6,Y41,Z41))))),MIN((VLOOKUP($D41,$A$234:$C$241,3,0)),(W41+X41))*(IF($D41=6,Z41,((MIN((VLOOKUP($D41,$A$234:$E$241,5,0)),Z41)))))))))/IF(AND($D41=2,'ראשי-פרטים כלליים וריכוז הוצאות'!$D$66&lt;&gt;4),1.2,1)</f>
        <v>0</v>
      </c>
      <c r="AC41" s="224"/>
      <c r="AD41" s="225"/>
      <c r="AE41" s="222"/>
      <c r="AF41" s="226"/>
      <c r="AG41" s="187">
        <f t="shared" si="4"/>
        <v>0</v>
      </c>
      <c r="AH41" s="15">
        <f>+(IF(OR($B41=0,$C41=0,$D41=0,$AC$2&gt;$ES$1),0,IF(OR(AC41=0,AE41=0,AF41=0),0,MIN((VLOOKUP($D41,$A$234:$C$241,3,0))*(IF($D41=6,AF41,AE41))*((MIN((VLOOKUP($D41,$A$234:$E$241,5,0)),(IF($D41=6,AE41,AF41))))),MIN((VLOOKUP($D41,$A$234:$C$241,3,0)),(AC41+AD41))*(IF($D41=6,AF41,((MIN((VLOOKUP($D41,$A$234:$E$241,5,0)),AF41)))))))))/IF(AND($D41=2,'ראשי-פרטים כלליים וריכוז הוצאות'!$D$66&lt;&gt;4),1.2,1)</f>
        <v>0</v>
      </c>
      <c r="AI41" s="227"/>
      <c r="AJ41" s="228"/>
      <c r="AK41" s="222"/>
      <c r="AL41" s="226"/>
      <c r="AM41" s="187">
        <f t="shared" si="5"/>
        <v>0</v>
      </c>
      <c r="AN41" s="15">
        <f>+(IF(OR($B41=0,$C41=0,$D41=0,$AI$2&gt;$ES$1),0,IF(OR(AI41=0,AK41=0,AL41=0),0,MIN((VLOOKUP($D41,$A$234:$C$241,3,0))*(IF($D41=6,AL41,AK41))*((MIN((VLOOKUP($D41,$A$234:$E$241,5,0)),(IF($D41=6,AK41,AL41))))),MIN((VLOOKUP($D41,$A$234:$C$241,3,0)),(AI41+AJ41))*(IF($D41=6,AL41,((MIN((VLOOKUP($D41,$A$234:$E$241,5,0)),AL41)))))))))/IF(AND($D41=2,'ראשי-פרטים כלליים וריכוז הוצאות'!$D$66&lt;&gt;4),1.2,1)</f>
        <v>0</v>
      </c>
      <c r="AO41" s="220"/>
      <c r="AP41" s="221"/>
      <c r="AQ41" s="222"/>
      <c r="AR41" s="226"/>
      <c r="AS41" s="187">
        <f t="shared" si="6"/>
        <v>0</v>
      </c>
      <c r="AT41" s="15">
        <f>+(IF(OR($B41=0,$C41=0,$D41=0,$AO$2&gt;$ES$1),0,IF(OR(AO41=0,AQ41=0,AR41=0),0,MIN((VLOOKUP($D41,$A$234:$C$241,3,0))*(IF($D41=6,AR41,AQ41))*((MIN((VLOOKUP($D41,$A$234:$E$241,5,0)),(IF($D41=6,AQ41,AR41))))),MIN((VLOOKUP($D41,$A$234:$C$241,3,0)),(AO41+AP41))*(IF($D41=6,AR41,((MIN((VLOOKUP($D41,$A$234:$E$241,5,0)),AR41)))))))))/IF(AND($D41=2,'ראשי-פרטים כלליים וריכוז הוצאות'!$D$66&lt;&gt;4),1.2,1)</f>
        <v>0</v>
      </c>
      <c r="AU41" s="224"/>
      <c r="AV41" s="225"/>
      <c r="AW41" s="222"/>
      <c r="AX41" s="226"/>
      <c r="AY41" s="187">
        <f t="shared" si="7"/>
        <v>0</v>
      </c>
      <c r="AZ41" s="15">
        <f>+(IF(OR($B41=0,$C41=0,$D41=0,$AU$2&gt;$ES$1),0,IF(OR(AU41=0,AW41=0,AX41=0),0,MIN((VLOOKUP($D41,$A$234:$C$241,3,0))*(IF($D41=6,AX41,AW41))*((MIN((VLOOKUP($D41,$A$234:$E$241,5,0)),(IF($D41=6,AW41,AX41))))),MIN((VLOOKUP($D41,$A$234:$C$241,3,0)),(AU41+AV41))*(IF($D41=6,AX41,((MIN((VLOOKUP($D41,$A$234:$E$241,5,0)),AX41)))))))))/IF(AND($D41=2,'ראשי-פרטים כלליים וריכוז הוצאות'!$D$66&lt;&gt;4),1.2,1)</f>
        <v>0</v>
      </c>
      <c r="BA41" s="227"/>
      <c r="BB41" s="228"/>
      <c r="BC41" s="222"/>
      <c r="BD41" s="226"/>
      <c r="BE41" s="187">
        <f t="shared" si="8"/>
        <v>0</v>
      </c>
      <c r="BF41" s="15">
        <f>+(IF(OR($B41=0,$C41=0,$D41=0,$BA$2&gt;$ES$1),0,IF(OR(BA41=0,BC41=0,BD41=0),0,MIN((VLOOKUP($D41,$A$234:$C$241,3,0))*(IF($D41=6,BD41,BC41))*((MIN((VLOOKUP($D41,$A$234:$E$241,5,0)),(IF($D41=6,BC41,BD41))))),MIN((VLOOKUP($D41,$A$234:$C$241,3,0)),(BA41+BB41))*(IF($D41=6,BD41,((MIN((VLOOKUP($D41,$A$234:$E$241,5,0)),BD41)))))))))/IF(AND($D41=2,'ראשי-פרטים כלליים וריכוז הוצאות'!$D$66&lt;&gt;4),1.2,1)</f>
        <v>0</v>
      </c>
      <c r="BG41" s="227"/>
      <c r="BH41" s="228"/>
      <c r="BI41" s="222"/>
      <c r="BJ41" s="226"/>
      <c r="BK41" s="187">
        <f t="shared" si="9"/>
        <v>0</v>
      </c>
      <c r="BL41" s="15">
        <f>+(IF(OR($B41=0,$C41=0,$D41=0,$BG$2&gt;$ES$1),0,IF(OR(BG41=0,BI41=0,BJ41=0),0,MIN((VLOOKUP($D41,$A$234:$C$241,3,0))*(IF($D41=6,BJ41,BI41))*((MIN((VLOOKUP($D41,$A$234:$E$241,5,0)),(IF($D41=6,BI41,BJ41))))),MIN((VLOOKUP($D41,$A$234:$C$241,3,0)),(BG41+BH41))*(IF($D41=6,BJ41,((MIN((VLOOKUP($D41,$A$234:$E$241,5,0)),BJ41)))))))))/IF(AND($D41=2,'ראשי-פרטים כלליים וריכוז הוצאות'!$D$66&lt;&gt;4),1.2,1)</f>
        <v>0</v>
      </c>
      <c r="BM41" s="227"/>
      <c r="BN41" s="228"/>
      <c r="BO41" s="222"/>
      <c r="BP41" s="226"/>
      <c r="BQ41" s="187">
        <f t="shared" si="10"/>
        <v>0</v>
      </c>
      <c r="BR41" s="15">
        <f>+(IF(OR($B41=0,$C41=0,$D41=0,$BM$2&gt;$ES$1),0,IF(OR(BM41=0,BO41=0,BP41=0),0,MIN((VLOOKUP($D41,$A$234:$C$241,3,0))*(IF($D41=6,BP41,BO41))*((MIN((VLOOKUP($D41,$A$234:$E$241,5,0)),(IF($D41=6,BO41,BP41))))),MIN((VLOOKUP($D41,$A$234:$C$241,3,0)),(BM41+BN41))*(IF($D41=6,BP41,((MIN((VLOOKUP($D41,$A$234:$E$241,5,0)),BP41)))))))))/IF(AND($D41=2,'ראשי-פרטים כלליים וריכוז הוצאות'!$D$66&lt;&gt;4),1.2,1)</f>
        <v>0</v>
      </c>
      <c r="BS41" s="227"/>
      <c r="BT41" s="228"/>
      <c r="BU41" s="222"/>
      <c r="BV41" s="226"/>
      <c r="BW41" s="187">
        <f t="shared" si="11"/>
        <v>0</v>
      </c>
      <c r="BX41" s="15">
        <f>+(IF(OR($B41=0,$C41=0,$D41=0,$BS$2&gt;$ES$1),0,IF(OR(BS41=0,BU41=0,BV41=0),0,MIN((VLOOKUP($D41,$A$234:$C$241,3,0))*(IF($D41=6,BV41,BU41))*((MIN((VLOOKUP($D41,$A$234:$E$241,5,0)),(IF($D41=6,BU41,BV41))))),MIN((VLOOKUP($D41,$A$234:$C$241,3,0)),(BS41+BT41))*(IF($D41=6,BV41,((MIN((VLOOKUP($D41,$A$234:$E$241,5,0)),BV41)))))))))/IF(AND($D41=2,'ראשי-פרטים כלליים וריכוז הוצאות'!$D$66&lt;&gt;4),1.2,1)</f>
        <v>0</v>
      </c>
      <c r="BY41" s="227"/>
      <c r="BZ41" s="228"/>
      <c r="CA41" s="222"/>
      <c r="CB41" s="226"/>
      <c r="CC41" s="187">
        <f t="shared" si="12"/>
        <v>0</v>
      </c>
      <c r="CD41" s="15">
        <f>+(IF(OR($B41=0,$C41=0,$D41=0,$BY$2&gt;$ES$1),0,IF(OR(BY41=0,CA41=0,CB41=0),0,MIN((VLOOKUP($D41,$A$234:$C$241,3,0))*(IF($D41=6,CB41,CA41))*((MIN((VLOOKUP($D41,$A$234:$E$241,5,0)),(IF($D41=6,CA41,CB41))))),MIN((VLOOKUP($D41,$A$234:$C$241,3,0)),(BY41+BZ41))*(IF($D41=6,CB41,((MIN((VLOOKUP($D41,$A$234:$E$241,5,0)),CB41)))))))))/IF(AND($D41=2,'ראשי-פרטים כלליים וריכוז הוצאות'!$D$66&lt;&gt;4),1.2,1)</f>
        <v>0</v>
      </c>
      <c r="CE41" s="227"/>
      <c r="CF41" s="228"/>
      <c r="CG41" s="222"/>
      <c r="CH41" s="226"/>
      <c r="CI41" s="187">
        <f t="shared" si="13"/>
        <v>0</v>
      </c>
      <c r="CJ41" s="15">
        <f>+(IF(OR($B41=0,$C41=0,$D41=0,$CE$2&gt;$ES$1),0,IF(OR(CE41=0,CG41=0,CH41=0),0,MIN((VLOOKUP($D41,$A$234:$C$241,3,0))*(IF($D41=6,CH41,CG41))*((MIN((VLOOKUP($D41,$A$234:$E$241,5,0)),(IF($D41=6,CG41,CH41))))),MIN((VLOOKUP($D41,$A$234:$C$241,3,0)),(CE41+CF41))*(IF($D41=6,CH41,((MIN((VLOOKUP($D41,$A$234:$E$241,5,0)),CH41)))))))))/IF(AND($D41=2,'ראשי-פרטים כלליים וריכוז הוצאות'!$D$66&lt;&gt;4),1.2,1)</f>
        <v>0</v>
      </c>
      <c r="CK41" s="227"/>
      <c r="CL41" s="228"/>
      <c r="CM41" s="222"/>
      <c r="CN41" s="226"/>
      <c r="CO41" s="187">
        <f t="shared" si="14"/>
        <v>0</v>
      </c>
      <c r="CP41" s="15">
        <f>+(IF(OR($B41=0,$C41=0,$D41=0,$CK$2&gt;$ES$1),0,IF(OR(CK41=0,CM41=0,CN41=0),0,MIN((VLOOKUP($D41,$A$234:$C$241,3,0))*(IF($D41=6,CN41,CM41))*((MIN((VLOOKUP($D41,$A$234:$E$241,5,0)),(IF($D41=6,CM41,CN41))))),MIN((VLOOKUP($D41,$A$234:$C$241,3,0)),(CK41+CL41))*(IF($D41=6,CN41,((MIN((VLOOKUP($D41,$A$234:$E$241,5,0)),CN41)))))))))/IF(AND($D41=2,'ראשי-פרטים כלליים וריכוז הוצאות'!$D$66&lt;&gt;4),1.2,1)</f>
        <v>0</v>
      </c>
      <c r="CQ41" s="227"/>
      <c r="CR41" s="228"/>
      <c r="CS41" s="222"/>
      <c r="CT41" s="226"/>
      <c r="CU41" s="187">
        <f t="shared" si="15"/>
        <v>0</v>
      </c>
      <c r="CV41" s="15">
        <f>+(IF(OR($B41=0,$C41=0,$D41=0,$CQ$2&gt;$ES$1),0,IF(OR(CQ41=0,CS41=0,CT41=0),0,MIN((VLOOKUP($D41,$A$234:$C$241,3,0))*(IF($D41=6,CT41,CS41))*((MIN((VLOOKUP($D41,$A$234:$E$241,5,0)),(IF($D41=6,CS41,CT41))))),MIN((VLOOKUP($D41,$A$234:$C$241,3,0)),(CQ41+CR41))*(IF($D41=6,CT41,((MIN((VLOOKUP($D41,$A$234:$E$241,5,0)),CT41)))))))))/IF(AND($D41=2,'ראשי-פרטים כלליים וריכוז הוצאות'!$D$66&lt;&gt;4),1.2,1)</f>
        <v>0</v>
      </c>
      <c r="CW41" s="227"/>
      <c r="CX41" s="228"/>
      <c r="CY41" s="222"/>
      <c r="CZ41" s="226"/>
      <c r="DA41" s="187">
        <f t="shared" si="16"/>
        <v>0</v>
      </c>
      <c r="DB41" s="15">
        <f>+(IF(OR($B41=0,$C41=0,$D41=0,$CW$2&gt;$ES$1),0,IF(OR(CW41=0,CY41=0,CZ41=0),0,MIN((VLOOKUP($D41,$A$234:$C$241,3,0))*(IF($D41=6,CZ41,CY41))*((MIN((VLOOKUP($D41,$A$234:$E$241,5,0)),(IF($D41=6,CY41,CZ41))))),MIN((VLOOKUP($D41,$A$234:$C$241,3,0)),(CW41+CX41))*(IF($D41=6,CZ41,((MIN((VLOOKUP($D41,$A$234:$E$241,5,0)),CZ41)))))))))/IF(AND($D41=2,'ראשי-פרטים כלליים וריכוז הוצאות'!$D$66&lt;&gt;4),1.2,1)</f>
        <v>0</v>
      </c>
      <c r="DC41" s="227"/>
      <c r="DD41" s="228"/>
      <c r="DE41" s="222"/>
      <c r="DF41" s="226"/>
      <c r="DG41" s="187">
        <f t="shared" si="17"/>
        <v>0</v>
      </c>
      <c r="DH41" s="15">
        <f>+(IF(OR($B41=0,$C41=0,$D41=0,$DC$2&gt;$ES$1),0,IF(OR(DC41=0,DE41=0,DF41=0),0,MIN((VLOOKUP($D41,$A$234:$C$241,3,0))*(IF($D41=6,DF41,DE41))*((MIN((VLOOKUP($D41,$A$234:$E$241,5,0)),(IF($D41=6,DE41,DF41))))),MIN((VLOOKUP($D41,$A$234:$C$241,3,0)),(DC41+DD41))*(IF($D41=6,DF41,((MIN((VLOOKUP($D41,$A$234:$E$241,5,0)),DF41)))))))))/IF(AND($D41=2,'ראשי-פרטים כלליים וריכוז הוצאות'!$D$66&lt;&gt;4),1.2,1)</f>
        <v>0</v>
      </c>
      <c r="DI41" s="227"/>
      <c r="DJ41" s="228"/>
      <c r="DK41" s="222"/>
      <c r="DL41" s="226"/>
      <c r="DM41" s="187">
        <f t="shared" si="18"/>
        <v>0</v>
      </c>
      <c r="DN41" s="15">
        <f>+(IF(OR($B41=0,$C41=0,$D41=0,$DC$2&gt;$ES$1),0,IF(OR(DI41=0,DK41=0,DL41=0),0,MIN((VLOOKUP($D41,$A$234:$C$241,3,0))*(IF($D41=6,DL41,DK41))*((MIN((VLOOKUP($D41,$A$234:$E$241,5,0)),(IF($D41=6,DK41,DL41))))),MIN((VLOOKUP($D41,$A$234:$C$241,3,0)),(DI41+DJ41))*(IF($D41=6,DL41,((MIN((VLOOKUP($D41,$A$234:$E$241,5,0)),DL41)))))))))/IF(AND($D41=2,'ראשי-פרטים כלליים וריכוז הוצאות'!$D$66&lt;&gt;4),1.2,1)</f>
        <v>0</v>
      </c>
      <c r="DO41" s="227"/>
      <c r="DP41" s="228"/>
      <c r="DQ41" s="222"/>
      <c r="DR41" s="226"/>
      <c r="DS41" s="187">
        <f t="shared" si="19"/>
        <v>0</v>
      </c>
      <c r="DT41" s="15">
        <f>+(IF(OR($B41=0,$C41=0,$D41=0,$DC$2&gt;$ES$1),0,IF(OR(DO41=0,DQ41=0,DR41=0),0,MIN((VLOOKUP($D41,$A$234:$C$241,3,0))*(IF($D41=6,DR41,DQ41))*((MIN((VLOOKUP($D41,$A$234:$E$241,5,0)),(IF($D41=6,DQ41,DR41))))),MIN((VLOOKUP($D41,$A$234:$C$241,3,0)),(DO41+DP41))*(IF($D41=6,DR41,((MIN((VLOOKUP($D41,$A$234:$E$241,5,0)),DR41)))))))))/IF(AND($D41=2,'ראשי-פרטים כלליים וריכוז הוצאות'!$D$66&lt;&gt;4),1.2,1)</f>
        <v>0</v>
      </c>
      <c r="DU41" s="227"/>
      <c r="DV41" s="228"/>
      <c r="DW41" s="222"/>
      <c r="DX41" s="226"/>
      <c r="DY41" s="187">
        <f t="shared" si="20"/>
        <v>0</v>
      </c>
      <c r="DZ41" s="15">
        <f>+(IF(OR($B41=0,$C41=0,$D41=0,$DC$2&gt;$ES$1),0,IF(OR(DU41=0,DW41=0,DX41=0),0,MIN((VLOOKUP($D41,$A$234:$C$241,3,0))*(IF($D41=6,DX41,DW41))*((MIN((VLOOKUP($D41,$A$234:$E$241,5,0)),(IF($D41=6,DW41,DX41))))),MIN((VLOOKUP($D41,$A$234:$C$241,3,0)),(DU41+DV41))*(IF($D41=6,DX41,((MIN((VLOOKUP($D41,$A$234:$E$241,5,0)),DX41)))))))))/IF(AND($D41=2,'ראשי-פרטים כלליים וריכוז הוצאות'!$D$66&lt;&gt;4),1.2,1)</f>
        <v>0</v>
      </c>
      <c r="EA41" s="227"/>
      <c r="EB41" s="228"/>
      <c r="EC41" s="222"/>
      <c r="ED41" s="226"/>
      <c r="EE41" s="187">
        <f t="shared" si="21"/>
        <v>0</v>
      </c>
      <c r="EF41" s="15">
        <f>+(IF(OR($B41=0,$C41=0,$D41=0,$DC$2&gt;$ES$1),0,IF(OR(EA41=0,EC41=0,ED41=0),0,MIN((VLOOKUP($D41,$A$234:$C$241,3,0))*(IF($D41=6,ED41,EC41))*((MIN((VLOOKUP($D41,$A$234:$E$241,5,0)),(IF($D41=6,EC41,ED41))))),MIN((VLOOKUP($D41,$A$234:$C$241,3,0)),(EA41+EB41))*(IF($D41=6,ED41,((MIN((VLOOKUP($D41,$A$234:$E$241,5,0)),ED41)))))))))/IF(AND($D41=2,'ראשי-פרטים כלליים וריכוז הוצאות'!$D$66&lt;&gt;4),1.2,1)</f>
        <v>0</v>
      </c>
      <c r="EG41" s="227"/>
      <c r="EH41" s="228"/>
      <c r="EI41" s="222"/>
      <c r="EJ41" s="226"/>
      <c r="EK41" s="187">
        <f t="shared" si="22"/>
        <v>0</v>
      </c>
      <c r="EL41" s="15">
        <f>+(IF(OR($B41=0,$C41=0,$D41=0,$DC$2&gt;$ES$1),0,IF(OR(EG41=0,EI41=0,EJ41=0),0,MIN((VLOOKUP($D41,$A$234:$C$241,3,0))*(IF($D41=6,EJ41,EI41))*((MIN((VLOOKUP($D41,$A$234:$E$241,5,0)),(IF($D41=6,EI41,EJ41))))),MIN((VLOOKUP($D41,$A$234:$C$241,3,0)),(EG41+EH41))*(IF($D41=6,EJ41,((MIN((VLOOKUP($D41,$A$234:$E$241,5,0)),EJ41)))))))))/IF(AND($D41=2,'ראשי-פרטים כלליים וריכוז הוצאות'!$D$66&lt;&gt;4),1.2,1)</f>
        <v>0</v>
      </c>
      <c r="EM41" s="227"/>
      <c r="EN41" s="228"/>
      <c r="EO41" s="222"/>
      <c r="EP41" s="226"/>
      <c r="EQ41" s="187">
        <f t="shared" si="23"/>
        <v>0</v>
      </c>
      <c r="ER41" s="15">
        <f>+(IF(OR($B41=0,$C41=0,$D41=0,$DC$2&gt;$ES$1),0,IF(OR(EM41=0,EO41=0,EP41=0),0,MIN((VLOOKUP($D41,$A$234:$C$241,3,0))*(IF($D41=6,EP41,EO41))*((MIN((VLOOKUP($D41,$A$234:$E$241,5,0)),(IF($D41=6,EO41,EP41))))),MIN((VLOOKUP($D41,$A$234:$C$241,3,0)),(EM41+EN41))*(IF($D41=6,EP41,((MIN((VLOOKUP($D41,$A$234:$E$241,5,0)),EP41)))))))))/IF(AND($D41=2,'ראשי-פרטים כלליים וריכוז הוצאות'!$D$66&lt;&gt;4),1.2,1)</f>
        <v>0</v>
      </c>
      <c r="ES41" s="62">
        <f t="shared" si="24"/>
        <v>0</v>
      </c>
      <c r="ET41" s="183">
        <f t="shared" si="25"/>
        <v>9.9999999999999995E-7</v>
      </c>
      <c r="EU41" s="184">
        <f t="shared" si="26"/>
        <v>0</v>
      </c>
      <c r="EV41" s="62">
        <f t="shared" si="27"/>
        <v>0</v>
      </c>
      <c r="EW41" s="62">
        <v>0</v>
      </c>
      <c r="EX41" s="15">
        <f t="shared" si="28"/>
        <v>0</v>
      </c>
      <c r="EY41" s="219"/>
      <c r="EZ41" s="62">
        <f>MIN(EX41+EY41*ET41*ES41/$FA$1/IF(AND($D41=2,'ראשי-פרטים כלליים וריכוז הוצאות'!$D$66&lt;&gt;4),1.2,1),IF($D41&gt;0,VLOOKUP($D41,$A$234:$C$241,3,0)*12*EU41,0))</f>
        <v>0</v>
      </c>
      <c r="FA41" s="229"/>
      <c r="FB41" s="293">
        <f t="shared" si="29"/>
        <v>0</v>
      </c>
      <c r="FC41" s="296">
        <f t="shared" si="30"/>
        <v>0</v>
      </c>
      <c r="FD41" s="62">
        <f t="shared" si="31"/>
        <v>0</v>
      </c>
      <c r="FE41" s="62">
        <f t="shared" si="32"/>
        <v>0</v>
      </c>
      <c r="FF41" s="184">
        <f t="shared" si="33"/>
        <v>0</v>
      </c>
      <c r="FG41" s="62">
        <f t="shared" si="34"/>
        <v>0</v>
      </c>
      <c r="FH41" s="62">
        <f t="shared" si="35"/>
        <v>0</v>
      </c>
      <c r="FI41" s="274"/>
      <c r="FJ41" s="274"/>
      <c r="FK41" s="297"/>
    </row>
    <row r="42" spans="1:167" s="6" customFormat="1" ht="24" customHeight="1" x14ac:dyDescent="0.2">
      <c r="A42" s="112">
        <v>39</v>
      </c>
      <c r="B42" s="229"/>
      <c r="C42" s="229"/>
      <c r="D42" s="230"/>
      <c r="E42" s="220"/>
      <c r="F42" s="221"/>
      <c r="G42" s="222"/>
      <c r="H42" s="223"/>
      <c r="I42" s="187">
        <f t="shared" si="0"/>
        <v>0</v>
      </c>
      <c r="J42" s="15">
        <f>(IF(OR($B42=0,$C42=0,$D42=0,$E$2&gt;$ES$1),0,IF(OR($E42=0,$G42=0,$H42=0),0,MIN((VLOOKUP($D42,$A$234:$C$241,3,0))*(IF($D42=6,$H42,$G42))*((MIN((VLOOKUP($D42,$A$234:$E$241,5,0)),(IF($D42=6,$G42,$H42))))),MIN((VLOOKUP($D42,$A$234:$C$241,3,0)),($E42+$F42))*(IF($D42=6,$H42,((MIN((VLOOKUP($D42,$A$234:$E$241,5,0)),$H42)))))))))/IF(AND($D42=2,'ראשי-פרטים כלליים וריכוז הוצאות'!$D$66&lt;&gt;4),1.2,1)</f>
        <v>0</v>
      </c>
      <c r="K42" s="224"/>
      <c r="L42" s="225"/>
      <c r="M42" s="222"/>
      <c r="N42" s="226"/>
      <c r="O42" s="187">
        <f t="shared" si="1"/>
        <v>0</v>
      </c>
      <c r="P42" s="15">
        <f>+(IF(OR($B42=0,$C42=0,$D42=0,$K$2&gt;$ES$1),0,IF(OR($K42=0,$M42=0,$N42=0),0,MIN((VLOOKUP($D42,$A$234:$C$241,3,0))*(IF($D42=6,$N42,$M42))*((MIN((VLOOKUP($D42,$A$234:$E$241,5,0)),(IF($D42=6,$M42,$N42))))),MIN((VLOOKUP($D42,$A$234:$C$241,3,0)),($K42+$L42))*(IF($D42=6,$N42,((MIN((VLOOKUP($D42,$A$234:$E$241,5,0)),$N42)))))))))/IF(AND($D42=2,'ראשי-פרטים כלליים וריכוז הוצאות'!$D$66&lt;&gt;4),1.2,1)</f>
        <v>0</v>
      </c>
      <c r="Q42" s="227"/>
      <c r="R42" s="228"/>
      <c r="S42" s="222"/>
      <c r="T42" s="226"/>
      <c r="U42" s="187">
        <f t="shared" si="2"/>
        <v>0</v>
      </c>
      <c r="V42" s="15">
        <f>+(IF(OR($B42=0,$C42=0,$D42=0,$Q$2&gt;$ES$1),0,IF(OR(Q42=0,S42=0,T42=0),0,MIN((VLOOKUP($D42,$A$234:$C$241,3,0))*(IF($D42=6,T42,S42))*((MIN((VLOOKUP($D42,$A$234:$E$241,5,0)),(IF($D42=6,S42,T42))))),MIN((VLOOKUP($D42,$A$234:$C$241,3,0)),(Q42+R42))*(IF($D42=6,T42,((MIN((VLOOKUP($D42,$A$234:$E$241,5,0)),T42)))))))))/IF(AND($D42=2,'ראשי-פרטים כלליים וריכוז הוצאות'!$D$66&lt;&gt;4),1.2,1)</f>
        <v>0</v>
      </c>
      <c r="W42" s="220"/>
      <c r="X42" s="221"/>
      <c r="Y42" s="222"/>
      <c r="Z42" s="226"/>
      <c r="AA42" s="187">
        <f t="shared" si="3"/>
        <v>0</v>
      </c>
      <c r="AB42" s="15">
        <f>+(IF(OR($B42=0,$C42=0,$D42=0,$W$2&gt;$ES$1),0,IF(OR(W42=0,Y42=0,Z42=0),0,MIN((VLOOKUP($D42,$A$234:$C$241,3,0))*(IF($D42=6,Z42,Y42))*((MIN((VLOOKUP($D42,$A$234:$E$241,5,0)),(IF($D42=6,Y42,Z42))))),MIN((VLOOKUP($D42,$A$234:$C$241,3,0)),(W42+X42))*(IF($D42=6,Z42,((MIN((VLOOKUP($D42,$A$234:$E$241,5,0)),Z42)))))))))/IF(AND($D42=2,'ראשי-פרטים כלליים וריכוז הוצאות'!$D$66&lt;&gt;4),1.2,1)</f>
        <v>0</v>
      </c>
      <c r="AC42" s="224"/>
      <c r="AD42" s="225"/>
      <c r="AE42" s="222"/>
      <c r="AF42" s="226"/>
      <c r="AG42" s="187">
        <f t="shared" si="4"/>
        <v>0</v>
      </c>
      <c r="AH42" s="15">
        <f>+(IF(OR($B42=0,$C42=0,$D42=0,$AC$2&gt;$ES$1),0,IF(OR(AC42=0,AE42=0,AF42=0),0,MIN((VLOOKUP($D42,$A$234:$C$241,3,0))*(IF($D42=6,AF42,AE42))*((MIN((VLOOKUP($D42,$A$234:$E$241,5,0)),(IF($D42=6,AE42,AF42))))),MIN((VLOOKUP($D42,$A$234:$C$241,3,0)),(AC42+AD42))*(IF($D42=6,AF42,((MIN((VLOOKUP($D42,$A$234:$E$241,5,0)),AF42)))))))))/IF(AND($D42=2,'ראשי-פרטים כלליים וריכוז הוצאות'!$D$66&lt;&gt;4),1.2,1)</f>
        <v>0</v>
      </c>
      <c r="AI42" s="227"/>
      <c r="AJ42" s="228"/>
      <c r="AK42" s="222"/>
      <c r="AL42" s="226"/>
      <c r="AM42" s="187">
        <f t="shared" si="5"/>
        <v>0</v>
      </c>
      <c r="AN42" s="15">
        <f>+(IF(OR($B42=0,$C42=0,$D42=0,$AI$2&gt;$ES$1),0,IF(OR(AI42=0,AK42=0,AL42=0),0,MIN((VLOOKUP($D42,$A$234:$C$241,3,0))*(IF($D42=6,AL42,AK42))*((MIN((VLOOKUP($D42,$A$234:$E$241,5,0)),(IF($D42=6,AK42,AL42))))),MIN((VLOOKUP($D42,$A$234:$C$241,3,0)),(AI42+AJ42))*(IF($D42=6,AL42,((MIN((VLOOKUP($D42,$A$234:$E$241,5,0)),AL42)))))))))/IF(AND($D42=2,'ראשי-פרטים כלליים וריכוז הוצאות'!$D$66&lt;&gt;4),1.2,1)</f>
        <v>0</v>
      </c>
      <c r="AO42" s="220"/>
      <c r="AP42" s="221"/>
      <c r="AQ42" s="222"/>
      <c r="AR42" s="226"/>
      <c r="AS42" s="187">
        <f t="shared" si="6"/>
        <v>0</v>
      </c>
      <c r="AT42" s="15">
        <f>+(IF(OR($B42=0,$C42=0,$D42=0,$AO$2&gt;$ES$1),0,IF(OR(AO42=0,AQ42=0,AR42=0),0,MIN((VLOOKUP($D42,$A$234:$C$241,3,0))*(IF($D42=6,AR42,AQ42))*((MIN((VLOOKUP($D42,$A$234:$E$241,5,0)),(IF($D42=6,AQ42,AR42))))),MIN((VLOOKUP($D42,$A$234:$C$241,3,0)),(AO42+AP42))*(IF($D42=6,AR42,((MIN((VLOOKUP($D42,$A$234:$E$241,5,0)),AR42)))))))))/IF(AND($D42=2,'ראשי-פרטים כלליים וריכוז הוצאות'!$D$66&lt;&gt;4),1.2,1)</f>
        <v>0</v>
      </c>
      <c r="AU42" s="224"/>
      <c r="AV42" s="225"/>
      <c r="AW42" s="222"/>
      <c r="AX42" s="226"/>
      <c r="AY42" s="187">
        <f t="shared" si="7"/>
        <v>0</v>
      </c>
      <c r="AZ42" s="15">
        <f>+(IF(OR($B42=0,$C42=0,$D42=0,$AU$2&gt;$ES$1),0,IF(OR(AU42=0,AW42=0,AX42=0),0,MIN((VLOOKUP($D42,$A$234:$C$241,3,0))*(IF($D42=6,AX42,AW42))*((MIN((VLOOKUP($D42,$A$234:$E$241,5,0)),(IF($D42=6,AW42,AX42))))),MIN((VLOOKUP($D42,$A$234:$C$241,3,0)),(AU42+AV42))*(IF($D42=6,AX42,((MIN((VLOOKUP($D42,$A$234:$E$241,5,0)),AX42)))))))))/IF(AND($D42=2,'ראשי-פרטים כלליים וריכוז הוצאות'!$D$66&lt;&gt;4),1.2,1)</f>
        <v>0</v>
      </c>
      <c r="BA42" s="227"/>
      <c r="BB42" s="228"/>
      <c r="BC42" s="222"/>
      <c r="BD42" s="226"/>
      <c r="BE42" s="187">
        <f t="shared" si="8"/>
        <v>0</v>
      </c>
      <c r="BF42" s="15">
        <f>+(IF(OR($B42=0,$C42=0,$D42=0,$BA$2&gt;$ES$1),0,IF(OR(BA42=0,BC42=0,BD42=0),0,MIN((VLOOKUP($D42,$A$234:$C$241,3,0))*(IF($D42=6,BD42,BC42))*((MIN((VLOOKUP($D42,$A$234:$E$241,5,0)),(IF($D42=6,BC42,BD42))))),MIN((VLOOKUP($D42,$A$234:$C$241,3,0)),(BA42+BB42))*(IF($D42=6,BD42,((MIN((VLOOKUP($D42,$A$234:$E$241,5,0)),BD42)))))))))/IF(AND($D42=2,'ראשי-פרטים כלליים וריכוז הוצאות'!$D$66&lt;&gt;4),1.2,1)</f>
        <v>0</v>
      </c>
      <c r="BG42" s="227"/>
      <c r="BH42" s="228"/>
      <c r="BI42" s="222"/>
      <c r="BJ42" s="226"/>
      <c r="BK42" s="187">
        <f t="shared" si="9"/>
        <v>0</v>
      </c>
      <c r="BL42" s="15">
        <f>+(IF(OR($B42=0,$C42=0,$D42=0,$BG$2&gt;$ES$1),0,IF(OR(BG42=0,BI42=0,BJ42=0),0,MIN((VLOOKUP($D42,$A$234:$C$241,3,0))*(IF($D42=6,BJ42,BI42))*((MIN((VLOOKUP($D42,$A$234:$E$241,5,0)),(IF($D42=6,BI42,BJ42))))),MIN((VLOOKUP($D42,$A$234:$C$241,3,0)),(BG42+BH42))*(IF($D42=6,BJ42,((MIN((VLOOKUP($D42,$A$234:$E$241,5,0)),BJ42)))))))))/IF(AND($D42=2,'ראשי-פרטים כלליים וריכוז הוצאות'!$D$66&lt;&gt;4),1.2,1)</f>
        <v>0</v>
      </c>
      <c r="BM42" s="227"/>
      <c r="BN42" s="228"/>
      <c r="BO42" s="222"/>
      <c r="BP42" s="226"/>
      <c r="BQ42" s="187">
        <f t="shared" si="10"/>
        <v>0</v>
      </c>
      <c r="BR42" s="15">
        <f>+(IF(OR($B42=0,$C42=0,$D42=0,$BM$2&gt;$ES$1),0,IF(OR(BM42=0,BO42=0,BP42=0),0,MIN((VLOOKUP($D42,$A$234:$C$241,3,0))*(IF($D42=6,BP42,BO42))*((MIN((VLOOKUP($D42,$A$234:$E$241,5,0)),(IF($D42=6,BO42,BP42))))),MIN((VLOOKUP($D42,$A$234:$C$241,3,0)),(BM42+BN42))*(IF($D42=6,BP42,((MIN((VLOOKUP($D42,$A$234:$E$241,5,0)),BP42)))))))))/IF(AND($D42=2,'ראשי-פרטים כלליים וריכוז הוצאות'!$D$66&lt;&gt;4),1.2,1)</f>
        <v>0</v>
      </c>
      <c r="BS42" s="227"/>
      <c r="BT42" s="228"/>
      <c r="BU42" s="222"/>
      <c r="BV42" s="226"/>
      <c r="BW42" s="187">
        <f t="shared" si="11"/>
        <v>0</v>
      </c>
      <c r="BX42" s="15">
        <f>+(IF(OR($B42=0,$C42=0,$D42=0,$BS$2&gt;$ES$1),0,IF(OR(BS42=0,BU42=0,BV42=0),0,MIN((VLOOKUP($D42,$A$234:$C$241,3,0))*(IF($D42=6,BV42,BU42))*((MIN((VLOOKUP($D42,$A$234:$E$241,5,0)),(IF($D42=6,BU42,BV42))))),MIN((VLOOKUP($D42,$A$234:$C$241,3,0)),(BS42+BT42))*(IF($D42=6,BV42,((MIN((VLOOKUP($D42,$A$234:$E$241,5,0)),BV42)))))))))/IF(AND($D42=2,'ראשי-פרטים כלליים וריכוז הוצאות'!$D$66&lt;&gt;4),1.2,1)</f>
        <v>0</v>
      </c>
      <c r="BY42" s="227"/>
      <c r="BZ42" s="228"/>
      <c r="CA42" s="222"/>
      <c r="CB42" s="226"/>
      <c r="CC42" s="187">
        <f t="shared" si="12"/>
        <v>0</v>
      </c>
      <c r="CD42" s="15">
        <f>+(IF(OR($B42=0,$C42=0,$D42=0,$BY$2&gt;$ES$1),0,IF(OR(BY42=0,CA42=0,CB42=0),0,MIN((VLOOKUP($D42,$A$234:$C$241,3,0))*(IF($D42=6,CB42,CA42))*((MIN((VLOOKUP($D42,$A$234:$E$241,5,0)),(IF($D42=6,CA42,CB42))))),MIN((VLOOKUP($D42,$A$234:$C$241,3,0)),(BY42+BZ42))*(IF($D42=6,CB42,((MIN((VLOOKUP($D42,$A$234:$E$241,5,0)),CB42)))))))))/IF(AND($D42=2,'ראשי-פרטים כלליים וריכוז הוצאות'!$D$66&lt;&gt;4),1.2,1)</f>
        <v>0</v>
      </c>
      <c r="CE42" s="227"/>
      <c r="CF42" s="228"/>
      <c r="CG42" s="222"/>
      <c r="CH42" s="226"/>
      <c r="CI42" s="187">
        <f t="shared" si="13"/>
        <v>0</v>
      </c>
      <c r="CJ42" s="15">
        <f>+(IF(OR($B42=0,$C42=0,$D42=0,$CE$2&gt;$ES$1),0,IF(OR(CE42=0,CG42=0,CH42=0),0,MIN((VLOOKUP($D42,$A$234:$C$241,3,0))*(IF($D42=6,CH42,CG42))*((MIN((VLOOKUP($D42,$A$234:$E$241,5,0)),(IF($D42=6,CG42,CH42))))),MIN((VLOOKUP($D42,$A$234:$C$241,3,0)),(CE42+CF42))*(IF($D42=6,CH42,((MIN((VLOOKUP($D42,$A$234:$E$241,5,0)),CH42)))))))))/IF(AND($D42=2,'ראשי-פרטים כלליים וריכוז הוצאות'!$D$66&lt;&gt;4),1.2,1)</f>
        <v>0</v>
      </c>
      <c r="CK42" s="227"/>
      <c r="CL42" s="228"/>
      <c r="CM42" s="222"/>
      <c r="CN42" s="226"/>
      <c r="CO42" s="187">
        <f t="shared" si="14"/>
        <v>0</v>
      </c>
      <c r="CP42" s="15">
        <f>+(IF(OR($B42=0,$C42=0,$D42=0,$CK$2&gt;$ES$1),0,IF(OR(CK42=0,CM42=0,CN42=0),0,MIN((VLOOKUP($D42,$A$234:$C$241,3,0))*(IF($D42=6,CN42,CM42))*((MIN((VLOOKUP($D42,$A$234:$E$241,5,0)),(IF($D42=6,CM42,CN42))))),MIN((VLOOKUP($D42,$A$234:$C$241,3,0)),(CK42+CL42))*(IF($D42=6,CN42,((MIN((VLOOKUP($D42,$A$234:$E$241,5,0)),CN42)))))))))/IF(AND($D42=2,'ראשי-פרטים כלליים וריכוז הוצאות'!$D$66&lt;&gt;4),1.2,1)</f>
        <v>0</v>
      </c>
      <c r="CQ42" s="227"/>
      <c r="CR42" s="228"/>
      <c r="CS42" s="222"/>
      <c r="CT42" s="226"/>
      <c r="CU42" s="187">
        <f t="shared" si="15"/>
        <v>0</v>
      </c>
      <c r="CV42" s="15">
        <f>+(IF(OR($B42=0,$C42=0,$D42=0,$CQ$2&gt;$ES$1),0,IF(OR(CQ42=0,CS42=0,CT42=0),0,MIN((VLOOKUP($D42,$A$234:$C$241,3,0))*(IF($D42=6,CT42,CS42))*((MIN((VLOOKUP($D42,$A$234:$E$241,5,0)),(IF($D42=6,CS42,CT42))))),MIN((VLOOKUP($D42,$A$234:$C$241,3,0)),(CQ42+CR42))*(IF($D42=6,CT42,((MIN((VLOOKUP($D42,$A$234:$E$241,5,0)),CT42)))))))))/IF(AND($D42=2,'ראשי-פרטים כלליים וריכוז הוצאות'!$D$66&lt;&gt;4),1.2,1)</f>
        <v>0</v>
      </c>
      <c r="CW42" s="227"/>
      <c r="CX42" s="228"/>
      <c r="CY42" s="222"/>
      <c r="CZ42" s="226"/>
      <c r="DA42" s="187">
        <f t="shared" si="16"/>
        <v>0</v>
      </c>
      <c r="DB42" s="15">
        <f>+(IF(OR($B42=0,$C42=0,$D42=0,$CW$2&gt;$ES$1),0,IF(OR(CW42=0,CY42=0,CZ42=0),0,MIN((VLOOKUP($D42,$A$234:$C$241,3,0))*(IF($D42=6,CZ42,CY42))*((MIN((VLOOKUP($D42,$A$234:$E$241,5,0)),(IF($D42=6,CY42,CZ42))))),MIN((VLOOKUP($D42,$A$234:$C$241,3,0)),(CW42+CX42))*(IF($D42=6,CZ42,((MIN((VLOOKUP($D42,$A$234:$E$241,5,0)),CZ42)))))))))/IF(AND($D42=2,'ראשי-פרטים כלליים וריכוז הוצאות'!$D$66&lt;&gt;4),1.2,1)</f>
        <v>0</v>
      </c>
      <c r="DC42" s="227"/>
      <c r="DD42" s="228"/>
      <c r="DE42" s="222"/>
      <c r="DF42" s="226"/>
      <c r="DG42" s="187">
        <f t="shared" si="17"/>
        <v>0</v>
      </c>
      <c r="DH42" s="15">
        <f>+(IF(OR($B42=0,$C42=0,$D42=0,$DC$2&gt;$ES$1),0,IF(OR(DC42=0,DE42=0,DF42=0),0,MIN((VLOOKUP($D42,$A$234:$C$241,3,0))*(IF($D42=6,DF42,DE42))*((MIN((VLOOKUP($D42,$A$234:$E$241,5,0)),(IF($D42=6,DE42,DF42))))),MIN((VLOOKUP($D42,$A$234:$C$241,3,0)),(DC42+DD42))*(IF($D42=6,DF42,((MIN((VLOOKUP($D42,$A$234:$E$241,5,0)),DF42)))))))))/IF(AND($D42=2,'ראשי-פרטים כלליים וריכוז הוצאות'!$D$66&lt;&gt;4),1.2,1)</f>
        <v>0</v>
      </c>
      <c r="DI42" s="227"/>
      <c r="DJ42" s="228"/>
      <c r="DK42" s="222"/>
      <c r="DL42" s="226"/>
      <c r="DM42" s="187">
        <f t="shared" si="18"/>
        <v>0</v>
      </c>
      <c r="DN42" s="15">
        <f>+(IF(OR($B42=0,$C42=0,$D42=0,$DC$2&gt;$ES$1),0,IF(OR(DI42=0,DK42=0,DL42=0),0,MIN((VLOOKUP($D42,$A$234:$C$241,3,0))*(IF($D42=6,DL42,DK42))*((MIN((VLOOKUP($D42,$A$234:$E$241,5,0)),(IF($D42=6,DK42,DL42))))),MIN((VLOOKUP($D42,$A$234:$C$241,3,0)),(DI42+DJ42))*(IF($D42=6,DL42,((MIN((VLOOKUP($D42,$A$234:$E$241,5,0)),DL42)))))))))/IF(AND($D42=2,'ראשי-פרטים כלליים וריכוז הוצאות'!$D$66&lt;&gt;4),1.2,1)</f>
        <v>0</v>
      </c>
      <c r="DO42" s="227"/>
      <c r="DP42" s="228"/>
      <c r="DQ42" s="222"/>
      <c r="DR42" s="226"/>
      <c r="DS42" s="187">
        <f t="shared" si="19"/>
        <v>0</v>
      </c>
      <c r="DT42" s="15">
        <f>+(IF(OR($B42=0,$C42=0,$D42=0,$DC$2&gt;$ES$1),0,IF(OR(DO42=0,DQ42=0,DR42=0),0,MIN((VLOOKUP($D42,$A$234:$C$241,3,0))*(IF($D42=6,DR42,DQ42))*((MIN((VLOOKUP($D42,$A$234:$E$241,5,0)),(IF($D42=6,DQ42,DR42))))),MIN((VLOOKUP($D42,$A$234:$C$241,3,0)),(DO42+DP42))*(IF($D42=6,DR42,((MIN((VLOOKUP($D42,$A$234:$E$241,5,0)),DR42)))))))))/IF(AND($D42=2,'ראשי-פרטים כלליים וריכוז הוצאות'!$D$66&lt;&gt;4),1.2,1)</f>
        <v>0</v>
      </c>
      <c r="DU42" s="227"/>
      <c r="DV42" s="228"/>
      <c r="DW42" s="222"/>
      <c r="DX42" s="226"/>
      <c r="DY42" s="187">
        <f t="shared" si="20"/>
        <v>0</v>
      </c>
      <c r="DZ42" s="15">
        <f>+(IF(OR($B42=0,$C42=0,$D42=0,$DC$2&gt;$ES$1),0,IF(OR(DU42=0,DW42=0,DX42=0),0,MIN((VLOOKUP($D42,$A$234:$C$241,3,0))*(IF($D42=6,DX42,DW42))*((MIN((VLOOKUP($D42,$A$234:$E$241,5,0)),(IF($D42=6,DW42,DX42))))),MIN((VLOOKUP($D42,$A$234:$C$241,3,0)),(DU42+DV42))*(IF($D42=6,DX42,((MIN((VLOOKUP($D42,$A$234:$E$241,5,0)),DX42)))))))))/IF(AND($D42=2,'ראשי-פרטים כלליים וריכוז הוצאות'!$D$66&lt;&gt;4),1.2,1)</f>
        <v>0</v>
      </c>
      <c r="EA42" s="227"/>
      <c r="EB42" s="228"/>
      <c r="EC42" s="222"/>
      <c r="ED42" s="226"/>
      <c r="EE42" s="187">
        <f t="shared" si="21"/>
        <v>0</v>
      </c>
      <c r="EF42" s="15">
        <f>+(IF(OR($B42=0,$C42=0,$D42=0,$DC$2&gt;$ES$1),0,IF(OR(EA42=0,EC42=0,ED42=0),0,MIN((VLOOKUP($D42,$A$234:$C$241,3,0))*(IF($D42=6,ED42,EC42))*((MIN((VLOOKUP($D42,$A$234:$E$241,5,0)),(IF($D42=6,EC42,ED42))))),MIN((VLOOKUP($D42,$A$234:$C$241,3,0)),(EA42+EB42))*(IF($D42=6,ED42,((MIN((VLOOKUP($D42,$A$234:$E$241,5,0)),ED42)))))))))/IF(AND($D42=2,'ראשי-פרטים כלליים וריכוז הוצאות'!$D$66&lt;&gt;4),1.2,1)</f>
        <v>0</v>
      </c>
      <c r="EG42" s="227"/>
      <c r="EH42" s="228"/>
      <c r="EI42" s="222"/>
      <c r="EJ42" s="226"/>
      <c r="EK42" s="187">
        <f t="shared" si="22"/>
        <v>0</v>
      </c>
      <c r="EL42" s="15">
        <f>+(IF(OR($B42=0,$C42=0,$D42=0,$DC$2&gt;$ES$1),0,IF(OR(EG42=0,EI42=0,EJ42=0),0,MIN((VLOOKUP($D42,$A$234:$C$241,3,0))*(IF($D42=6,EJ42,EI42))*((MIN((VLOOKUP($D42,$A$234:$E$241,5,0)),(IF($D42=6,EI42,EJ42))))),MIN((VLOOKUP($D42,$A$234:$C$241,3,0)),(EG42+EH42))*(IF($D42=6,EJ42,((MIN((VLOOKUP($D42,$A$234:$E$241,5,0)),EJ42)))))))))/IF(AND($D42=2,'ראשי-פרטים כלליים וריכוז הוצאות'!$D$66&lt;&gt;4),1.2,1)</f>
        <v>0</v>
      </c>
      <c r="EM42" s="227"/>
      <c r="EN42" s="228"/>
      <c r="EO42" s="222"/>
      <c r="EP42" s="226"/>
      <c r="EQ42" s="187">
        <f t="shared" si="23"/>
        <v>0</v>
      </c>
      <c r="ER42" s="15">
        <f>+(IF(OR($B42=0,$C42=0,$D42=0,$DC$2&gt;$ES$1),0,IF(OR(EM42=0,EO42=0,EP42=0),0,MIN((VLOOKUP($D42,$A$234:$C$241,3,0))*(IF($D42=6,EP42,EO42))*((MIN((VLOOKUP($D42,$A$234:$E$241,5,0)),(IF($D42=6,EO42,EP42))))),MIN((VLOOKUP($D42,$A$234:$C$241,3,0)),(EM42+EN42))*(IF($D42=6,EP42,((MIN((VLOOKUP($D42,$A$234:$E$241,5,0)),EP42)))))))))/IF(AND($D42=2,'ראשי-פרטים כלליים וריכוז הוצאות'!$D$66&lt;&gt;4),1.2,1)</f>
        <v>0</v>
      </c>
      <c r="ES42" s="62">
        <f t="shared" si="24"/>
        <v>0</v>
      </c>
      <c r="ET42" s="183">
        <f t="shared" si="25"/>
        <v>9.9999999999999995E-7</v>
      </c>
      <c r="EU42" s="184">
        <f t="shared" si="26"/>
        <v>0</v>
      </c>
      <c r="EV42" s="62">
        <f t="shared" si="27"/>
        <v>0</v>
      </c>
      <c r="EW42" s="62">
        <v>0</v>
      </c>
      <c r="EX42" s="15">
        <f t="shared" si="28"/>
        <v>0</v>
      </c>
      <c r="EY42" s="219"/>
      <c r="EZ42" s="62">
        <f>MIN(EX42+EY42*ET42*ES42/$FA$1/IF(AND($D42=2,'ראשי-פרטים כלליים וריכוז הוצאות'!$D$66&lt;&gt;4),1.2,1),IF($D42&gt;0,VLOOKUP($D42,$A$234:$C$241,3,0)*12*EU42,0))</f>
        <v>0</v>
      </c>
      <c r="FA42" s="229"/>
      <c r="FB42" s="293">
        <f t="shared" si="29"/>
        <v>0</v>
      </c>
      <c r="FC42" s="296">
        <f t="shared" si="30"/>
        <v>0</v>
      </c>
      <c r="FD42" s="62">
        <f t="shared" si="31"/>
        <v>0</v>
      </c>
      <c r="FE42" s="62">
        <f t="shared" si="32"/>
        <v>0</v>
      </c>
      <c r="FF42" s="184">
        <f t="shared" si="33"/>
        <v>0</v>
      </c>
      <c r="FG42" s="62">
        <f t="shared" si="34"/>
        <v>0</v>
      </c>
      <c r="FH42" s="62">
        <f t="shared" si="35"/>
        <v>0</v>
      </c>
      <c r="FI42" s="274"/>
      <c r="FJ42" s="274"/>
      <c r="FK42" s="297"/>
    </row>
    <row r="43" spans="1:167" s="6" customFormat="1" ht="24" customHeight="1" x14ac:dyDescent="0.2">
      <c r="A43" s="112">
        <v>40</v>
      </c>
      <c r="B43" s="229"/>
      <c r="C43" s="229"/>
      <c r="D43" s="230"/>
      <c r="E43" s="220"/>
      <c r="F43" s="221"/>
      <c r="G43" s="222"/>
      <c r="H43" s="223"/>
      <c r="I43" s="187">
        <f t="shared" si="0"/>
        <v>0</v>
      </c>
      <c r="J43" s="15">
        <f>(IF(OR($B43=0,$C43=0,$D43=0,$E$2&gt;$ES$1),0,IF(OR($E43=0,$G43=0,$H43=0),0,MIN((VLOOKUP($D43,$A$234:$C$241,3,0))*(IF($D43=6,$H43,$G43))*((MIN((VLOOKUP($D43,$A$234:$E$241,5,0)),(IF($D43=6,$G43,$H43))))),MIN((VLOOKUP($D43,$A$234:$C$241,3,0)),($E43+$F43))*(IF($D43=6,$H43,((MIN((VLOOKUP($D43,$A$234:$E$241,5,0)),$H43)))))))))/IF(AND($D43=2,'ראשי-פרטים כלליים וריכוז הוצאות'!$D$66&lt;&gt;4),1.2,1)</f>
        <v>0</v>
      </c>
      <c r="K43" s="224"/>
      <c r="L43" s="225"/>
      <c r="M43" s="222"/>
      <c r="N43" s="226"/>
      <c r="O43" s="187">
        <f t="shared" si="1"/>
        <v>0</v>
      </c>
      <c r="P43" s="15">
        <f>+(IF(OR($B43=0,$C43=0,$D43=0,$K$2&gt;$ES$1),0,IF(OR($K43=0,$M43=0,$N43=0),0,MIN((VLOOKUP($D43,$A$234:$C$241,3,0))*(IF($D43=6,$N43,$M43))*((MIN((VLOOKUP($D43,$A$234:$E$241,5,0)),(IF($D43=6,$M43,$N43))))),MIN((VLOOKUP($D43,$A$234:$C$241,3,0)),($K43+$L43))*(IF($D43=6,$N43,((MIN((VLOOKUP($D43,$A$234:$E$241,5,0)),$N43)))))))))/IF(AND($D43=2,'ראשי-פרטים כלליים וריכוז הוצאות'!$D$66&lt;&gt;4),1.2,1)</f>
        <v>0</v>
      </c>
      <c r="Q43" s="227"/>
      <c r="R43" s="228"/>
      <c r="S43" s="222"/>
      <c r="T43" s="226"/>
      <c r="U43" s="187">
        <f t="shared" si="2"/>
        <v>0</v>
      </c>
      <c r="V43" s="15">
        <f>+(IF(OR($B43=0,$C43=0,$D43=0,$Q$2&gt;$ES$1),0,IF(OR(Q43=0,S43=0,T43=0),0,MIN((VLOOKUP($D43,$A$234:$C$241,3,0))*(IF($D43=6,T43,S43))*((MIN((VLOOKUP($D43,$A$234:$E$241,5,0)),(IF($D43=6,S43,T43))))),MIN((VLOOKUP($D43,$A$234:$C$241,3,0)),(Q43+R43))*(IF($D43=6,T43,((MIN((VLOOKUP($D43,$A$234:$E$241,5,0)),T43)))))))))/IF(AND($D43=2,'ראשי-פרטים כלליים וריכוז הוצאות'!$D$66&lt;&gt;4),1.2,1)</f>
        <v>0</v>
      </c>
      <c r="W43" s="220"/>
      <c r="X43" s="221"/>
      <c r="Y43" s="222"/>
      <c r="Z43" s="226"/>
      <c r="AA43" s="187">
        <f t="shared" si="3"/>
        <v>0</v>
      </c>
      <c r="AB43" s="15">
        <f>+(IF(OR($B43=0,$C43=0,$D43=0,$W$2&gt;$ES$1),0,IF(OR(W43=0,Y43=0,Z43=0),0,MIN((VLOOKUP($D43,$A$234:$C$241,3,0))*(IF($D43=6,Z43,Y43))*((MIN((VLOOKUP($D43,$A$234:$E$241,5,0)),(IF($D43=6,Y43,Z43))))),MIN((VLOOKUP($D43,$A$234:$C$241,3,0)),(W43+X43))*(IF($D43=6,Z43,((MIN((VLOOKUP($D43,$A$234:$E$241,5,0)),Z43)))))))))/IF(AND($D43=2,'ראשי-פרטים כלליים וריכוז הוצאות'!$D$66&lt;&gt;4),1.2,1)</f>
        <v>0</v>
      </c>
      <c r="AC43" s="224"/>
      <c r="AD43" s="225"/>
      <c r="AE43" s="222"/>
      <c r="AF43" s="226"/>
      <c r="AG43" s="187">
        <f t="shared" si="4"/>
        <v>0</v>
      </c>
      <c r="AH43" s="15">
        <f>+(IF(OR($B43=0,$C43=0,$D43=0,$AC$2&gt;$ES$1),0,IF(OR(AC43=0,AE43=0,AF43=0),0,MIN((VLOOKUP($D43,$A$234:$C$241,3,0))*(IF($D43=6,AF43,AE43))*((MIN((VLOOKUP($D43,$A$234:$E$241,5,0)),(IF($D43=6,AE43,AF43))))),MIN((VLOOKUP($D43,$A$234:$C$241,3,0)),(AC43+AD43))*(IF($D43=6,AF43,((MIN((VLOOKUP($D43,$A$234:$E$241,5,0)),AF43)))))))))/IF(AND($D43=2,'ראשי-פרטים כלליים וריכוז הוצאות'!$D$66&lt;&gt;4),1.2,1)</f>
        <v>0</v>
      </c>
      <c r="AI43" s="227"/>
      <c r="AJ43" s="228"/>
      <c r="AK43" s="222"/>
      <c r="AL43" s="226"/>
      <c r="AM43" s="187">
        <f t="shared" si="5"/>
        <v>0</v>
      </c>
      <c r="AN43" s="15">
        <f>+(IF(OR($B43=0,$C43=0,$D43=0,$AI$2&gt;$ES$1),0,IF(OR(AI43=0,AK43=0,AL43=0),0,MIN((VLOOKUP($D43,$A$234:$C$241,3,0))*(IF($D43=6,AL43,AK43))*((MIN((VLOOKUP($D43,$A$234:$E$241,5,0)),(IF($D43=6,AK43,AL43))))),MIN((VLOOKUP($D43,$A$234:$C$241,3,0)),(AI43+AJ43))*(IF($D43=6,AL43,((MIN((VLOOKUP($D43,$A$234:$E$241,5,0)),AL43)))))))))/IF(AND($D43=2,'ראשי-פרטים כלליים וריכוז הוצאות'!$D$66&lt;&gt;4),1.2,1)</f>
        <v>0</v>
      </c>
      <c r="AO43" s="220"/>
      <c r="AP43" s="221"/>
      <c r="AQ43" s="222"/>
      <c r="AR43" s="226"/>
      <c r="AS43" s="187">
        <f t="shared" si="6"/>
        <v>0</v>
      </c>
      <c r="AT43" s="15">
        <f>+(IF(OR($B43=0,$C43=0,$D43=0,$AO$2&gt;$ES$1),0,IF(OR(AO43=0,AQ43=0,AR43=0),0,MIN((VLOOKUP($D43,$A$234:$C$241,3,0))*(IF($D43=6,AR43,AQ43))*((MIN((VLOOKUP($D43,$A$234:$E$241,5,0)),(IF($D43=6,AQ43,AR43))))),MIN((VLOOKUP($D43,$A$234:$C$241,3,0)),(AO43+AP43))*(IF($D43=6,AR43,((MIN((VLOOKUP($D43,$A$234:$E$241,5,0)),AR43)))))))))/IF(AND($D43=2,'ראשי-פרטים כלליים וריכוז הוצאות'!$D$66&lt;&gt;4),1.2,1)</f>
        <v>0</v>
      </c>
      <c r="AU43" s="224"/>
      <c r="AV43" s="225"/>
      <c r="AW43" s="222"/>
      <c r="AX43" s="226"/>
      <c r="AY43" s="187">
        <f t="shared" si="7"/>
        <v>0</v>
      </c>
      <c r="AZ43" s="15">
        <f>+(IF(OR($B43=0,$C43=0,$D43=0,$AU$2&gt;$ES$1),0,IF(OR(AU43=0,AW43=0,AX43=0),0,MIN((VLOOKUP($D43,$A$234:$C$241,3,0))*(IF($D43=6,AX43,AW43))*((MIN((VLOOKUP($D43,$A$234:$E$241,5,0)),(IF($D43=6,AW43,AX43))))),MIN((VLOOKUP($D43,$A$234:$C$241,3,0)),(AU43+AV43))*(IF($D43=6,AX43,((MIN((VLOOKUP($D43,$A$234:$E$241,5,0)),AX43)))))))))/IF(AND($D43=2,'ראשי-פרטים כלליים וריכוז הוצאות'!$D$66&lt;&gt;4),1.2,1)</f>
        <v>0</v>
      </c>
      <c r="BA43" s="227"/>
      <c r="BB43" s="228"/>
      <c r="BC43" s="222"/>
      <c r="BD43" s="226"/>
      <c r="BE43" s="187">
        <f t="shared" si="8"/>
        <v>0</v>
      </c>
      <c r="BF43" s="15">
        <f>+(IF(OR($B43=0,$C43=0,$D43=0,$BA$2&gt;$ES$1),0,IF(OR(BA43=0,BC43=0,BD43=0),0,MIN((VLOOKUP($D43,$A$234:$C$241,3,0))*(IF($D43=6,BD43,BC43))*((MIN((VLOOKUP($D43,$A$234:$E$241,5,0)),(IF($D43=6,BC43,BD43))))),MIN((VLOOKUP($D43,$A$234:$C$241,3,0)),(BA43+BB43))*(IF($D43=6,BD43,((MIN((VLOOKUP($D43,$A$234:$E$241,5,0)),BD43)))))))))/IF(AND($D43=2,'ראשי-פרטים כלליים וריכוז הוצאות'!$D$66&lt;&gt;4),1.2,1)</f>
        <v>0</v>
      </c>
      <c r="BG43" s="227"/>
      <c r="BH43" s="228"/>
      <c r="BI43" s="222"/>
      <c r="BJ43" s="226"/>
      <c r="BK43" s="187">
        <f t="shared" si="9"/>
        <v>0</v>
      </c>
      <c r="BL43" s="15">
        <f>+(IF(OR($B43=0,$C43=0,$D43=0,$BG$2&gt;$ES$1),0,IF(OR(BG43=0,BI43=0,BJ43=0),0,MIN((VLOOKUP($D43,$A$234:$C$241,3,0))*(IF($D43=6,BJ43,BI43))*((MIN((VLOOKUP($D43,$A$234:$E$241,5,0)),(IF($D43=6,BI43,BJ43))))),MIN((VLOOKUP($D43,$A$234:$C$241,3,0)),(BG43+BH43))*(IF($D43=6,BJ43,((MIN((VLOOKUP($D43,$A$234:$E$241,5,0)),BJ43)))))))))/IF(AND($D43=2,'ראשי-פרטים כלליים וריכוז הוצאות'!$D$66&lt;&gt;4),1.2,1)</f>
        <v>0</v>
      </c>
      <c r="BM43" s="227"/>
      <c r="BN43" s="228"/>
      <c r="BO43" s="222"/>
      <c r="BP43" s="226"/>
      <c r="BQ43" s="187">
        <f t="shared" si="10"/>
        <v>0</v>
      </c>
      <c r="BR43" s="15">
        <f>+(IF(OR($B43=0,$C43=0,$D43=0,$BM$2&gt;$ES$1),0,IF(OR(BM43=0,BO43=0,BP43=0),0,MIN((VLOOKUP($D43,$A$234:$C$241,3,0))*(IF($D43=6,BP43,BO43))*((MIN((VLOOKUP($D43,$A$234:$E$241,5,0)),(IF($D43=6,BO43,BP43))))),MIN((VLOOKUP($D43,$A$234:$C$241,3,0)),(BM43+BN43))*(IF($D43=6,BP43,((MIN((VLOOKUP($D43,$A$234:$E$241,5,0)),BP43)))))))))/IF(AND($D43=2,'ראשי-פרטים כלליים וריכוז הוצאות'!$D$66&lt;&gt;4),1.2,1)</f>
        <v>0</v>
      </c>
      <c r="BS43" s="227"/>
      <c r="BT43" s="228"/>
      <c r="BU43" s="222"/>
      <c r="BV43" s="226"/>
      <c r="BW43" s="187">
        <f t="shared" si="11"/>
        <v>0</v>
      </c>
      <c r="BX43" s="15">
        <f>+(IF(OR($B43=0,$C43=0,$D43=0,$BS$2&gt;$ES$1),0,IF(OR(BS43=0,BU43=0,BV43=0),0,MIN((VLOOKUP($D43,$A$234:$C$241,3,0))*(IF($D43=6,BV43,BU43))*((MIN((VLOOKUP($D43,$A$234:$E$241,5,0)),(IF($D43=6,BU43,BV43))))),MIN((VLOOKUP($D43,$A$234:$C$241,3,0)),(BS43+BT43))*(IF($D43=6,BV43,((MIN((VLOOKUP($D43,$A$234:$E$241,5,0)),BV43)))))))))/IF(AND($D43=2,'ראשי-פרטים כלליים וריכוז הוצאות'!$D$66&lt;&gt;4),1.2,1)</f>
        <v>0</v>
      </c>
      <c r="BY43" s="227"/>
      <c r="BZ43" s="228"/>
      <c r="CA43" s="222"/>
      <c r="CB43" s="226"/>
      <c r="CC43" s="187">
        <f t="shared" si="12"/>
        <v>0</v>
      </c>
      <c r="CD43" s="15">
        <f>+(IF(OR($B43=0,$C43=0,$D43=0,$BY$2&gt;$ES$1),0,IF(OR(BY43=0,CA43=0,CB43=0),0,MIN((VLOOKUP($D43,$A$234:$C$241,3,0))*(IF($D43=6,CB43,CA43))*((MIN((VLOOKUP($D43,$A$234:$E$241,5,0)),(IF($D43=6,CA43,CB43))))),MIN((VLOOKUP($D43,$A$234:$C$241,3,0)),(BY43+BZ43))*(IF($D43=6,CB43,((MIN((VLOOKUP($D43,$A$234:$E$241,5,0)),CB43)))))))))/IF(AND($D43=2,'ראשי-פרטים כלליים וריכוז הוצאות'!$D$66&lt;&gt;4),1.2,1)</f>
        <v>0</v>
      </c>
      <c r="CE43" s="227"/>
      <c r="CF43" s="228"/>
      <c r="CG43" s="222"/>
      <c r="CH43" s="226"/>
      <c r="CI43" s="187">
        <f t="shared" si="13"/>
        <v>0</v>
      </c>
      <c r="CJ43" s="15">
        <f>+(IF(OR($B43=0,$C43=0,$D43=0,$CE$2&gt;$ES$1),0,IF(OR(CE43=0,CG43=0,CH43=0),0,MIN((VLOOKUP($D43,$A$234:$C$241,3,0))*(IF($D43=6,CH43,CG43))*((MIN((VLOOKUP($D43,$A$234:$E$241,5,0)),(IF($D43=6,CG43,CH43))))),MIN((VLOOKUP($D43,$A$234:$C$241,3,0)),(CE43+CF43))*(IF($D43=6,CH43,((MIN((VLOOKUP($D43,$A$234:$E$241,5,0)),CH43)))))))))/IF(AND($D43=2,'ראשי-פרטים כלליים וריכוז הוצאות'!$D$66&lt;&gt;4),1.2,1)</f>
        <v>0</v>
      </c>
      <c r="CK43" s="227"/>
      <c r="CL43" s="228"/>
      <c r="CM43" s="222"/>
      <c r="CN43" s="226"/>
      <c r="CO43" s="187">
        <f t="shared" si="14"/>
        <v>0</v>
      </c>
      <c r="CP43" s="15">
        <f>+(IF(OR($B43=0,$C43=0,$D43=0,$CK$2&gt;$ES$1),0,IF(OR(CK43=0,CM43=0,CN43=0),0,MIN((VLOOKUP($D43,$A$234:$C$241,3,0))*(IF($D43=6,CN43,CM43))*((MIN((VLOOKUP($D43,$A$234:$E$241,5,0)),(IF($D43=6,CM43,CN43))))),MIN((VLOOKUP($D43,$A$234:$C$241,3,0)),(CK43+CL43))*(IF($D43=6,CN43,((MIN((VLOOKUP($D43,$A$234:$E$241,5,0)),CN43)))))))))/IF(AND($D43=2,'ראשי-פרטים כלליים וריכוז הוצאות'!$D$66&lt;&gt;4),1.2,1)</f>
        <v>0</v>
      </c>
      <c r="CQ43" s="227"/>
      <c r="CR43" s="228"/>
      <c r="CS43" s="222"/>
      <c r="CT43" s="226"/>
      <c r="CU43" s="187">
        <f t="shared" si="15"/>
        <v>0</v>
      </c>
      <c r="CV43" s="15">
        <f>+(IF(OR($B43=0,$C43=0,$D43=0,$CQ$2&gt;$ES$1),0,IF(OR(CQ43=0,CS43=0,CT43=0),0,MIN((VLOOKUP($D43,$A$234:$C$241,3,0))*(IF($D43=6,CT43,CS43))*((MIN((VLOOKUP($D43,$A$234:$E$241,5,0)),(IF($D43=6,CS43,CT43))))),MIN((VLOOKUP($D43,$A$234:$C$241,3,0)),(CQ43+CR43))*(IF($D43=6,CT43,((MIN((VLOOKUP($D43,$A$234:$E$241,5,0)),CT43)))))))))/IF(AND($D43=2,'ראשי-פרטים כלליים וריכוז הוצאות'!$D$66&lt;&gt;4),1.2,1)</f>
        <v>0</v>
      </c>
      <c r="CW43" s="227"/>
      <c r="CX43" s="228"/>
      <c r="CY43" s="222"/>
      <c r="CZ43" s="226"/>
      <c r="DA43" s="187">
        <f t="shared" si="16"/>
        <v>0</v>
      </c>
      <c r="DB43" s="15">
        <f>+(IF(OR($B43=0,$C43=0,$D43=0,$CW$2&gt;$ES$1),0,IF(OR(CW43=0,CY43=0,CZ43=0),0,MIN((VLOOKUP($D43,$A$234:$C$241,3,0))*(IF($D43=6,CZ43,CY43))*((MIN((VLOOKUP($D43,$A$234:$E$241,5,0)),(IF($D43=6,CY43,CZ43))))),MIN((VLOOKUP($D43,$A$234:$C$241,3,0)),(CW43+CX43))*(IF($D43=6,CZ43,((MIN((VLOOKUP($D43,$A$234:$E$241,5,0)),CZ43)))))))))/IF(AND($D43=2,'ראשי-פרטים כלליים וריכוז הוצאות'!$D$66&lt;&gt;4),1.2,1)</f>
        <v>0</v>
      </c>
      <c r="DC43" s="227"/>
      <c r="DD43" s="228"/>
      <c r="DE43" s="222"/>
      <c r="DF43" s="226"/>
      <c r="DG43" s="187">
        <f t="shared" si="17"/>
        <v>0</v>
      </c>
      <c r="DH43" s="15">
        <f>+(IF(OR($B43=0,$C43=0,$D43=0,$DC$2&gt;$ES$1),0,IF(OR(DC43=0,DE43=0,DF43=0),0,MIN((VLOOKUP($D43,$A$234:$C$241,3,0))*(IF($D43=6,DF43,DE43))*((MIN((VLOOKUP($D43,$A$234:$E$241,5,0)),(IF($D43=6,DE43,DF43))))),MIN((VLOOKUP($D43,$A$234:$C$241,3,0)),(DC43+DD43))*(IF($D43=6,DF43,((MIN((VLOOKUP($D43,$A$234:$E$241,5,0)),DF43)))))))))/IF(AND($D43=2,'ראשי-פרטים כלליים וריכוז הוצאות'!$D$66&lt;&gt;4),1.2,1)</f>
        <v>0</v>
      </c>
      <c r="DI43" s="227"/>
      <c r="DJ43" s="228"/>
      <c r="DK43" s="222"/>
      <c r="DL43" s="226"/>
      <c r="DM43" s="187">
        <f t="shared" si="18"/>
        <v>0</v>
      </c>
      <c r="DN43" s="15">
        <f>+(IF(OR($B43=0,$C43=0,$D43=0,$DC$2&gt;$ES$1),0,IF(OR(DI43=0,DK43=0,DL43=0),0,MIN((VLOOKUP($D43,$A$234:$C$241,3,0))*(IF($D43=6,DL43,DK43))*((MIN((VLOOKUP($D43,$A$234:$E$241,5,0)),(IF($D43=6,DK43,DL43))))),MIN((VLOOKUP($D43,$A$234:$C$241,3,0)),(DI43+DJ43))*(IF($D43=6,DL43,((MIN((VLOOKUP($D43,$A$234:$E$241,5,0)),DL43)))))))))/IF(AND($D43=2,'ראשי-פרטים כלליים וריכוז הוצאות'!$D$66&lt;&gt;4),1.2,1)</f>
        <v>0</v>
      </c>
      <c r="DO43" s="227"/>
      <c r="DP43" s="228"/>
      <c r="DQ43" s="222"/>
      <c r="DR43" s="226"/>
      <c r="DS43" s="187">
        <f t="shared" si="19"/>
        <v>0</v>
      </c>
      <c r="DT43" s="15">
        <f>+(IF(OR($B43=0,$C43=0,$D43=0,$DC$2&gt;$ES$1),0,IF(OR(DO43=0,DQ43=0,DR43=0),0,MIN((VLOOKUP($D43,$A$234:$C$241,3,0))*(IF($D43=6,DR43,DQ43))*((MIN((VLOOKUP($D43,$A$234:$E$241,5,0)),(IF($D43=6,DQ43,DR43))))),MIN((VLOOKUP($D43,$A$234:$C$241,3,0)),(DO43+DP43))*(IF($D43=6,DR43,((MIN((VLOOKUP($D43,$A$234:$E$241,5,0)),DR43)))))))))/IF(AND($D43=2,'ראשי-פרטים כלליים וריכוז הוצאות'!$D$66&lt;&gt;4),1.2,1)</f>
        <v>0</v>
      </c>
      <c r="DU43" s="227"/>
      <c r="DV43" s="228"/>
      <c r="DW43" s="222"/>
      <c r="DX43" s="226"/>
      <c r="DY43" s="187">
        <f t="shared" si="20"/>
        <v>0</v>
      </c>
      <c r="DZ43" s="15">
        <f>+(IF(OR($B43=0,$C43=0,$D43=0,$DC$2&gt;$ES$1),0,IF(OR(DU43=0,DW43=0,DX43=0),0,MIN((VLOOKUP($D43,$A$234:$C$241,3,0))*(IF($D43=6,DX43,DW43))*((MIN((VLOOKUP($D43,$A$234:$E$241,5,0)),(IF($D43=6,DW43,DX43))))),MIN((VLOOKUP($D43,$A$234:$C$241,3,0)),(DU43+DV43))*(IF($D43=6,DX43,((MIN((VLOOKUP($D43,$A$234:$E$241,5,0)),DX43)))))))))/IF(AND($D43=2,'ראשי-פרטים כלליים וריכוז הוצאות'!$D$66&lt;&gt;4),1.2,1)</f>
        <v>0</v>
      </c>
      <c r="EA43" s="227"/>
      <c r="EB43" s="228"/>
      <c r="EC43" s="222"/>
      <c r="ED43" s="226"/>
      <c r="EE43" s="187">
        <f t="shared" si="21"/>
        <v>0</v>
      </c>
      <c r="EF43" s="15">
        <f>+(IF(OR($B43=0,$C43=0,$D43=0,$DC$2&gt;$ES$1),0,IF(OR(EA43=0,EC43=0,ED43=0),0,MIN((VLOOKUP($D43,$A$234:$C$241,3,0))*(IF($D43=6,ED43,EC43))*((MIN((VLOOKUP($D43,$A$234:$E$241,5,0)),(IF($D43=6,EC43,ED43))))),MIN((VLOOKUP($D43,$A$234:$C$241,3,0)),(EA43+EB43))*(IF($D43=6,ED43,((MIN((VLOOKUP($D43,$A$234:$E$241,5,0)),ED43)))))))))/IF(AND($D43=2,'ראשי-פרטים כלליים וריכוז הוצאות'!$D$66&lt;&gt;4),1.2,1)</f>
        <v>0</v>
      </c>
      <c r="EG43" s="227"/>
      <c r="EH43" s="228"/>
      <c r="EI43" s="222"/>
      <c r="EJ43" s="226"/>
      <c r="EK43" s="187">
        <f t="shared" si="22"/>
        <v>0</v>
      </c>
      <c r="EL43" s="15">
        <f>+(IF(OR($B43=0,$C43=0,$D43=0,$DC$2&gt;$ES$1),0,IF(OR(EG43=0,EI43=0,EJ43=0),0,MIN((VLOOKUP($D43,$A$234:$C$241,3,0))*(IF($D43=6,EJ43,EI43))*((MIN((VLOOKUP($D43,$A$234:$E$241,5,0)),(IF($D43=6,EI43,EJ43))))),MIN((VLOOKUP($D43,$A$234:$C$241,3,0)),(EG43+EH43))*(IF($D43=6,EJ43,((MIN((VLOOKUP($D43,$A$234:$E$241,5,0)),EJ43)))))))))/IF(AND($D43=2,'ראשי-פרטים כלליים וריכוז הוצאות'!$D$66&lt;&gt;4),1.2,1)</f>
        <v>0</v>
      </c>
      <c r="EM43" s="227"/>
      <c r="EN43" s="228"/>
      <c r="EO43" s="222"/>
      <c r="EP43" s="226"/>
      <c r="EQ43" s="187">
        <f t="shared" si="23"/>
        <v>0</v>
      </c>
      <c r="ER43" s="15">
        <f>+(IF(OR($B43=0,$C43=0,$D43=0,$DC$2&gt;$ES$1),0,IF(OR(EM43=0,EO43=0,EP43=0),0,MIN((VLOOKUP($D43,$A$234:$C$241,3,0))*(IF($D43=6,EP43,EO43))*((MIN((VLOOKUP($D43,$A$234:$E$241,5,0)),(IF($D43=6,EO43,EP43))))),MIN((VLOOKUP($D43,$A$234:$C$241,3,0)),(EM43+EN43))*(IF($D43=6,EP43,((MIN((VLOOKUP($D43,$A$234:$E$241,5,0)),EP43)))))))))/IF(AND($D43=2,'ראשי-פרטים כלליים וריכוז הוצאות'!$D$66&lt;&gt;4),1.2,1)</f>
        <v>0</v>
      </c>
      <c r="ES43" s="62">
        <f t="shared" si="24"/>
        <v>0</v>
      </c>
      <c r="ET43" s="183">
        <f t="shared" si="25"/>
        <v>9.9999999999999995E-7</v>
      </c>
      <c r="EU43" s="184">
        <f t="shared" si="26"/>
        <v>0</v>
      </c>
      <c r="EV43" s="62">
        <f t="shared" si="27"/>
        <v>0</v>
      </c>
      <c r="EW43" s="62">
        <v>0</v>
      </c>
      <c r="EX43" s="15">
        <f t="shared" si="28"/>
        <v>0</v>
      </c>
      <c r="EY43" s="219"/>
      <c r="EZ43" s="62">
        <f>MIN(EX43+EY43*ET43*ES43/$FA$1/IF(AND($D43=2,'ראשי-פרטים כלליים וריכוז הוצאות'!$D$66&lt;&gt;4),1.2,1),IF($D43&gt;0,VLOOKUP($D43,$A$234:$C$241,3,0)*12*EU43,0))</f>
        <v>0</v>
      </c>
      <c r="FA43" s="229"/>
      <c r="FB43" s="293">
        <f t="shared" si="29"/>
        <v>0</v>
      </c>
      <c r="FC43" s="296">
        <f t="shared" si="30"/>
        <v>0</v>
      </c>
      <c r="FD43" s="62">
        <f t="shared" si="31"/>
        <v>0</v>
      </c>
      <c r="FE43" s="62">
        <f t="shared" si="32"/>
        <v>0</v>
      </c>
      <c r="FF43" s="184">
        <f t="shared" si="33"/>
        <v>0</v>
      </c>
      <c r="FG43" s="62">
        <f t="shared" si="34"/>
        <v>0</v>
      </c>
      <c r="FH43" s="62">
        <f t="shared" si="35"/>
        <v>0</v>
      </c>
      <c r="FI43" s="274"/>
      <c r="FJ43" s="274"/>
      <c r="FK43" s="297"/>
    </row>
    <row r="44" spans="1:167" s="6" customFormat="1" ht="24" customHeight="1" x14ac:dyDescent="0.2">
      <c r="A44" s="112">
        <v>41</v>
      </c>
      <c r="B44" s="229"/>
      <c r="C44" s="229"/>
      <c r="D44" s="230"/>
      <c r="E44" s="220"/>
      <c r="F44" s="221"/>
      <c r="G44" s="222"/>
      <c r="H44" s="223"/>
      <c r="I44" s="187">
        <f t="shared" si="0"/>
        <v>0</v>
      </c>
      <c r="J44" s="15">
        <f>(IF(OR($B44=0,$C44=0,$D44=0,$E$2&gt;$ES$1),0,IF(OR($E44=0,$G44=0,$H44=0),0,MIN((VLOOKUP($D44,$A$234:$C$241,3,0))*(IF($D44=6,$H44,$G44))*((MIN((VLOOKUP($D44,$A$234:$E$241,5,0)),(IF($D44=6,$G44,$H44))))),MIN((VLOOKUP($D44,$A$234:$C$241,3,0)),($E44+$F44))*(IF($D44=6,$H44,((MIN((VLOOKUP($D44,$A$234:$E$241,5,0)),$H44)))))))))/IF(AND($D44=2,'ראשי-פרטים כלליים וריכוז הוצאות'!$D$66&lt;&gt;4),1.2,1)</f>
        <v>0</v>
      </c>
      <c r="K44" s="224"/>
      <c r="L44" s="225"/>
      <c r="M44" s="222"/>
      <c r="N44" s="226"/>
      <c r="O44" s="187">
        <f t="shared" si="1"/>
        <v>0</v>
      </c>
      <c r="P44" s="15">
        <f>+(IF(OR($B44=0,$C44=0,$D44=0,$K$2&gt;$ES$1),0,IF(OR($K44=0,$M44=0,$N44=0),0,MIN((VLOOKUP($D44,$A$234:$C$241,3,0))*(IF($D44=6,$N44,$M44))*((MIN((VLOOKUP($D44,$A$234:$E$241,5,0)),(IF($D44=6,$M44,$N44))))),MIN((VLOOKUP($D44,$A$234:$C$241,3,0)),($K44+$L44))*(IF($D44=6,$N44,((MIN((VLOOKUP($D44,$A$234:$E$241,5,0)),$N44)))))))))/IF(AND($D44=2,'ראשי-פרטים כלליים וריכוז הוצאות'!$D$66&lt;&gt;4),1.2,1)</f>
        <v>0</v>
      </c>
      <c r="Q44" s="227"/>
      <c r="R44" s="228"/>
      <c r="S44" s="222"/>
      <c r="T44" s="226"/>
      <c r="U44" s="187">
        <f t="shared" si="2"/>
        <v>0</v>
      </c>
      <c r="V44" s="15">
        <f>+(IF(OR($B44=0,$C44=0,$D44=0,$Q$2&gt;$ES$1),0,IF(OR(Q44=0,S44=0,T44=0),0,MIN((VLOOKUP($D44,$A$234:$C$241,3,0))*(IF($D44=6,T44,S44))*((MIN((VLOOKUP($D44,$A$234:$E$241,5,0)),(IF($D44=6,S44,T44))))),MIN((VLOOKUP($D44,$A$234:$C$241,3,0)),(Q44+R44))*(IF($D44=6,T44,((MIN((VLOOKUP($D44,$A$234:$E$241,5,0)),T44)))))))))/IF(AND($D44=2,'ראשי-פרטים כלליים וריכוז הוצאות'!$D$66&lt;&gt;4),1.2,1)</f>
        <v>0</v>
      </c>
      <c r="W44" s="220"/>
      <c r="X44" s="221"/>
      <c r="Y44" s="222"/>
      <c r="Z44" s="226"/>
      <c r="AA44" s="187">
        <f t="shared" si="3"/>
        <v>0</v>
      </c>
      <c r="AB44" s="15">
        <f>+(IF(OR($B44=0,$C44=0,$D44=0,$W$2&gt;$ES$1),0,IF(OR(W44=0,Y44=0,Z44=0),0,MIN((VLOOKUP($D44,$A$234:$C$241,3,0))*(IF($D44=6,Z44,Y44))*((MIN((VLOOKUP($D44,$A$234:$E$241,5,0)),(IF($D44=6,Y44,Z44))))),MIN((VLOOKUP($D44,$A$234:$C$241,3,0)),(W44+X44))*(IF($D44=6,Z44,((MIN((VLOOKUP($D44,$A$234:$E$241,5,0)),Z44)))))))))/IF(AND($D44=2,'ראשי-פרטים כלליים וריכוז הוצאות'!$D$66&lt;&gt;4),1.2,1)</f>
        <v>0</v>
      </c>
      <c r="AC44" s="224"/>
      <c r="AD44" s="225"/>
      <c r="AE44" s="222"/>
      <c r="AF44" s="226"/>
      <c r="AG44" s="187">
        <f t="shared" si="4"/>
        <v>0</v>
      </c>
      <c r="AH44" s="15">
        <f>+(IF(OR($B44=0,$C44=0,$D44=0,$AC$2&gt;$ES$1),0,IF(OR(AC44=0,AE44=0,AF44=0),0,MIN((VLOOKUP($D44,$A$234:$C$241,3,0))*(IF($D44=6,AF44,AE44))*((MIN((VLOOKUP($D44,$A$234:$E$241,5,0)),(IF($D44=6,AE44,AF44))))),MIN((VLOOKUP($D44,$A$234:$C$241,3,0)),(AC44+AD44))*(IF($D44=6,AF44,((MIN((VLOOKUP($D44,$A$234:$E$241,5,0)),AF44)))))))))/IF(AND($D44=2,'ראשי-פרטים כלליים וריכוז הוצאות'!$D$66&lt;&gt;4),1.2,1)</f>
        <v>0</v>
      </c>
      <c r="AI44" s="227"/>
      <c r="AJ44" s="228"/>
      <c r="AK44" s="222"/>
      <c r="AL44" s="226"/>
      <c r="AM44" s="187">
        <f t="shared" si="5"/>
        <v>0</v>
      </c>
      <c r="AN44" s="15">
        <f>+(IF(OR($B44=0,$C44=0,$D44=0,$AI$2&gt;$ES$1),0,IF(OR(AI44=0,AK44=0,AL44=0),0,MIN((VLOOKUP($D44,$A$234:$C$241,3,0))*(IF($D44=6,AL44,AK44))*((MIN((VLOOKUP($D44,$A$234:$E$241,5,0)),(IF($D44=6,AK44,AL44))))),MIN((VLOOKUP($D44,$A$234:$C$241,3,0)),(AI44+AJ44))*(IF($D44=6,AL44,((MIN((VLOOKUP($D44,$A$234:$E$241,5,0)),AL44)))))))))/IF(AND($D44=2,'ראשי-פרטים כלליים וריכוז הוצאות'!$D$66&lt;&gt;4),1.2,1)</f>
        <v>0</v>
      </c>
      <c r="AO44" s="220"/>
      <c r="AP44" s="221"/>
      <c r="AQ44" s="222"/>
      <c r="AR44" s="226"/>
      <c r="AS44" s="187">
        <f t="shared" si="6"/>
        <v>0</v>
      </c>
      <c r="AT44" s="15">
        <f>+(IF(OR($B44=0,$C44=0,$D44=0,$AO$2&gt;$ES$1),0,IF(OR(AO44=0,AQ44=0,AR44=0),0,MIN((VLOOKUP($D44,$A$234:$C$241,3,0))*(IF($D44=6,AR44,AQ44))*((MIN((VLOOKUP($D44,$A$234:$E$241,5,0)),(IF($D44=6,AQ44,AR44))))),MIN((VLOOKUP($D44,$A$234:$C$241,3,0)),(AO44+AP44))*(IF($D44=6,AR44,((MIN((VLOOKUP($D44,$A$234:$E$241,5,0)),AR44)))))))))/IF(AND($D44=2,'ראשי-פרטים כלליים וריכוז הוצאות'!$D$66&lt;&gt;4),1.2,1)</f>
        <v>0</v>
      </c>
      <c r="AU44" s="224"/>
      <c r="AV44" s="225"/>
      <c r="AW44" s="222"/>
      <c r="AX44" s="226"/>
      <c r="AY44" s="187">
        <f t="shared" si="7"/>
        <v>0</v>
      </c>
      <c r="AZ44" s="15">
        <f>+(IF(OR($B44=0,$C44=0,$D44=0,$AU$2&gt;$ES$1),0,IF(OR(AU44=0,AW44=0,AX44=0),0,MIN((VLOOKUP($D44,$A$234:$C$241,3,0))*(IF($D44=6,AX44,AW44))*((MIN((VLOOKUP($D44,$A$234:$E$241,5,0)),(IF($D44=6,AW44,AX44))))),MIN((VLOOKUP($D44,$A$234:$C$241,3,0)),(AU44+AV44))*(IF($D44=6,AX44,((MIN((VLOOKUP($D44,$A$234:$E$241,5,0)),AX44)))))))))/IF(AND($D44=2,'ראשי-פרטים כלליים וריכוז הוצאות'!$D$66&lt;&gt;4),1.2,1)</f>
        <v>0</v>
      </c>
      <c r="BA44" s="227"/>
      <c r="BB44" s="228"/>
      <c r="BC44" s="222"/>
      <c r="BD44" s="226"/>
      <c r="BE44" s="187">
        <f t="shared" si="8"/>
        <v>0</v>
      </c>
      <c r="BF44" s="15">
        <f>+(IF(OR($B44=0,$C44=0,$D44=0,$BA$2&gt;$ES$1),0,IF(OR(BA44=0,BC44=0,BD44=0),0,MIN((VLOOKUP($D44,$A$234:$C$241,3,0))*(IF($D44=6,BD44,BC44))*((MIN((VLOOKUP($D44,$A$234:$E$241,5,0)),(IF($D44=6,BC44,BD44))))),MIN((VLOOKUP($D44,$A$234:$C$241,3,0)),(BA44+BB44))*(IF($D44=6,BD44,((MIN((VLOOKUP($D44,$A$234:$E$241,5,0)),BD44)))))))))/IF(AND($D44=2,'ראשי-פרטים כלליים וריכוז הוצאות'!$D$66&lt;&gt;4),1.2,1)</f>
        <v>0</v>
      </c>
      <c r="BG44" s="227"/>
      <c r="BH44" s="228"/>
      <c r="BI44" s="222"/>
      <c r="BJ44" s="226"/>
      <c r="BK44" s="187">
        <f t="shared" si="9"/>
        <v>0</v>
      </c>
      <c r="BL44" s="15">
        <f>+(IF(OR($B44=0,$C44=0,$D44=0,$BG$2&gt;$ES$1),0,IF(OR(BG44=0,BI44=0,BJ44=0),0,MIN((VLOOKUP($D44,$A$234:$C$241,3,0))*(IF($D44=6,BJ44,BI44))*((MIN((VLOOKUP($D44,$A$234:$E$241,5,0)),(IF($D44=6,BI44,BJ44))))),MIN((VLOOKUP($D44,$A$234:$C$241,3,0)),(BG44+BH44))*(IF($D44=6,BJ44,((MIN((VLOOKUP($D44,$A$234:$E$241,5,0)),BJ44)))))))))/IF(AND($D44=2,'ראשי-פרטים כלליים וריכוז הוצאות'!$D$66&lt;&gt;4),1.2,1)</f>
        <v>0</v>
      </c>
      <c r="BM44" s="227"/>
      <c r="BN44" s="228"/>
      <c r="BO44" s="222"/>
      <c r="BP44" s="226"/>
      <c r="BQ44" s="187">
        <f t="shared" si="10"/>
        <v>0</v>
      </c>
      <c r="BR44" s="15">
        <f>+(IF(OR($B44=0,$C44=0,$D44=0,$BM$2&gt;$ES$1),0,IF(OR(BM44=0,BO44=0,BP44=0),0,MIN((VLOOKUP($D44,$A$234:$C$241,3,0))*(IF($D44=6,BP44,BO44))*((MIN((VLOOKUP($D44,$A$234:$E$241,5,0)),(IF($D44=6,BO44,BP44))))),MIN((VLOOKUP($D44,$A$234:$C$241,3,0)),(BM44+BN44))*(IF($D44=6,BP44,((MIN((VLOOKUP($D44,$A$234:$E$241,5,0)),BP44)))))))))/IF(AND($D44=2,'ראשי-פרטים כלליים וריכוז הוצאות'!$D$66&lt;&gt;4),1.2,1)</f>
        <v>0</v>
      </c>
      <c r="BS44" s="227"/>
      <c r="BT44" s="228"/>
      <c r="BU44" s="222"/>
      <c r="BV44" s="226"/>
      <c r="BW44" s="187">
        <f t="shared" si="11"/>
        <v>0</v>
      </c>
      <c r="BX44" s="15">
        <f>+(IF(OR($B44=0,$C44=0,$D44=0,$BS$2&gt;$ES$1),0,IF(OR(BS44=0,BU44=0,BV44=0),0,MIN((VLOOKUP($D44,$A$234:$C$241,3,0))*(IF($D44=6,BV44,BU44))*((MIN((VLOOKUP($D44,$A$234:$E$241,5,0)),(IF($D44=6,BU44,BV44))))),MIN((VLOOKUP($D44,$A$234:$C$241,3,0)),(BS44+BT44))*(IF($D44=6,BV44,((MIN((VLOOKUP($D44,$A$234:$E$241,5,0)),BV44)))))))))/IF(AND($D44=2,'ראשי-פרטים כלליים וריכוז הוצאות'!$D$66&lt;&gt;4),1.2,1)</f>
        <v>0</v>
      </c>
      <c r="BY44" s="227"/>
      <c r="BZ44" s="228"/>
      <c r="CA44" s="222"/>
      <c r="CB44" s="226"/>
      <c r="CC44" s="187">
        <f t="shared" si="12"/>
        <v>0</v>
      </c>
      <c r="CD44" s="15">
        <f>+(IF(OR($B44=0,$C44=0,$D44=0,$BY$2&gt;$ES$1),0,IF(OR(BY44=0,CA44=0,CB44=0),0,MIN((VLOOKUP($D44,$A$234:$C$241,3,0))*(IF($D44=6,CB44,CA44))*((MIN((VLOOKUP($D44,$A$234:$E$241,5,0)),(IF($D44=6,CA44,CB44))))),MIN((VLOOKUP($D44,$A$234:$C$241,3,0)),(BY44+BZ44))*(IF($D44=6,CB44,((MIN((VLOOKUP($D44,$A$234:$E$241,5,0)),CB44)))))))))/IF(AND($D44=2,'ראשי-פרטים כלליים וריכוז הוצאות'!$D$66&lt;&gt;4),1.2,1)</f>
        <v>0</v>
      </c>
      <c r="CE44" s="227"/>
      <c r="CF44" s="228"/>
      <c r="CG44" s="222"/>
      <c r="CH44" s="226"/>
      <c r="CI44" s="187">
        <f t="shared" si="13"/>
        <v>0</v>
      </c>
      <c r="CJ44" s="15">
        <f>+(IF(OR($B44=0,$C44=0,$D44=0,$CE$2&gt;$ES$1),0,IF(OR(CE44=0,CG44=0,CH44=0),0,MIN((VLOOKUP($D44,$A$234:$C$241,3,0))*(IF($D44=6,CH44,CG44))*((MIN((VLOOKUP($D44,$A$234:$E$241,5,0)),(IF($D44=6,CG44,CH44))))),MIN((VLOOKUP($D44,$A$234:$C$241,3,0)),(CE44+CF44))*(IF($D44=6,CH44,((MIN((VLOOKUP($D44,$A$234:$E$241,5,0)),CH44)))))))))/IF(AND($D44=2,'ראשי-פרטים כלליים וריכוז הוצאות'!$D$66&lt;&gt;4),1.2,1)</f>
        <v>0</v>
      </c>
      <c r="CK44" s="227"/>
      <c r="CL44" s="228"/>
      <c r="CM44" s="222"/>
      <c r="CN44" s="226"/>
      <c r="CO44" s="187">
        <f t="shared" si="14"/>
        <v>0</v>
      </c>
      <c r="CP44" s="15">
        <f>+(IF(OR($B44=0,$C44=0,$D44=0,$CK$2&gt;$ES$1),0,IF(OR(CK44=0,CM44=0,CN44=0),0,MIN((VLOOKUP($D44,$A$234:$C$241,3,0))*(IF($D44=6,CN44,CM44))*((MIN((VLOOKUP($D44,$A$234:$E$241,5,0)),(IF($D44=6,CM44,CN44))))),MIN((VLOOKUP($D44,$A$234:$C$241,3,0)),(CK44+CL44))*(IF($D44=6,CN44,((MIN((VLOOKUP($D44,$A$234:$E$241,5,0)),CN44)))))))))/IF(AND($D44=2,'ראשי-פרטים כלליים וריכוז הוצאות'!$D$66&lt;&gt;4),1.2,1)</f>
        <v>0</v>
      </c>
      <c r="CQ44" s="227"/>
      <c r="CR44" s="228"/>
      <c r="CS44" s="222"/>
      <c r="CT44" s="226"/>
      <c r="CU44" s="187">
        <f t="shared" si="15"/>
        <v>0</v>
      </c>
      <c r="CV44" s="15">
        <f>+(IF(OR($B44=0,$C44=0,$D44=0,$CQ$2&gt;$ES$1),0,IF(OR(CQ44=0,CS44=0,CT44=0),0,MIN((VLOOKUP($D44,$A$234:$C$241,3,0))*(IF($D44=6,CT44,CS44))*((MIN((VLOOKUP($D44,$A$234:$E$241,5,0)),(IF($D44=6,CS44,CT44))))),MIN((VLOOKUP($D44,$A$234:$C$241,3,0)),(CQ44+CR44))*(IF($D44=6,CT44,((MIN((VLOOKUP($D44,$A$234:$E$241,5,0)),CT44)))))))))/IF(AND($D44=2,'ראשי-פרטים כלליים וריכוז הוצאות'!$D$66&lt;&gt;4),1.2,1)</f>
        <v>0</v>
      </c>
      <c r="CW44" s="227"/>
      <c r="CX44" s="228"/>
      <c r="CY44" s="222"/>
      <c r="CZ44" s="226"/>
      <c r="DA44" s="187">
        <f t="shared" si="16"/>
        <v>0</v>
      </c>
      <c r="DB44" s="15">
        <f>+(IF(OR($B44=0,$C44=0,$D44=0,$CW$2&gt;$ES$1),0,IF(OR(CW44=0,CY44=0,CZ44=0),0,MIN((VLOOKUP($D44,$A$234:$C$241,3,0))*(IF($D44=6,CZ44,CY44))*((MIN((VLOOKUP($D44,$A$234:$E$241,5,0)),(IF($D44=6,CY44,CZ44))))),MIN((VLOOKUP($D44,$A$234:$C$241,3,0)),(CW44+CX44))*(IF($D44=6,CZ44,((MIN((VLOOKUP($D44,$A$234:$E$241,5,0)),CZ44)))))))))/IF(AND($D44=2,'ראשי-פרטים כלליים וריכוז הוצאות'!$D$66&lt;&gt;4),1.2,1)</f>
        <v>0</v>
      </c>
      <c r="DC44" s="227"/>
      <c r="DD44" s="228"/>
      <c r="DE44" s="222"/>
      <c r="DF44" s="226"/>
      <c r="DG44" s="187">
        <f t="shared" si="17"/>
        <v>0</v>
      </c>
      <c r="DH44" s="15">
        <f>+(IF(OR($B44=0,$C44=0,$D44=0,$DC$2&gt;$ES$1),0,IF(OR(DC44=0,DE44=0,DF44=0),0,MIN((VLOOKUP($D44,$A$234:$C$241,3,0))*(IF($D44=6,DF44,DE44))*((MIN((VLOOKUP($D44,$A$234:$E$241,5,0)),(IF($D44=6,DE44,DF44))))),MIN((VLOOKUP($D44,$A$234:$C$241,3,0)),(DC44+DD44))*(IF($D44=6,DF44,((MIN((VLOOKUP($D44,$A$234:$E$241,5,0)),DF44)))))))))/IF(AND($D44=2,'ראשי-פרטים כלליים וריכוז הוצאות'!$D$66&lt;&gt;4),1.2,1)</f>
        <v>0</v>
      </c>
      <c r="DI44" s="227"/>
      <c r="DJ44" s="228"/>
      <c r="DK44" s="222"/>
      <c r="DL44" s="226"/>
      <c r="DM44" s="187">
        <f t="shared" si="18"/>
        <v>0</v>
      </c>
      <c r="DN44" s="15">
        <f>+(IF(OR($B44=0,$C44=0,$D44=0,$DC$2&gt;$ES$1),0,IF(OR(DI44=0,DK44=0,DL44=0),0,MIN((VLOOKUP($D44,$A$234:$C$241,3,0))*(IF($D44=6,DL44,DK44))*((MIN((VLOOKUP($D44,$A$234:$E$241,5,0)),(IF($D44=6,DK44,DL44))))),MIN((VLOOKUP($D44,$A$234:$C$241,3,0)),(DI44+DJ44))*(IF($D44=6,DL44,((MIN((VLOOKUP($D44,$A$234:$E$241,5,0)),DL44)))))))))/IF(AND($D44=2,'ראשי-פרטים כלליים וריכוז הוצאות'!$D$66&lt;&gt;4),1.2,1)</f>
        <v>0</v>
      </c>
      <c r="DO44" s="227"/>
      <c r="DP44" s="228"/>
      <c r="DQ44" s="222"/>
      <c r="DR44" s="226"/>
      <c r="DS44" s="187">
        <f t="shared" si="19"/>
        <v>0</v>
      </c>
      <c r="DT44" s="15">
        <f>+(IF(OR($B44=0,$C44=0,$D44=0,$DC$2&gt;$ES$1),0,IF(OR(DO44=0,DQ44=0,DR44=0),0,MIN((VLOOKUP($D44,$A$234:$C$241,3,0))*(IF($D44=6,DR44,DQ44))*((MIN((VLOOKUP($D44,$A$234:$E$241,5,0)),(IF($D44=6,DQ44,DR44))))),MIN((VLOOKUP($D44,$A$234:$C$241,3,0)),(DO44+DP44))*(IF($D44=6,DR44,((MIN((VLOOKUP($D44,$A$234:$E$241,5,0)),DR44)))))))))/IF(AND($D44=2,'ראשי-פרטים כלליים וריכוז הוצאות'!$D$66&lt;&gt;4),1.2,1)</f>
        <v>0</v>
      </c>
      <c r="DU44" s="227"/>
      <c r="DV44" s="228"/>
      <c r="DW44" s="222"/>
      <c r="DX44" s="226"/>
      <c r="DY44" s="187">
        <f t="shared" si="20"/>
        <v>0</v>
      </c>
      <c r="DZ44" s="15">
        <f>+(IF(OR($B44=0,$C44=0,$D44=0,$DC$2&gt;$ES$1),0,IF(OR(DU44=0,DW44=0,DX44=0),0,MIN((VLOOKUP($D44,$A$234:$C$241,3,0))*(IF($D44=6,DX44,DW44))*((MIN((VLOOKUP($D44,$A$234:$E$241,5,0)),(IF($D44=6,DW44,DX44))))),MIN((VLOOKUP($D44,$A$234:$C$241,3,0)),(DU44+DV44))*(IF($D44=6,DX44,((MIN((VLOOKUP($D44,$A$234:$E$241,5,0)),DX44)))))))))/IF(AND($D44=2,'ראשי-פרטים כלליים וריכוז הוצאות'!$D$66&lt;&gt;4),1.2,1)</f>
        <v>0</v>
      </c>
      <c r="EA44" s="227"/>
      <c r="EB44" s="228"/>
      <c r="EC44" s="222"/>
      <c r="ED44" s="226"/>
      <c r="EE44" s="187">
        <f t="shared" si="21"/>
        <v>0</v>
      </c>
      <c r="EF44" s="15">
        <f>+(IF(OR($B44=0,$C44=0,$D44=0,$DC$2&gt;$ES$1),0,IF(OR(EA44=0,EC44=0,ED44=0),0,MIN((VLOOKUP($D44,$A$234:$C$241,3,0))*(IF($D44=6,ED44,EC44))*((MIN((VLOOKUP($D44,$A$234:$E$241,5,0)),(IF($D44=6,EC44,ED44))))),MIN((VLOOKUP($D44,$A$234:$C$241,3,0)),(EA44+EB44))*(IF($D44=6,ED44,((MIN((VLOOKUP($D44,$A$234:$E$241,5,0)),ED44)))))))))/IF(AND($D44=2,'ראשי-פרטים כלליים וריכוז הוצאות'!$D$66&lt;&gt;4),1.2,1)</f>
        <v>0</v>
      </c>
      <c r="EG44" s="227"/>
      <c r="EH44" s="228"/>
      <c r="EI44" s="222"/>
      <c r="EJ44" s="226"/>
      <c r="EK44" s="187">
        <f t="shared" si="22"/>
        <v>0</v>
      </c>
      <c r="EL44" s="15">
        <f>+(IF(OR($B44=0,$C44=0,$D44=0,$DC$2&gt;$ES$1),0,IF(OR(EG44=0,EI44=0,EJ44=0),0,MIN((VLOOKUP($D44,$A$234:$C$241,3,0))*(IF($D44=6,EJ44,EI44))*((MIN((VLOOKUP($D44,$A$234:$E$241,5,0)),(IF($D44=6,EI44,EJ44))))),MIN((VLOOKUP($D44,$A$234:$C$241,3,0)),(EG44+EH44))*(IF($D44=6,EJ44,((MIN((VLOOKUP($D44,$A$234:$E$241,5,0)),EJ44)))))))))/IF(AND($D44=2,'ראשי-פרטים כלליים וריכוז הוצאות'!$D$66&lt;&gt;4),1.2,1)</f>
        <v>0</v>
      </c>
      <c r="EM44" s="227"/>
      <c r="EN44" s="228"/>
      <c r="EO44" s="222"/>
      <c r="EP44" s="226"/>
      <c r="EQ44" s="187">
        <f t="shared" si="23"/>
        <v>0</v>
      </c>
      <c r="ER44" s="15">
        <f>+(IF(OR($B44=0,$C44=0,$D44=0,$DC$2&gt;$ES$1),0,IF(OR(EM44=0,EO44=0,EP44=0),0,MIN((VLOOKUP($D44,$A$234:$C$241,3,0))*(IF($D44=6,EP44,EO44))*((MIN((VLOOKUP($D44,$A$234:$E$241,5,0)),(IF($D44=6,EO44,EP44))))),MIN((VLOOKUP($D44,$A$234:$C$241,3,0)),(EM44+EN44))*(IF($D44=6,EP44,((MIN((VLOOKUP($D44,$A$234:$E$241,5,0)),EP44)))))))))/IF(AND($D44=2,'ראשי-פרטים כלליים וריכוז הוצאות'!$D$66&lt;&gt;4),1.2,1)</f>
        <v>0</v>
      </c>
      <c r="ES44" s="62">
        <f t="shared" si="24"/>
        <v>0</v>
      </c>
      <c r="ET44" s="183">
        <f t="shared" si="25"/>
        <v>9.9999999999999995E-7</v>
      </c>
      <c r="EU44" s="184">
        <f t="shared" si="26"/>
        <v>0</v>
      </c>
      <c r="EV44" s="62">
        <f t="shared" si="27"/>
        <v>0</v>
      </c>
      <c r="EW44" s="62">
        <v>0</v>
      </c>
      <c r="EX44" s="15">
        <f t="shared" si="28"/>
        <v>0</v>
      </c>
      <c r="EY44" s="219"/>
      <c r="EZ44" s="62">
        <f>MIN(EX44+EY44*ET44*ES44/$FA$1/IF(AND($D44=2,'ראשי-פרטים כלליים וריכוז הוצאות'!$D$66&lt;&gt;4),1.2,1),IF($D44&gt;0,VLOOKUP($D44,$A$234:$C$241,3,0)*12*EU44,0))</f>
        <v>0</v>
      </c>
      <c r="FA44" s="229"/>
      <c r="FB44" s="293">
        <f t="shared" si="29"/>
        <v>0</v>
      </c>
      <c r="FC44" s="296">
        <f t="shared" si="30"/>
        <v>0</v>
      </c>
      <c r="FD44" s="62">
        <f t="shared" si="31"/>
        <v>0</v>
      </c>
      <c r="FE44" s="62">
        <f t="shared" si="32"/>
        <v>0</v>
      </c>
      <c r="FF44" s="184">
        <f t="shared" si="33"/>
        <v>0</v>
      </c>
      <c r="FG44" s="62">
        <f t="shared" si="34"/>
        <v>0</v>
      </c>
      <c r="FH44" s="62">
        <f t="shared" si="35"/>
        <v>0</v>
      </c>
      <c r="FI44" s="274"/>
      <c r="FJ44" s="274"/>
      <c r="FK44" s="297"/>
    </row>
    <row r="45" spans="1:167" s="6" customFormat="1" ht="24" customHeight="1" x14ac:dyDescent="0.2">
      <c r="A45" s="112">
        <v>42</v>
      </c>
      <c r="B45" s="229"/>
      <c r="C45" s="229"/>
      <c r="D45" s="230"/>
      <c r="E45" s="220"/>
      <c r="F45" s="221"/>
      <c r="G45" s="222"/>
      <c r="H45" s="223"/>
      <c r="I45" s="187">
        <f t="shared" si="0"/>
        <v>0</v>
      </c>
      <c r="J45" s="15">
        <f>(IF(OR($B45=0,$C45=0,$D45=0,$E$2&gt;$ES$1),0,IF(OR($E45=0,$G45=0,$H45=0),0,MIN((VLOOKUP($D45,$A$234:$C$241,3,0))*(IF($D45=6,$H45,$G45))*((MIN((VLOOKUP($D45,$A$234:$E$241,5,0)),(IF($D45=6,$G45,$H45))))),MIN((VLOOKUP($D45,$A$234:$C$241,3,0)),($E45+$F45))*(IF($D45=6,$H45,((MIN((VLOOKUP($D45,$A$234:$E$241,5,0)),$H45)))))))))/IF(AND($D45=2,'ראשי-פרטים כלליים וריכוז הוצאות'!$D$66&lt;&gt;4),1.2,1)</f>
        <v>0</v>
      </c>
      <c r="K45" s="224"/>
      <c r="L45" s="225"/>
      <c r="M45" s="222"/>
      <c r="N45" s="226"/>
      <c r="O45" s="187">
        <f t="shared" si="1"/>
        <v>0</v>
      </c>
      <c r="P45" s="15">
        <f>+(IF(OR($B45=0,$C45=0,$D45=0,$K$2&gt;$ES$1),0,IF(OR($K45=0,$M45=0,$N45=0),0,MIN((VLOOKUP($D45,$A$234:$C$241,3,0))*(IF($D45=6,$N45,$M45))*((MIN((VLOOKUP($D45,$A$234:$E$241,5,0)),(IF($D45=6,$M45,$N45))))),MIN((VLOOKUP($D45,$A$234:$C$241,3,0)),($K45+$L45))*(IF($D45=6,$N45,((MIN((VLOOKUP($D45,$A$234:$E$241,5,0)),$N45)))))))))/IF(AND($D45=2,'ראשי-פרטים כלליים וריכוז הוצאות'!$D$66&lt;&gt;4),1.2,1)</f>
        <v>0</v>
      </c>
      <c r="Q45" s="227"/>
      <c r="R45" s="228"/>
      <c r="S45" s="222"/>
      <c r="T45" s="226"/>
      <c r="U45" s="187">
        <f t="shared" si="2"/>
        <v>0</v>
      </c>
      <c r="V45" s="15">
        <f>+(IF(OR($B45=0,$C45=0,$D45=0,$Q$2&gt;$ES$1),0,IF(OR(Q45=0,S45=0,T45=0),0,MIN((VLOOKUP($D45,$A$234:$C$241,3,0))*(IF($D45=6,T45,S45))*((MIN((VLOOKUP($D45,$A$234:$E$241,5,0)),(IF($D45=6,S45,T45))))),MIN((VLOOKUP($D45,$A$234:$C$241,3,0)),(Q45+R45))*(IF($D45=6,T45,((MIN((VLOOKUP($D45,$A$234:$E$241,5,0)),T45)))))))))/IF(AND($D45=2,'ראשי-פרטים כלליים וריכוז הוצאות'!$D$66&lt;&gt;4),1.2,1)</f>
        <v>0</v>
      </c>
      <c r="W45" s="220"/>
      <c r="X45" s="221"/>
      <c r="Y45" s="222"/>
      <c r="Z45" s="226"/>
      <c r="AA45" s="187">
        <f t="shared" si="3"/>
        <v>0</v>
      </c>
      <c r="AB45" s="15">
        <f>+(IF(OR($B45=0,$C45=0,$D45=0,$W$2&gt;$ES$1),0,IF(OR(W45=0,Y45=0,Z45=0),0,MIN((VLOOKUP($D45,$A$234:$C$241,3,0))*(IF($D45=6,Z45,Y45))*((MIN((VLOOKUP($D45,$A$234:$E$241,5,0)),(IF($D45=6,Y45,Z45))))),MIN((VLOOKUP($D45,$A$234:$C$241,3,0)),(W45+X45))*(IF($D45=6,Z45,((MIN((VLOOKUP($D45,$A$234:$E$241,5,0)),Z45)))))))))/IF(AND($D45=2,'ראשי-פרטים כלליים וריכוז הוצאות'!$D$66&lt;&gt;4),1.2,1)</f>
        <v>0</v>
      </c>
      <c r="AC45" s="224"/>
      <c r="AD45" s="225"/>
      <c r="AE45" s="222"/>
      <c r="AF45" s="226"/>
      <c r="AG45" s="187">
        <f t="shared" si="4"/>
        <v>0</v>
      </c>
      <c r="AH45" s="15">
        <f>+(IF(OR($B45=0,$C45=0,$D45=0,$AC$2&gt;$ES$1),0,IF(OR(AC45=0,AE45=0,AF45=0),0,MIN((VLOOKUP($D45,$A$234:$C$241,3,0))*(IF($D45=6,AF45,AE45))*((MIN((VLOOKUP($D45,$A$234:$E$241,5,0)),(IF($D45=6,AE45,AF45))))),MIN((VLOOKUP($D45,$A$234:$C$241,3,0)),(AC45+AD45))*(IF($D45=6,AF45,((MIN((VLOOKUP($D45,$A$234:$E$241,5,0)),AF45)))))))))/IF(AND($D45=2,'ראשי-פרטים כלליים וריכוז הוצאות'!$D$66&lt;&gt;4),1.2,1)</f>
        <v>0</v>
      </c>
      <c r="AI45" s="227"/>
      <c r="AJ45" s="228"/>
      <c r="AK45" s="222"/>
      <c r="AL45" s="226"/>
      <c r="AM45" s="187">
        <f t="shared" si="5"/>
        <v>0</v>
      </c>
      <c r="AN45" s="15">
        <f>+(IF(OR($B45=0,$C45=0,$D45=0,$AI$2&gt;$ES$1),0,IF(OR(AI45=0,AK45=0,AL45=0),0,MIN((VLOOKUP($D45,$A$234:$C$241,3,0))*(IF($D45=6,AL45,AK45))*((MIN((VLOOKUP($D45,$A$234:$E$241,5,0)),(IF($D45=6,AK45,AL45))))),MIN((VLOOKUP($D45,$A$234:$C$241,3,0)),(AI45+AJ45))*(IF($D45=6,AL45,((MIN((VLOOKUP($D45,$A$234:$E$241,5,0)),AL45)))))))))/IF(AND($D45=2,'ראשי-פרטים כלליים וריכוז הוצאות'!$D$66&lt;&gt;4),1.2,1)</f>
        <v>0</v>
      </c>
      <c r="AO45" s="220"/>
      <c r="AP45" s="221"/>
      <c r="AQ45" s="222"/>
      <c r="AR45" s="226"/>
      <c r="AS45" s="187">
        <f t="shared" si="6"/>
        <v>0</v>
      </c>
      <c r="AT45" s="15">
        <f>+(IF(OR($B45=0,$C45=0,$D45=0,$AO$2&gt;$ES$1),0,IF(OR(AO45=0,AQ45=0,AR45=0),0,MIN((VLOOKUP($D45,$A$234:$C$241,3,0))*(IF($D45=6,AR45,AQ45))*((MIN((VLOOKUP($D45,$A$234:$E$241,5,0)),(IF($D45=6,AQ45,AR45))))),MIN((VLOOKUP($D45,$A$234:$C$241,3,0)),(AO45+AP45))*(IF($D45=6,AR45,((MIN((VLOOKUP($D45,$A$234:$E$241,5,0)),AR45)))))))))/IF(AND($D45=2,'ראשי-פרטים כלליים וריכוז הוצאות'!$D$66&lt;&gt;4),1.2,1)</f>
        <v>0</v>
      </c>
      <c r="AU45" s="224"/>
      <c r="AV45" s="225"/>
      <c r="AW45" s="222"/>
      <c r="AX45" s="226"/>
      <c r="AY45" s="187">
        <f t="shared" si="7"/>
        <v>0</v>
      </c>
      <c r="AZ45" s="15">
        <f>+(IF(OR($B45=0,$C45=0,$D45=0,$AU$2&gt;$ES$1),0,IF(OR(AU45=0,AW45=0,AX45=0),0,MIN((VLOOKUP($D45,$A$234:$C$241,3,0))*(IF($D45=6,AX45,AW45))*((MIN((VLOOKUP($D45,$A$234:$E$241,5,0)),(IF($D45=6,AW45,AX45))))),MIN((VLOOKUP($D45,$A$234:$C$241,3,0)),(AU45+AV45))*(IF($D45=6,AX45,((MIN((VLOOKUP($D45,$A$234:$E$241,5,0)),AX45)))))))))/IF(AND($D45=2,'ראשי-פרטים כלליים וריכוז הוצאות'!$D$66&lt;&gt;4),1.2,1)</f>
        <v>0</v>
      </c>
      <c r="BA45" s="227"/>
      <c r="BB45" s="228"/>
      <c r="BC45" s="222"/>
      <c r="BD45" s="226"/>
      <c r="BE45" s="187">
        <f t="shared" si="8"/>
        <v>0</v>
      </c>
      <c r="BF45" s="15">
        <f>+(IF(OR($B45=0,$C45=0,$D45=0,$BA$2&gt;$ES$1),0,IF(OR(BA45=0,BC45=0,BD45=0),0,MIN((VLOOKUP($D45,$A$234:$C$241,3,0))*(IF($D45=6,BD45,BC45))*((MIN((VLOOKUP($D45,$A$234:$E$241,5,0)),(IF($D45=6,BC45,BD45))))),MIN((VLOOKUP($D45,$A$234:$C$241,3,0)),(BA45+BB45))*(IF($D45=6,BD45,((MIN((VLOOKUP($D45,$A$234:$E$241,5,0)),BD45)))))))))/IF(AND($D45=2,'ראשי-פרטים כלליים וריכוז הוצאות'!$D$66&lt;&gt;4),1.2,1)</f>
        <v>0</v>
      </c>
      <c r="BG45" s="227"/>
      <c r="BH45" s="228"/>
      <c r="BI45" s="222"/>
      <c r="BJ45" s="226"/>
      <c r="BK45" s="187">
        <f t="shared" si="9"/>
        <v>0</v>
      </c>
      <c r="BL45" s="15">
        <f>+(IF(OR($B45=0,$C45=0,$D45=0,$BG$2&gt;$ES$1),0,IF(OR(BG45=0,BI45=0,BJ45=0),0,MIN((VLOOKUP($D45,$A$234:$C$241,3,0))*(IF($D45=6,BJ45,BI45))*((MIN((VLOOKUP($D45,$A$234:$E$241,5,0)),(IF($D45=6,BI45,BJ45))))),MIN((VLOOKUP($D45,$A$234:$C$241,3,0)),(BG45+BH45))*(IF($D45=6,BJ45,((MIN((VLOOKUP($D45,$A$234:$E$241,5,0)),BJ45)))))))))/IF(AND($D45=2,'ראשי-פרטים כלליים וריכוז הוצאות'!$D$66&lt;&gt;4),1.2,1)</f>
        <v>0</v>
      </c>
      <c r="BM45" s="227"/>
      <c r="BN45" s="228"/>
      <c r="BO45" s="222"/>
      <c r="BP45" s="226"/>
      <c r="BQ45" s="187">
        <f t="shared" si="10"/>
        <v>0</v>
      </c>
      <c r="BR45" s="15">
        <f>+(IF(OR($B45=0,$C45=0,$D45=0,$BM$2&gt;$ES$1),0,IF(OR(BM45=0,BO45=0,BP45=0),0,MIN((VLOOKUP($D45,$A$234:$C$241,3,0))*(IF($D45=6,BP45,BO45))*((MIN((VLOOKUP($D45,$A$234:$E$241,5,0)),(IF($D45=6,BO45,BP45))))),MIN((VLOOKUP($D45,$A$234:$C$241,3,0)),(BM45+BN45))*(IF($D45=6,BP45,((MIN((VLOOKUP($D45,$A$234:$E$241,5,0)),BP45)))))))))/IF(AND($D45=2,'ראשי-פרטים כלליים וריכוז הוצאות'!$D$66&lt;&gt;4),1.2,1)</f>
        <v>0</v>
      </c>
      <c r="BS45" s="227"/>
      <c r="BT45" s="228"/>
      <c r="BU45" s="222"/>
      <c r="BV45" s="226"/>
      <c r="BW45" s="187">
        <f t="shared" si="11"/>
        <v>0</v>
      </c>
      <c r="BX45" s="15">
        <f>+(IF(OR($B45=0,$C45=0,$D45=0,$BS$2&gt;$ES$1),0,IF(OR(BS45=0,BU45=0,BV45=0),0,MIN((VLOOKUP($D45,$A$234:$C$241,3,0))*(IF($D45=6,BV45,BU45))*((MIN((VLOOKUP($D45,$A$234:$E$241,5,0)),(IF($D45=6,BU45,BV45))))),MIN((VLOOKUP($D45,$A$234:$C$241,3,0)),(BS45+BT45))*(IF($D45=6,BV45,((MIN((VLOOKUP($D45,$A$234:$E$241,5,0)),BV45)))))))))/IF(AND($D45=2,'ראשי-פרטים כלליים וריכוז הוצאות'!$D$66&lt;&gt;4),1.2,1)</f>
        <v>0</v>
      </c>
      <c r="BY45" s="227"/>
      <c r="BZ45" s="228"/>
      <c r="CA45" s="222"/>
      <c r="CB45" s="226"/>
      <c r="CC45" s="187">
        <f t="shared" si="12"/>
        <v>0</v>
      </c>
      <c r="CD45" s="15">
        <f>+(IF(OR($B45=0,$C45=0,$D45=0,$BY$2&gt;$ES$1),0,IF(OR(BY45=0,CA45=0,CB45=0),0,MIN((VLOOKUP($D45,$A$234:$C$241,3,0))*(IF($D45=6,CB45,CA45))*((MIN((VLOOKUP($D45,$A$234:$E$241,5,0)),(IF($D45=6,CA45,CB45))))),MIN((VLOOKUP($D45,$A$234:$C$241,3,0)),(BY45+BZ45))*(IF($D45=6,CB45,((MIN((VLOOKUP($D45,$A$234:$E$241,5,0)),CB45)))))))))/IF(AND($D45=2,'ראשי-פרטים כלליים וריכוז הוצאות'!$D$66&lt;&gt;4),1.2,1)</f>
        <v>0</v>
      </c>
      <c r="CE45" s="227"/>
      <c r="CF45" s="228"/>
      <c r="CG45" s="222"/>
      <c r="CH45" s="226"/>
      <c r="CI45" s="187">
        <f t="shared" si="13"/>
        <v>0</v>
      </c>
      <c r="CJ45" s="15">
        <f>+(IF(OR($B45=0,$C45=0,$D45=0,$CE$2&gt;$ES$1),0,IF(OR(CE45=0,CG45=0,CH45=0),0,MIN((VLOOKUP($D45,$A$234:$C$241,3,0))*(IF($D45=6,CH45,CG45))*((MIN((VLOOKUP($D45,$A$234:$E$241,5,0)),(IF($D45=6,CG45,CH45))))),MIN((VLOOKUP($D45,$A$234:$C$241,3,0)),(CE45+CF45))*(IF($D45=6,CH45,((MIN((VLOOKUP($D45,$A$234:$E$241,5,0)),CH45)))))))))/IF(AND($D45=2,'ראשי-פרטים כלליים וריכוז הוצאות'!$D$66&lt;&gt;4),1.2,1)</f>
        <v>0</v>
      </c>
      <c r="CK45" s="227"/>
      <c r="CL45" s="228"/>
      <c r="CM45" s="222"/>
      <c r="CN45" s="226"/>
      <c r="CO45" s="187">
        <f t="shared" si="14"/>
        <v>0</v>
      </c>
      <c r="CP45" s="15">
        <f>+(IF(OR($B45=0,$C45=0,$D45=0,$CK$2&gt;$ES$1),0,IF(OR(CK45=0,CM45=0,CN45=0),0,MIN((VLOOKUP($D45,$A$234:$C$241,3,0))*(IF($D45=6,CN45,CM45))*((MIN((VLOOKUP($D45,$A$234:$E$241,5,0)),(IF($D45=6,CM45,CN45))))),MIN((VLOOKUP($D45,$A$234:$C$241,3,0)),(CK45+CL45))*(IF($D45=6,CN45,((MIN((VLOOKUP($D45,$A$234:$E$241,5,0)),CN45)))))))))/IF(AND($D45=2,'ראשי-פרטים כלליים וריכוז הוצאות'!$D$66&lt;&gt;4),1.2,1)</f>
        <v>0</v>
      </c>
      <c r="CQ45" s="227"/>
      <c r="CR45" s="228"/>
      <c r="CS45" s="222"/>
      <c r="CT45" s="226"/>
      <c r="CU45" s="187">
        <f t="shared" si="15"/>
        <v>0</v>
      </c>
      <c r="CV45" s="15">
        <f>+(IF(OR($B45=0,$C45=0,$D45=0,$CQ$2&gt;$ES$1),0,IF(OR(CQ45=0,CS45=0,CT45=0),0,MIN((VLOOKUP($D45,$A$234:$C$241,3,0))*(IF($D45=6,CT45,CS45))*((MIN((VLOOKUP($D45,$A$234:$E$241,5,0)),(IF($D45=6,CS45,CT45))))),MIN((VLOOKUP($D45,$A$234:$C$241,3,0)),(CQ45+CR45))*(IF($D45=6,CT45,((MIN((VLOOKUP($D45,$A$234:$E$241,5,0)),CT45)))))))))/IF(AND($D45=2,'ראשי-פרטים כלליים וריכוז הוצאות'!$D$66&lt;&gt;4),1.2,1)</f>
        <v>0</v>
      </c>
      <c r="CW45" s="227"/>
      <c r="CX45" s="228"/>
      <c r="CY45" s="222"/>
      <c r="CZ45" s="226"/>
      <c r="DA45" s="187">
        <f t="shared" si="16"/>
        <v>0</v>
      </c>
      <c r="DB45" s="15">
        <f>+(IF(OR($B45=0,$C45=0,$D45=0,$CW$2&gt;$ES$1),0,IF(OR(CW45=0,CY45=0,CZ45=0),0,MIN((VLOOKUP($D45,$A$234:$C$241,3,0))*(IF($D45=6,CZ45,CY45))*((MIN((VLOOKUP($D45,$A$234:$E$241,5,0)),(IF($D45=6,CY45,CZ45))))),MIN((VLOOKUP($D45,$A$234:$C$241,3,0)),(CW45+CX45))*(IF($D45=6,CZ45,((MIN((VLOOKUP($D45,$A$234:$E$241,5,0)),CZ45)))))))))/IF(AND($D45=2,'ראשי-פרטים כלליים וריכוז הוצאות'!$D$66&lt;&gt;4),1.2,1)</f>
        <v>0</v>
      </c>
      <c r="DC45" s="227"/>
      <c r="DD45" s="228"/>
      <c r="DE45" s="222"/>
      <c r="DF45" s="226"/>
      <c r="DG45" s="187">
        <f t="shared" si="17"/>
        <v>0</v>
      </c>
      <c r="DH45" s="15">
        <f>+(IF(OR($B45=0,$C45=0,$D45=0,$DC$2&gt;$ES$1),0,IF(OR(DC45=0,DE45=0,DF45=0),0,MIN((VLOOKUP($D45,$A$234:$C$241,3,0))*(IF($D45=6,DF45,DE45))*((MIN((VLOOKUP($D45,$A$234:$E$241,5,0)),(IF($D45=6,DE45,DF45))))),MIN((VLOOKUP($D45,$A$234:$C$241,3,0)),(DC45+DD45))*(IF($D45=6,DF45,((MIN((VLOOKUP($D45,$A$234:$E$241,5,0)),DF45)))))))))/IF(AND($D45=2,'ראשי-פרטים כלליים וריכוז הוצאות'!$D$66&lt;&gt;4),1.2,1)</f>
        <v>0</v>
      </c>
      <c r="DI45" s="227"/>
      <c r="DJ45" s="228"/>
      <c r="DK45" s="222"/>
      <c r="DL45" s="226"/>
      <c r="DM45" s="187">
        <f t="shared" si="18"/>
        <v>0</v>
      </c>
      <c r="DN45" s="15">
        <f>+(IF(OR($B45=0,$C45=0,$D45=0,$DC$2&gt;$ES$1),0,IF(OR(DI45=0,DK45=0,DL45=0),0,MIN((VLOOKUP($D45,$A$234:$C$241,3,0))*(IF($D45=6,DL45,DK45))*((MIN((VLOOKUP($D45,$A$234:$E$241,5,0)),(IF($D45=6,DK45,DL45))))),MIN((VLOOKUP($D45,$A$234:$C$241,3,0)),(DI45+DJ45))*(IF($D45=6,DL45,((MIN((VLOOKUP($D45,$A$234:$E$241,5,0)),DL45)))))))))/IF(AND($D45=2,'ראשי-פרטים כלליים וריכוז הוצאות'!$D$66&lt;&gt;4),1.2,1)</f>
        <v>0</v>
      </c>
      <c r="DO45" s="227"/>
      <c r="DP45" s="228"/>
      <c r="DQ45" s="222"/>
      <c r="DR45" s="226"/>
      <c r="DS45" s="187">
        <f t="shared" si="19"/>
        <v>0</v>
      </c>
      <c r="DT45" s="15">
        <f>+(IF(OR($B45=0,$C45=0,$D45=0,$DC$2&gt;$ES$1),0,IF(OR(DO45=0,DQ45=0,DR45=0),0,MIN((VLOOKUP($D45,$A$234:$C$241,3,0))*(IF($D45=6,DR45,DQ45))*((MIN((VLOOKUP($D45,$A$234:$E$241,5,0)),(IF($D45=6,DQ45,DR45))))),MIN((VLOOKUP($D45,$A$234:$C$241,3,0)),(DO45+DP45))*(IF($D45=6,DR45,((MIN((VLOOKUP($D45,$A$234:$E$241,5,0)),DR45)))))))))/IF(AND($D45=2,'ראשי-פרטים כלליים וריכוז הוצאות'!$D$66&lt;&gt;4),1.2,1)</f>
        <v>0</v>
      </c>
      <c r="DU45" s="227"/>
      <c r="DV45" s="228"/>
      <c r="DW45" s="222"/>
      <c r="DX45" s="226"/>
      <c r="DY45" s="187">
        <f t="shared" si="20"/>
        <v>0</v>
      </c>
      <c r="DZ45" s="15">
        <f>+(IF(OR($B45=0,$C45=0,$D45=0,$DC$2&gt;$ES$1),0,IF(OR(DU45=0,DW45=0,DX45=0),0,MIN((VLOOKUP($D45,$A$234:$C$241,3,0))*(IF($D45=6,DX45,DW45))*((MIN((VLOOKUP($D45,$A$234:$E$241,5,0)),(IF($D45=6,DW45,DX45))))),MIN((VLOOKUP($D45,$A$234:$C$241,3,0)),(DU45+DV45))*(IF($D45=6,DX45,((MIN((VLOOKUP($D45,$A$234:$E$241,5,0)),DX45)))))))))/IF(AND($D45=2,'ראשי-פרטים כלליים וריכוז הוצאות'!$D$66&lt;&gt;4),1.2,1)</f>
        <v>0</v>
      </c>
      <c r="EA45" s="227"/>
      <c r="EB45" s="228"/>
      <c r="EC45" s="222"/>
      <c r="ED45" s="226"/>
      <c r="EE45" s="187">
        <f t="shared" si="21"/>
        <v>0</v>
      </c>
      <c r="EF45" s="15">
        <f>+(IF(OR($B45=0,$C45=0,$D45=0,$DC$2&gt;$ES$1),0,IF(OR(EA45=0,EC45=0,ED45=0),0,MIN((VLOOKUP($D45,$A$234:$C$241,3,0))*(IF($D45=6,ED45,EC45))*((MIN((VLOOKUP($D45,$A$234:$E$241,5,0)),(IF($D45=6,EC45,ED45))))),MIN((VLOOKUP($D45,$A$234:$C$241,3,0)),(EA45+EB45))*(IF($D45=6,ED45,((MIN((VLOOKUP($D45,$A$234:$E$241,5,0)),ED45)))))))))/IF(AND($D45=2,'ראשי-פרטים כלליים וריכוז הוצאות'!$D$66&lt;&gt;4),1.2,1)</f>
        <v>0</v>
      </c>
      <c r="EG45" s="227"/>
      <c r="EH45" s="228"/>
      <c r="EI45" s="222"/>
      <c r="EJ45" s="226"/>
      <c r="EK45" s="187">
        <f t="shared" si="22"/>
        <v>0</v>
      </c>
      <c r="EL45" s="15">
        <f>+(IF(OR($B45=0,$C45=0,$D45=0,$DC$2&gt;$ES$1),0,IF(OR(EG45=0,EI45=0,EJ45=0),0,MIN((VLOOKUP($D45,$A$234:$C$241,3,0))*(IF($D45=6,EJ45,EI45))*((MIN((VLOOKUP($D45,$A$234:$E$241,5,0)),(IF($D45=6,EI45,EJ45))))),MIN((VLOOKUP($D45,$A$234:$C$241,3,0)),(EG45+EH45))*(IF($D45=6,EJ45,((MIN((VLOOKUP($D45,$A$234:$E$241,5,0)),EJ45)))))))))/IF(AND($D45=2,'ראשי-פרטים כלליים וריכוז הוצאות'!$D$66&lt;&gt;4),1.2,1)</f>
        <v>0</v>
      </c>
      <c r="EM45" s="227"/>
      <c r="EN45" s="228"/>
      <c r="EO45" s="222"/>
      <c r="EP45" s="226"/>
      <c r="EQ45" s="187">
        <f t="shared" si="23"/>
        <v>0</v>
      </c>
      <c r="ER45" s="15">
        <f>+(IF(OR($B45=0,$C45=0,$D45=0,$DC$2&gt;$ES$1),0,IF(OR(EM45=0,EO45=0,EP45=0),0,MIN((VLOOKUP($D45,$A$234:$C$241,3,0))*(IF($D45=6,EP45,EO45))*((MIN((VLOOKUP($D45,$A$234:$E$241,5,0)),(IF($D45=6,EO45,EP45))))),MIN((VLOOKUP($D45,$A$234:$C$241,3,0)),(EM45+EN45))*(IF($D45=6,EP45,((MIN((VLOOKUP($D45,$A$234:$E$241,5,0)),EP45)))))))))/IF(AND($D45=2,'ראשי-פרטים כלליים וריכוז הוצאות'!$D$66&lt;&gt;4),1.2,1)</f>
        <v>0</v>
      </c>
      <c r="ES45" s="62">
        <f t="shared" si="24"/>
        <v>0</v>
      </c>
      <c r="ET45" s="183">
        <f t="shared" si="25"/>
        <v>9.9999999999999995E-7</v>
      </c>
      <c r="EU45" s="184">
        <f t="shared" si="26"/>
        <v>0</v>
      </c>
      <c r="EV45" s="62">
        <f t="shared" si="27"/>
        <v>0</v>
      </c>
      <c r="EW45" s="62">
        <v>0</v>
      </c>
      <c r="EX45" s="15">
        <f t="shared" si="28"/>
        <v>0</v>
      </c>
      <c r="EY45" s="219"/>
      <c r="EZ45" s="62">
        <f>MIN(EX45+EY45*ET45*ES45/$FA$1/IF(AND($D45=2,'ראשי-פרטים כלליים וריכוז הוצאות'!$D$66&lt;&gt;4),1.2,1),IF($D45&gt;0,VLOOKUP($D45,$A$234:$C$241,3,0)*12*EU45,0))</f>
        <v>0</v>
      </c>
      <c r="FA45" s="229"/>
      <c r="FB45" s="293">
        <f t="shared" si="29"/>
        <v>0</v>
      </c>
      <c r="FC45" s="296">
        <f t="shared" si="30"/>
        <v>0</v>
      </c>
      <c r="FD45" s="62">
        <f t="shared" si="31"/>
        <v>0</v>
      </c>
      <c r="FE45" s="62">
        <f t="shared" si="32"/>
        <v>0</v>
      </c>
      <c r="FF45" s="184">
        <f t="shared" si="33"/>
        <v>0</v>
      </c>
      <c r="FG45" s="62">
        <f t="shared" si="34"/>
        <v>0</v>
      </c>
      <c r="FH45" s="62">
        <f t="shared" si="35"/>
        <v>0</v>
      </c>
      <c r="FI45" s="274"/>
      <c r="FJ45" s="274"/>
      <c r="FK45" s="297"/>
    </row>
    <row r="46" spans="1:167" s="6" customFormat="1" ht="24" customHeight="1" x14ac:dyDescent="0.2">
      <c r="A46" s="112">
        <v>43</v>
      </c>
      <c r="B46" s="229"/>
      <c r="C46" s="229"/>
      <c r="D46" s="230"/>
      <c r="E46" s="220"/>
      <c r="F46" s="221"/>
      <c r="G46" s="222"/>
      <c r="H46" s="223"/>
      <c r="I46" s="187">
        <f t="shared" si="0"/>
        <v>0</v>
      </c>
      <c r="J46" s="15">
        <f>(IF(OR($B46=0,$C46=0,$D46=0,$E$2&gt;$ES$1),0,IF(OR($E46=0,$G46=0,$H46=0),0,MIN((VLOOKUP($D46,$A$234:$C$241,3,0))*(IF($D46=6,$H46,$G46))*((MIN((VLOOKUP($D46,$A$234:$E$241,5,0)),(IF($D46=6,$G46,$H46))))),MIN((VLOOKUP($D46,$A$234:$C$241,3,0)),($E46+$F46))*(IF($D46=6,$H46,((MIN((VLOOKUP($D46,$A$234:$E$241,5,0)),$H46)))))))))/IF(AND($D46=2,'ראשי-פרטים כלליים וריכוז הוצאות'!$D$66&lt;&gt;4),1.2,1)</f>
        <v>0</v>
      </c>
      <c r="K46" s="224"/>
      <c r="L46" s="225"/>
      <c r="M46" s="222"/>
      <c r="N46" s="226"/>
      <c r="O46" s="187">
        <f t="shared" si="1"/>
        <v>0</v>
      </c>
      <c r="P46" s="15">
        <f>+(IF(OR($B46=0,$C46=0,$D46=0,$K$2&gt;$ES$1),0,IF(OR($K46=0,$M46=0,$N46=0),0,MIN((VLOOKUP($D46,$A$234:$C$241,3,0))*(IF($D46=6,$N46,$M46))*((MIN((VLOOKUP($D46,$A$234:$E$241,5,0)),(IF($D46=6,$M46,$N46))))),MIN((VLOOKUP($D46,$A$234:$C$241,3,0)),($K46+$L46))*(IF($D46=6,$N46,((MIN((VLOOKUP($D46,$A$234:$E$241,5,0)),$N46)))))))))/IF(AND($D46=2,'ראשי-פרטים כלליים וריכוז הוצאות'!$D$66&lt;&gt;4),1.2,1)</f>
        <v>0</v>
      </c>
      <c r="Q46" s="227"/>
      <c r="R46" s="228"/>
      <c r="S46" s="222"/>
      <c r="T46" s="226"/>
      <c r="U46" s="187">
        <f t="shared" si="2"/>
        <v>0</v>
      </c>
      <c r="V46" s="15">
        <f>+(IF(OR($B46=0,$C46=0,$D46=0,$Q$2&gt;$ES$1),0,IF(OR(Q46=0,S46=0,T46=0),0,MIN((VLOOKUP($D46,$A$234:$C$241,3,0))*(IF($D46=6,T46,S46))*((MIN((VLOOKUP($D46,$A$234:$E$241,5,0)),(IF($D46=6,S46,T46))))),MIN((VLOOKUP($D46,$A$234:$C$241,3,0)),(Q46+R46))*(IF($D46=6,T46,((MIN((VLOOKUP($D46,$A$234:$E$241,5,0)),T46)))))))))/IF(AND($D46=2,'ראשי-פרטים כלליים וריכוז הוצאות'!$D$66&lt;&gt;4),1.2,1)</f>
        <v>0</v>
      </c>
      <c r="W46" s="220"/>
      <c r="X46" s="221"/>
      <c r="Y46" s="222"/>
      <c r="Z46" s="226"/>
      <c r="AA46" s="187">
        <f t="shared" si="3"/>
        <v>0</v>
      </c>
      <c r="AB46" s="15">
        <f>+(IF(OR($B46=0,$C46=0,$D46=0,$W$2&gt;$ES$1),0,IF(OR(W46=0,Y46=0,Z46=0),0,MIN((VLOOKUP($D46,$A$234:$C$241,3,0))*(IF($D46=6,Z46,Y46))*((MIN((VLOOKUP($D46,$A$234:$E$241,5,0)),(IF($D46=6,Y46,Z46))))),MIN((VLOOKUP($D46,$A$234:$C$241,3,0)),(W46+X46))*(IF($D46=6,Z46,((MIN((VLOOKUP($D46,$A$234:$E$241,5,0)),Z46)))))))))/IF(AND($D46=2,'ראשי-פרטים כלליים וריכוז הוצאות'!$D$66&lt;&gt;4),1.2,1)</f>
        <v>0</v>
      </c>
      <c r="AC46" s="224"/>
      <c r="AD46" s="225"/>
      <c r="AE46" s="222"/>
      <c r="AF46" s="226"/>
      <c r="AG46" s="187">
        <f t="shared" si="4"/>
        <v>0</v>
      </c>
      <c r="AH46" s="15">
        <f>+(IF(OR($B46=0,$C46=0,$D46=0,$AC$2&gt;$ES$1),0,IF(OR(AC46=0,AE46=0,AF46=0),0,MIN((VLOOKUP($D46,$A$234:$C$241,3,0))*(IF($D46=6,AF46,AE46))*((MIN((VLOOKUP($D46,$A$234:$E$241,5,0)),(IF($D46=6,AE46,AF46))))),MIN((VLOOKUP($D46,$A$234:$C$241,3,0)),(AC46+AD46))*(IF($D46=6,AF46,((MIN((VLOOKUP($D46,$A$234:$E$241,5,0)),AF46)))))))))/IF(AND($D46=2,'ראשי-פרטים כלליים וריכוז הוצאות'!$D$66&lt;&gt;4),1.2,1)</f>
        <v>0</v>
      </c>
      <c r="AI46" s="227"/>
      <c r="AJ46" s="228"/>
      <c r="AK46" s="222"/>
      <c r="AL46" s="226"/>
      <c r="AM46" s="187">
        <f t="shared" si="5"/>
        <v>0</v>
      </c>
      <c r="AN46" s="15">
        <f>+(IF(OR($B46=0,$C46=0,$D46=0,$AI$2&gt;$ES$1),0,IF(OR(AI46=0,AK46=0,AL46=0),0,MIN((VLOOKUP($D46,$A$234:$C$241,3,0))*(IF($D46=6,AL46,AK46))*((MIN((VLOOKUP($D46,$A$234:$E$241,5,0)),(IF($D46=6,AK46,AL46))))),MIN((VLOOKUP($D46,$A$234:$C$241,3,0)),(AI46+AJ46))*(IF($D46=6,AL46,((MIN((VLOOKUP($D46,$A$234:$E$241,5,0)),AL46)))))))))/IF(AND($D46=2,'ראשי-פרטים כלליים וריכוז הוצאות'!$D$66&lt;&gt;4),1.2,1)</f>
        <v>0</v>
      </c>
      <c r="AO46" s="220"/>
      <c r="AP46" s="221"/>
      <c r="AQ46" s="222"/>
      <c r="AR46" s="226"/>
      <c r="AS46" s="187">
        <f t="shared" si="6"/>
        <v>0</v>
      </c>
      <c r="AT46" s="15">
        <f>+(IF(OR($B46=0,$C46=0,$D46=0,$AO$2&gt;$ES$1),0,IF(OR(AO46=0,AQ46=0,AR46=0),0,MIN((VLOOKUP($D46,$A$234:$C$241,3,0))*(IF($D46=6,AR46,AQ46))*((MIN((VLOOKUP($D46,$A$234:$E$241,5,0)),(IF($D46=6,AQ46,AR46))))),MIN((VLOOKUP($D46,$A$234:$C$241,3,0)),(AO46+AP46))*(IF($D46=6,AR46,((MIN((VLOOKUP($D46,$A$234:$E$241,5,0)),AR46)))))))))/IF(AND($D46=2,'ראשי-פרטים כלליים וריכוז הוצאות'!$D$66&lt;&gt;4),1.2,1)</f>
        <v>0</v>
      </c>
      <c r="AU46" s="224"/>
      <c r="AV46" s="225"/>
      <c r="AW46" s="222"/>
      <c r="AX46" s="226"/>
      <c r="AY46" s="187">
        <f t="shared" si="7"/>
        <v>0</v>
      </c>
      <c r="AZ46" s="15">
        <f>+(IF(OR($B46=0,$C46=0,$D46=0,$AU$2&gt;$ES$1),0,IF(OR(AU46=0,AW46=0,AX46=0),0,MIN((VLOOKUP($D46,$A$234:$C$241,3,0))*(IF($D46=6,AX46,AW46))*((MIN((VLOOKUP($D46,$A$234:$E$241,5,0)),(IF($D46=6,AW46,AX46))))),MIN((VLOOKUP($D46,$A$234:$C$241,3,0)),(AU46+AV46))*(IF($D46=6,AX46,((MIN((VLOOKUP($D46,$A$234:$E$241,5,0)),AX46)))))))))/IF(AND($D46=2,'ראשי-פרטים כלליים וריכוז הוצאות'!$D$66&lt;&gt;4),1.2,1)</f>
        <v>0</v>
      </c>
      <c r="BA46" s="227"/>
      <c r="BB46" s="228"/>
      <c r="BC46" s="222"/>
      <c r="BD46" s="226"/>
      <c r="BE46" s="187">
        <f t="shared" si="8"/>
        <v>0</v>
      </c>
      <c r="BF46" s="15">
        <f>+(IF(OR($B46=0,$C46=0,$D46=0,$BA$2&gt;$ES$1),0,IF(OR(BA46=0,BC46=0,BD46=0),0,MIN((VLOOKUP($D46,$A$234:$C$241,3,0))*(IF($D46=6,BD46,BC46))*((MIN((VLOOKUP($D46,$A$234:$E$241,5,0)),(IF($D46=6,BC46,BD46))))),MIN((VLOOKUP($D46,$A$234:$C$241,3,0)),(BA46+BB46))*(IF($D46=6,BD46,((MIN((VLOOKUP($D46,$A$234:$E$241,5,0)),BD46)))))))))/IF(AND($D46=2,'ראשי-פרטים כלליים וריכוז הוצאות'!$D$66&lt;&gt;4),1.2,1)</f>
        <v>0</v>
      </c>
      <c r="BG46" s="227"/>
      <c r="BH46" s="228"/>
      <c r="BI46" s="222"/>
      <c r="BJ46" s="226"/>
      <c r="BK46" s="187">
        <f t="shared" si="9"/>
        <v>0</v>
      </c>
      <c r="BL46" s="15">
        <f>+(IF(OR($B46=0,$C46=0,$D46=0,$BG$2&gt;$ES$1),0,IF(OR(BG46=0,BI46=0,BJ46=0),0,MIN((VLOOKUP($D46,$A$234:$C$241,3,0))*(IF($D46=6,BJ46,BI46))*((MIN((VLOOKUP($D46,$A$234:$E$241,5,0)),(IF($D46=6,BI46,BJ46))))),MIN((VLOOKUP($D46,$A$234:$C$241,3,0)),(BG46+BH46))*(IF($D46=6,BJ46,((MIN((VLOOKUP($D46,$A$234:$E$241,5,0)),BJ46)))))))))/IF(AND($D46=2,'ראשי-פרטים כלליים וריכוז הוצאות'!$D$66&lt;&gt;4),1.2,1)</f>
        <v>0</v>
      </c>
      <c r="BM46" s="227"/>
      <c r="BN46" s="228"/>
      <c r="BO46" s="222"/>
      <c r="BP46" s="226"/>
      <c r="BQ46" s="187">
        <f t="shared" si="10"/>
        <v>0</v>
      </c>
      <c r="BR46" s="15">
        <f>+(IF(OR($B46=0,$C46=0,$D46=0,$BM$2&gt;$ES$1),0,IF(OR(BM46=0,BO46=0,BP46=0),0,MIN((VLOOKUP($D46,$A$234:$C$241,3,0))*(IF($D46=6,BP46,BO46))*((MIN((VLOOKUP($D46,$A$234:$E$241,5,0)),(IF($D46=6,BO46,BP46))))),MIN((VLOOKUP($D46,$A$234:$C$241,3,0)),(BM46+BN46))*(IF($D46=6,BP46,((MIN((VLOOKUP($D46,$A$234:$E$241,5,0)),BP46)))))))))/IF(AND($D46=2,'ראשי-פרטים כלליים וריכוז הוצאות'!$D$66&lt;&gt;4),1.2,1)</f>
        <v>0</v>
      </c>
      <c r="BS46" s="227"/>
      <c r="BT46" s="228"/>
      <c r="BU46" s="222"/>
      <c r="BV46" s="226"/>
      <c r="BW46" s="187">
        <f t="shared" si="11"/>
        <v>0</v>
      </c>
      <c r="BX46" s="15">
        <f>+(IF(OR($B46=0,$C46=0,$D46=0,$BS$2&gt;$ES$1),0,IF(OR(BS46=0,BU46=0,BV46=0),0,MIN((VLOOKUP($D46,$A$234:$C$241,3,0))*(IF($D46=6,BV46,BU46))*((MIN((VLOOKUP($D46,$A$234:$E$241,5,0)),(IF($D46=6,BU46,BV46))))),MIN((VLOOKUP($D46,$A$234:$C$241,3,0)),(BS46+BT46))*(IF($D46=6,BV46,((MIN((VLOOKUP($D46,$A$234:$E$241,5,0)),BV46)))))))))/IF(AND($D46=2,'ראשי-פרטים כלליים וריכוז הוצאות'!$D$66&lt;&gt;4),1.2,1)</f>
        <v>0</v>
      </c>
      <c r="BY46" s="227"/>
      <c r="BZ46" s="228"/>
      <c r="CA46" s="222"/>
      <c r="CB46" s="226"/>
      <c r="CC46" s="187">
        <f t="shared" si="12"/>
        <v>0</v>
      </c>
      <c r="CD46" s="15">
        <f>+(IF(OR($B46=0,$C46=0,$D46=0,$BY$2&gt;$ES$1),0,IF(OR(BY46=0,CA46=0,CB46=0),0,MIN((VLOOKUP($D46,$A$234:$C$241,3,0))*(IF($D46=6,CB46,CA46))*((MIN((VLOOKUP($D46,$A$234:$E$241,5,0)),(IF($D46=6,CA46,CB46))))),MIN((VLOOKUP($D46,$A$234:$C$241,3,0)),(BY46+BZ46))*(IF($D46=6,CB46,((MIN((VLOOKUP($D46,$A$234:$E$241,5,0)),CB46)))))))))/IF(AND($D46=2,'ראשי-פרטים כלליים וריכוז הוצאות'!$D$66&lt;&gt;4),1.2,1)</f>
        <v>0</v>
      </c>
      <c r="CE46" s="227"/>
      <c r="CF46" s="228"/>
      <c r="CG46" s="222"/>
      <c r="CH46" s="226"/>
      <c r="CI46" s="187">
        <f t="shared" si="13"/>
        <v>0</v>
      </c>
      <c r="CJ46" s="15">
        <f>+(IF(OR($B46=0,$C46=0,$D46=0,$CE$2&gt;$ES$1),0,IF(OR(CE46=0,CG46=0,CH46=0),0,MIN((VLOOKUP($D46,$A$234:$C$241,3,0))*(IF($D46=6,CH46,CG46))*((MIN((VLOOKUP($D46,$A$234:$E$241,5,0)),(IF($D46=6,CG46,CH46))))),MIN((VLOOKUP($D46,$A$234:$C$241,3,0)),(CE46+CF46))*(IF($D46=6,CH46,((MIN((VLOOKUP($D46,$A$234:$E$241,5,0)),CH46)))))))))/IF(AND($D46=2,'ראשי-פרטים כלליים וריכוז הוצאות'!$D$66&lt;&gt;4),1.2,1)</f>
        <v>0</v>
      </c>
      <c r="CK46" s="227"/>
      <c r="CL46" s="228"/>
      <c r="CM46" s="222"/>
      <c r="CN46" s="226"/>
      <c r="CO46" s="187">
        <f t="shared" si="14"/>
        <v>0</v>
      </c>
      <c r="CP46" s="15">
        <f>+(IF(OR($B46=0,$C46=0,$D46=0,$CK$2&gt;$ES$1),0,IF(OR(CK46=0,CM46=0,CN46=0),0,MIN((VLOOKUP($D46,$A$234:$C$241,3,0))*(IF($D46=6,CN46,CM46))*((MIN((VLOOKUP($D46,$A$234:$E$241,5,0)),(IF($D46=6,CM46,CN46))))),MIN((VLOOKUP($D46,$A$234:$C$241,3,0)),(CK46+CL46))*(IF($D46=6,CN46,((MIN((VLOOKUP($D46,$A$234:$E$241,5,0)),CN46)))))))))/IF(AND($D46=2,'ראשי-פרטים כלליים וריכוז הוצאות'!$D$66&lt;&gt;4),1.2,1)</f>
        <v>0</v>
      </c>
      <c r="CQ46" s="227"/>
      <c r="CR46" s="228"/>
      <c r="CS46" s="222"/>
      <c r="CT46" s="226"/>
      <c r="CU46" s="187">
        <f t="shared" si="15"/>
        <v>0</v>
      </c>
      <c r="CV46" s="15">
        <f>+(IF(OR($B46=0,$C46=0,$D46=0,$CQ$2&gt;$ES$1),0,IF(OR(CQ46=0,CS46=0,CT46=0),0,MIN((VLOOKUP($D46,$A$234:$C$241,3,0))*(IF($D46=6,CT46,CS46))*((MIN((VLOOKUP($D46,$A$234:$E$241,5,0)),(IF($D46=6,CS46,CT46))))),MIN((VLOOKUP($D46,$A$234:$C$241,3,0)),(CQ46+CR46))*(IF($D46=6,CT46,((MIN((VLOOKUP($D46,$A$234:$E$241,5,0)),CT46)))))))))/IF(AND($D46=2,'ראשי-פרטים כלליים וריכוז הוצאות'!$D$66&lt;&gt;4),1.2,1)</f>
        <v>0</v>
      </c>
      <c r="CW46" s="227"/>
      <c r="CX46" s="228"/>
      <c r="CY46" s="222"/>
      <c r="CZ46" s="226"/>
      <c r="DA46" s="187">
        <f t="shared" si="16"/>
        <v>0</v>
      </c>
      <c r="DB46" s="15">
        <f>+(IF(OR($B46=0,$C46=0,$D46=0,$CW$2&gt;$ES$1),0,IF(OR(CW46=0,CY46=0,CZ46=0),0,MIN((VLOOKUP($D46,$A$234:$C$241,3,0))*(IF($D46=6,CZ46,CY46))*((MIN((VLOOKUP($D46,$A$234:$E$241,5,0)),(IF($D46=6,CY46,CZ46))))),MIN((VLOOKUP($D46,$A$234:$C$241,3,0)),(CW46+CX46))*(IF($D46=6,CZ46,((MIN((VLOOKUP($D46,$A$234:$E$241,5,0)),CZ46)))))))))/IF(AND($D46=2,'ראשי-פרטים כלליים וריכוז הוצאות'!$D$66&lt;&gt;4),1.2,1)</f>
        <v>0</v>
      </c>
      <c r="DC46" s="227"/>
      <c r="DD46" s="228"/>
      <c r="DE46" s="222"/>
      <c r="DF46" s="226"/>
      <c r="DG46" s="187">
        <f t="shared" si="17"/>
        <v>0</v>
      </c>
      <c r="DH46" s="15">
        <f>+(IF(OR($B46=0,$C46=0,$D46=0,$DC$2&gt;$ES$1),0,IF(OR(DC46=0,DE46=0,DF46=0),0,MIN((VLOOKUP($D46,$A$234:$C$241,3,0))*(IF($D46=6,DF46,DE46))*((MIN((VLOOKUP($D46,$A$234:$E$241,5,0)),(IF($D46=6,DE46,DF46))))),MIN((VLOOKUP($D46,$A$234:$C$241,3,0)),(DC46+DD46))*(IF($D46=6,DF46,((MIN((VLOOKUP($D46,$A$234:$E$241,5,0)),DF46)))))))))/IF(AND($D46=2,'ראשי-פרטים כלליים וריכוז הוצאות'!$D$66&lt;&gt;4),1.2,1)</f>
        <v>0</v>
      </c>
      <c r="DI46" s="227"/>
      <c r="DJ46" s="228"/>
      <c r="DK46" s="222"/>
      <c r="DL46" s="226"/>
      <c r="DM46" s="187">
        <f t="shared" si="18"/>
        <v>0</v>
      </c>
      <c r="DN46" s="15">
        <f>+(IF(OR($B46=0,$C46=0,$D46=0,$DC$2&gt;$ES$1),0,IF(OR(DI46=0,DK46=0,DL46=0),0,MIN((VLOOKUP($D46,$A$234:$C$241,3,0))*(IF($D46=6,DL46,DK46))*((MIN((VLOOKUP($D46,$A$234:$E$241,5,0)),(IF($D46=6,DK46,DL46))))),MIN((VLOOKUP($D46,$A$234:$C$241,3,0)),(DI46+DJ46))*(IF($D46=6,DL46,((MIN((VLOOKUP($D46,$A$234:$E$241,5,0)),DL46)))))))))/IF(AND($D46=2,'ראשי-פרטים כלליים וריכוז הוצאות'!$D$66&lt;&gt;4),1.2,1)</f>
        <v>0</v>
      </c>
      <c r="DO46" s="227"/>
      <c r="DP46" s="228"/>
      <c r="DQ46" s="222"/>
      <c r="DR46" s="226"/>
      <c r="DS46" s="187">
        <f t="shared" si="19"/>
        <v>0</v>
      </c>
      <c r="DT46" s="15">
        <f>+(IF(OR($B46=0,$C46=0,$D46=0,$DC$2&gt;$ES$1),0,IF(OR(DO46=0,DQ46=0,DR46=0),0,MIN((VLOOKUP($D46,$A$234:$C$241,3,0))*(IF($D46=6,DR46,DQ46))*((MIN((VLOOKUP($D46,$A$234:$E$241,5,0)),(IF($D46=6,DQ46,DR46))))),MIN((VLOOKUP($D46,$A$234:$C$241,3,0)),(DO46+DP46))*(IF($D46=6,DR46,((MIN((VLOOKUP($D46,$A$234:$E$241,5,0)),DR46)))))))))/IF(AND($D46=2,'ראשי-פרטים כלליים וריכוז הוצאות'!$D$66&lt;&gt;4),1.2,1)</f>
        <v>0</v>
      </c>
      <c r="DU46" s="227"/>
      <c r="DV46" s="228"/>
      <c r="DW46" s="222"/>
      <c r="DX46" s="226"/>
      <c r="DY46" s="187">
        <f t="shared" si="20"/>
        <v>0</v>
      </c>
      <c r="DZ46" s="15">
        <f>+(IF(OR($B46=0,$C46=0,$D46=0,$DC$2&gt;$ES$1),0,IF(OR(DU46=0,DW46=0,DX46=0),0,MIN((VLOOKUP($D46,$A$234:$C$241,3,0))*(IF($D46=6,DX46,DW46))*((MIN((VLOOKUP($D46,$A$234:$E$241,5,0)),(IF($D46=6,DW46,DX46))))),MIN((VLOOKUP($D46,$A$234:$C$241,3,0)),(DU46+DV46))*(IF($D46=6,DX46,((MIN((VLOOKUP($D46,$A$234:$E$241,5,0)),DX46)))))))))/IF(AND($D46=2,'ראשי-פרטים כלליים וריכוז הוצאות'!$D$66&lt;&gt;4),1.2,1)</f>
        <v>0</v>
      </c>
      <c r="EA46" s="227"/>
      <c r="EB46" s="228"/>
      <c r="EC46" s="222"/>
      <c r="ED46" s="226"/>
      <c r="EE46" s="187">
        <f t="shared" si="21"/>
        <v>0</v>
      </c>
      <c r="EF46" s="15">
        <f>+(IF(OR($B46=0,$C46=0,$D46=0,$DC$2&gt;$ES$1),0,IF(OR(EA46=0,EC46=0,ED46=0),0,MIN((VLOOKUP($D46,$A$234:$C$241,3,0))*(IF($D46=6,ED46,EC46))*((MIN((VLOOKUP($D46,$A$234:$E$241,5,0)),(IF($D46=6,EC46,ED46))))),MIN((VLOOKUP($D46,$A$234:$C$241,3,0)),(EA46+EB46))*(IF($D46=6,ED46,((MIN((VLOOKUP($D46,$A$234:$E$241,5,0)),ED46)))))))))/IF(AND($D46=2,'ראשי-פרטים כלליים וריכוז הוצאות'!$D$66&lt;&gt;4),1.2,1)</f>
        <v>0</v>
      </c>
      <c r="EG46" s="227"/>
      <c r="EH46" s="228"/>
      <c r="EI46" s="222"/>
      <c r="EJ46" s="226"/>
      <c r="EK46" s="187">
        <f t="shared" si="22"/>
        <v>0</v>
      </c>
      <c r="EL46" s="15">
        <f>+(IF(OR($B46=0,$C46=0,$D46=0,$DC$2&gt;$ES$1),0,IF(OR(EG46=0,EI46=0,EJ46=0),0,MIN((VLOOKUP($D46,$A$234:$C$241,3,0))*(IF($D46=6,EJ46,EI46))*((MIN((VLOOKUP($D46,$A$234:$E$241,5,0)),(IF($D46=6,EI46,EJ46))))),MIN((VLOOKUP($D46,$A$234:$C$241,3,0)),(EG46+EH46))*(IF($D46=6,EJ46,((MIN((VLOOKUP($D46,$A$234:$E$241,5,0)),EJ46)))))))))/IF(AND($D46=2,'ראשי-פרטים כלליים וריכוז הוצאות'!$D$66&lt;&gt;4),1.2,1)</f>
        <v>0</v>
      </c>
      <c r="EM46" s="227"/>
      <c r="EN46" s="228"/>
      <c r="EO46" s="222"/>
      <c r="EP46" s="226"/>
      <c r="EQ46" s="187">
        <f t="shared" si="23"/>
        <v>0</v>
      </c>
      <c r="ER46" s="15">
        <f>+(IF(OR($B46=0,$C46=0,$D46=0,$DC$2&gt;$ES$1),0,IF(OR(EM46=0,EO46=0,EP46=0),0,MIN((VLOOKUP($D46,$A$234:$C$241,3,0))*(IF($D46=6,EP46,EO46))*((MIN((VLOOKUP($D46,$A$234:$E$241,5,0)),(IF($D46=6,EO46,EP46))))),MIN((VLOOKUP($D46,$A$234:$C$241,3,0)),(EM46+EN46))*(IF($D46=6,EP46,((MIN((VLOOKUP($D46,$A$234:$E$241,5,0)),EP46)))))))))/IF(AND($D46=2,'ראשי-פרטים כלליים וריכוז הוצאות'!$D$66&lt;&gt;4),1.2,1)</f>
        <v>0</v>
      </c>
      <c r="ES46" s="62">
        <f t="shared" si="24"/>
        <v>0</v>
      </c>
      <c r="ET46" s="183">
        <f t="shared" si="25"/>
        <v>9.9999999999999995E-7</v>
      </c>
      <c r="EU46" s="184">
        <f t="shared" si="26"/>
        <v>0</v>
      </c>
      <c r="EV46" s="62">
        <f t="shared" si="27"/>
        <v>0</v>
      </c>
      <c r="EW46" s="62">
        <v>0</v>
      </c>
      <c r="EX46" s="15">
        <f t="shared" si="28"/>
        <v>0</v>
      </c>
      <c r="EY46" s="219"/>
      <c r="EZ46" s="62">
        <f>MIN(EX46+EY46*ET46*ES46/$FA$1/IF(AND($D46=2,'ראשי-פרטים כלליים וריכוז הוצאות'!$D$66&lt;&gt;4),1.2,1),IF($D46&gt;0,VLOOKUP($D46,$A$234:$C$241,3,0)*12*EU46,0))</f>
        <v>0</v>
      </c>
      <c r="FA46" s="229"/>
      <c r="FB46" s="293">
        <f t="shared" si="29"/>
        <v>0</v>
      </c>
      <c r="FC46" s="296">
        <f t="shared" si="30"/>
        <v>0</v>
      </c>
      <c r="FD46" s="62">
        <f t="shared" si="31"/>
        <v>0</v>
      </c>
      <c r="FE46" s="62">
        <f t="shared" si="32"/>
        <v>0</v>
      </c>
      <c r="FF46" s="184">
        <f t="shared" si="33"/>
        <v>0</v>
      </c>
      <c r="FG46" s="62">
        <f t="shared" si="34"/>
        <v>0</v>
      </c>
      <c r="FH46" s="62">
        <f t="shared" si="35"/>
        <v>0</v>
      </c>
      <c r="FI46" s="274"/>
      <c r="FJ46" s="274"/>
      <c r="FK46" s="297"/>
    </row>
    <row r="47" spans="1:167" s="6" customFormat="1" ht="24" customHeight="1" x14ac:dyDescent="0.2">
      <c r="A47" s="112">
        <v>44</v>
      </c>
      <c r="B47" s="229"/>
      <c r="C47" s="229"/>
      <c r="D47" s="230"/>
      <c r="E47" s="220"/>
      <c r="F47" s="221"/>
      <c r="G47" s="222"/>
      <c r="H47" s="223"/>
      <c r="I47" s="187">
        <f t="shared" si="0"/>
        <v>0</v>
      </c>
      <c r="J47" s="15">
        <f>(IF(OR($B47=0,$C47=0,$D47=0,$E$2&gt;$ES$1),0,IF(OR($E47=0,$G47=0,$H47=0),0,MIN((VLOOKUP($D47,$A$234:$C$241,3,0))*(IF($D47=6,$H47,$G47))*((MIN((VLOOKUP($D47,$A$234:$E$241,5,0)),(IF($D47=6,$G47,$H47))))),MIN((VLOOKUP($D47,$A$234:$C$241,3,0)),($E47+$F47))*(IF($D47=6,$H47,((MIN((VLOOKUP($D47,$A$234:$E$241,5,0)),$H47)))))))))/IF(AND($D47=2,'ראשי-פרטים כלליים וריכוז הוצאות'!$D$66&lt;&gt;4),1.2,1)</f>
        <v>0</v>
      </c>
      <c r="K47" s="224"/>
      <c r="L47" s="225"/>
      <c r="M47" s="222"/>
      <c r="N47" s="226"/>
      <c r="O47" s="187">
        <f t="shared" si="1"/>
        <v>0</v>
      </c>
      <c r="P47" s="15">
        <f>+(IF(OR($B47=0,$C47=0,$D47=0,$K$2&gt;$ES$1),0,IF(OR($K47=0,$M47=0,$N47=0),0,MIN((VLOOKUP($D47,$A$234:$C$241,3,0))*(IF($D47=6,$N47,$M47))*((MIN((VLOOKUP($D47,$A$234:$E$241,5,0)),(IF($D47=6,$M47,$N47))))),MIN((VLOOKUP($D47,$A$234:$C$241,3,0)),($K47+$L47))*(IF($D47=6,$N47,((MIN((VLOOKUP($D47,$A$234:$E$241,5,0)),$N47)))))))))/IF(AND($D47=2,'ראשי-פרטים כלליים וריכוז הוצאות'!$D$66&lt;&gt;4),1.2,1)</f>
        <v>0</v>
      </c>
      <c r="Q47" s="227"/>
      <c r="R47" s="228"/>
      <c r="S47" s="222"/>
      <c r="T47" s="226"/>
      <c r="U47" s="187">
        <f t="shared" si="2"/>
        <v>0</v>
      </c>
      <c r="V47" s="15">
        <f>+(IF(OR($B47=0,$C47=0,$D47=0,$Q$2&gt;$ES$1),0,IF(OR(Q47=0,S47=0,T47=0),0,MIN((VLOOKUP($D47,$A$234:$C$241,3,0))*(IF($D47=6,T47,S47))*((MIN((VLOOKUP($D47,$A$234:$E$241,5,0)),(IF($D47=6,S47,T47))))),MIN((VLOOKUP($D47,$A$234:$C$241,3,0)),(Q47+R47))*(IF($D47=6,T47,((MIN((VLOOKUP($D47,$A$234:$E$241,5,0)),T47)))))))))/IF(AND($D47=2,'ראשי-פרטים כלליים וריכוז הוצאות'!$D$66&lt;&gt;4),1.2,1)</f>
        <v>0</v>
      </c>
      <c r="W47" s="220"/>
      <c r="X47" s="221"/>
      <c r="Y47" s="222"/>
      <c r="Z47" s="226"/>
      <c r="AA47" s="187">
        <f t="shared" si="3"/>
        <v>0</v>
      </c>
      <c r="AB47" s="15">
        <f>+(IF(OR($B47=0,$C47=0,$D47=0,$W$2&gt;$ES$1),0,IF(OR(W47=0,Y47=0,Z47=0),0,MIN((VLOOKUP($D47,$A$234:$C$241,3,0))*(IF($D47=6,Z47,Y47))*((MIN((VLOOKUP($D47,$A$234:$E$241,5,0)),(IF($D47=6,Y47,Z47))))),MIN((VLOOKUP($D47,$A$234:$C$241,3,0)),(W47+X47))*(IF($D47=6,Z47,((MIN((VLOOKUP($D47,$A$234:$E$241,5,0)),Z47)))))))))/IF(AND($D47=2,'ראשי-פרטים כלליים וריכוז הוצאות'!$D$66&lt;&gt;4),1.2,1)</f>
        <v>0</v>
      </c>
      <c r="AC47" s="224"/>
      <c r="AD47" s="225"/>
      <c r="AE47" s="222"/>
      <c r="AF47" s="226"/>
      <c r="AG47" s="187">
        <f t="shared" si="4"/>
        <v>0</v>
      </c>
      <c r="AH47" s="15">
        <f>+(IF(OR($B47=0,$C47=0,$D47=0,$AC$2&gt;$ES$1),0,IF(OR(AC47=0,AE47=0,AF47=0),0,MIN((VLOOKUP($D47,$A$234:$C$241,3,0))*(IF($D47=6,AF47,AE47))*((MIN((VLOOKUP($D47,$A$234:$E$241,5,0)),(IF($D47=6,AE47,AF47))))),MIN((VLOOKUP($D47,$A$234:$C$241,3,0)),(AC47+AD47))*(IF($D47=6,AF47,((MIN((VLOOKUP($D47,$A$234:$E$241,5,0)),AF47)))))))))/IF(AND($D47=2,'ראשי-פרטים כלליים וריכוז הוצאות'!$D$66&lt;&gt;4),1.2,1)</f>
        <v>0</v>
      </c>
      <c r="AI47" s="227"/>
      <c r="AJ47" s="228"/>
      <c r="AK47" s="222"/>
      <c r="AL47" s="226"/>
      <c r="AM47" s="187">
        <f t="shared" si="5"/>
        <v>0</v>
      </c>
      <c r="AN47" s="15">
        <f>+(IF(OR($B47=0,$C47=0,$D47=0,$AI$2&gt;$ES$1),0,IF(OR(AI47=0,AK47=0,AL47=0),0,MIN((VLOOKUP($D47,$A$234:$C$241,3,0))*(IF($D47=6,AL47,AK47))*((MIN((VLOOKUP($D47,$A$234:$E$241,5,0)),(IF($D47=6,AK47,AL47))))),MIN((VLOOKUP($D47,$A$234:$C$241,3,0)),(AI47+AJ47))*(IF($D47=6,AL47,((MIN((VLOOKUP($D47,$A$234:$E$241,5,0)),AL47)))))))))/IF(AND($D47=2,'ראשי-פרטים כלליים וריכוז הוצאות'!$D$66&lt;&gt;4),1.2,1)</f>
        <v>0</v>
      </c>
      <c r="AO47" s="220"/>
      <c r="AP47" s="221"/>
      <c r="AQ47" s="222"/>
      <c r="AR47" s="226"/>
      <c r="AS47" s="187">
        <f t="shared" si="6"/>
        <v>0</v>
      </c>
      <c r="AT47" s="15">
        <f>+(IF(OR($B47=0,$C47=0,$D47=0,$AO$2&gt;$ES$1),0,IF(OR(AO47=0,AQ47=0,AR47=0),0,MIN((VLOOKUP($D47,$A$234:$C$241,3,0))*(IF($D47=6,AR47,AQ47))*((MIN((VLOOKUP($D47,$A$234:$E$241,5,0)),(IF($D47=6,AQ47,AR47))))),MIN((VLOOKUP($D47,$A$234:$C$241,3,0)),(AO47+AP47))*(IF($D47=6,AR47,((MIN((VLOOKUP($D47,$A$234:$E$241,5,0)),AR47)))))))))/IF(AND($D47=2,'ראשי-פרטים כלליים וריכוז הוצאות'!$D$66&lt;&gt;4),1.2,1)</f>
        <v>0</v>
      </c>
      <c r="AU47" s="224"/>
      <c r="AV47" s="225"/>
      <c r="AW47" s="222"/>
      <c r="AX47" s="226"/>
      <c r="AY47" s="187">
        <f t="shared" si="7"/>
        <v>0</v>
      </c>
      <c r="AZ47" s="15">
        <f>+(IF(OR($B47=0,$C47=0,$D47=0,$AU$2&gt;$ES$1),0,IF(OR(AU47=0,AW47=0,AX47=0),0,MIN((VLOOKUP($D47,$A$234:$C$241,3,0))*(IF($D47=6,AX47,AW47))*((MIN((VLOOKUP($D47,$A$234:$E$241,5,0)),(IF($D47=6,AW47,AX47))))),MIN((VLOOKUP($D47,$A$234:$C$241,3,0)),(AU47+AV47))*(IF($D47=6,AX47,((MIN((VLOOKUP($D47,$A$234:$E$241,5,0)),AX47)))))))))/IF(AND($D47=2,'ראשי-פרטים כלליים וריכוז הוצאות'!$D$66&lt;&gt;4),1.2,1)</f>
        <v>0</v>
      </c>
      <c r="BA47" s="227"/>
      <c r="BB47" s="228"/>
      <c r="BC47" s="222"/>
      <c r="BD47" s="226"/>
      <c r="BE47" s="187">
        <f t="shared" si="8"/>
        <v>0</v>
      </c>
      <c r="BF47" s="15">
        <f>+(IF(OR($B47=0,$C47=0,$D47=0,$BA$2&gt;$ES$1),0,IF(OR(BA47=0,BC47=0,BD47=0),0,MIN((VLOOKUP($D47,$A$234:$C$241,3,0))*(IF($D47=6,BD47,BC47))*((MIN((VLOOKUP($D47,$A$234:$E$241,5,0)),(IF($D47=6,BC47,BD47))))),MIN((VLOOKUP($D47,$A$234:$C$241,3,0)),(BA47+BB47))*(IF($D47=6,BD47,((MIN((VLOOKUP($D47,$A$234:$E$241,5,0)),BD47)))))))))/IF(AND($D47=2,'ראשי-פרטים כלליים וריכוז הוצאות'!$D$66&lt;&gt;4),1.2,1)</f>
        <v>0</v>
      </c>
      <c r="BG47" s="227"/>
      <c r="BH47" s="228"/>
      <c r="BI47" s="222"/>
      <c r="BJ47" s="226"/>
      <c r="BK47" s="187">
        <f t="shared" si="9"/>
        <v>0</v>
      </c>
      <c r="BL47" s="15">
        <f>+(IF(OR($B47=0,$C47=0,$D47=0,$BG$2&gt;$ES$1),0,IF(OR(BG47=0,BI47=0,BJ47=0),0,MIN((VLOOKUP($D47,$A$234:$C$241,3,0))*(IF($D47=6,BJ47,BI47))*((MIN((VLOOKUP($D47,$A$234:$E$241,5,0)),(IF($D47=6,BI47,BJ47))))),MIN((VLOOKUP($D47,$A$234:$C$241,3,0)),(BG47+BH47))*(IF($D47=6,BJ47,((MIN((VLOOKUP($D47,$A$234:$E$241,5,0)),BJ47)))))))))/IF(AND($D47=2,'ראשי-פרטים כלליים וריכוז הוצאות'!$D$66&lt;&gt;4),1.2,1)</f>
        <v>0</v>
      </c>
      <c r="BM47" s="227"/>
      <c r="BN47" s="228"/>
      <c r="BO47" s="222"/>
      <c r="BP47" s="226"/>
      <c r="BQ47" s="187">
        <f t="shared" si="10"/>
        <v>0</v>
      </c>
      <c r="BR47" s="15">
        <f>+(IF(OR($B47=0,$C47=0,$D47=0,$BM$2&gt;$ES$1),0,IF(OR(BM47=0,BO47=0,BP47=0),0,MIN((VLOOKUP($D47,$A$234:$C$241,3,0))*(IF($D47=6,BP47,BO47))*((MIN((VLOOKUP($D47,$A$234:$E$241,5,0)),(IF($D47=6,BO47,BP47))))),MIN((VLOOKUP($D47,$A$234:$C$241,3,0)),(BM47+BN47))*(IF($D47=6,BP47,((MIN((VLOOKUP($D47,$A$234:$E$241,5,0)),BP47)))))))))/IF(AND($D47=2,'ראשי-פרטים כלליים וריכוז הוצאות'!$D$66&lt;&gt;4),1.2,1)</f>
        <v>0</v>
      </c>
      <c r="BS47" s="227"/>
      <c r="BT47" s="228"/>
      <c r="BU47" s="222"/>
      <c r="BV47" s="226"/>
      <c r="BW47" s="187">
        <f t="shared" si="11"/>
        <v>0</v>
      </c>
      <c r="BX47" s="15">
        <f>+(IF(OR($B47=0,$C47=0,$D47=0,$BS$2&gt;$ES$1),0,IF(OR(BS47=0,BU47=0,BV47=0),0,MIN((VLOOKUP($D47,$A$234:$C$241,3,0))*(IF($D47=6,BV47,BU47))*((MIN((VLOOKUP($D47,$A$234:$E$241,5,0)),(IF($D47=6,BU47,BV47))))),MIN((VLOOKUP($D47,$A$234:$C$241,3,0)),(BS47+BT47))*(IF($D47=6,BV47,((MIN((VLOOKUP($D47,$A$234:$E$241,5,0)),BV47)))))))))/IF(AND($D47=2,'ראשי-פרטים כלליים וריכוז הוצאות'!$D$66&lt;&gt;4),1.2,1)</f>
        <v>0</v>
      </c>
      <c r="BY47" s="227"/>
      <c r="BZ47" s="228"/>
      <c r="CA47" s="222"/>
      <c r="CB47" s="226"/>
      <c r="CC47" s="187">
        <f t="shared" si="12"/>
        <v>0</v>
      </c>
      <c r="CD47" s="15">
        <f>+(IF(OR($B47=0,$C47=0,$D47=0,$BY$2&gt;$ES$1),0,IF(OR(BY47=0,CA47=0,CB47=0),0,MIN((VLOOKUP($D47,$A$234:$C$241,3,0))*(IF($D47=6,CB47,CA47))*((MIN((VLOOKUP($D47,$A$234:$E$241,5,0)),(IF($D47=6,CA47,CB47))))),MIN((VLOOKUP($D47,$A$234:$C$241,3,0)),(BY47+BZ47))*(IF($D47=6,CB47,((MIN((VLOOKUP($D47,$A$234:$E$241,5,0)),CB47)))))))))/IF(AND($D47=2,'ראשי-פרטים כלליים וריכוז הוצאות'!$D$66&lt;&gt;4),1.2,1)</f>
        <v>0</v>
      </c>
      <c r="CE47" s="227"/>
      <c r="CF47" s="228"/>
      <c r="CG47" s="222"/>
      <c r="CH47" s="226"/>
      <c r="CI47" s="187">
        <f t="shared" si="13"/>
        <v>0</v>
      </c>
      <c r="CJ47" s="15">
        <f>+(IF(OR($B47=0,$C47=0,$D47=0,$CE$2&gt;$ES$1),0,IF(OR(CE47=0,CG47=0,CH47=0),0,MIN((VLOOKUP($D47,$A$234:$C$241,3,0))*(IF($D47=6,CH47,CG47))*((MIN((VLOOKUP($D47,$A$234:$E$241,5,0)),(IF($D47=6,CG47,CH47))))),MIN((VLOOKUP($D47,$A$234:$C$241,3,0)),(CE47+CF47))*(IF($D47=6,CH47,((MIN((VLOOKUP($D47,$A$234:$E$241,5,0)),CH47)))))))))/IF(AND($D47=2,'ראשי-פרטים כלליים וריכוז הוצאות'!$D$66&lt;&gt;4),1.2,1)</f>
        <v>0</v>
      </c>
      <c r="CK47" s="227"/>
      <c r="CL47" s="228"/>
      <c r="CM47" s="222"/>
      <c r="CN47" s="226"/>
      <c r="CO47" s="187">
        <f t="shared" si="14"/>
        <v>0</v>
      </c>
      <c r="CP47" s="15">
        <f>+(IF(OR($B47=0,$C47=0,$D47=0,$CK$2&gt;$ES$1),0,IF(OR(CK47=0,CM47=0,CN47=0),0,MIN((VLOOKUP($D47,$A$234:$C$241,3,0))*(IF($D47=6,CN47,CM47))*((MIN((VLOOKUP($D47,$A$234:$E$241,5,0)),(IF($D47=6,CM47,CN47))))),MIN((VLOOKUP($D47,$A$234:$C$241,3,0)),(CK47+CL47))*(IF($D47=6,CN47,((MIN((VLOOKUP($D47,$A$234:$E$241,5,0)),CN47)))))))))/IF(AND($D47=2,'ראשי-פרטים כלליים וריכוז הוצאות'!$D$66&lt;&gt;4),1.2,1)</f>
        <v>0</v>
      </c>
      <c r="CQ47" s="227"/>
      <c r="CR47" s="228"/>
      <c r="CS47" s="222"/>
      <c r="CT47" s="226"/>
      <c r="CU47" s="187">
        <f t="shared" si="15"/>
        <v>0</v>
      </c>
      <c r="CV47" s="15">
        <f>+(IF(OR($B47=0,$C47=0,$D47=0,$CQ$2&gt;$ES$1),0,IF(OR(CQ47=0,CS47=0,CT47=0),0,MIN((VLOOKUP($D47,$A$234:$C$241,3,0))*(IF($D47=6,CT47,CS47))*((MIN((VLOOKUP($D47,$A$234:$E$241,5,0)),(IF($D47=6,CS47,CT47))))),MIN((VLOOKUP($D47,$A$234:$C$241,3,0)),(CQ47+CR47))*(IF($D47=6,CT47,((MIN((VLOOKUP($D47,$A$234:$E$241,5,0)),CT47)))))))))/IF(AND($D47=2,'ראשי-פרטים כלליים וריכוז הוצאות'!$D$66&lt;&gt;4),1.2,1)</f>
        <v>0</v>
      </c>
      <c r="CW47" s="227"/>
      <c r="CX47" s="228"/>
      <c r="CY47" s="222"/>
      <c r="CZ47" s="226"/>
      <c r="DA47" s="187">
        <f t="shared" si="16"/>
        <v>0</v>
      </c>
      <c r="DB47" s="15">
        <f>+(IF(OR($B47=0,$C47=0,$D47=0,$CW$2&gt;$ES$1),0,IF(OR(CW47=0,CY47=0,CZ47=0),0,MIN((VLOOKUP($D47,$A$234:$C$241,3,0))*(IF($D47=6,CZ47,CY47))*((MIN((VLOOKUP($D47,$A$234:$E$241,5,0)),(IF($D47=6,CY47,CZ47))))),MIN((VLOOKUP($D47,$A$234:$C$241,3,0)),(CW47+CX47))*(IF($D47=6,CZ47,((MIN((VLOOKUP($D47,$A$234:$E$241,5,0)),CZ47)))))))))/IF(AND($D47=2,'ראשי-פרטים כלליים וריכוז הוצאות'!$D$66&lt;&gt;4),1.2,1)</f>
        <v>0</v>
      </c>
      <c r="DC47" s="227"/>
      <c r="DD47" s="228"/>
      <c r="DE47" s="222"/>
      <c r="DF47" s="226"/>
      <c r="DG47" s="187">
        <f t="shared" si="17"/>
        <v>0</v>
      </c>
      <c r="DH47" s="15">
        <f>+(IF(OR($B47=0,$C47=0,$D47=0,$DC$2&gt;$ES$1),0,IF(OR(DC47=0,DE47=0,DF47=0),0,MIN((VLOOKUP($D47,$A$234:$C$241,3,0))*(IF($D47=6,DF47,DE47))*((MIN((VLOOKUP($D47,$A$234:$E$241,5,0)),(IF($D47=6,DE47,DF47))))),MIN((VLOOKUP($D47,$A$234:$C$241,3,0)),(DC47+DD47))*(IF($D47=6,DF47,((MIN((VLOOKUP($D47,$A$234:$E$241,5,0)),DF47)))))))))/IF(AND($D47=2,'ראשי-פרטים כלליים וריכוז הוצאות'!$D$66&lt;&gt;4),1.2,1)</f>
        <v>0</v>
      </c>
      <c r="DI47" s="227"/>
      <c r="DJ47" s="228"/>
      <c r="DK47" s="222"/>
      <c r="DL47" s="226"/>
      <c r="DM47" s="187">
        <f t="shared" si="18"/>
        <v>0</v>
      </c>
      <c r="DN47" s="15">
        <f>+(IF(OR($B47=0,$C47=0,$D47=0,$DC$2&gt;$ES$1),0,IF(OR(DI47=0,DK47=0,DL47=0),0,MIN((VLOOKUP($D47,$A$234:$C$241,3,0))*(IF($D47=6,DL47,DK47))*((MIN((VLOOKUP($D47,$A$234:$E$241,5,0)),(IF($D47=6,DK47,DL47))))),MIN((VLOOKUP($D47,$A$234:$C$241,3,0)),(DI47+DJ47))*(IF($D47=6,DL47,((MIN((VLOOKUP($D47,$A$234:$E$241,5,0)),DL47)))))))))/IF(AND($D47=2,'ראשי-פרטים כלליים וריכוז הוצאות'!$D$66&lt;&gt;4),1.2,1)</f>
        <v>0</v>
      </c>
      <c r="DO47" s="227"/>
      <c r="DP47" s="228"/>
      <c r="DQ47" s="222"/>
      <c r="DR47" s="226"/>
      <c r="DS47" s="187">
        <f t="shared" si="19"/>
        <v>0</v>
      </c>
      <c r="DT47" s="15">
        <f>+(IF(OR($B47=0,$C47=0,$D47=0,$DC$2&gt;$ES$1),0,IF(OR(DO47=0,DQ47=0,DR47=0),0,MIN((VLOOKUP($D47,$A$234:$C$241,3,0))*(IF($D47=6,DR47,DQ47))*((MIN((VLOOKUP($D47,$A$234:$E$241,5,0)),(IF($D47=6,DQ47,DR47))))),MIN((VLOOKUP($D47,$A$234:$C$241,3,0)),(DO47+DP47))*(IF($D47=6,DR47,((MIN((VLOOKUP($D47,$A$234:$E$241,5,0)),DR47)))))))))/IF(AND($D47=2,'ראשי-פרטים כלליים וריכוז הוצאות'!$D$66&lt;&gt;4),1.2,1)</f>
        <v>0</v>
      </c>
      <c r="DU47" s="227"/>
      <c r="DV47" s="228"/>
      <c r="DW47" s="222"/>
      <c r="DX47" s="226"/>
      <c r="DY47" s="187">
        <f t="shared" si="20"/>
        <v>0</v>
      </c>
      <c r="DZ47" s="15">
        <f>+(IF(OR($B47=0,$C47=0,$D47=0,$DC$2&gt;$ES$1),0,IF(OR(DU47=0,DW47=0,DX47=0),0,MIN((VLOOKUP($D47,$A$234:$C$241,3,0))*(IF($D47=6,DX47,DW47))*((MIN((VLOOKUP($D47,$A$234:$E$241,5,0)),(IF($D47=6,DW47,DX47))))),MIN((VLOOKUP($D47,$A$234:$C$241,3,0)),(DU47+DV47))*(IF($D47=6,DX47,((MIN((VLOOKUP($D47,$A$234:$E$241,5,0)),DX47)))))))))/IF(AND($D47=2,'ראשי-פרטים כלליים וריכוז הוצאות'!$D$66&lt;&gt;4),1.2,1)</f>
        <v>0</v>
      </c>
      <c r="EA47" s="227"/>
      <c r="EB47" s="228"/>
      <c r="EC47" s="222"/>
      <c r="ED47" s="226"/>
      <c r="EE47" s="187">
        <f t="shared" si="21"/>
        <v>0</v>
      </c>
      <c r="EF47" s="15">
        <f>+(IF(OR($B47=0,$C47=0,$D47=0,$DC$2&gt;$ES$1),0,IF(OR(EA47=0,EC47=0,ED47=0),0,MIN((VLOOKUP($D47,$A$234:$C$241,3,0))*(IF($D47=6,ED47,EC47))*((MIN((VLOOKUP($D47,$A$234:$E$241,5,0)),(IF($D47=6,EC47,ED47))))),MIN((VLOOKUP($D47,$A$234:$C$241,3,0)),(EA47+EB47))*(IF($D47=6,ED47,((MIN((VLOOKUP($D47,$A$234:$E$241,5,0)),ED47)))))))))/IF(AND($D47=2,'ראשי-פרטים כלליים וריכוז הוצאות'!$D$66&lt;&gt;4),1.2,1)</f>
        <v>0</v>
      </c>
      <c r="EG47" s="227"/>
      <c r="EH47" s="228"/>
      <c r="EI47" s="222"/>
      <c r="EJ47" s="226"/>
      <c r="EK47" s="187">
        <f t="shared" si="22"/>
        <v>0</v>
      </c>
      <c r="EL47" s="15">
        <f>+(IF(OR($B47=0,$C47=0,$D47=0,$DC$2&gt;$ES$1),0,IF(OR(EG47=0,EI47=0,EJ47=0),0,MIN((VLOOKUP($D47,$A$234:$C$241,3,0))*(IF($D47=6,EJ47,EI47))*((MIN((VLOOKUP($D47,$A$234:$E$241,5,0)),(IF($D47=6,EI47,EJ47))))),MIN((VLOOKUP($D47,$A$234:$C$241,3,0)),(EG47+EH47))*(IF($D47=6,EJ47,((MIN((VLOOKUP($D47,$A$234:$E$241,5,0)),EJ47)))))))))/IF(AND($D47=2,'ראשי-פרטים כלליים וריכוז הוצאות'!$D$66&lt;&gt;4),1.2,1)</f>
        <v>0</v>
      </c>
      <c r="EM47" s="227"/>
      <c r="EN47" s="228"/>
      <c r="EO47" s="222"/>
      <c r="EP47" s="226"/>
      <c r="EQ47" s="187">
        <f t="shared" si="23"/>
        <v>0</v>
      </c>
      <c r="ER47" s="15">
        <f>+(IF(OR($B47=0,$C47=0,$D47=0,$DC$2&gt;$ES$1),0,IF(OR(EM47=0,EO47=0,EP47=0),0,MIN((VLOOKUP($D47,$A$234:$C$241,3,0))*(IF($D47=6,EP47,EO47))*((MIN((VLOOKUP($D47,$A$234:$E$241,5,0)),(IF($D47=6,EO47,EP47))))),MIN((VLOOKUP($D47,$A$234:$C$241,3,0)),(EM47+EN47))*(IF($D47=6,EP47,((MIN((VLOOKUP($D47,$A$234:$E$241,5,0)),EP47)))))))))/IF(AND($D47=2,'ראשי-פרטים כלליים וריכוז הוצאות'!$D$66&lt;&gt;4),1.2,1)</f>
        <v>0</v>
      </c>
      <c r="ES47" s="62">
        <f t="shared" si="24"/>
        <v>0</v>
      </c>
      <c r="ET47" s="183">
        <f t="shared" si="25"/>
        <v>9.9999999999999995E-7</v>
      </c>
      <c r="EU47" s="184">
        <f t="shared" si="26"/>
        <v>0</v>
      </c>
      <c r="EV47" s="62">
        <f t="shared" si="27"/>
        <v>0</v>
      </c>
      <c r="EW47" s="62">
        <v>0</v>
      </c>
      <c r="EX47" s="15">
        <f t="shared" si="28"/>
        <v>0</v>
      </c>
      <c r="EY47" s="219"/>
      <c r="EZ47" s="62">
        <f>MIN(EX47+EY47*ET47*ES47/$FA$1/IF(AND($D47=2,'ראשי-פרטים כלליים וריכוז הוצאות'!$D$66&lt;&gt;4),1.2,1),IF($D47&gt;0,VLOOKUP($D47,$A$234:$C$241,3,0)*12*EU47,0))</f>
        <v>0</v>
      </c>
      <c r="FA47" s="229"/>
      <c r="FB47" s="293">
        <f t="shared" si="29"/>
        <v>0</v>
      </c>
      <c r="FC47" s="296">
        <f t="shared" si="30"/>
        <v>0</v>
      </c>
      <c r="FD47" s="62">
        <f t="shared" si="31"/>
        <v>0</v>
      </c>
      <c r="FE47" s="62">
        <f t="shared" si="32"/>
        <v>0</v>
      </c>
      <c r="FF47" s="184">
        <f t="shared" si="33"/>
        <v>0</v>
      </c>
      <c r="FG47" s="62">
        <f t="shared" si="34"/>
        <v>0</v>
      </c>
      <c r="FH47" s="62">
        <f t="shared" si="35"/>
        <v>0</v>
      </c>
      <c r="FI47" s="274"/>
      <c r="FJ47" s="274"/>
      <c r="FK47" s="297"/>
    </row>
    <row r="48" spans="1:167" s="6" customFormat="1" ht="24" customHeight="1" x14ac:dyDescent="0.2">
      <c r="A48" s="112">
        <v>45</v>
      </c>
      <c r="B48" s="229"/>
      <c r="C48" s="229"/>
      <c r="D48" s="230"/>
      <c r="E48" s="220"/>
      <c r="F48" s="221"/>
      <c r="G48" s="222"/>
      <c r="H48" s="223"/>
      <c r="I48" s="187">
        <f t="shared" si="0"/>
        <v>0</v>
      </c>
      <c r="J48" s="15">
        <f>(IF(OR($B48=0,$C48=0,$D48=0,$E$2&gt;$ES$1),0,IF(OR($E48=0,$G48=0,$H48=0),0,MIN((VLOOKUP($D48,$A$234:$C$241,3,0))*(IF($D48=6,$H48,$G48))*((MIN((VLOOKUP($D48,$A$234:$E$241,5,0)),(IF($D48=6,$G48,$H48))))),MIN((VLOOKUP($D48,$A$234:$C$241,3,0)),($E48+$F48))*(IF($D48=6,$H48,((MIN((VLOOKUP($D48,$A$234:$E$241,5,0)),$H48)))))))))/IF(AND($D48=2,'ראשי-פרטים כלליים וריכוז הוצאות'!$D$66&lt;&gt;4),1.2,1)</f>
        <v>0</v>
      </c>
      <c r="K48" s="224"/>
      <c r="L48" s="225"/>
      <c r="M48" s="222"/>
      <c r="N48" s="226"/>
      <c r="O48" s="187">
        <f t="shared" si="1"/>
        <v>0</v>
      </c>
      <c r="P48" s="15">
        <f>+(IF(OR($B48=0,$C48=0,$D48=0,$K$2&gt;$ES$1),0,IF(OR($K48=0,$M48=0,$N48=0),0,MIN((VLOOKUP($D48,$A$234:$C$241,3,0))*(IF($D48=6,$N48,$M48))*((MIN((VLOOKUP($D48,$A$234:$E$241,5,0)),(IF($D48=6,$M48,$N48))))),MIN((VLOOKUP($D48,$A$234:$C$241,3,0)),($K48+$L48))*(IF($D48=6,$N48,((MIN((VLOOKUP($D48,$A$234:$E$241,5,0)),$N48)))))))))/IF(AND($D48=2,'ראשי-פרטים כלליים וריכוז הוצאות'!$D$66&lt;&gt;4),1.2,1)</f>
        <v>0</v>
      </c>
      <c r="Q48" s="227"/>
      <c r="R48" s="228"/>
      <c r="S48" s="222"/>
      <c r="T48" s="226"/>
      <c r="U48" s="187">
        <f t="shared" si="2"/>
        <v>0</v>
      </c>
      <c r="V48" s="15">
        <f>+(IF(OR($B48=0,$C48=0,$D48=0,$Q$2&gt;$ES$1),0,IF(OR(Q48=0,S48=0,T48=0),0,MIN((VLOOKUP($D48,$A$234:$C$241,3,0))*(IF($D48=6,T48,S48))*((MIN((VLOOKUP($D48,$A$234:$E$241,5,0)),(IF($D48=6,S48,T48))))),MIN((VLOOKUP($D48,$A$234:$C$241,3,0)),(Q48+R48))*(IF($D48=6,T48,((MIN((VLOOKUP($D48,$A$234:$E$241,5,0)),T48)))))))))/IF(AND($D48=2,'ראשי-פרטים כלליים וריכוז הוצאות'!$D$66&lt;&gt;4),1.2,1)</f>
        <v>0</v>
      </c>
      <c r="W48" s="220"/>
      <c r="X48" s="221"/>
      <c r="Y48" s="222"/>
      <c r="Z48" s="226"/>
      <c r="AA48" s="187">
        <f t="shared" si="3"/>
        <v>0</v>
      </c>
      <c r="AB48" s="15">
        <f>+(IF(OR($B48=0,$C48=0,$D48=0,$W$2&gt;$ES$1),0,IF(OR(W48=0,Y48=0,Z48=0),0,MIN((VLOOKUP($D48,$A$234:$C$241,3,0))*(IF($D48=6,Z48,Y48))*((MIN((VLOOKUP($D48,$A$234:$E$241,5,0)),(IF($D48=6,Y48,Z48))))),MIN((VLOOKUP($D48,$A$234:$C$241,3,0)),(W48+X48))*(IF($D48=6,Z48,((MIN((VLOOKUP($D48,$A$234:$E$241,5,0)),Z48)))))))))/IF(AND($D48=2,'ראשי-פרטים כלליים וריכוז הוצאות'!$D$66&lt;&gt;4),1.2,1)</f>
        <v>0</v>
      </c>
      <c r="AC48" s="224"/>
      <c r="AD48" s="225"/>
      <c r="AE48" s="222"/>
      <c r="AF48" s="226"/>
      <c r="AG48" s="187">
        <f t="shared" si="4"/>
        <v>0</v>
      </c>
      <c r="AH48" s="15">
        <f>+(IF(OR($B48=0,$C48=0,$D48=0,$AC$2&gt;$ES$1),0,IF(OR(AC48=0,AE48=0,AF48=0),0,MIN((VLOOKUP($D48,$A$234:$C$241,3,0))*(IF($D48=6,AF48,AE48))*((MIN((VLOOKUP($D48,$A$234:$E$241,5,0)),(IF($D48=6,AE48,AF48))))),MIN((VLOOKUP($D48,$A$234:$C$241,3,0)),(AC48+AD48))*(IF($D48=6,AF48,((MIN((VLOOKUP($D48,$A$234:$E$241,5,0)),AF48)))))))))/IF(AND($D48=2,'ראשי-פרטים כלליים וריכוז הוצאות'!$D$66&lt;&gt;4),1.2,1)</f>
        <v>0</v>
      </c>
      <c r="AI48" s="227"/>
      <c r="AJ48" s="228"/>
      <c r="AK48" s="222"/>
      <c r="AL48" s="226"/>
      <c r="AM48" s="187">
        <f t="shared" si="5"/>
        <v>0</v>
      </c>
      <c r="AN48" s="15">
        <f>+(IF(OR($B48=0,$C48=0,$D48=0,$AI$2&gt;$ES$1),0,IF(OR(AI48=0,AK48=0,AL48=0),0,MIN((VLOOKUP($D48,$A$234:$C$241,3,0))*(IF($D48=6,AL48,AK48))*((MIN((VLOOKUP($D48,$A$234:$E$241,5,0)),(IF($D48=6,AK48,AL48))))),MIN((VLOOKUP($D48,$A$234:$C$241,3,0)),(AI48+AJ48))*(IF($D48=6,AL48,((MIN((VLOOKUP($D48,$A$234:$E$241,5,0)),AL48)))))))))/IF(AND($D48=2,'ראשי-פרטים כלליים וריכוז הוצאות'!$D$66&lt;&gt;4),1.2,1)</f>
        <v>0</v>
      </c>
      <c r="AO48" s="220"/>
      <c r="AP48" s="221"/>
      <c r="AQ48" s="222"/>
      <c r="AR48" s="226"/>
      <c r="AS48" s="187">
        <f t="shared" si="6"/>
        <v>0</v>
      </c>
      <c r="AT48" s="15">
        <f>+(IF(OR($B48=0,$C48=0,$D48=0,$AO$2&gt;$ES$1),0,IF(OR(AO48=0,AQ48=0,AR48=0),0,MIN((VLOOKUP($D48,$A$234:$C$241,3,0))*(IF($D48=6,AR48,AQ48))*((MIN((VLOOKUP($D48,$A$234:$E$241,5,0)),(IF($D48=6,AQ48,AR48))))),MIN((VLOOKUP($D48,$A$234:$C$241,3,0)),(AO48+AP48))*(IF($D48=6,AR48,((MIN((VLOOKUP($D48,$A$234:$E$241,5,0)),AR48)))))))))/IF(AND($D48=2,'ראשי-פרטים כלליים וריכוז הוצאות'!$D$66&lt;&gt;4),1.2,1)</f>
        <v>0</v>
      </c>
      <c r="AU48" s="224"/>
      <c r="AV48" s="225"/>
      <c r="AW48" s="222"/>
      <c r="AX48" s="226"/>
      <c r="AY48" s="187">
        <f t="shared" si="7"/>
        <v>0</v>
      </c>
      <c r="AZ48" s="15">
        <f>+(IF(OR($B48=0,$C48=0,$D48=0,$AU$2&gt;$ES$1),0,IF(OR(AU48=0,AW48=0,AX48=0),0,MIN((VLOOKUP($D48,$A$234:$C$241,3,0))*(IF($D48=6,AX48,AW48))*((MIN((VLOOKUP($D48,$A$234:$E$241,5,0)),(IF($D48=6,AW48,AX48))))),MIN((VLOOKUP($D48,$A$234:$C$241,3,0)),(AU48+AV48))*(IF($D48=6,AX48,((MIN((VLOOKUP($D48,$A$234:$E$241,5,0)),AX48)))))))))/IF(AND($D48=2,'ראשי-פרטים כלליים וריכוז הוצאות'!$D$66&lt;&gt;4),1.2,1)</f>
        <v>0</v>
      </c>
      <c r="BA48" s="227"/>
      <c r="BB48" s="228"/>
      <c r="BC48" s="222"/>
      <c r="BD48" s="226"/>
      <c r="BE48" s="187">
        <f t="shared" si="8"/>
        <v>0</v>
      </c>
      <c r="BF48" s="15">
        <f>+(IF(OR($B48=0,$C48=0,$D48=0,$BA$2&gt;$ES$1),0,IF(OR(BA48=0,BC48=0,BD48=0),0,MIN((VLOOKUP($D48,$A$234:$C$241,3,0))*(IF($D48=6,BD48,BC48))*((MIN((VLOOKUP($D48,$A$234:$E$241,5,0)),(IF($D48=6,BC48,BD48))))),MIN((VLOOKUP($D48,$A$234:$C$241,3,0)),(BA48+BB48))*(IF($D48=6,BD48,((MIN((VLOOKUP($D48,$A$234:$E$241,5,0)),BD48)))))))))/IF(AND($D48=2,'ראשי-פרטים כלליים וריכוז הוצאות'!$D$66&lt;&gt;4),1.2,1)</f>
        <v>0</v>
      </c>
      <c r="BG48" s="227"/>
      <c r="BH48" s="228"/>
      <c r="BI48" s="222"/>
      <c r="BJ48" s="226"/>
      <c r="BK48" s="187">
        <f t="shared" si="9"/>
        <v>0</v>
      </c>
      <c r="BL48" s="15">
        <f>+(IF(OR($B48=0,$C48=0,$D48=0,$BG$2&gt;$ES$1),0,IF(OR(BG48=0,BI48=0,BJ48=0),0,MIN((VLOOKUP($D48,$A$234:$C$241,3,0))*(IF($D48=6,BJ48,BI48))*((MIN((VLOOKUP($D48,$A$234:$E$241,5,0)),(IF($D48=6,BI48,BJ48))))),MIN((VLOOKUP($D48,$A$234:$C$241,3,0)),(BG48+BH48))*(IF($D48=6,BJ48,((MIN((VLOOKUP($D48,$A$234:$E$241,5,0)),BJ48)))))))))/IF(AND($D48=2,'ראשי-פרטים כלליים וריכוז הוצאות'!$D$66&lt;&gt;4),1.2,1)</f>
        <v>0</v>
      </c>
      <c r="BM48" s="227"/>
      <c r="BN48" s="228"/>
      <c r="BO48" s="222"/>
      <c r="BP48" s="226"/>
      <c r="BQ48" s="187">
        <f t="shared" si="10"/>
        <v>0</v>
      </c>
      <c r="BR48" s="15">
        <f>+(IF(OR($B48=0,$C48=0,$D48=0,$BM$2&gt;$ES$1),0,IF(OR(BM48=0,BO48=0,BP48=0),0,MIN((VLOOKUP($D48,$A$234:$C$241,3,0))*(IF($D48=6,BP48,BO48))*((MIN((VLOOKUP($D48,$A$234:$E$241,5,0)),(IF($D48=6,BO48,BP48))))),MIN((VLOOKUP($D48,$A$234:$C$241,3,0)),(BM48+BN48))*(IF($D48=6,BP48,((MIN((VLOOKUP($D48,$A$234:$E$241,5,0)),BP48)))))))))/IF(AND($D48=2,'ראשי-פרטים כלליים וריכוז הוצאות'!$D$66&lt;&gt;4),1.2,1)</f>
        <v>0</v>
      </c>
      <c r="BS48" s="227"/>
      <c r="BT48" s="228"/>
      <c r="BU48" s="222"/>
      <c r="BV48" s="226"/>
      <c r="BW48" s="187">
        <f t="shared" si="11"/>
        <v>0</v>
      </c>
      <c r="BX48" s="15">
        <f>+(IF(OR($B48=0,$C48=0,$D48=0,$BS$2&gt;$ES$1),0,IF(OR(BS48=0,BU48=0,BV48=0),0,MIN((VLOOKUP($D48,$A$234:$C$241,3,0))*(IF($D48=6,BV48,BU48))*((MIN((VLOOKUP($D48,$A$234:$E$241,5,0)),(IF($D48=6,BU48,BV48))))),MIN((VLOOKUP($D48,$A$234:$C$241,3,0)),(BS48+BT48))*(IF($D48=6,BV48,((MIN((VLOOKUP($D48,$A$234:$E$241,5,0)),BV48)))))))))/IF(AND($D48=2,'ראשי-פרטים כלליים וריכוז הוצאות'!$D$66&lt;&gt;4),1.2,1)</f>
        <v>0</v>
      </c>
      <c r="BY48" s="227"/>
      <c r="BZ48" s="228"/>
      <c r="CA48" s="222"/>
      <c r="CB48" s="226"/>
      <c r="CC48" s="187">
        <f t="shared" si="12"/>
        <v>0</v>
      </c>
      <c r="CD48" s="15">
        <f>+(IF(OR($B48=0,$C48=0,$D48=0,$BY$2&gt;$ES$1),0,IF(OR(BY48=0,CA48=0,CB48=0),0,MIN((VLOOKUP($D48,$A$234:$C$241,3,0))*(IF($D48=6,CB48,CA48))*((MIN((VLOOKUP($D48,$A$234:$E$241,5,0)),(IF($D48=6,CA48,CB48))))),MIN((VLOOKUP($D48,$A$234:$C$241,3,0)),(BY48+BZ48))*(IF($D48=6,CB48,((MIN((VLOOKUP($D48,$A$234:$E$241,5,0)),CB48)))))))))/IF(AND($D48=2,'ראשי-פרטים כלליים וריכוז הוצאות'!$D$66&lt;&gt;4),1.2,1)</f>
        <v>0</v>
      </c>
      <c r="CE48" s="227"/>
      <c r="CF48" s="228"/>
      <c r="CG48" s="222"/>
      <c r="CH48" s="226"/>
      <c r="CI48" s="187">
        <f t="shared" si="13"/>
        <v>0</v>
      </c>
      <c r="CJ48" s="15">
        <f>+(IF(OR($B48=0,$C48=0,$D48=0,$CE$2&gt;$ES$1),0,IF(OR(CE48=0,CG48=0,CH48=0),0,MIN((VLOOKUP($D48,$A$234:$C$241,3,0))*(IF($D48=6,CH48,CG48))*((MIN((VLOOKUP($D48,$A$234:$E$241,5,0)),(IF($D48=6,CG48,CH48))))),MIN((VLOOKUP($D48,$A$234:$C$241,3,0)),(CE48+CF48))*(IF($D48=6,CH48,((MIN((VLOOKUP($D48,$A$234:$E$241,5,0)),CH48)))))))))/IF(AND($D48=2,'ראשי-פרטים כלליים וריכוז הוצאות'!$D$66&lt;&gt;4),1.2,1)</f>
        <v>0</v>
      </c>
      <c r="CK48" s="227"/>
      <c r="CL48" s="228"/>
      <c r="CM48" s="222"/>
      <c r="CN48" s="226"/>
      <c r="CO48" s="187">
        <f t="shared" si="14"/>
        <v>0</v>
      </c>
      <c r="CP48" s="15">
        <f>+(IF(OR($B48=0,$C48=0,$D48=0,$CK$2&gt;$ES$1),0,IF(OR(CK48=0,CM48=0,CN48=0),0,MIN((VLOOKUP($D48,$A$234:$C$241,3,0))*(IF($D48=6,CN48,CM48))*((MIN((VLOOKUP($D48,$A$234:$E$241,5,0)),(IF($D48=6,CM48,CN48))))),MIN((VLOOKUP($D48,$A$234:$C$241,3,0)),(CK48+CL48))*(IF($D48=6,CN48,((MIN((VLOOKUP($D48,$A$234:$E$241,5,0)),CN48)))))))))/IF(AND($D48=2,'ראשי-פרטים כלליים וריכוז הוצאות'!$D$66&lt;&gt;4),1.2,1)</f>
        <v>0</v>
      </c>
      <c r="CQ48" s="227"/>
      <c r="CR48" s="228"/>
      <c r="CS48" s="222"/>
      <c r="CT48" s="226"/>
      <c r="CU48" s="187">
        <f t="shared" si="15"/>
        <v>0</v>
      </c>
      <c r="CV48" s="15">
        <f>+(IF(OR($B48=0,$C48=0,$D48=0,$CQ$2&gt;$ES$1),0,IF(OR(CQ48=0,CS48=0,CT48=0),0,MIN((VLOOKUP($D48,$A$234:$C$241,3,0))*(IF($D48=6,CT48,CS48))*((MIN((VLOOKUP($D48,$A$234:$E$241,5,0)),(IF($D48=6,CS48,CT48))))),MIN((VLOOKUP($D48,$A$234:$C$241,3,0)),(CQ48+CR48))*(IF($D48=6,CT48,((MIN((VLOOKUP($D48,$A$234:$E$241,5,0)),CT48)))))))))/IF(AND($D48=2,'ראשי-פרטים כלליים וריכוז הוצאות'!$D$66&lt;&gt;4),1.2,1)</f>
        <v>0</v>
      </c>
      <c r="CW48" s="227"/>
      <c r="CX48" s="228"/>
      <c r="CY48" s="222"/>
      <c r="CZ48" s="226"/>
      <c r="DA48" s="187">
        <f t="shared" si="16"/>
        <v>0</v>
      </c>
      <c r="DB48" s="15">
        <f>+(IF(OR($B48=0,$C48=0,$D48=0,$CW$2&gt;$ES$1),0,IF(OR(CW48=0,CY48=0,CZ48=0),0,MIN((VLOOKUP($D48,$A$234:$C$241,3,0))*(IF($D48=6,CZ48,CY48))*((MIN((VLOOKUP($D48,$A$234:$E$241,5,0)),(IF($D48=6,CY48,CZ48))))),MIN((VLOOKUP($D48,$A$234:$C$241,3,0)),(CW48+CX48))*(IF($D48=6,CZ48,((MIN((VLOOKUP($D48,$A$234:$E$241,5,0)),CZ48)))))))))/IF(AND($D48=2,'ראשי-פרטים כלליים וריכוז הוצאות'!$D$66&lt;&gt;4),1.2,1)</f>
        <v>0</v>
      </c>
      <c r="DC48" s="227"/>
      <c r="DD48" s="228"/>
      <c r="DE48" s="222"/>
      <c r="DF48" s="226"/>
      <c r="DG48" s="187">
        <f t="shared" si="17"/>
        <v>0</v>
      </c>
      <c r="DH48" s="15">
        <f>+(IF(OR($B48=0,$C48=0,$D48=0,$DC$2&gt;$ES$1),0,IF(OR(DC48=0,DE48=0,DF48=0),0,MIN((VLOOKUP($D48,$A$234:$C$241,3,0))*(IF($D48=6,DF48,DE48))*((MIN((VLOOKUP($D48,$A$234:$E$241,5,0)),(IF($D48=6,DE48,DF48))))),MIN((VLOOKUP($D48,$A$234:$C$241,3,0)),(DC48+DD48))*(IF($D48=6,DF48,((MIN((VLOOKUP($D48,$A$234:$E$241,5,0)),DF48)))))))))/IF(AND($D48=2,'ראשי-פרטים כלליים וריכוז הוצאות'!$D$66&lt;&gt;4),1.2,1)</f>
        <v>0</v>
      </c>
      <c r="DI48" s="227"/>
      <c r="DJ48" s="228"/>
      <c r="DK48" s="222"/>
      <c r="DL48" s="226"/>
      <c r="DM48" s="187">
        <f t="shared" si="18"/>
        <v>0</v>
      </c>
      <c r="DN48" s="15">
        <f>+(IF(OR($B48=0,$C48=0,$D48=0,$DC$2&gt;$ES$1),0,IF(OR(DI48=0,DK48=0,DL48=0),0,MIN((VLOOKUP($D48,$A$234:$C$241,3,0))*(IF($D48=6,DL48,DK48))*((MIN((VLOOKUP($D48,$A$234:$E$241,5,0)),(IF($D48=6,DK48,DL48))))),MIN((VLOOKUP($D48,$A$234:$C$241,3,0)),(DI48+DJ48))*(IF($D48=6,DL48,((MIN((VLOOKUP($D48,$A$234:$E$241,5,0)),DL48)))))))))/IF(AND($D48=2,'ראשי-פרטים כלליים וריכוז הוצאות'!$D$66&lt;&gt;4),1.2,1)</f>
        <v>0</v>
      </c>
      <c r="DO48" s="227"/>
      <c r="DP48" s="228"/>
      <c r="DQ48" s="222"/>
      <c r="DR48" s="226"/>
      <c r="DS48" s="187">
        <f t="shared" si="19"/>
        <v>0</v>
      </c>
      <c r="DT48" s="15">
        <f>+(IF(OR($B48=0,$C48=0,$D48=0,$DC$2&gt;$ES$1),0,IF(OR(DO48=0,DQ48=0,DR48=0),0,MIN((VLOOKUP($D48,$A$234:$C$241,3,0))*(IF($D48=6,DR48,DQ48))*((MIN((VLOOKUP($D48,$A$234:$E$241,5,0)),(IF($D48=6,DQ48,DR48))))),MIN((VLOOKUP($D48,$A$234:$C$241,3,0)),(DO48+DP48))*(IF($D48=6,DR48,((MIN((VLOOKUP($D48,$A$234:$E$241,5,0)),DR48)))))))))/IF(AND($D48=2,'ראשי-פרטים כלליים וריכוז הוצאות'!$D$66&lt;&gt;4),1.2,1)</f>
        <v>0</v>
      </c>
      <c r="DU48" s="227"/>
      <c r="DV48" s="228"/>
      <c r="DW48" s="222"/>
      <c r="DX48" s="226"/>
      <c r="DY48" s="187">
        <f t="shared" si="20"/>
        <v>0</v>
      </c>
      <c r="DZ48" s="15">
        <f>+(IF(OR($B48=0,$C48=0,$D48=0,$DC$2&gt;$ES$1),0,IF(OR(DU48=0,DW48=0,DX48=0),0,MIN((VLOOKUP($D48,$A$234:$C$241,3,0))*(IF($D48=6,DX48,DW48))*((MIN((VLOOKUP($D48,$A$234:$E$241,5,0)),(IF($D48=6,DW48,DX48))))),MIN((VLOOKUP($D48,$A$234:$C$241,3,0)),(DU48+DV48))*(IF($D48=6,DX48,((MIN((VLOOKUP($D48,$A$234:$E$241,5,0)),DX48)))))))))/IF(AND($D48=2,'ראשי-פרטים כלליים וריכוז הוצאות'!$D$66&lt;&gt;4),1.2,1)</f>
        <v>0</v>
      </c>
      <c r="EA48" s="227"/>
      <c r="EB48" s="228"/>
      <c r="EC48" s="222"/>
      <c r="ED48" s="226"/>
      <c r="EE48" s="187">
        <f t="shared" si="21"/>
        <v>0</v>
      </c>
      <c r="EF48" s="15">
        <f>+(IF(OR($B48=0,$C48=0,$D48=0,$DC$2&gt;$ES$1),0,IF(OR(EA48=0,EC48=0,ED48=0),0,MIN((VLOOKUP($D48,$A$234:$C$241,3,0))*(IF($D48=6,ED48,EC48))*((MIN((VLOOKUP($D48,$A$234:$E$241,5,0)),(IF($D48=6,EC48,ED48))))),MIN((VLOOKUP($D48,$A$234:$C$241,3,0)),(EA48+EB48))*(IF($D48=6,ED48,((MIN((VLOOKUP($D48,$A$234:$E$241,5,0)),ED48)))))))))/IF(AND($D48=2,'ראשי-פרטים כלליים וריכוז הוצאות'!$D$66&lt;&gt;4),1.2,1)</f>
        <v>0</v>
      </c>
      <c r="EG48" s="227"/>
      <c r="EH48" s="228"/>
      <c r="EI48" s="222"/>
      <c r="EJ48" s="226"/>
      <c r="EK48" s="187">
        <f t="shared" si="22"/>
        <v>0</v>
      </c>
      <c r="EL48" s="15">
        <f>+(IF(OR($B48=0,$C48=0,$D48=0,$DC$2&gt;$ES$1),0,IF(OR(EG48=0,EI48=0,EJ48=0),0,MIN((VLOOKUP($D48,$A$234:$C$241,3,0))*(IF($D48=6,EJ48,EI48))*((MIN((VLOOKUP($D48,$A$234:$E$241,5,0)),(IF($D48=6,EI48,EJ48))))),MIN((VLOOKUP($D48,$A$234:$C$241,3,0)),(EG48+EH48))*(IF($D48=6,EJ48,((MIN((VLOOKUP($D48,$A$234:$E$241,5,0)),EJ48)))))))))/IF(AND($D48=2,'ראשי-פרטים כלליים וריכוז הוצאות'!$D$66&lt;&gt;4),1.2,1)</f>
        <v>0</v>
      </c>
      <c r="EM48" s="227"/>
      <c r="EN48" s="228"/>
      <c r="EO48" s="222"/>
      <c r="EP48" s="226"/>
      <c r="EQ48" s="187">
        <f t="shared" si="23"/>
        <v>0</v>
      </c>
      <c r="ER48" s="15">
        <f>+(IF(OR($B48=0,$C48=0,$D48=0,$DC$2&gt;$ES$1),0,IF(OR(EM48=0,EO48=0,EP48=0),0,MIN((VLOOKUP($D48,$A$234:$C$241,3,0))*(IF($D48=6,EP48,EO48))*((MIN((VLOOKUP($D48,$A$234:$E$241,5,0)),(IF($D48=6,EO48,EP48))))),MIN((VLOOKUP($D48,$A$234:$C$241,3,0)),(EM48+EN48))*(IF($D48=6,EP48,((MIN((VLOOKUP($D48,$A$234:$E$241,5,0)),EP48)))))))))/IF(AND($D48=2,'ראשי-פרטים כלליים וריכוז הוצאות'!$D$66&lt;&gt;4),1.2,1)</f>
        <v>0</v>
      </c>
      <c r="ES48" s="62">
        <f t="shared" si="24"/>
        <v>0</v>
      </c>
      <c r="ET48" s="183">
        <f t="shared" si="25"/>
        <v>9.9999999999999995E-7</v>
      </c>
      <c r="EU48" s="184">
        <f t="shared" si="26"/>
        <v>0</v>
      </c>
      <c r="EV48" s="62">
        <f t="shared" si="27"/>
        <v>0</v>
      </c>
      <c r="EW48" s="62">
        <v>0</v>
      </c>
      <c r="EX48" s="15">
        <f t="shared" si="28"/>
        <v>0</v>
      </c>
      <c r="EY48" s="219"/>
      <c r="EZ48" s="62">
        <f>MIN(EX48+EY48*ET48*ES48/$FA$1/IF(AND($D48=2,'ראשי-פרטים כלליים וריכוז הוצאות'!$D$66&lt;&gt;4),1.2,1),IF($D48&gt;0,VLOOKUP($D48,$A$234:$C$241,3,0)*12*EU48,0))</f>
        <v>0</v>
      </c>
      <c r="FA48" s="229"/>
      <c r="FB48" s="293">
        <f t="shared" si="29"/>
        <v>0</v>
      </c>
      <c r="FC48" s="296">
        <f t="shared" si="30"/>
        <v>0</v>
      </c>
      <c r="FD48" s="62">
        <f t="shared" si="31"/>
        <v>0</v>
      </c>
      <c r="FE48" s="62">
        <f t="shared" si="32"/>
        <v>0</v>
      </c>
      <c r="FF48" s="184">
        <f t="shared" si="33"/>
        <v>0</v>
      </c>
      <c r="FG48" s="62">
        <f t="shared" si="34"/>
        <v>0</v>
      </c>
      <c r="FH48" s="62">
        <f t="shared" si="35"/>
        <v>0</v>
      </c>
      <c r="FI48" s="274"/>
      <c r="FJ48" s="274"/>
      <c r="FK48" s="297"/>
    </row>
    <row r="49" spans="1:167" s="6" customFormat="1" ht="24" customHeight="1" x14ac:dyDescent="0.2">
      <c r="A49" s="112">
        <v>46</v>
      </c>
      <c r="B49" s="229"/>
      <c r="C49" s="229"/>
      <c r="D49" s="230"/>
      <c r="E49" s="220"/>
      <c r="F49" s="221"/>
      <c r="G49" s="222"/>
      <c r="H49" s="223"/>
      <c r="I49" s="187">
        <f t="shared" si="0"/>
        <v>0</v>
      </c>
      <c r="J49" s="15">
        <f>(IF(OR($B49=0,$C49=0,$D49=0,$E$2&gt;$ES$1),0,IF(OR($E49=0,$G49=0,$H49=0),0,MIN((VLOOKUP($D49,$A$234:$C$241,3,0))*(IF($D49=6,$H49,$G49))*((MIN((VLOOKUP($D49,$A$234:$E$241,5,0)),(IF($D49=6,$G49,$H49))))),MIN((VLOOKUP($D49,$A$234:$C$241,3,0)),($E49+$F49))*(IF($D49=6,$H49,((MIN((VLOOKUP($D49,$A$234:$E$241,5,0)),$H49)))))))))/IF(AND($D49=2,'ראשי-פרטים כלליים וריכוז הוצאות'!$D$66&lt;&gt;4),1.2,1)</f>
        <v>0</v>
      </c>
      <c r="K49" s="224"/>
      <c r="L49" s="225"/>
      <c r="M49" s="222"/>
      <c r="N49" s="226"/>
      <c r="O49" s="187">
        <f t="shared" si="1"/>
        <v>0</v>
      </c>
      <c r="P49" s="15">
        <f>+(IF(OR($B49=0,$C49=0,$D49=0,$K$2&gt;$ES$1),0,IF(OR($K49=0,$M49=0,$N49=0),0,MIN((VLOOKUP($D49,$A$234:$C$241,3,0))*(IF($D49=6,$N49,$M49))*((MIN((VLOOKUP($D49,$A$234:$E$241,5,0)),(IF($D49=6,$M49,$N49))))),MIN((VLOOKUP($D49,$A$234:$C$241,3,0)),($K49+$L49))*(IF($D49=6,$N49,((MIN((VLOOKUP($D49,$A$234:$E$241,5,0)),$N49)))))))))/IF(AND($D49=2,'ראשי-פרטים כלליים וריכוז הוצאות'!$D$66&lt;&gt;4),1.2,1)</f>
        <v>0</v>
      </c>
      <c r="Q49" s="227"/>
      <c r="R49" s="228"/>
      <c r="S49" s="222"/>
      <c r="T49" s="226"/>
      <c r="U49" s="187">
        <f t="shared" si="2"/>
        <v>0</v>
      </c>
      <c r="V49" s="15">
        <f>+(IF(OR($B49=0,$C49=0,$D49=0,$Q$2&gt;$ES$1),0,IF(OR(Q49=0,S49=0,T49=0),0,MIN((VLOOKUP($D49,$A$234:$C$241,3,0))*(IF($D49=6,T49,S49))*((MIN((VLOOKUP($D49,$A$234:$E$241,5,0)),(IF($D49=6,S49,T49))))),MIN((VLOOKUP($D49,$A$234:$C$241,3,0)),(Q49+R49))*(IF($D49=6,T49,((MIN((VLOOKUP($D49,$A$234:$E$241,5,0)),T49)))))))))/IF(AND($D49=2,'ראשי-פרטים כלליים וריכוז הוצאות'!$D$66&lt;&gt;4),1.2,1)</f>
        <v>0</v>
      </c>
      <c r="W49" s="220"/>
      <c r="X49" s="221"/>
      <c r="Y49" s="222"/>
      <c r="Z49" s="226"/>
      <c r="AA49" s="187">
        <f t="shared" si="3"/>
        <v>0</v>
      </c>
      <c r="AB49" s="15">
        <f>+(IF(OR($B49=0,$C49=0,$D49=0,$W$2&gt;$ES$1),0,IF(OR(W49=0,Y49=0,Z49=0),0,MIN((VLOOKUP($D49,$A$234:$C$241,3,0))*(IF($D49=6,Z49,Y49))*((MIN((VLOOKUP($D49,$A$234:$E$241,5,0)),(IF($D49=6,Y49,Z49))))),MIN((VLOOKUP($D49,$A$234:$C$241,3,0)),(W49+X49))*(IF($D49=6,Z49,((MIN((VLOOKUP($D49,$A$234:$E$241,5,0)),Z49)))))))))/IF(AND($D49=2,'ראשי-פרטים כלליים וריכוז הוצאות'!$D$66&lt;&gt;4),1.2,1)</f>
        <v>0</v>
      </c>
      <c r="AC49" s="224"/>
      <c r="AD49" s="225"/>
      <c r="AE49" s="222"/>
      <c r="AF49" s="226"/>
      <c r="AG49" s="187">
        <f t="shared" si="4"/>
        <v>0</v>
      </c>
      <c r="AH49" s="15">
        <f>+(IF(OR($B49=0,$C49=0,$D49=0,$AC$2&gt;$ES$1),0,IF(OR(AC49=0,AE49=0,AF49=0),0,MIN((VLOOKUP($D49,$A$234:$C$241,3,0))*(IF($D49=6,AF49,AE49))*((MIN((VLOOKUP($D49,$A$234:$E$241,5,0)),(IF($D49=6,AE49,AF49))))),MIN((VLOOKUP($D49,$A$234:$C$241,3,0)),(AC49+AD49))*(IF($D49=6,AF49,((MIN((VLOOKUP($D49,$A$234:$E$241,5,0)),AF49)))))))))/IF(AND($D49=2,'ראשי-פרטים כלליים וריכוז הוצאות'!$D$66&lt;&gt;4),1.2,1)</f>
        <v>0</v>
      </c>
      <c r="AI49" s="227"/>
      <c r="AJ49" s="228"/>
      <c r="AK49" s="222"/>
      <c r="AL49" s="226"/>
      <c r="AM49" s="187">
        <f t="shared" si="5"/>
        <v>0</v>
      </c>
      <c r="AN49" s="15">
        <f>+(IF(OR($B49=0,$C49=0,$D49=0,$AI$2&gt;$ES$1),0,IF(OR(AI49=0,AK49=0,AL49=0),0,MIN((VLOOKUP($D49,$A$234:$C$241,3,0))*(IF($D49=6,AL49,AK49))*((MIN((VLOOKUP($D49,$A$234:$E$241,5,0)),(IF($D49=6,AK49,AL49))))),MIN((VLOOKUP($D49,$A$234:$C$241,3,0)),(AI49+AJ49))*(IF($D49=6,AL49,((MIN((VLOOKUP($D49,$A$234:$E$241,5,0)),AL49)))))))))/IF(AND($D49=2,'ראשי-פרטים כלליים וריכוז הוצאות'!$D$66&lt;&gt;4),1.2,1)</f>
        <v>0</v>
      </c>
      <c r="AO49" s="220"/>
      <c r="AP49" s="221"/>
      <c r="AQ49" s="222"/>
      <c r="AR49" s="226"/>
      <c r="AS49" s="187">
        <f t="shared" si="6"/>
        <v>0</v>
      </c>
      <c r="AT49" s="15">
        <f>+(IF(OR($B49=0,$C49=0,$D49=0,$AO$2&gt;$ES$1),0,IF(OR(AO49=0,AQ49=0,AR49=0),0,MIN((VLOOKUP($D49,$A$234:$C$241,3,0))*(IF($D49=6,AR49,AQ49))*((MIN((VLOOKUP($D49,$A$234:$E$241,5,0)),(IF($D49=6,AQ49,AR49))))),MIN((VLOOKUP($D49,$A$234:$C$241,3,0)),(AO49+AP49))*(IF($D49=6,AR49,((MIN((VLOOKUP($D49,$A$234:$E$241,5,0)),AR49)))))))))/IF(AND($D49=2,'ראשי-פרטים כלליים וריכוז הוצאות'!$D$66&lt;&gt;4),1.2,1)</f>
        <v>0</v>
      </c>
      <c r="AU49" s="224"/>
      <c r="AV49" s="225"/>
      <c r="AW49" s="222"/>
      <c r="AX49" s="226"/>
      <c r="AY49" s="187">
        <f t="shared" si="7"/>
        <v>0</v>
      </c>
      <c r="AZ49" s="15">
        <f>+(IF(OR($B49=0,$C49=0,$D49=0,$AU$2&gt;$ES$1),0,IF(OR(AU49=0,AW49=0,AX49=0),0,MIN((VLOOKUP($D49,$A$234:$C$241,3,0))*(IF($D49=6,AX49,AW49))*((MIN((VLOOKUP($D49,$A$234:$E$241,5,0)),(IF($D49=6,AW49,AX49))))),MIN((VLOOKUP($D49,$A$234:$C$241,3,0)),(AU49+AV49))*(IF($D49=6,AX49,((MIN((VLOOKUP($D49,$A$234:$E$241,5,0)),AX49)))))))))/IF(AND($D49=2,'ראשי-פרטים כלליים וריכוז הוצאות'!$D$66&lt;&gt;4),1.2,1)</f>
        <v>0</v>
      </c>
      <c r="BA49" s="227"/>
      <c r="BB49" s="228"/>
      <c r="BC49" s="222"/>
      <c r="BD49" s="226"/>
      <c r="BE49" s="187">
        <f t="shared" si="8"/>
        <v>0</v>
      </c>
      <c r="BF49" s="15">
        <f>+(IF(OR($B49=0,$C49=0,$D49=0,$BA$2&gt;$ES$1),0,IF(OR(BA49=0,BC49=0,BD49=0),0,MIN((VLOOKUP($D49,$A$234:$C$241,3,0))*(IF($D49=6,BD49,BC49))*((MIN((VLOOKUP($D49,$A$234:$E$241,5,0)),(IF($D49=6,BC49,BD49))))),MIN((VLOOKUP($D49,$A$234:$C$241,3,0)),(BA49+BB49))*(IF($D49=6,BD49,((MIN((VLOOKUP($D49,$A$234:$E$241,5,0)),BD49)))))))))/IF(AND($D49=2,'ראשי-פרטים כלליים וריכוז הוצאות'!$D$66&lt;&gt;4),1.2,1)</f>
        <v>0</v>
      </c>
      <c r="BG49" s="227"/>
      <c r="BH49" s="228"/>
      <c r="BI49" s="222"/>
      <c r="BJ49" s="226"/>
      <c r="BK49" s="187">
        <f t="shared" si="9"/>
        <v>0</v>
      </c>
      <c r="BL49" s="15">
        <f>+(IF(OR($B49=0,$C49=0,$D49=0,$BG$2&gt;$ES$1),0,IF(OR(BG49=0,BI49=0,BJ49=0),0,MIN((VLOOKUP($D49,$A$234:$C$241,3,0))*(IF($D49=6,BJ49,BI49))*((MIN((VLOOKUP($D49,$A$234:$E$241,5,0)),(IF($D49=6,BI49,BJ49))))),MIN((VLOOKUP($D49,$A$234:$C$241,3,0)),(BG49+BH49))*(IF($D49=6,BJ49,((MIN((VLOOKUP($D49,$A$234:$E$241,5,0)),BJ49)))))))))/IF(AND($D49=2,'ראשי-פרטים כלליים וריכוז הוצאות'!$D$66&lt;&gt;4),1.2,1)</f>
        <v>0</v>
      </c>
      <c r="BM49" s="227"/>
      <c r="BN49" s="228"/>
      <c r="BO49" s="222"/>
      <c r="BP49" s="226"/>
      <c r="BQ49" s="187">
        <f t="shared" si="10"/>
        <v>0</v>
      </c>
      <c r="BR49" s="15">
        <f>+(IF(OR($B49=0,$C49=0,$D49=0,$BM$2&gt;$ES$1),0,IF(OR(BM49=0,BO49=0,BP49=0),0,MIN((VLOOKUP($D49,$A$234:$C$241,3,0))*(IF($D49=6,BP49,BO49))*((MIN((VLOOKUP($D49,$A$234:$E$241,5,0)),(IF($D49=6,BO49,BP49))))),MIN((VLOOKUP($D49,$A$234:$C$241,3,0)),(BM49+BN49))*(IF($D49=6,BP49,((MIN((VLOOKUP($D49,$A$234:$E$241,5,0)),BP49)))))))))/IF(AND($D49=2,'ראשי-פרטים כלליים וריכוז הוצאות'!$D$66&lt;&gt;4),1.2,1)</f>
        <v>0</v>
      </c>
      <c r="BS49" s="227"/>
      <c r="BT49" s="228"/>
      <c r="BU49" s="222"/>
      <c r="BV49" s="226"/>
      <c r="BW49" s="187">
        <f t="shared" si="11"/>
        <v>0</v>
      </c>
      <c r="BX49" s="15">
        <f>+(IF(OR($B49=0,$C49=0,$D49=0,$BS$2&gt;$ES$1),0,IF(OR(BS49=0,BU49=0,BV49=0),0,MIN((VLOOKUP($D49,$A$234:$C$241,3,0))*(IF($D49=6,BV49,BU49))*((MIN((VLOOKUP($D49,$A$234:$E$241,5,0)),(IF($D49=6,BU49,BV49))))),MIN((VLOOKUP($D49,$A$234:$C$241,3,0)),(BS49+BT49))*(IF($D49=6,BV49,((MIN((VLOOKUP($D49,$A$234:$E$241,5,0)),BV49)))))))))/IF(AND($D49=2,'ראשי-פרטים כלליים וריכוז הוצאות'!$D$66&lt;&gt;4),1.2,1)</f>
        <v>0</v>
      </c>
      <c r="BY49" s="227"/>
      <c r="BZ49" s="228"/>
      <c r="CA49" s="222"/>
      <c r="CB49" s="226"/>
      <c r="CC49" s="187">
        <f t="shared" si="12"/>
        <v>0</v>
      </c>
      <c r="CD49" s="15">
        <f>+(IF(OR($B49=0,$C49=0,$D49=0,$BY$2&gt;$ES$1),0,IF(OR(BY49=0,CA49=0,CB49=0),0,MIN((VLOOKUP($D49,$A$234:$C$241,3,0))*(IF($D49=6,CB49,CA49))*((MIN((VLOOKUP($D49,$A$234:$E$241,5,0)),(IF($D49=6,CA49,CB49))))),MIN((VLOOKUP($D49,$A$234:$C$241,3,0)),(BY49+BZ49))*(IF($D49=6,CB49,((MIN((VLOOKUP($D49,$A$234:$E$241,5,0)),CB49)))))))))/IF(AND($D49=2,'ראשי-פרטים כלליים וריכוז הוצאות'!$D$66&lt;&gt;4),1.2,1)</f>
        <v>0</v>
      </c>
      <c r="CE49" s="227"/>
      <c r="CF49" s="228"/>
      <c r="CG49" s="222"/>
      <c r="CH49" s="226"/>
      <c r="CI49" s="187">
        <f t="shared" si="13"/>
        <v>0</v>
      </c>
      <c r="CJ49" s="15">
        <f>+(IF(OR($B49=0,$C49=0,$D49=0,$CE$2&gt;$ES$1),0,IF(OR(CE49=0,CG49=0,CH49=0),0,MIN((VLOOKUP($D49,$A$234:$C$241,3,0))*(IF($D49=6,CH49,CG49))*((MIN((VLOOKUP($D49,$A$234:$E$241,5,0)),(IF($D49=6,CG49,CH49))))),MIN((VLOOKUP($D49,$A$234:$C$241,3,0)),(CE49+CF49))*(IF($D49=6,CH49,((MIN((VLOOKUP($D49,$A$234:$E$241,5,0)),CH49)))))))))/IF(AND($D49=2,'ראשי-פרטים כלליים וריכוז הוצאות'!$D$66&lt;&gt;4),1.2,1)</f>
        <v>0</v>
      </c>
      <c r="CK49" s="227"/>
      <c r="CL49" s="228"/>
      <c r="CM49" s="222"/>
      <c r="CN49" s="226"/>
      <c r="CO49" s="187">
        <f t="shared" si="14"/>
        <v>0</v>
      </c>
      <c r="CP49" s="15">
        <f>+(IF(OR($B49=0,$C49=0,$D49=0,$CK$2&gt;$ES$1),0,IF(OR(CK49=0,CM49=0,CN49=0),0,MIN((VLOOKUP($D49,$A$234:$C$241,3,0))*(IF($D49=6,CN49,CM49))*((MIN((VLOOKUP($D49,$A$234:$E$241,5,0)),(IF($D49=6,CM49,CN49))))),MIN((VLOOKUP($D49,$A$234:$C$241,3,0)),(CK49+CL49))*(IF($D49=6,CN49,((MIN((VLOOKUP($D49,$A$234:$E$241,5,0)),CN49)))))))))/IF(AND($D49=2,'ראשי-פרטים כלליים וריכוז הוצאות'!$D$66&lt;&gt;4),1.2,1)</f>
        <v>0</v>
      </c>
      <c r="CQ49" s="227"/>
      <c r="CR49" s="228"/>
      <c r="CS49" s="222"/>
      <c r="CT49" s="226"/>
      <c r="CU49" s="187">
        <f t="shared" si="15"/>
        <v>0</v>
      </c>
      <c r="CV49" s="15">
        <f>+(IF(OR($B49=0,$C49=0,$D49=0,$CQ$2&gt;$ES$1),0,IF(OR(CQ49=0,CS49=0,CT49=0),0,MIN((VLOOKUP($D49,$A$234:$C$241,3,0))*(IF($D49=6,CT49,CS49))*((MIN((VLOOKUP($D49,$A$234:$E$241,5,0)),(IF($D49=6,CS49,CT49))))),MIN((VLOOKUP($D49,$A$234:$C$241,3,0)),(CQ49+CR49))*(IF($D49=6,CT49,((MIN((VLOOKUP($D49,$A$234:$E$241,5,0)),CT49)))))))))/IF(AND($D49=2,'ראשי-פרטים כלליים וריכוז הוצאות'!$D$66&lt;&gt;4),1.2,1)</f>
        <v>0</v>
      </c>
      <c r="CW49" s="227"/>
      <c r="CX49" s="228"/>
      <c r="CY49" s="222"/>
      <c r="CZ49" s="226"/>
      <c r="DA49" s="187">
        <f t="shared" si="16"/>
        <v>0</v>
      </c>
      <c r="DB49" s="15">
        <f>+(IF(OR($B49=0,$C49=0,$D49=0,$CW$2&gt;$ES$1),0,IF(OR(CW49=0,CY49=0,CZ49=0),0,MIN((VLOOKUP($D49,$A$234:$C$241,3,0))*(IF($D49=6,CZ49,CY49))*((MIN((VLOOKUP($D49,$A$234:$E$241,5,0)),(IF($D49=6,CY49,CZ49))))),MIN((VLOOKUP($D49,$A$234:$C$241,3,0)),(CW49+CX49))*(IF($D49=6,CZ49,((MIN((VLOOKUP($D49,$A$234:$E$241,5,0)),CZ49)))))))))/IF(AND($D49=2,'ראשי-פרטים כלליים וריכוז הוצאות'!$D$66&lt;&gt;4),1.2,1)</f>
        <v>0</v>
      </c>
      <c r="DC49" s="227"/>
      <c r="DD49" s="228"/>
      <c r="DE49" s="222"/>
      <c r="DF49" s="226"/>
      <c r="DG49" s="187">
        <f t="shared" si="17"/>
        <v>0</v>
      </c>
      <c r="DH49" s="15">
        <f>+(IF(OR($B49=0,$C49=0,$D49=0,$DC$2&gt;$ES$1),0,IF(OR(DC49=0,DE49=0,DF49=0),0,MIN((VLOOKUP($D49,$A$234:$C$241,3,0))*(IF($D49=6,DF49,DE49))*((MIN((VLOOKUP($D49,$A$234:$E$241,5,0)),(IF($D49=6,DE49,DF49))))),MIN((VLOOKUP($D49,$A$234:$C$241,3,0)),(DC49+DD49))*(IF($D49=6,DF49,((MIN((VLOOKUP($D49,$A$234:$E$241,5,0)),DF49)))))))))/IF(AND($D49=2,'ראשי-פרטים כלליים וריכוז הוצאות'!$D$66&lt;&gt;4),1.2,1)</f>
        <v>0</v>
      </c>
      <c r="DI49" s="227"/>
      <c r="DJ49" s="228"/>
      <c r="DK49" s="222"/>
      <c r="DL49" s="226"/>
      <c r="DM49" s="187">
        <f t="shared" si="18"/>
        <v>0</v>
      </c>
      <c r="DN49" s="15">
        <f>+(IF(OR($B49=0,$C49=0,$D49=0,$DC$2&gt;$ES$1),0,IF(OR(DI49=0,DK49=0,DL49=0),0,MIN((VLOOKUP($D49,$A$234:$C$241,3,0))*(IF($D49=6,DL49,DK49))*((MIN((VLOOKUP($D49,$A$234:$E$241,5,0)),(IF($D49=6,DK49,DL49))))),MIN((VLOOKUP($D49,$A$234:$C$241,3,0)),(DI49+DJ49))*(IF($D49=6,DL49,((MIN((VLOOKUP($D49,$A$234:$E$241,5,0)),DL49)))))))))/IF(AND($D49=2,'ראשי-פרטים כלליים וריכוז הוצאות'!$D$66&lt;&gt;4),1.2,1)</f>
        <v>0</v>
      </c>
      <c r="DO49" s="227"/>
      <c r="DP49" s="228"/>
      <c r="DQ49" s="222"/>
      <c r="DR49" s="226"/>
      <c r="DS49" s="187">
        <f t="shared" si="19"/>
        <v>0</v>
      </c>
      <c r="DT49" s="15">
        <f>+(IF(OR($B49=0,$C49=0,$D49=0,$DC$2&gt;$ES$1),0,IF(OR(DO49=0,DQ49=0,DR49=0),0,MIN((VLOOKUP($D49,$A$234:$C$241,3,0))*(IF($D49=6,DR49,DQ49))*((MIN((VLOOKUP($D49,$A$234:$E$241,5,0)),(IF($D49=6,DQ49,DR49))))),MIN((VLOOKUP($D49,$A$234:$C$241,3,0)),(DO49+DP49))*(IF($D49=6,DR49,((MIN((VLOOKUP($D49,$A$234:$E$241,5,0)),DR49)))))))))/IF(AND($D49=2,'ראשי-פרטים כלליים וריכוז הוצאות'!$D$66&lt;&gt;4),1.2,1)</f>
        <v>0</v>
      </c>
      <c r="DU49" s="227"/>
      <c r="DV49" s="228"/>
      <c r="DW49" s="222"/>
      <c r="DX49" s="226"/>
      <c r="DY49" s="187">
        <f t="shared" si="20"/>
        <v>0</v>
      </c>
      <c r="DZ49" s="15">
        <f>+(IF(OR($B49=0,$C49=0,$D49=0,$DC$2&gt;$ES$1),0,IF(OR(DU49=0,DW49=0,DX49=0),0,MIN((VLOOKUP($D49,$A$234:$C$241,3,0))*(IF($D49=6,DX49,DW49))*((MIN((VLOOKUP($D49,$A$234:$E$241,5,0)),(IF($D49=6,DW49,DX49))))),MIN((VLOOKUP($D49,$A$234:$C$241,3,0)),(DU49+DV49))*(IF($D49=6,DX49,((MIN((VLOOKUP($D49,$A$234:$E$241,5,0)),DX49)))))))))/IF(AND($D49=2,'ראשי-פרטים כלליים וריכוז הוצאות'!$D$66&lt;&gt;4),1.2,1)</f>
        <v>0</v>
      </c>
      <c r="EA49" s="227"/>
      <c r="EB49" s="228"/>
      <c r="EC49" s="222"/>
      <c r="ED49" s="226"/>
      <c r="EE49" s="187">
        <f t="shared" si="21"/>
        <v>0</v>
      </c>
      <c r="EF49" s="15">
        <f>+(IF(OR($B49=0,$C49=0,$D49=0,$DC$2&gt;$ES$1),0,IF(OR(EA49=0,EC49=0,ED49=0),0,MIN((VLOOKUP($D49,$A$234:$C$241,3,0))*(IF($D49=6,ED49,EC49))*((MIN((VLOOKUP($D49,$A$234:$E$241,5,0)),(IF($D49=6,EC49,ED49))))),MIN((VLOOKUP($D49,$A$234:$C$241,3,0)),(EA49+EB49))*(IF($D49=6,ED49,((MIN((VLOOKUP($D49,$A$234:$E$241,5,0)),ED49)))))))))/IF(AND($D49=2,'ראשי-פרטים כלליים וריכוז הוצאות'!$D$66&lt;&gt;4),1.2,1)</f>
        <v>0</v>
      </c>
      <c r="EG49" s="227"/>
      <c r="EH49" s="228"/>
      <c r="EI49" s="222"/>
      <c r="EJ49" s="226"/>
      <c r="EK49" s="187">
        <f t="shared" si="22"/>
        <v>0</v>
      </c>
      <c r="EL49" s="15">
        <f>+(IF(OR($B49=0,$C49=0,$D49=0,$DC$2&gt;$ES$1),0,IF(OR(EG49=0,EI49=0,EJ49=0),0,MIN((VLOOKUP($D49,$A$234:$C$241,3,0))*(IF($D49=6,EJ49,EI49))*((MIN((VLOOKUP($D49,$A$234:$E$241,5,0)),(IF($D49=6,EI49,EJ49))))),MIN((VLOOKUP($D49,$A$234:$C$241,3,0)),(EG49+EH49))*(IF($D49=6,EJ49,((MIN((VLOOKUP($D49,$A$234:$E$241,5,0)),EJ49)))))))))/IF(AND($D49=2,'ראשי-פרטים כלליים וריכוז הוצאות'!$D$66&lt;&gt;4),1.2,1)</f>
        <v>0</v>
      </c>
      <c r="EM49" s="227"/>
      <c r="EN49" s="228"/>
      <c r="EO49" s="222"/>
      <c r="EP49" s="226"/>
      <c r="EQ49" s="187">
        <f t="shared" si="23"/>
        <v>0</v>
      </c>
      <c r="ER49" s="15">
        <f>+(IF(OR($B49=0,$C49=0,$D49=0,$DC$2&gt;$ES$1),0,IF(OR(EM49=0,EO49=0,EP49=0),0,MIN((VLOOKUP($D49,$A$234:$C$241,3,0))*(IF($D49=6,EP49,EO49))*((MIN((VLOOKUP($D49,$A$234:$E$241,5,0)),(IF($D49=6,EO49,EP49))))),MIN((VLOOKUP($D49,$A$234:$C$241,3,0)),(EM49+EN49))*(IF($D49=6,EP49,((MIN((VLOOKUP($D49,$A$234:$E$241,5,0)),EP49)))))))))/IF(AND($D49=2,'ראשי-פרטים כלליים וריכוז הוצאות'!$D$66&lt;&gt;4),1.2,1)</f>
        <v>0</v>
      </c>
      <c r="ES49" s="62">
        <f t="shared" si="24"/>
        <v>0</v>
      </c>
      <c r="ET49" s="183">
        <f t="shared" si="25"/>
        <v>9.9999999999999995E-7</v>
      </c>
      <c r="EU49" s="184">
        <f t="shared" si="26"/>
        <v>0</v>
      </c>
      <c r="EV49" s="62">
        <f t="shared" si="27"/>
        <v>0</v>
      </c>
      <c r="EW49" s="62">
        <v>0</v>
      </c>
      <c r="EX49" s="15">
        <f t="shared" si="28"/>
        <v>0</v>
      </c>
      <c r="EY49" s="219"/>
      <c r="EZ49" s="62">
        <f>MIN(EX49+EY49*ET49*ES49/$FA$1/IF(AND($D49=2,'ראשי-פרטים כלליים וריכוז הוצאות'!$D$66&lt;&gt;4),1.2,1),IF($D49&gt;0,VLOOKUP($D49,$A$234:$C$241,3,0)*12*EU49,0))</f>
        <v>0</v>
      </c>
      <c r="FA49" s="229"/>
      <c r="FB49" s="293">
        <f t="shared" si="29"/>
        <v>0</v>
      </c>
      <c r="FC49" s="296">
        <f t="shared" si="30"/>
        <v>0</v>
      </c>
      <c r="FD49" s="62">
        <f t="shared" si="31"/>
        <v>0</v>
      </c>
      <c r="FE49" s="62">
        <f t="shared" si="32"/>
        <v>0</v>
      </c>
      <c r="FF49" s="184">
        <f t="shared" si="33"/>
        <v>0</v>
      </c>
      <c r="FG49" s="62">
        <f t="shared" si="34"/>
        <v>0</v>
      </c>
      <c r="FH49" s="62">
        <f t="shared" si="35"/>
        <v>0</v>
      </c>
      <c r="FI49" s="274"/>
      <c r="FJ49" s="274"/>
      <c r="FK49" s="297"/>
    </row>
    <row r="50" spans="1:167" s="6" customFormat="1" ht="24" customHeight="1" x14ac:dyDescent="0.2">
      <c r="A50" s="112">
        <v>47</v>
      </c>
      <c r="B50" s="229"/>
      <c r="C50" s="229"/>
      <c r="D50" s="230"/>
      <c r="E50" s="220"/>
      <c r="F50" s="221"/>
      <c r="G50" s="222"/>
      <c r="H50" s="223"/>
      <c r="I50" s="187">
        <f t="shared" si="0"/>
        <v>0</v>
      </c>
      <c r="J50" s="15">
        <f>(IF(OR($B50=0,$C50=0,$D50=0,$E$2&gt;$ES$1),0,IF(OR($E50=0,$G50=0,$H50=0),0,MIN((VLOOKUP($D50,$A$234:$C$241,3,0))*(IF($D50=6,$H50,$G50))*((MIN((VLOOKUP($D50,$A$234:$E$241,5,0)),(IF($D50=6,$G50,$H50))))),MIN((VLOOKUP($D50,$A$234:$C$241,3,0)),($E50+$F50))*(IF($D50=6,$H50,((MIN((VLOOKUP($D50,$A$234:$E$241,5,0)),$H50)))))))))/IF(AND($D50=2,'ראשי-פרטים כלליים וריכוז הוצאות'!$D$66&lt;&gt;4),1.2,1)</f>
        <v>0</v>
      </c>
      <c r="K50" s="224"/>
      <c r="L50" s="225"/>
      <c r="M50" s="222"/>
      <c r="N50" s="226"/>
      <c r="O50" s="187">
        <f t="shared" si="1"/>
        <v>0</v>
      </c>
      <c r="P50" s="15">
        <f>+(IF(OR($B50=0,$C50=0,$D50=0,$K$2&gt;$ES$1),0,IF(OR($K50=0,$M50=0,$N50=0),0,MIN((VLOOKUP($D50,$A$234:$C$241,3,0))*(IF($D50=6,$N50,$M50))*((MIN((VLOOKUP($D50,$A$234:$E$241,5,0)),(IF($D50=6,$M50,$N50))))),MIN((VLOOKUP($D50,$A$234:$C$241,3,0)),($K50+$L50))*(IF($D50=6,$N50,((MIN((VLOOKUP($D50,$A$234:$E$241,5,0)),$N50)))))))))/IF(AND($D50=2,'ראשי-פרטים כלליים וריכוז הוצאות'!$D$66&lt;&gt;4),1.2,1)</f>
        <v>0</v>
      </c>
      <c r="Q50" s="227"/>
      <c r="R50" s="228"/>
      <c r="S50" s="222"/>
      <c r="T50" s="226"/>
      <c r="U50" s="187">
        <f t="shared" si="2"/>
        <v>0</v>
      </c>
      <c r="V50" s="15">
        <f>+(IF(OR($B50=0,$C50=0,$D50=0,$Q$2&gt;$ES$1),0,IF(OR(Q50=0,S50=0,T50=0),0,MIN((VLOOKUP($D50,$A$234:$C$241,3,0))*(IF($D50=6,T50,S50))*((MIN((VLOOKUP($D50,$A$234:$E$241,5,0)),(IF($D50=6,S50,T50))))),MIN((VLOOKUP($D50,$A$234:$C$241,3,0)),(Q50+R50))*(IF($D50=6,T50,((MIN((VLOOKUP($D50,$A$234:$E$241,5,0)),T50)))))))))/IF(AND($D50=2,'ראשי-פרטים כלליים וריכוז הוצאות'!$D$66&lt;&gt;4),1.2,1)</f>
        <v>0</v>
      </c>
      <c r="W50" s="220"/>
      <c r="X50" s="221"/>
      <c r="Y50" s="222"/>
      <c r="Z50" s="226"/>
      <c r="AA50" s="187">
        <f t="shared" si="3"/>
        <v>0</v>
      </c>
      <c r="AB50" s="15">
        <f>+(IF(OR($B50=0,$C50=0,$D50=0,$W$2&gt;$ES$1),0,IF(OR(W50=0,Y50=0,Z50=0),0,MIN((VLOOKUP($D50,$A$234:$C$241,3,0))*(IF($D50=6,Z50,Y50))*((MIN((VLOOKUP($D50,$A$234:$E$241,5,0)),(IF($D50=6,Y50,Z50))))),MIN((VLOOKUP($D50,$A$234:$C$241,3,0)),(W50+X50))*(IF($D50=6,Z50,((MIN((VLOOKUP($D50,$A$234:$E$241,5,0)),Z50)))))))))/IF(AND($D50=2,'ראשי-פרטים כלליים וריכוז הוצאות'!$D$66&lt;&gt;4),1.2,1)</f>
        <v>0</v>
      </c>
      <c r="AC50" s="224"/>
      <c r="AD50" s="225"/>
      <c r="AE50" s="222"/>
      <c r="AF50" s="226"/>
      <c r="AG50" s="187">
        <f t="shared" si="4"/>
        <v>0</v>
      </c>
      <c r="AH50" s="15">
        <f>+(IF(OR($B50=0,$C50=0,$D50=0,$AC$2&gt;$ES$1),0,IF(OR(AC50=0,AE50=0,AF50=0),0,MIN((VLOOKUP($D50,$A$234:$C$241,3,0))*(IF($D50=6,AF50,AE50))*((MIN((VLOOKUP($D50,$A$234:$E$241,5,0)),(IF($D50=6,AE50,AF50))))),MIN((VLOOKUP($D50,$A$234:$C$241,3,0)),(AC50+AD50))*(IF($D50=6,AF50,((MIN((VLOOKUP($D50,$A$234:$E$241,5,0)),AF50)))))))))/IF(AND($D50=2,'ראשי-פרטים כלליים וריכוז הוצאות'!$D$66&lt;&gt;4),1.2,1)</f>
        <v>0</v>
      </c>
      <c r="AI50" s="227"/>
      <c r="AJ50" s="228"/>
      <c r="AK50" s="222"/>
      <c r="AL50" s="226"/>
      <c r="AM50" s="187">
        <f t="shared" si="5"/>
        <v>0</v>
      </c>
      <c r="AN50" s="15">
        <f>+(IF(OR($B50=0,$C50=0,$D50=0,$AI$2&gt;$ES$1),0,IF(OR(AI50=0,AK50=0,AL50=0),0,MIN((VLOOKUP($D50,$A$234:$C$241,3,0))*(IF($D50=6,AL50,AK50))*((MIN((VLOOKUP($D50,$A$234:$E$241,5,0)),(IF($D50=6,AK50,AL50))))),MIN((VLOOKUP($D50,$A$234:$C$241,3,0)),(AI50+AJ50))*(IF($D50=6,AL50,((MIN((VLOOKUP($D50,$A$234:$E$241,5,0)),AL50)))))))))/IF(AND($D50=2,'ראשי-פרטים כלליים וריכוז הוצאות'!$D$66&lt;&gt;4),1.2,1)</f>
        <v>0</v>
      </c>
      <c r="AO50" s="220"/>
      <c r="AP50" s="221"/>
      <c r="AQ50" s="222"/>
      <c r="AR50" s="226"/>
      <c r="AS50" s="187">
        <f t="shared" si="6"/>
        <v>0</v>
      </c>
      <c r="AT50" s="15">
        <f>+(IF(OR($B50=0,$C50=0,$D50=0,$AO$2&gt;$ES$1),0,IF(OR(AO50=0,AQ50=0,AR50=0),0,MIN((VLOOKUP($D50,$A$234:$C$241,3,0))*(IF($D50=6,AR50,AQ50))*((MIN((VLOOKUP($D50,$A$234:$E$241,5,0)),(IF($D50=6,AQ50,AR50))))),MIN((VLOOKUP($D50,$A$234:$C$241,3,0)),(AO50+AP50))*(IF($D50=6,AR50,((MIN((VLOOKUP($D50,$A$234:$E$241,5,0)),AR50)))))))))/IF(AND($D50=2,'ראשי-פרטים כלליים וריכוז הוצאות'!$D$66&lt;&gt;4),1.2,1)</f>
        <v>0</v>
      </c>
      <c r="AU50" s="224"/>
      <c r="AV50" s="225"/>
      <c r="AW50" s="222"/>
      <c r="AX50" s="226"/>
      <c r="AY50" s="187">
        <f t="shared" si="7"/>
        <v>0</v>
      </c>
      <c r="AZ50" s="15">
        <f>+(IF(OR($B50=0,$C50=0,$D50=0,$AU$2&gt;$ES$1),0,IF(OR(AU50=0,AW50=0,AX50=0),0,MIN((VLOOKUP($D50,$A$234:$C$241,3,0))*(IF($D50=6,AX50,AW50))*((MIN((VLOOKUP($D50,$A$234:$E$241,5,0)),(IF($D50=6,AW50,AX50))))),MIN((VLOOKUP($D50,$A$234:$C$241,3,0)),(AU50+AV50))*(IF($D50=6,AX50,((MIN((VLOOKUP($D50,$A$234:$E$241,5,0)),AX50)))))))))/IF(AND($D50=2,'ראשי-פרטים כלליים וריכוז הוצאות'!$D$66&lt;&gt;4),1.2,1)</f>
        <v>0</v>
      </c>
      <c r="BA50" s="227"/>
      <c r="BB50" s="228"/>
      <c r="BC50" s="222"/>
      <c r="BD50" s="226"/>
      <c r="BE50" s="187">
        <f t="shared" si="8"/>
        <v>0</v>
      </c>
      <c r="BF50" s="15">
        <f>+(IF(OR($B50=0,$C50=0,$D50=0,$BA$2&gt;$ES$1),0,IF(OR(BA50=0,BC50=0,BD50=0),0,MIN((VLOOKUP($D50,$A$234:$C$241,3,0))*(IF($D50=6,BD50,BC50))*((MIN((VLOOKUP($D50,$A$234:$E$241,5,0)),(IF($D50=6,BC50,BD50))))),MIN((VLOOKUP($D50,$A$234:$C$241,3,0)),(BA50+BB50))*(IF($D50=6,BD50,((MIN((VLOOKUP($D50,$A$234:$E$241,5,0)),BD50)))))))))/IF(AND($D50=2,'ראשי-פרטים כלליים וריכוז הוצאות'!$D$66&lt;&gt;4),1.2,1)</f>
        <v>0</v>
      </c>
      <c r="BG50" s="227"/>
      <c r="BH50" s="228"/>
      <c r="BI50" s="222"/>
      <c r="BJ50" s="226"/>
      <c r="BK50" s="187">
        <f t="shared" si="9"/>
        <v>0</v>
      </c>
      <c r="BL50" s="15">
        <f>+(IF(OR($B50=0,$C50=0,$D50=0,$BG$2&gt;$ES$1),0,IF(OR(BG50=0,BI50=0,BJ50=0),0,MIN((VLOOKUP($D50,$A$234:$C$241,3,0))*(IF($D50=6,BJ50,BI50))*((MIN((VLOOKUP($D50,$A$234:$E$241,5,0)),(IF($D50=6,BI50,BJ50))))),MIN((VLOOKUP($D50,$A$234:$C$241,3,0)),(BG50+BH50))*(IF($D50=6,BJ50,((MIN((VLOOKUP($D50,$A$234:$E$241,5,0)),BJ50)))))))))/IF(AND($D50=2,'ראשי-פרטים כלליים וריכוז הוצאות'!$D$66&lt;&gt;4),1.2,1)</f>
        <v>0</v>
      </c>
      <c r="BM50" s="227"/>
      <c r="BN50" s="228"/>
      <c r="BO50" s="222"/>
      <c r="BP50" s="226"/>
      <c r="BQ50" s="187">
        <f t="shared" si="10"/>
        <v>0</v>
      </c>
      <c r="BR50" s="15">
        <f>+(IF(OR($B50=0,$C50=0,$D50=0,$BM$2&gt;$ES$1),0,IF(OR(BM50=0,BO50=0,BP50=0),0,MIN((VLOOKUP($D50,$A$234:$C$241,3,0))*(IF($D50=6,BP50,BO50))*((MIN((VLOOKUP($D50,$A$234:$E$241,5,0)),(IF($D50=6,BO50,BP50))))),MIN((VLOOKUP($D50,$A$234:$C$241,3,0)),(BM50+BN50))*(IF($D50=6,BP50,((MIN((VLOOKUP($D50,$A$234:$E$241,5,0)),BP50)))))))))/IF(AND($D50=2,'ראשי-פרטים כלליים וריכוז הוצאות'!$D$66&lt;&gt;4),1.2,1)</f>
        <v>0</v>
      </c>
      <c r="BS50" s="227"/>
      <c r="BT50" s="228"/>
      <c r="BU50" s="222"/>
      <c r="BV50" s="226"/>
      <c r="BW50" s="187">
        <f t="shared" si="11"/>
        <v>0</v>
      </c>
      <c r="BX50" s="15">
        <f>+(IF(OR($B50=0,$C50=0,$D50=0,$BS$2&gt;$ES$1),0,IF(OR(BS50=0,BU50=0,BV50=0),0,MIN((VLOOKUP($D50,$A$234:$C$241,3,0))*(IF($D50=6,BV50,BU50))*((MIN((VLOOKUP($D50,$A$234:$E$241,5,0)),(IF($D50=6,BU50,BV50))))),MIN((VLOOKUP($D50,$A$234:$C$241,3,0)),(BS50+BT50))*(IF($D50=6,BV50,((MIN((VLOOKUP($D50,$A$234:$E$241,5,0)),BV50)))))))))/IF(AND($D50=2,'ראשי-פרטים כלליים וריכוז הוצאות'!$D$66&lt;&gt;4),1.2,1)</f>
        <v>0</v>
      </c>
      <c r="BY50" s="227"/>
      <c r="BZ50" s="228"/>
      <c r="CA50" s="222"/>
      <c r="CB50" s="226"/>
      <c r="CC50" s="187">
        <f t="shared" si="12"/>
        <v>0</v>
      </c>
      <c r="CD50" s="15">
        <f>+(IF(OR($B50=0,$C50=0,$D50=0,$BY$2&gt;$ES$1),0,IF(OR(BY50=0,CA50=0,CB50=0),0,MIN((VLOOKUP($D50,$A$234:$C$241,3,0))*(IF($D50=6,CB50,CA50))*((MIN((VLOOKUP($D50,$A$234:$E$241,5,0)),(IF($D50=6,CA50,CB50))))),MIN((VLOOKUP($D50,$A$234:$C$241,3,0)),(BY50+BZ50))*(IF($D50=6,CB50,((MIN((VLOOKUP($D50,$A$234:$E$241,5,0)),CB50)))))))))/IF(AND($D50=2,'ראשי-פרטים כלליים וריכוז הוצאות'!$D$66&lt;&gt;4),1.2,1)</f>
        <v>0</v>
      </c>
      <c r="CE50" s="227"/>
      <c r="CF50" s="228"/>
      <c r="CG50" s="222"/>
      <c r="CH50" s="226"/>
      <c r="CI50" s="187">
        <f t="shared" si="13"/>
        <v>0</v>
      </c>
      <c r="CJ50" s="15">
        <f>+(IF(OR($B50=0,$C50=0,$D50=0,$CE$2&gt;$ES$1),0,IF(OR(CE50=0,CG50=0,CH50=0),0,MIN((VLOOKUP($D50,$A$234:$C$241,3,0))*(IF($D50=6,CH50,CG50))*((MIN((VLOOKUP($D50,$A$234:$E$241,5,0)),(IF($D50=6,CG50,CH50))))),MIN((VLOOKUP($D50,$A$234:$C$241,3,0)),(CE50+CF50))*(IF($D50=6,CH50,((MIN((VLOOKUP($D50,$A$234:$E$241,5,0)),CH50)))))))))/IF(AND($D50=2,'ראשי-פרטים כלליים וריכוז הוצאות'!$D$66&lt;&gt;4),1.2,1)</f>
        <v>0</v>
      </c>
      <c r="CK50" s="227"/>
      <c r="CL50" s="228"/>
      <c r="CM50" s="222"/>
      <c r="CN50" s="226"/>
      <c r="CO50" s="187">
        <f t="shared" si="14"/>
        <v>0</v>
      </c>
      <c r="CP50" s="15">
        <f>+(IF(OR($B50=0,$C50=0,$D50=0,$CK$2&gt;$ES$1),0,IF(OR(CK50=0,CM50=0,CN50=0),0,MIN((VLOOKUP($D50,$A$234:$C$241,3,0))*(IF($D50=6,CN50,CM50))*((MIN((VLOOKUP($D50,$A$234:$E$241,5,0)),(IF($D50=6,CM50,CN50))))),MIN((VLOOKUP($D50,$A$234:$C$241,3,0)),(CK50+CL50))*(IF($D50=6,CN50,((MIN((VLOOKUP($D50,$A$234:$E$241,5,0)),CN50)))))))))/IF(AND($D50=2,'ראשי-פרטים כלליים וריכוז הוצאות'!$D$66&lt;&gt;4),1.2,1)</f>
        <v>0</v>
      </c>
      <c r="CQ50" s="227"/>
      <c r="CR50" s="228"/>
      <c r="CS50" s="222"/>
      <c r="CT50" s="226"/>
      <c r="CU50" s="187">
        <f t="shared" si="15"/>
        <v>0</v>
      </c>
      <c r="CV50" s="15">
        <f>+(IF(OR($B50=0,$C50=0,$D50=0,$CQ$2&gt;$ES$1),0,IF(OR(CQ50=0,CS50=0,CT50=0),0,MIN((VLOOKUP($D50,$A$234:$C$241,3,0))*(IF($D50=6,CT50,CS50))*((MIN((VLOOKUP($D50,$A$234:$E$241,5,0)),(IF($D50=6,CS50,CT50))))),MIN((VLOOKUP($D50,$A$234:$C$241,3,0)),(CQ50+CR50))*(IF($D50=6,CT50,((MIN((VLOOKUP($D50,$A$234:$E$241,5,0)),CT50)))))))))/IF(AND($D50=2,'ראשי-פרטים כלליים וריכוז הוצאות'!$D$66&lt;&gt;4),1.2,1)</f>
        <v>0</v>
      </c>
      <c r="CW50" s="227"/>
      <c r="CX50" s="228"/>
      <c r="CY50" s="222"/>
      <c r="CZ50" s="226"/>
      <c r="DA50" s="187">
        <f t="shared" si="16"/>
        <v>0</v>
      </c>
      <c r="DB50" s="15">
        <f>+(IF(OR($B50=0,$C50=0,$D50=0,$CW$2&gt;$ES$1),0,IF(OR(CW50=0,CY50=0,CZ50=0),0,MIN((VLOOKUP($D50,$A$234:$C$241,3,0))*(IF($D50=6,CZ50,CY50))*((MIN((VLOOKUP($D50,$A$234:$E$241,5,0)),(IF($D50=6,CY50,CZ50))))),MIN((VLOOKUP($D50,$A$234:$C$241,3,0)),(CW50+CX50))*(IF($D50=6,CZ50,((MIN((VLOOKUP($D50,$A$234:$E$241,5,0)),CZ50)))))))))/IF(AND($D50=2,'ראשי-פרטים כלליים וריכוז הוצאות'!$D$66&lt;&gt;4),1.2,1)</f>
        <v>0</v>
      </c>
      <c r="DC50" s="227"/>
      <c r="DD50" s="228"/>
      <c r="DE50" s="222"/>
      <c r="DF50" s="226"/>
      <c r="DG50" s="187">
        <f t="shared" si="17"/>
        <v>0</v>
      </c>
      <c r="DH50" s="15">
        <f>+(IF(OR($B50=0,$C50=0,$D50=0,$DC$2&gt;$ES$1),0,IF(OR(DC50=0,DE50=0,DF50=0),0,MIN((VLOOKUP($D50,$A$234:$C$241,3,0))*(IF($D50=6,DF50,DE50))*((MIN((VLOOKUP($D50,$A$234:$E$241,5,0)),(IF($D50=6,DE50,DF50))))),MIN((VLOOKUP($D50,$A$234:$C$241,3,0)),(DC50+DD50))*(IF($D50=6,DF50,((MIN((VLOOKUP($D50,$A$234:$E$241,5,0)),DF50)))))))))/IF(AND($D50=2,'ראשי-פרטים כלליים וריכוז הוצאות'!$D$66&lt;&gt;4),1.2,1)</f>
        <v>0</v>
      </c>
      <c r="DI50" s="227"/>
      <c r="DJ50" s="228"/>
      <c r="DK50" s="222"/>
      <c r="DL50" s="226"/>
      <c r="DM50" s="187">
        <f t="shared" si="18"/>
        <v>0</v>
      </c>
      <c r="DN50" s="15">
        <f>+(IF(OR($B50=0,$C50=0,$D50=0,$DC$2&gt;$ES$1),0,IF(OR(DI50=0,DK50=0,DL50=0),0,MIN((VLOOKUP($D50,$A$234:$C$241,3,0))*(IF($D50=6,DL50,DK50))*((MIN((VLOOKUP($D50,$A$234:$E$241,5,0)),(IF($D50=6,DK50,DL50))))),MIN((VLOOKUP($D50,$A$234:$C$241,3,0)),(DI50+DJ50))*(IF($D50=6,DL50,((MIN((VLOOKUP($D50,$A$234:$E$241,5,0)),DL50)))))))))/IF(AND($D50=2,'ראשי-פרטים כלליים וריכוז הוצאות'!$D$66&lt;&gt;4),1.2,1)</f>
        <v>0</v>
      </c>
      <c r="DO50" s="227"/>
      <c r="DP50" s="228"/>
      <c r="DQ50" s="222"/>
      <c r="DR50" s="226"/>
      <c r="DS50" s="187">
        <f t="shared" si="19"/>
        <v>0</v>
      </c>
      <c r="DT50" s="15">
        <f>+(IF(OR($B50=0,$C50=0,$D50=0,$DC$2&gt;$ES$1),0,IF(OR(DO50=0,DQ50=0,DR50=0),0,MIN((VLOOKUP($D50,$A$234:$C$241,3,0))*(IF($D50=6,DR50,DQ50))*((MIN((VLOOKUP($D50,$A$234:$E$241,5,0)),(IF($D50=6,DQ50,DR50))))),MIN((VLOOKUP($D50,$A$234:$C$241,3,0)),(DO50+DP50))*(IF($D50=6,DR50,((MIN((VLOOKUP($D50,$A$234:$E$241,5,0)),DR50)))))))))/IF(AND($D50=2,'ראשי-פרטים כלליים וריכוז הוצאות'!$D$66&lt;&gt;4),1.2,1)</f>
        <v>0</v>
      </c>
      <c r="DU50" s="227"/>
      <c r="DV50" s="228"/>
      <c r="DW50" s="222"/>
      <c r="DX50" s="226"/>
      <c r="DY50" s="187">
        <f t="shared" si="20"/>
        <v>0</v>
      </c>
      <c r="DZ50" s="15">
        <f>+(IF(OR($B50=0,$C50=0,$D50=0,$DC$2&gt;$ES$1),0,IF(OR(DU50=0,DW50=0,DX50=0),0,MIN((VLOOKUP($D50,$A$234:$C$241,3,0))*(IF($D50=6,DX50,DW50))*((MIN((VLOOKUP($D50,$A$234:$E$241,5,0)),(IF($D50=6,DW50,DX50))))),MIN((VLOOKUP($D50,$A$234:$C$241,3,0)),(DU50+DV50))*(IF($D50=6,DX50,((MIN((VLOOKUP($D50,$A$234:$E$241,5,0)),DX50)))))))))/IF(AND($D50=2,'ראשי-פרטים כלליים וריכוז הוצאות'!$D$66&lt;&gt;4),1.2,1)</f>
        <v>0</v>
      </c>
      <c r="EA50" s="227"/>
      <c r="EB50" s="228"/>
      <c r="EC50" s="222"/>
      <c r="ED50" s="226"/>
      <c r="EE50" s="187">
        <f t="shared" si="21"/>
        <v>0</v>
      </c>
      <c r="EF50" s="15">
        <f>+(IF(OR($B50=0,$C50=0,$D50=0,$DC$2&gt;$ES$1),0,IF(OR(EA50=0,EC50=0,ED50=0),0,MIN((VLOOKUP($D50,$A$234:$C$241,3,0))*(IF($D50=6,ED50,EC50))*((MIN((VLOOKUP($D50,$A$234:$E$241,5,0)),(IF($D50=6,EC50,ED50))))),MIN((VLOOKUP($D50,$A$234:$C$241,3,0)),(EA50+EB50))*(IF($D50=6,ED50,((MIN((VLOOKUP($D50,$A$234:$E$241,5,0)),ED50)))))))))/IF(AND($D50=2,'ראשי-פרטים כלליים וריכוז הוצאות'!$D$66&lt;&gt;4),1.2,1)</f>
        <v>0</v>
      </c>
      <c r="EG50" s="227"/>
      <c r="EH50" s="228"/>
      <c r="EI50" s="222"/>
      <c r="EJ50" s="226"/>
      <c r="EK50" s="187">
        <f t="shared" si="22"/>
        <v>0</v>
      </c>
      <c r="EL50" s="15">
        <f>+(IF(OR($B50=0,$C50=0,$D50=0,$DC$2&gt;$ES$1),0,IF(OR(EG50=0,EI50=0,EJ50=0),0,MIN((VLOOKUP($D50,$A$234:$C$241,3,0))*(IF($D50=6,EJ50,EI50))*((MIN((VLOOKUP($D50,$A$234:$E$241,5,0)),(IF($D50=6,EI50,EJ50))))),MIN((VLOOKUP($D50,$A$234:$C$241,3,0)),(EG50+EH50))*(IF($D50=6,EJ50,((MIN((VLOOKUP($D50,$A$234:$E$241,5,0)),EJ50)))))))))/IF(AND($D50=2,'ראשי-פרטים כלליים וריכוז הוצאות'!$D$66&lt;&gt;4),1.2,1)</f>
        <v>0</v>
      </c>
      <c r="EM50" s="227"/>
      <c r="EN50" s="228"/>
      <c r="EO50" s="222"/>
      <c r="EP50" s="226"/>
      <c r="EQ50" s="187">
        <f t="shared" si="23"/>
        <v>0</v>
      </c>
      <c r="ER50" s="15">
        <f>+(IF(OR($B50=0,$C50=0,$D50=0,$DC$2&gt;$ES$1),0,IF(OR(EM50=0,EO50=0,EP50=0),0,MIN((VLOOKUP($D50,$A$234:$C$241,3,0))*(IF($D50=6,EP50,EO50))*((MIN((VLOOKUP($D50,$A$234:$E$241,5,0)),(IF($D50=6,EO50,EP50))))),MIN((VLOOKUP($D50,$A$234:$C$241,3,0)),(EM50+EN50))*(IF($D50=6,EP50,((MIN((VLOOKUP($D50,$A$234:$E$241,5,0)),EP50)))))))))/IF(AND($D50=2,'ראשי-פרטים כלליים וריכוז הוצאות'!$D$66&lt;&gt;4),1.2,1)</f>
        <v>0</v>
      </c>
      <c r="ES50" s="62">
        <f t="shared" si="24"/>
        <v>0</v>
      </c>
      <c r="ET50" s="183">
        <f t="shared" si="25"/>
        <v>9.9999999999999995E-7</v>
      </c>
      <c r="EU50" s="184">
        <f t="shared" si="26"/>
        <v>0</v>
      </c>
      <c r="EV50" s="62">
        <f t="shared" si="27"/>
        <v>0</v>
      </c>
      <c r="EW50" s="62">
        <v>0</v>
      </c>
      <c r="EX50" s="15">
        <f t="shared" si="28"/>
        <v>0</v>
      </c>
      <c r="EY50" s="219"/>
      <c r="EZ50" s="62">
        <f>MIN(EX50+EY50*ET50*ES50/$FA$1/IF(AND($D50=2,'ראשי-פרטים כלליים וריכוז הוצאות'!$D$66&lt;&gt;4),1.2,1),IF($D50&gt;0,VLOOKUP($D50,$A$234:$C$241,3,0)*12*EU50,0))</f>
        <v>0</v>
      </c>
      <c r="FA50" s="229"/>
      <c r="FB50" s="293">
        <f t="shared" si="29"/>
        <v>0</v>
      </c>
      <c r="FC50" s="296">
        <f t="shared" si="30"/>
        <v>0</v>
      </c>
      <c r="FD50" s="62">
        <f t="shared" si="31"/>
        <v>0</v>
      </c>
      <c r="FE50" s="62">
        <f t="shared" si="32"/>
        <v>0</v>
      </c>
      <c r="FF50" s="184">
        <f t="shared" si="33"/>
        <v>0</v>
      </c>
      <c r="FG50" s="62">
        <f t="shared" si="34"/>
        <v>0</v>
      </c>
      <c r="FH50" s="62">
        <f t="shared" si="35"/>
        <v>0</v>
      </c>
      <c r="FI50" s="274"/>
      <c r="FJ50" s="274"/>
      <c r="FK50" s="297"/>
    </row>
    <row r="51" spans="1:167" s="6" customFormat="1" ht="24" customHeight="1" x14ac:dyDescent="0.2">
      <c r="A51" s="112">
        <v>48</v>
      </c>
      <c r="B51" s="229"/>
      <c r="C51" s="229"/>
      <c r="D51" s="230"/>
      <c r="E51" s="220"/>
      <c r="F51" s="221"/>
      <c r="G51" s="222"/>
      <c r="H51" s="223"/>
      <c r="I51" s="187">
        <f t="shared" si="0"/>
        <v>0</v>
      </c>
      <c r="J51" s="15">
        <f>(IF(OR($B51=0,$C51=0,$D51=0,$E$2&gt;$ES$1),0,IF(OR($E51=0,$G51=0,$H51=0),0,MIN((VLOOKUP($D51,$A$234:$C$241,3,0))*(IF($D51=6,$H51,$G51))*((MIN((VLOOKUP($D51,$A$234:$E$241,5,0)),(IF($D51=6,$G51,$H51))))),MIN((VLOOKUP($D51,$A$234:$C$241,3,0)),($E51+$F51))*(IF($D51=6,$H51,((MIN((VLOOKUP($D51,$A$234:$E$241,5,0)),$H51)))))))))/IF(AND($D51=2,'ראשי-פרטים כלליים וריכוז הוצאות'!$D$66&lt;&gt;4),1.2,1)</f>
        <v>0</v>
      </c>
      <c r="K51" s="224"/>
      <c r="L51" s="225"/>
      <c r="M51" s="222"/>
      <c r="N51" s="226"/>
      <c r="O51" s="187">
        <f t="shared" si="1"/>
        <v>0</v>
      </c>
      <c r="P51" s="15">
        <f>+(IF(OR($B51=0,$C51=0,$D51=0,$K$2&gt;$ES$1),0,IF(OR($K51=0,$M51=0,$N51=0),0,MIN((VLOOKUP($D51,$A$234:$C$241,3,0))*(IF($D51=6,$N51,$M51))*((MIN((VLOOKUP($D51,$A$234:$E$241,5,0)),(IF($D51=6,$M51,$N51))))),MIN((VLOOKUP($D51,$A$234:$C$241,3,0)),($K51+$L51))*(IF($D51=6,$N51,((MIN((VLOOKUP($D51,$A$234:$E$241,5,0)),$N51)))))))))/IF(AND($D51=2,'ראשי-פרטים כלליים וריכוז הוצאות'!$D$66&lt;&gt;4),1.2,1)</f>
        <v>0</v>
      </c>
      <c r="Q51" s="227"/>
      <c r="R51" s="228"/>
      <c r="S51" s="222"/>
      <c r="T51" s="226"/>
      <c r="U51" s="187">
        <f t="shared" si="2"/>
        <v>0</v>
      </c>
      <c r="V51" s="15">
        <f>+(IF(OR($B51=0,$C51=0,$D51=0,$Q$2&gt;$ES$1),0,IF(OR(Q51=0,S51=0,T51=0),0,MIN((VLOOKUP($D51,$A$234:$C$241,3,0))*(IF($D51=6,T51,S51))*((MIN((VLOOKUP($D51,$A$234:$E$241,5,0)),(IF($D51=6,S51,T51))))),MIN((VLOOKUP($D51,$A$234:$C$241,3,0)),(Q51+R51))*(IF($D51=6,T51,((MIN((VLOOKUP($D51,$A$234:$E$241,5,0)),T51)))))))))/IF(AND($D51=2,'ראשי-פרטים כלליים וריכוז הוצאות'!$D$66&lt;&gt;4),1.2,1)</f>
        <v>0</v>
      </c>
      <c r="W51" s="220"/>
      <c r="X51" s="221"/>
      <c r="Y51" s="222"/>
      <c r="Z51" s="226"/>
      <c r="AA51" s="187">
        <f t="shared" si="3"/>
        <v>0</v>
      </c>
      <c r="AB51" s="15">
        <f>+(IF(OR($B51=0,$C51=0,$D51=0,$W$2&gt;$ES$1),0,IF(OR(W51=0,Y51=0,Z51=0),0,MIN((VLOOKUP($D51,$A$234:$C$241,3,0))*(IF($D51=6,Z51,Y51))*((MIN((VLOOKUP($D51,$A$234:$E$241,5,0)),(IF($D51=6,Y51,Z51))))),MIN((VLOOKUP($D51,$A$234:$C$241,3,0)),(W51+X51))*(IF($D51=6,Z51,((MIN((VLOOKUP($D51,$A$234:$E$241,5,0)),Z51)))))))))/IF(AND($D51=2,'ראשי-פרטים כלליים וריכוז הוצאות'!$D$66&lt;&gt;4),1.2,1)</f>
        <v>0</v>
      </c>
      <c r="AC51" s="224"/>
      <c r="AD51" s="225"/>
      <c r="AE51" s="222"/>
      <c r="AF51" s="226"/>
      <c r="AG51" s="187">
        <f t="shared" si="4"/>
        <v>0</v>
      </c>
      <c r="AH51" s="15">
        <f>+(IF(OR($B51=0,$C51=0,$D51=0,$AC$2&gt;$ES$1),0,IF(OR(AC51=0,AE51=0,AF51=0),0,MIN((VLOOKUP($D51,$A$234:$C$241,3,0))*(IF($D51=6,AF51,AE51))*((MIN((VLOOKUP($D51,$A$234:$E$241,5,0)),(IF($D51=6,AE51,AF51))))),MIN((VLOOKUP($D51,$A$234:$C$241,3,0)),(AC51+AD51))*(IF($D51=6,AF51,((MIN((VLOOKUP($D51,$A$234:$E$241,5,0)),AF51)))))))))/IF(AND($D51=2,'ראשי-פרטים כלליים וריכוז הוצאות'!$D$66&lt;&gt;4),1.2,1)</f>
        <v>0</v>
      </c>
      <c r="AI51" s="227"/>
      <c r="AJ51" s="228"/>
      <c r="AK51" s="222"/>
      <c r="AL51" s="226"/>
      <c r="AM51" s="187">
        <f t="shared" si="5"/>
        <v>0</v>
      </c>
      <c r="AN51" s="15">
        <f>+(IF(OR($B51=0,$C51=0,$D51=0,$AI$2&gt;$ES$1),0,IF(OR(AI51=0,AK51=0,AL51=0),0,MIN((VLOOKUP($D51,$A$234:$C$241,3,0))*(IF($D51=6,AL51,AK51))*((MIN((VLOOKUP($D51,$A$234:$E$241,5,0)),(IF($D51=6,AK51,AL51))))),MIN((VLOOKUP($D51,$A$234:$C$241,3,0)),(AI51+AJ51))*(IF($D51=6,AL51,((MIN((VLOOKUP($D51,$A$234:$E$241,5,0)),AL51)))))))))/IF(AND($D51=2,'ראשי-פרטים כלליים וריכוז הוצאות'!$D$66&lt;&gt;4),1.2,1)</f>
        <v>0</v>
      </c>
      <c r="AO51" s="220"/>
      <c r="AP51" s="221"/>
      <c r="AQ51" s="222"/>
      <c r="AR51" s="226"/>
      <c r="AS51" s="187">
        <f t="shared" si="6"/>
        <v>0</v>
      </c>
      <c r="AT51" s="15">
        <f>+(IF(OR($B51=0,$C51=0,$D51=0,$AO$2&gt;$ES$1),0,IF(OR(AO51=0,AQ51=0,AR51=0),0,MIN((VLOOKUP($D51,$A$234:$C$241,3,0))*(IF($D51=6,AR51,AQ51))*((MIN((VLOOKUP($D51,$A$234:$E$241,5,0)),(IF($D51=6,AQ51,AR51))))),MIN((VLOOKUP($D51,$A$234:$C$241,3,0)),(AO51+AP51))*(IF($D51=6,AR51,((MIN((VLOOKUP($D51,$A$234:$E$241,5,0)),AR51)))))))))/IF(AND($D51=2,'ראשי-פרטים כלליים וריכוז הוצאות'!$D$66&lt;&gt;4),1.2,1)</f>
        <v>0</v>
      </c>
      <c r="AU51" s="224"/>
      <c r="AV51" s="225"/>
      <c r="AW51" s="222"/>
      <c r="AX51" s="226"/>
      <c r="AY51" s="187">
        <f t="shared" si="7"/>
        <v>0</v>
      </c>
      <c r="AZ51" s="15">
        <f>+(IF(OR($B51=0,$C51=0,$D51=0,$AU$2&gt;$ES$1),0,IF(OR(AU51=0,AW51=0,AX51=0),0,MIN((VLOOKUP($D51,$A$234:$C$241,3,0))*(IF($D51=6,AX51,AW51))*((MIN((VLOOKUP($D51,$A$234:$E$241,5,0)),(IF($D51=6,AW51,AX51))))),MIN((VLOOKUP($D51,$A$234:$C$241,3,0)),(AU51+AV51))*(IF($D51=6,AX51,((MIN((VLOOKUP($D51,$A$234:$E$241,5,0)),AX51)))))))))/IF(AND($D51=2,'ראשי-פרטים כלליים וריכוז הוצאות'!$D$66&lt;&gt;4),1.2,1)</f>
        <v>0</v>
      </c>
      <c r="BA51" s="227"/>
      <c r="BB51" s="228"/>
      <c r="BC51" s="222"/>
      <c r="BD51" s="226"/>
      <c r="BE51" s="187">
        <f t="shared" si="8"/>
        <v>0</v>
      </c>
      <c r="BF51" s="15">
        <f>+(IF(OR($B51=0,$C51=0,$D51=0,$BA$2&gt;$ES$1),0,IF(OR(BA51=0,BC51=0,BD51=0),0,MIN((VLOOKUP($D51,$A$234:$C$241,3,0))*(IF($D51=6,BD51,BC51))*((MIN((VLOOKUP($D51,$A$234:$E$241,5,0)),(IF($D51=6,BC51,BD51))))),MIN((VLOOKUP($D51,$A$234:$C$241,3,0)),(BA51+BB51))*(IF($D51=6,BD51,((MIN((VLOOKUP($D51,$A$234:$E$241,5,0)),BD51)))))))))/IF(AND($D51=2,'ראשי-פרטים כלליים וריכוז הוצאות'!$D$66&lt;&gt;4),1.2,1)</f>
        <v>0</v>
      </c>
      <c r="BG51" s="227"/>
      <c r="BH51" s="228"/>
      <c r="BI51" s="222"/>
      <c r="BJ51" s="226"/>
      <c r="BK51" s="187">
        <f t="shared" si="9"/>
        <v>0</v>
      </c>
      <c r="BL51" s="15">
        <f>+(IF(OR($B51=0,$C51=0,$D51=0,$BG$2&gt;$ES$1),0,IF(OR(BG51=0,BI51=0,BJ51=0),0,MIN((VLOOKUP($D51,$A$234:$C$241,3,0))*(IF($D51=6,BJ51,BI51))*((MIN((VLOOKUP($D51,$A$234:$E$241,5,0)),(IF($D51=6,BI51,BJ51))))),MIN((VLOOKUP($D51,$A$234:$C$241,3,0)),(BG51+BH51))*(IF($D51=6,BJ51,((MIN((VLOOKUP($D51,$A$234:$E$241,5,0)),BJ51)))))))))/IF(AND($D51=2,'ראשי-פרטים כלליים וריכוז הוצאות'!$D$66&lt;&gt;4),1.2,1)</f>
        <v>0</v>
      </c>
      <c r="BM51" s="227"/>
      <c r="BN51" s="228"/>
      <c r="BO51" s="222"/>
      <c r="BP51" s="226"/>
      <c r="BQ51" s="187">
        <f t="shared" si="10"/>
        <v>0</v>
      </c>
      <c r="BR51" s="15">
        <f>+(IF(OR($B51=0,$C51=0,$D51=0,$BM$2&gt;$ES$1),0,IF(OR(BM51=0,BO51=0,BP51=0),0,MIN((VLOOKUP($D51,$A$234:$C$241,3,0))*(IF($D51=6,BP51,BO51))*((MIN((VLOOKUP($D51,$A$234:$E$241,5,0)),(IF($D51=6,BO51,BP51))))),MIN((VLOOKUP($D51,$A$234:$C$241,3,0)),(BM51+BN51))*(IF($D51=6,BP51,((MIN((VLOOKUP($D51,$A$234:$E$241,5,0)),BP51)))))))))/IF(AND($D51=2,'ראשי-פרטים כלליים וריכוז הוצאות'!$D$66&lt;&gt;4),1.2,1)</f>
        <v>0</v>
      </c>
      <c r="BS51" s="227"/>
      <c r="BT51" s="228"/>
      <c r="BU51" s="222"/>
      <c r="BV51" s="226"/>
      <c r="BW51" s="187">
        <f t="shared" si="11"/>
        <v>0</v>
      </c>
      <c r="BX51" s="15">
        <f>+(IF(OR($B51=0,$C51=0,$D51=0,$BS$2&gt;$ES$1),0,IF(OR(BS51=0,BU51=0,BV51=0),0,MIN((VLOOKUP($D51,$A$234:$C$241,3,0))*(IF($D51=6,BV51,BU51))*((MIN((VLOOKUP($D51,$A$234:$E$241,5,0)),(IF($D51=6,BU51,BV51))))),MIN((VLOOKUP($D51,$A$234:$C$241,3,0)),(BS51+BT51))*(IF($D51=6,BV51,((MIN((VLOOKUP($D51,$A$234:$E$241,5,0)),BV51)))))))))/IF(AND($D51=2,'ראשי-פרטים כלליים וריכוז הוצאות'!$D$66&lt;&gt;4),1.2,1)</f>
        <v>0</v>
      </c>
      <c r="BY51" s="227"/>
      <c r="BZ51" s="228"/>
      <c r="CA51" s="222"/>
      <c r="CB51" s="226"/>
      <c r="CC51" s="187">
        <f t="shared" si="12"/>
        <v>0</v>
      </c>
      <c r="CD51" s="15">
        <f>+(IF(OR($B51=0,$C51=0,$D51=0,$BY$2&gt;$ES$1),0,IF(OR(BY51=0,CA51=0,CB51=0),0,MIN((VLOOKUP($D51,$A$234:$C$241,3,0))*(IF($D51=6,CB51,CA51))*((MIN((VLOOKUP($D51,$A$234:$E$241,5,0)),(IF($D51=6,CA51,CB51))))),MIN((VLOOKUP($D51,$A$234:$C$241,3,0)),(BY51+BZ51))*(IF($D51=6,CB51,((MIN((VLOOKUP($D51,$A$234:$E$241,5,0)),CB51)))))))))/IF(AND($D51=2,'ראשי-פרטים כלליים וריכוז הוצאות'!$D$66&lt;&gt;4),1.2,1)</f>
        <v>0</v>
      </c>
      <c r="CE51" s="227"/>
      <c r="CF51" s="228"/>
      <c r="CG51" s="222"/>
      <c r="CH51" s="226"/>
      <c r="CI51" s="187">
        <f t="shared" si="13"/>
        <v>0</v>
      </c>
      <c r="CJ51" s="15">
        <f>+(IF(OR($B51=0,$C51=0,$D51=0,$CE$2&gt;$ES$1),0,IF(OR(CE51=0,CG51=0,CH51=0),0,MIN((VLOOKUP($D51,$A$234:$C$241,3,0))*(IF($D51=6,CH51,CG51))*((MIN((VLOOKUP($D51,$A$234:$E$241,5,0)),(IF($D51=6,CG51,CH51))))),MIN((VLOOKUP($D51,$A$234:$C$241,3,0)),(CE51+CF51))*(IF($D51=6,CH51,((MIN((VLOOKUP($D51,$A$234:$E$241,5,0)),CH51)))))))))/IF(AND($D51=2,'ראשי-פרטים כלליים וריכוז הוצאות'!$D$66&lt;&gt;4),1.2,1)</f>
        <v>0</v>
      </c>
      <c r="CK51" s="227"/>
      <c r="CL51" s="228"/>
      <c r="CM51" s="222"/>
      <c r="CN51" s="226"/>
      <c r="CO51" s="187">
        <f t="shared" si="14"/>
        <v>0</v>
      </c>
      <c r="CP51" s="15">
        <f>+(IF(OR($B51=0,$C51=0,$D51=0,$CK$2&gt;$ES$1),0,IF(OR(CK51=0,CM51=0,CN51=0),0,MIN((VLOOKUP($D51,$A$234:$C$241,3,0))*(IF($D51=6,CN51,CM51))*((MIN((VLOOKUP($D51,$A$234:$E$241,5,0)),(IF($D51=6,CM51,CN51))))),MIN((VLOOKUP($D51,$A$234:$C$241,3,0)),(CK51+CL51))*(IF($D51=6,CN51,((MIN((VLOOKUP($D51,$A$234:$E$241,5,0)),CN51)))))))))/IF(AND($D51=2,'ראשי-פרטים כלליים וריכוז הוצאות'!$D$66&lt;&gt;4),1.2,1)</f>
        <v>0</v>
      </c>
      <c r="CQ51" s="227"/>
      <c r="CR51" s="228"/>
      <c r="CS51" s="222"/>
      <c r="CT51" s="226"/>
      <c r="CU51" s="187">
        <f t="shared" si="15"/>
        <v>0</v>
      </c>
      <c r="CV51" s="15">
        <f>+(IF(OR($B51=0,$C51=0,$D51=0,$CQ$2&gt;$ES$1),0,IF(OR(CQ51=0,CS51=0,CT51=0),0,MIN((VLOOKUP($D51,$A$234:$C$241,3,0))*(IF($D51=6,CT51,CS51))*((MIN((VLOOKUP($D51,$A$234:$E$241,5,0)),(IF($D51=6,CS51,CT51))))),MIN((VLOOKUP($D51,$A$234:$C$241,3,0)),(CQ51+CR51))*(IF($D51=6,CT51,((MIN((VLOOKUP($D51,$A$234:$E$241,5,0)),CT51)))))))))/IF(AND($D51=2,'ראשי-פרטים כלליים וריכוז הוצאות'!$D$66&lt;&gt;4),1.2,1)</f>
        <v>0</v>
      </c>
      <c r="CW51" s="227"/>
      <c r="CX51" s="228"/>
      <c r="CY51" s="222"/>
      <c r="CZ51" s="226"/>
      <c r="DA51" s="187">
        <f t="shared" si="16"/>
        <v>0</v>
      </c>
      <c r="DB51" s="15">
        <f>+(IF(OR($B51=0,$C51=0,$D51=0,$CW$2&gt;$ES$1),0,IF(OR(CW51=0,CY51=0,CZ51=0),0,MIN((VLOOKUP($D51,$A$234:$C$241,3,0))*(IF($D51=6,CZ51,CY51))*((MIN((VLOOKUP($D51,$A$234:$E$241,5,0)),(IF($D51=6,CY51,CZ51))))),MIN((VLOOKUP($D51,$A$234:$C$241,3,0)),(CW51+CX51))*(IF($D51=6,CZ51,((MIN((VLOOKUP($D51,$A$234:$E$241,5,0)),CZ51)))))))))/IF(AND($D51=2,'ראשי-פרטים כלליים וריכוז הוצאות'!$D$66&lt;&gt;4),1.2,1)</f>
        <v>0</v>
      </c>
      <c r="DC51" s="227"/>
      <c r="DD51" s="228"/>
      <c r="DE51" s="222"/>
      <c r="DF51" s="226"/>
      <c r="DG51" s="187">
        <f t="shared" si="17"/>
        <v>0</v>
      </c>
      <c r="DH51" s="15">
        <f>+(IF(OR($B51=0,$C51=0,$D51=0,$DC$2&gt;$ES$1),0,IF(OR(DC51=0,DE51=0,DF51=0),0,MIN((VLOOKUP($D51,$A$234:$C$241,3,0))*(IF($D51=6,DF51,DE51))*((MIN((VLOOKUP($D51,$A$234:$E$241,5,0)),(IF($D51=6,DE51,DF51))))),MIN((VLOOKUP($D51,$A$234:$C$241,3,0)),(DC51+DD51))*(IF($D51=6,DF51,((MIN((VLOOKUP($D51,$A$234:$E$241,5,0)),DF51)))))))))/IF(AND($D51=2,'ראשי-פרטים כלליים וריכוז הוצאות'!$D$66&lt;&gt;4),1.2,1)</f>
        <v>0</v>
      </c>
      <c r="DI51" s="227"/>
      <c r="DJ51" s="228"/>
      <c r="DK51" s="222"/>
      <c r="DL51" s="226"/>
      <c r="DM51" s="187">
        <f t="shared" si="18"/>
        <v>0</v>
      </c>
      <c r="DN51" s="15">
        <f>+(IF(OR($B51=0,$C51=0,$D51=0,$DC$2&gt;$ES$1),0,IF(OR(DI51=0,DK51=0,DL51=0),0,MIN((VLOOKUP($D51,$A$234:$C$241,3,0))*(IF($D51=6,DL51,DK51))*((MIN((VLOOKUP($D51,$A$234:$E$241,5,0)),(IF($D51=6,DK51,DL51))))),MIN((VLOOKUP($D51,$A$234:$C$241,3,0)),(DI51+DJ51))*(IF($D51=6,DL51,((MIN((VLOOKUP($D51,$A$234:$E$241,5,0)),DL51)))))))))/IF(AND($D51=2,'ראשי-פרטים כלליים וריכוז הוצאות'!$D$66&lt;&gt;4),1.2,1)</f>
        <v>0</v>
      </c>
      <c r="DO51" s="227"/>
      <c r="DP51" s="228"/>
      <c r="DQ51" s="222"/>
      <c r="DR51" s="226"/>
      <c r="DS51" s="187">
        <f t="shared" si="19"/>
        <v>0</v>
      </c>
      <c r="DT51" s="15">
        <f>+(IF(OR($B51=0,$C51=0,$D51=0,$DC$2&gt;$ES$1),0,IF(OR(DO51=0,DQ51=0,DR51=0),0,MIN((VLOOKUP($D51,$A$234:$C$241,3,0))*(IF($D51=6,DR51,DQ51))*((MIN((VLOOKUP($D51,$A$234:$E$241,5,0)),(IF($D51=6,DQ51,DR51))))),MIN((VLOOKUP($D51,$A$234:$C$241,3,0)),(DO51+DP51))*(IF($D51=6,DR51,((MIN((VLOOKUP($D51,$A$234:$E$241,5,0)),DR51)))))))))/IF(AND($D51=2,'ראשי-פרטים כלליים וריכוז הוצאות'!$D$66&lt;&gt;4),1.2,1)</f>
        <v>0</v>
      </c>
      <c r="DU51" s="227"/>
      <c r="DV51" s="228"/>
      <c r="DW51" s="222"/>
      <c r="DX51" s="226"/>
      <c r="DY51" s="187">
        <f t="shared" si="20"/>
        <v>0</v>
      </c>
      <c r="DZ51" s="15">
        <f>+(IF(OR($B51=0,$C51=0,$D51=0,$DC$2&gt;$ES$1),0,IF(OR(DU51=0,DW51=0,DX51=0),0,MIN((VLOOKUP($D51,$A$234:$C$241,3,0))*(IF($D51=6,DX51,DW51))*((MIN((VLOOKUP($D51,$A$234:$E$241,5,0)),(IF($D51=6,DW51,DX51))))),MIN((VLOOKUP($D51,$A$234:$C$241,3,0)),(DU51+DV51))*(IF($D51=6,DX51,((MIN((VLOOKUP($D51,$A$234:$E$241,5,0)),DX51)))))))))/IF(AND($D51=2,'ראשי-פרטים כלליים וריכוז הוצאות'!$D$66&lt;&gt;4),1.2,1)</f>
        <v>0</v>
      </c>
      <c r="EA51" s="227"/>
      <c r="EB51" s="228"/>
      <c r="EC51" s="222"/>
      <c r="ED51" s="226"/>
      <c r="EE51" s="187">
        <f t="shared" si="21"/>
        <v>0</v>
      </c>
      <c r="EF51" s="15">
        <f>+(IF(OR($B51=0,$C51=0,$D51=0,$DC$2&gt;$ES$1),0,IF(OR(EA51=0,EC51=0,ED51=0),0,MIN((VLOOKUP($D51,$A$234:$C$241,3,0))*(IF($D51=6,ED51,EC51))*((MIN((VLOOKUP($D51,$A$234:$E$241,5,0)),(IF($D51=6,EC51,ED51))))),MIN((VLOOKUP($D51,$A$234:$C$241,3,0)),(EA51+EB51))*(IF($D51=6,ED51,((MIN((VLOOKUP($D51,$A$234:$E$241,5,0)),ED51)))))))))/IF(AND($D51=2,'ראשי-פרטים כלליים וריכוז הוצאות'!$D$66&lt;&gt;4),1.2,1)</f>
        <v>0</v>
      </c>
      <c r="EG51" s="227"/>
      <c r="EH51" s="228"/>
      <c r="EI51" s="222"/>
      <c r="EJ51" s="226"/>
      <c r="EK51" s="187">
        <f t="shared" si="22"/>
        <v>0</v>
      </c>
      <c r="EL51" s="15">
        <f>+(IF(OR($B51=0,$C51=0,$D51=0,$DC$2&gt;$ES$1),0,IF(OR(EG51=0,EI51=0,EJ51=0),0,MIN((VLOOKUP($D51,$A$234:$C$241,3,0))*(IF($D51=6,EJ51,EI51))*((MIN((VLOOKUP($D51,$A$234:$E$241,5,0)),(IF($D51=6,EI51,EJ51))))),MIN((VLOOKUP($D51,$A$234:$C$241,3,0)),(EG51+EH51))*(IF($D51=6,EJ51,((MIN((VLOOKUP($D51,$A$234:$E$241,5,0)),EJ51)))))))))/IF(AND($D51=2,'ראשי-פרטים כלליים וריכוז הוצאות'!$D$66&lt;&gt;4),1.2,1)</f>
        <v>0</v>
      </c>
      <c r="EM51" s="227"/>
      <c r="EN51" s="228"/>
      <c r="EO51" s="222"/>
      <c r="EP51" s="226"/>
      <c r="EQ51" s="187">
        <f t="shared" si="23"/>
        <v>0</v>
      </c>
      <c r="ER51" s="15">
        <f>+(IF(OR($B51=0,$C51=0,$D51=0,$DC$2&gt;$ES$1),0,IF(OR(EM51=0,EO51=0,EP51=0),0,MIN((VLOOKUP($D51,$A$234:$C$241,3,0))*(IF($D51=6,EP51,EO51))*((MIN((VLOOKUP($D51,$A$234:$E$241,5,0)),(IF($D51=6,EO51,EP51))))),MIN((VLOOKUP($D51,$A$234:$C$241,3,0)),(EM51+EN51))*(IF($D51=6,EP51,((MIN((VLOOKUP($D51,$A$234:$E$241,5,0)),EP51)))))))))/IF(AND($D51=2,'ראשי-פרטים כלליים וריכוז הוצאות'!$D$66&lt;&gt;4),1.2,1)</f>
        <v>0</v>
      </c>
      <c r="ES51" s="62">
        <f t="shared" si="24"/>
        <v>0</v>
      </c>
      <c r="ET51" s="183">
        <f t="shared" si="25"/>
        <v>9.9999999999999995E-7</v>
      </c>
      <c r="EU51" s="184">
        <f t="shared" si="26"/>
        <v>0</v>
      </c>
      <c r="EV51" s="62">
        <f t="shared" si="27"/>
        <v>0</v>
      </c>
      <c r="EW51" s="62">
        <v>0</v>
      </c>
      <c r="EX51" s="15">
        <f t="shared" si="28"/>
        <v>0</v>
      </c>
      <c r="EY51" s="219"/>
      <c r="EZ51" s="62">
        <f>MIN(EX51+EY51*ET51*ES51/$FA$1/IF(AND($D51=2,'ראשי-פרטים כלליים וריכוז הוצאות'!$D$66&lt;&gt;4),1.2,1),IF($D51&gt;0,VLOOKUP($D51,$A$234:$C$241,3,0)*12*EU51,0))</f>
        <v>0</v>
      </c>
      <c r="FA51" s="229"/>
      <c r="FB51" s="293">
        <f t="shared" si="29"/>
        <v>0</v>
      </c>
      <c r="FC51" s="296">
        <f t="shared" si="30"/>
        <v>0</v>
      </c>
      <c r="FD51" s="62">
        <f t="shared" si="31"/>
        <v>0</v>
      </c>
      <c r="FE51" s="62">
        <f t="shared" si="32"/>
        <v>0</v>
      </c>
      <c r="FF51" s="184">
        <f t="shared" si="33"/>
        <v>0</v>
      </c>
      <c r="FG51" s="62">
        <f t="shared" si="34"/>
        <v>0</v>
      </c>
      <c r="FH51" s="62">
        <f t="shared" si="35"/>
        <v>0</v>
      </c>
      <c r="FI51" s="274"/>
      <c r="FJ51" s="274"/>
      <c r="FK51" s="297"/>
    </row>
    <row r="52" spans="1:167" s="6" customFormat="1" ht="24" customHeight="1" x14ac:dyDescent="0.2">
      <c r="A52" s="112">
        <v>49</v>
      </c>
      <c r="B52" s="229"/>
      <c r="C52" s="229"/>
      <c r="D52" s="230"/>
      <c r="E52" s="220"/>
      <c r="F52" s="221"/>
      <c r="G52" s="222"/>
      <c r="H52" s="223"/>
      <c r="I52" s="187">
        <f t="shared" si="0"/>
        <v>0</v>
      </c>
      <c r="J52" s="15">
        <f>(IF(OR($B52=0,$C52=0,$D52=0,$E$2&gt;$ES$1),0,IF(OR($E52=0,$G52=0,$H52=0),0,MIN((VLOOKUP($D52,$A$234:$C$241,3,0))*(IF($D52=6,$H52,$G52))*((MIN((VLOOKUP($D52,$A$234:$E$241,5,0)),(IF($D52=6,$G52,$H52))))),MIN((VLOOKUP($D52,$A$234:$C$241,3,0)),($E52+$F52))*(IF($D52=6,$H52,((MIN((VLOOKUP($D52,$A$234:$E$241,5,0)),$H52)))))))))/IF(AND($D52=2,'ראשי-פרטים כלליים וריכוז הוצאות'!$D$66&lt;&gt;4),1.2,1)</f>
        <v>0</v>
      </c>
      <c r="K52" s="224"/>
      <c r="L52" s="225"/>
      <c r="M52" s="222"/>
      <c r="N52" s="226"/>
      <c r="O52" s="187">
        <f t="shared" si="1"/>
        <v>0</v>
      </c>
      <c r="P52" s="15">
        <f>+(IF(OR($B52=0,$C52=0,$D52=0,$K$2&gt;$ES$1),0,IF(OR($K52=0,$M52=0,$N52=0),0,MIN((VLOOKUP($D52,$A$234:$C$241,3,0))*(IF($D52=6,$N52,$M52))*((MIN((VLOOKUP($D52,$A$234:$E$241,5,0)),(IF($D52=6,$M52,$N52))))),MIN((VLOOKUP($D52,$A$234:$C$241,3,0)),($K52+$L52))*(IF($D52=6,$N52,((MIN((VLOOKUP($D52,$A$234:$E$241,5,0)),$N52)))))))))/IF(AND($D52=2,'ראשי-פרטים כלליים וריכוז הוצאות'!$D$66&lt;&gt;4),1.2,1)</f>
        <v>0</v>
      </c>
      <c r="Q52" s="227"/>
      <c r="R52" s="228"/>
      <c r="S52" s="222"/>
      <c r="T52" s="226"/>
      <c r="U52" s="187">
        <f t="shared" si="2"/>
        <v>0</v>
      </c>
      <c r="V52" s="15">
        <f>+(IF(OR($B52=0,$C52=0,$D52=0,$Q$2&gt;$ES$1),0,IF(OR(Q52=0,S52=0,T52=0),0,MIN((VLOOKUP($D52,$A$234:$C$241,3,0))*(IF($D52=6,T52,S52))*((MIN((VLOOKUP($D52,$A$234:$E$241,5,0)),(IF($D52=6,S52,T52))))),MIN((VLOOKUP($D52,$A$234:$C$241,3,0)),(Q52+R52))*(IF($D52=6,T52,((MIN((VLOOKUP($D52,$A$234:$E$241,5,0)),T52)))))))))/IF(AND($D52=2,'ראשי-פרטים כלליים וריכוז הוצאות'!$D$66&lt;&gt;4),1.2,1)</f>
        <v>0</v>
      </c>
      <c r="W52" s="220"/>
      <c r="X52" s="221"/>
      <c r="Y52" s="222"/>
      <c r="Z52" s="226"/>
      <c r="AA52" s="187">
        <f t="shared" si="3"/>
        <v>0</v>
      </c>
      <c r="AB52" s="15">
        <f>+(IF(OR($B52=0,$C52=0,$D52=0,$W$2&gt;$ES$1),0,IF(OR(W52=0,Y52=0,Z52=0),0,MIN((VLOOKUP($D52,$A$234:$C$241,3,0))*(IF($D52=6,Z52,Y52))*((MIN((VLOOKUP($D52,$A$234:$E$241,5,0)),(IF($D52=6,Y52,Z52))))),MIN((VLOOKUP($D52,$A$234:$C$241,3,0)),(W52+X52))*(IF($D52=6,Z52,((MIN((VLOOKUP($D52,$A$234:$E$241,5,0)),Z52)))))))))/IF(AND($D52=2,'ראשי-פרטים כלליים וריכוז הוצאות'!$D$66&lt;&gt;4),1.2,1)</f>
        <v>0</v>
      </c>
      <c r="AC52" s="224"/>
      <c r="AD52" s="225"/>
      <c r="AE52" s="222"/>
      <c r="AF52" s="226"/>
      <c r="AG52" s="187">
        <f t="shared" si="4"/>
        <v>0</v>
      </c>
      <c r="AH52" s="15">
        <f>+(IF(OR($B52=0,$C52=0,$D52=0,$AC$2&gt;$ES$1),0,IF(OR(AC52=0,AE52=0,AF52=0),0,MIN((VLOOKUP($D52,$A$234:$C$241,3,0))*(IF($D52=6,AF52,AE52))*((MIN((VLOOKUP($D52,$A$234:$E$241,5,0)),(IF($D52=6,AE52,AF52))))),MIN((VLOOKUP($D52,$A$234:$C$241,3,0)),(AC52+AD52))*(IF($D52=6,AF52,((MIN((VLOOKUP($D52,$A$234:$E$241,5,0)),AF52)))))))))/IF(AND($D52=2,'ראשי-פרטים כלליים וריכוז הוצאות'!$D$66&lt;&gt;4),1.2,1)</f>
        <v>0</v>
      </c>
      <c r="AI52" s="227"/>
      <c r="AJ52" s="228"/>
      <c r="AK52" s="222"/>
      <c r="AL52" s="226"/>
      <c r="AM52" s="187">
        <f t="shared" si="5"/>
        <v>0</v>
      </c>
      <c r="AN52" s="15">
        <f>+(IF(OR($B52=0,$C52=0,$D52=0,$AI$2&gt;$ES$1),0,IF(OR(AI52=0,AK52=0,AL52=0),0,MIN((VLOOKUP($D52,$A$234:$C$241,3,0))*(IF($D52=6,AL52,AK52))*((MIN((VLOOKUP($D52,$A$234:$E$241,5,0)),(IF($D52=6,AK52,AL52))))),MIN((VLOOKUP($D52,$A$234:$C$241,3,0)),(AI52+AJ52))*(IF($D52=6,AL52,((MIN((VLOOKUP($D52,$A$234:$E$241,5,0)),AL52)))))))))/IF(AND($D52=2,'ראשי-פרטים כלליים וריכוז הוצאות'!$D$66&lt;&gt;4),1.2,1)</f>
        <v>0</v>
      </c>
      <c r="AO52" s="220"/>
      <c r="AP52" s="221"/>
      <c r="AQ52" s="222"/>
      <c r="AR52" s="226"/>
      <c r="AS52" s="187">
        <f t="shared" si="6"/>
        <v>0</v>
      </c>
      <c r="AT52" s="15">
        <f>+(IF(OR($B52=0,$C52=0,$D52=0,$AO$2&gt;$ES$1),0,IF(OR(AO52=0,AQ52=0,AR52=0),0,MIN((VLOOKUP($D52,$A$234:$C$241,3,0))*(IF($D52=6,AR52,AQ52))*((MIN((VLOOKUP($D52,$A$234:$E$241,5,0)),(IF($D52=6,AQ52,AR52))))),MIN((VLOOKUP($D52,$A$234:$C$241,3,0)),(AO52+AP52))*(IF($D52=6,AR52,((MIN((VLOOKUP($D52,$A$234:$E$241,5,0)),AR52)))))))))/IF(AND($D52=2,'ראשי-פרטים כלליים וריכוז הוצאות'!$D$66&lt;&gt;4),1.2,1)</f>
        <v>0</v>
      </c>
      <c r="AU52" s="224"/>
      <c r="AV52" s="225"/>
      <c r="AW52" s="222"/>
      <c r="AX52" s="226"/>
      <c r="AY52" s="187">
        <f t="shared" si="7"/>
        <v>0</v>
      </c>
      <c r="AZ52" s="15">
        <f>+(IF(OR($B52=0,$C52=0,$D52=0,$AU$2&gt;$ES$1),0,IF(OR(AU52=0,AW52=0,AX52=0),0,MIN((VLOOKUP($D52,$A$234:$C$241,3,0))*(IF($D52=6,AX52,AW52))*((MIN((VLOOKUP($D52,$A$234:$E$241,5,0)),(IF($D52=6,AW52,AX52))))),MIN((VLOOKUP($D52,$A$234:$C$241,3,0)),(AU52+AV52))*(IF($D52=6,AX52,((MIN((VLOOKUP($D52,$A$234:$E$241,5,0)),AX52)))))))))/IF(AND($D52=2,'ראשי-פרטים כלליים וריכוז הוצאות'!$D$66&lt;&gt;4),1.2,1)</f>
        <v>0</v>
      </c>
      <c r="BA52" s="227"/>
      <c r="BB52" s="228"/>
      <c r="BC52" s="222"/>
      <c r="BD52" s="226"/>
      <c r="BE52" s="187">
        <f t="shared" si="8"/>
        <v>0</v>
      </c>
      <c r="BF52" s="15">
        <f>+(IF(OR($B52=0,$C52=0,$D52=0,$BA$2&gt;$ES$1),0,IF(OR(BA52=0,BC52=0,BD52=0),0,MIN((VLOOKUP($D52,$A$234:$C$241,3,0))*(IF($D52=6,BD52,BC52))*((MIN((VLOOKUP($D52,$A$234:$E$241,5,0)),(IF($D52=6,BC52,BD52))))),MIN((VLOOKUP($D52,$A$234:$C$241,3,0)),(BA52+BB52))*(IF($D52=6,BD52,((MIN((VLOOKUP($D52,$A$234:$E$241,5,0)),BD52)))))))))/IF(AND($D52=2,'ראשי-פרטים כלליים וריכוז הוצאות'!$D$66&lt;&gt;4),1.2,1)</f>
        <v>0</v>
      </c>
      <c r="BG52" s="227"/>
      <c r="BH52" s="228"/>
      <c r="BI52" s="222"/>
      <c r="BJ52" s="226"/>
      <c r="BK52" s="187">
        <f t="shared" si="9"/>
        <v>0</v>
      </c>
      <c r="BL52" s="15">
        <f>+(IF(OR($B52=0,$C52=0,$D52=0,$BG$2&gt;$ES$1),0,IF(OR(BG52=0,BI52=0,BJ52=0),0,MIN((VLOOKUP($D52,$A$234:$C$241,3,0))*(IF($D52=6,BJ52,BI52))*((MIN((VLOOKUP($D52,$A$234:$E$241,5,0)),(IF($D52=6,BI52,BJ52))))),MIN((VLOOKUP($D52,$A$234:$C$241,3,0)),(BG52+BH52))*(IF($D52=6,BJ52,((MIN((VLOOKUP($D52,$A$234:$E$241,5,0)),BJ52)))))))))/IF(AND($D52=2,'ראשי-פרטים כלליים וריכוז הוצאות'!$D$66&lt;&gt;4),1.2,1)</f>
        <v>0</v>
      </c>
      <c r="BM52" s="227"/>
      <c r="BN52" s="228"/>
      <c r="BO52" s="222"/>
      <c r="BP52" s="226"/>
      <c r="BQ52" s="187">
        <f t="shared" si="10"/>
        <v>0</v>
      </c>
      <c r="BR52" s="15">
        <f>+(IF(OR($B52=0,$C52=0,$D52=0,$BM$2&gt;$ES$1),0,IF(OR(BM52=0,BO52=0,BP52=0),0,MIN((VLOOKUP($D52,$A$234:$C$241,3,0))*(IF($D52=6,BP52,BO52))*((MIN((VLOOKUP($D52,$A$234:$E$241,5,0)),(IF($D52=6,BO52,BP52))))),MIN((VLOOKUP($D52,$A$234:$C$241,3,0)),(BM52+BN52))*(IF($D52=6,BP52,((MIN((VLOOKUP($D52,$A$234:$E$241,5,0)),BP52)))))))))/IF(AND($D52=2,'ראשי-פרטים כלליים וריכוז הוצאות'!$D$66&lt;&gt;4),1.2,1)</f>
        <v>0</v>
      </c>
      <c r="BS52" s="227"/>
      <c r="BT52" s="228"/>
      <c r="BU52" s="222"/>
      <c r="BV52" s="226"/>
      <c r="BW52" s="187">
        <f t="shared" si="11"/>
        <v>0</v>
      </c>
      <c r="BX52" s="15">
        <f>+(IF(OR($B52=0,$C52=0,$D52=0,$BS$2&gt;$ES$1),0,IF(OR(BS52=0,BU52=0,BV52=0),0,MIN((VLOOKUP($D52,$A$234:$C$241,3,0))*(IF($D52=6,BV52,BU52))*((MIN((VLOOKUP($D52,$A$234:$E$241,5,0)),(IF($D52=6,BU52,BV52))))),MIN((VLOOKUP($D52,$A$234:$C$241,3,0)),(BS52+BT52))*(IF($D52=6,BV52,((MIN((VLOOKUP($D52,$A$234:$E$241,5,0)),BV52)))))))))/IF(AND($D52=2,'ראשי-פרטים כלליים וריכוז הוצאות'!$D$66&lt;&gt;4),1.2,1)</f>
        <v>0</v>
      </c>
      <c r="BY52" s="227"/>
      <c r="BZ52" s="228"/>
      <c r="CA52" s="222"/>
      <c r="CB52" s="226"/>
      <c r="CC52" s="187">
        <f t="shared" si="12"/>
        <v>0</v>
      </c>
      <c r="CD52" s="15">
        <f>+(IF(OR($B52=0,$C52=0,$D52=0,$BY$2&gt;$ES$1),0,IF(OR(BY52=0,CA52=0,CB52=0),0,MIN((VLOOKUP($D52,$A$234:$C$241,3,0))*(IF($D52=6,CB52,CA52))*((MIN((VLOOKUP($D52,$A$234:$E$241,5,0)),(IF($D52=6,CA52,CB52))))),MIN((VLOOKUP($D52,$A$234:$C$241,3,0)),(BY52+BZ52))*(IF($D52=6,CB52,((MIN((VLOOKUP($D52,$A$234:$E$241,5,0)),CB52)))))))))/IF(AND($D52=2,'ראשי-פרטים כלליים וריכוז הוצאות'!$D$66&lt;&gt;4),1.2,1)</f>
        <v>0</v>
      </c>
      <c r="CE52" s="227"/>
      <c r="CF52" s="228"/>
      <c r="CG52" s="222"/>
      <c r="CH52" s="226"/>
      <c r="CI52" s="187">
        <f t="shared" si="13"/>
        <v>0</v>
      </c>
      <c r="CJ52" s="15">
        <f>+(IF(OR($B52=0,$C52=0,$D52=0,$CE$2&gt;$ES$1),0,IF(OR(CE52=0,CG52=0,CH52=0),0,MIN((VLOOKUP($D52,$A$234:$C$241,3,0))*(IF($D52=6,CH52,CG52))*((MIN((VLOOKUP($D52,$A$234:$E$241,5,0)),(IF($D52=6,CG52,CH52))))),MIN((VLOOKUP($D52,$A$234:$C$241,3,0)),(CE52+CF52))*(IF($D52=6,CH52,((MIN((VLOOKUP($D52,$A$234:$E$241,5,0)),CH52)))))))))/IF(AND($D52=2,'ראשי-פרטים כלליים וריכוז הוצאות'!$D$66&lt;&gt;4),1.2,1)</f>
        <v>0</v>
      </c>
      <c r="CK52" s="227"/>
      <c r="CL52" s="228"/>
      <c r="CM52" s="222"/>
      <c r="CN52" s="226"/>
      <c r="CO52" s="187">
        <f t="shared" si="14"/>
        <v>0</v>
      </c>
      <c r="CP52" s="15">
        <f>+(IF(OR($B52=0,$C52=0,$D52=0,$CK$2&gt;$ES$1),0,IF(OR(CK52=0,CM52=0,CN52=0),0,MIN((VLOOKUP($D52,$A$234:$C$241,3,0))*(IF($D52=6,CN52,CM52))*((MIN((VLOOKUP($D52,$A$234:$E$241,5,0)),(IF($D52=6,CM52,CN52))))),MIN((VLOOKUP($D52,$A$234:$C$241,3,0)),(CK52+CL52))*(IF($D52=6,CN52,((MIN((VLOOKUP($D52,$A$234:$E$241,5,0)),CN52)))))))))/IF(AND($D52=2,'ראשי-פרטים כלליים וריכוז הוצאות'!$D$66&lt;&gt;4),1.2,1)</f>
        <v>0</v>
      </c>
      <c r="CQ52" s="227"/>
      <c r="CR52" s="228"/>
      <c r="CS52" s="222"/>
      <c r="CT52" s="226"/>
      <c r="CU52" s="187">
        <f t="shared" si="15"/>
        <v>0</v>
      </c>
      <c r="CV52" s="15">
        <f>+(IF(OR($B52=0,$C52=0,$D52=0,$CQ$2&gt;$ES$1),0,IF(OR(CQ52=0,CS52=0,CT52=0),0,MIN((VLOOKUP($D52,$A$234:$C$241,3,0))*(IF($D52=6,CT52,CS52))*((MIN((VLOOKUP($D52,$A$234:$E$241,5,0)),(IF($D52=6,CS52,CT52))))),MIN((VLOOKUP($D52,$A$234:$C$241,3,0)),(CQ52+CR52))*(IF($D52=6,CT52,((MIN((VLOOKUP($D52,$A$234:$E$241,5,0)),CT52)))))))))/IF(AND($D52=2,'ראשי-פרטים כלליים וריכוז הוצאות'!$D$66&lt;&gt;4),1.2,1)</f>
        <v>0</v>
      </c>
      <c r="CW52" s="227"/>
      <c r="CX52" s="228"/>
      <c r="CY52" s="222"/>
      <c r="CZ52" s="226"/>
      <c r="DA52" s="187">
        <f t="shared" si="16"/>
        <v>0</v>
      </c>
      <c r="DB52" s="15">
        <f>+(IF(OR($B52=0,$C52=0,$D52=0,$CW$2&gt;$ES$1),0,IF(OR(CW52=0,CY52=0,CZ52=0),0,MIN((VLOOKUP($D52,$A$234:$C$241,3,0))*(IF($D52=6,CZ52,CY52))*((MIN((VLOOKUP($D52,$A$234:$E$241,5,0)),(IF($D52=6,CY52,CZ52))))),MIN((VLOOKUP($D52,$A$234:$C$241,3,0)),(CW52+CX52))*(IF($D52=6,CZ52,((MIN((VLOOKUP($D52,$A$234:$E$241,5,0)),CZ52)))))))))/IF(AND($D52=2,'ראשי-פרטים כלליים וריכוז הוצאות'!$D$66&lt;&gt;4),1.2,1)</f>
        <v>0</v>
      </c>
      <c r="DC52" s="227"/>
      <c r="DD52" s="228"/>
      <c r="DE52" s="222"/>
      <c r="DF52" s="226"/>
      <c r="DG52" s="187">
        <f t="shared" si="17"/>
        <v>0</v>
      </c>
      <c r="DH52" s="15">
        <f>+(IF(OR($B52=0,$C52=0,$D52=0,$DC$2&gt;$ES$1),0,IF(OR(DC52=0,DE52=0,DF52=0),0,MIN((VLOOKUP($D52,$A$234:$C$241,3,0))*(IF($D52=6,DF52,DE52))*((MIN((VLOOKUP($D52,$A$234:$E$241,5,0)),(IF($D52=6,DE52,DF52))))),MIN((VLOOKUP($D52,$A$234:$C$241,3,0)),(DC52+DD52))*(IF($D52=6,DF52,((MIN((VLOOKUP($D52,$A$234:$E$241,5,0)),DF52)))))))))/IF(AND($D52=2,'ראשי-פרטים כלליים וריכוז הוצאות'!$D$66&lt;&gt;4),1.2,1)</f>
        <v>0</v>
      </c>
      <c r="DI52" s="227"/>
      <c r="DJ52" s="228"/>
      <c r="DK52" s="222"/>
      <c r="DL52" s="226"/>
      <c r="DM52" s="187">
        <f t="shared" si="18"/>
        <v>0</v>
      </c>
      <c r="DN52" s="15">
        <f>+(IF(OR($B52=0,$C52=0,$D52=0,$DC$2&gt;$ES$1),0,IF(OR(DI52=0,DK52=0,DL52=0),0,MIN((VLOOKUP($D52,$A$234:$C$241,3,0))*(IF($D52=6,DL52,DK52))*((MIN((VLOOKUP($D52,$A$234:$E$241,5,0)),(IF($D52=6,DK52,DL52))))),MIN((VLOOKUP($D52,$A$234:$C$241,3,0)),(DI52+DJ52))*(IF($D52=6,DL52,((MIN((VLOOKUP($D52,$A$234:$E$241,5,0)),DL52)))))))))/IF(AND($D52=2,'ראשי-פרטים כלליים וריכוז הוצאות'!$D$66&lt;&gt;4),1.2,1)</f>
        <v>0</v>
      </c>
      <c r="DO52" s="227"/>
      <c r="DP52" s="228"/>
      <c r="DQ52" s="222"/>
      <c r="DR52" s="226"/>
      <c r="DS52" s="187">
        <f t="shared" si="19"/>
        <v>0</v>
      </c>
      <c r="DT52" s="15">
        <f>+(IF(OR($B52=0,$C52=0,$D52=0,$DC$2&gt;$ES$1),0,IF(OR(DO52=0,DQ52=0,DR52=0),0,MIN((VLOOKUP($D52,$A$234:$C$241,3,0))*(IF($D52=6,DR52,DQ52))*((MIN((VLOOKUP($D52,$A$234:$E$241,5,0)),(IF($D52=6,DQ52,DR52))))),MIN((VLOOKUP($D52,$A$234:$C$241,3,0)),(DO52+DP52))*(IF($D52=6,DR52,((MIN((VLOOKUP($D52,$A$234:$E$241,5,0)),DR52)))))))))/IF(AND($D52=2,'ראשי-פרטים כלליים וריכוז הוצאות'!$D$66&lt;&gt;4),1.2,1)</f>
        <v>0</v>
      </c>
      <c r="DU52" s="227"/>
      <c r="DV52" s="228"/>
      <c r="DW52" s="222"/>
      <c r="DX52" s="226"/>
      <c r="DY52" s="187">
        <f t="shared" si="20"/>
        <v>0</v>
      </c>
      <c r="DZ52" s="15">
        <f>+(IF(OR($B52=0,$C52=0,$D52=0,$DC$2&gt;$ES$1),0,IF(OR(DU52=0,DW52=0,DX52=0),0,MIN((VLOOKUP($D52,$A$234:$C$241,3,0))*(IF($D52=6,DX52,DW52))*((MIN((VLOOKUP($D52,$A$234:$E$241,5,0)),(IF($D52=6,DW52,DX52))))),MIN((VLOOKUP($D52,$A$234:$C$241,3,0)),(DU52+DV52))*(IF($D52=6,DX52,((MIN((VLOOKUP($D52,$A$234:$E$241,5,0)),DX52)))))))))/IF(AND($D52=2,'ראשי-פרטים כלליים וריכוז הוצאות'!$D$66&lt;&gt;4),1.2,1)</f>
        <v>0</v>
      </c>
      <c r="EA52" s="227"/>
      <c r="EB52" s="228"/>
      <c r="EC52" s="222"/>
      <c r="ED52" s="226"/>
      <c r="EE52" s="187">
        <f t="shared" si="21"/>
        <v>0</v>
      </c>
      <c r="EF52" s="15">
        <f>+(IF(OR($B52=0,$C52=0,$D52=0,$DC$2&gt;$ES$1),0,IF(OR(EA52=0,EC52=0,ED52=0),0,MIN((VLOOKUP($D52,$A$234:$C$241,3,0))*(IF($D52=6,ED52,EC52))*((MIN((VLOOKUP($D52,$A$234:$E$241,5,0)),(IF($D52=6,EC52,ED52))))),MIN((VLOOKUP($D52,$A$234:$C$241,3,0)),(EA52+EB52))*(IF($D52=6,ED52,((MIN((VLOOKUP($D52,$A$234:$E$241,5,0)),ED52)))))))))/IF(AND($D52=2,'ראשי-פרטים כלליים וריכוז הוצאות'!$D$66&lt;&gt;4),1.2,1)</f>
        <v>0</v>
      </c>
      <c r="EG52" s="227"/>
      <c r="EH52" s="228"/>
      <c r="EI52" s="222"/>
      <c r="EJ52" s="226"/>
      <c r="EK52" s="187">
        <f t="shared" si="22"/>
        <v>0</v>
      </c>
      <c r="EL52" s="15">
        <f>+(IF(OR($B52=0,$C52=0,$D52=0,$DC$2&gt;$ES$1),0,IF(OR(EG52=0,EI52=0,EJ52=0),0,MIN((VLOOKUP($D52,$A$234:$C$241,3,0))*(IF($D52=6,EJ52,EI52))*((MIN((VLOOKUP($D52,$A$234:$E$241,5,0)),(IF($D52=6,EI52,EJ52))))),MIN((VLOOKUP($D52,$A$234:$C$241,3,0)),(EG52+EH52))*(IF($D52=6,EJ52,((MIN((VLOOKUP($D52,$A$234:$E$241,5,0)),EJ52)))))))))/IF(AND($D52=2,'ראשי-פרטים כלליים וריכוז הוצאות'!$D$66&lt;&gt;4),1.2,1)</f>
        <v>0</v>
      </c>
      <c r="EM52" s="227"/>
      <c r="EN52" s="228"/>
      <c r="EO52" s="222"/>
      <c r="EP52" s="226"/>
      <c r="EQ52" s="187">
        <f t="shared" si="23"/>
        <v>0</v>
      </c>
      <c r="ER52" s="15">
        <f>+(IF(OR($B52=0,$C52=0,$D52=0,$DC$2&gt;$ES$1),0,IF(OR(EM52=0,EO52=0,EP52=0),0,MIN((VLOOKUP($D52,$A$234:$C$241,3,0))*(IF($D52=6,EP52,EO52))*((MIN((VLOOKUP($D52,$A$234:$E$241,5,0)),(IF($D52=6,EO52,EP52))))),MIN((VLOOKUP($D52,$A$234:$C$241,3,0)),(EM52+EN52))*(IF($D52=6,EP52,((MIN((VLOOKUP($D52,$A$234:$E$241,5,0)),EP52)))))))))/IF(AND($D52=2,'ראשי-פרטים כלליים וריכוז הוצאות'!$D$66&lt;&gt;4),1.2,1)</f>
        <v>0</v>
      </c>
      <c r="ES52" s="62">
        <f t="shared" si="24"/>
        <v>0</v>
      </c>
      <c r="ET52" s="183">
        <f t="shared" si="25"/>
        <v>9.9999999999999995E-7</v>
      </c>
      <c r="EU52" s="184">
        <f t="shared" si="26"/>
        <v>0</v>
      </c>
      <c r="EV52" s="62">
        <f t="shared" si="27"/>
        <v>0</v>
      </c>
      <c r="EW52" s="62">
        <v>0</v>
      </c>
      <c r="EX52" s="15">
        <f t="shared" si="28"/>
        <v>0</v>
      </c>
      <c r="EY52" s="219"/>
      <c r="EZ52" s="62">
        <f>MIN(EX52+EY52*ET52*ES52/$FA$1/IF(AND($D52=2,'ראשי-פרטים כלליים וריכוז הוצאות'!$D$66&lt;&gt;4),1.2,1),IF($D52&gt;0,VLOOKUP($D52,$A$234:$C$241,3,0)*12*EU52,0))</f>
        <v>0</v>
      </c>
      <c r="FA52" s="229"/>
      <c r="FB52" s="293">
        <f t="shared" si="29"/>
        <v>0</v>
      </c>
      <c r="FC52" s="296">
        <f t="shared" si="30"/>
        <v>0</v>
      </c>
      <c r="FD52" s="62">
        <f t="shared" si="31"/>
        <v>0</v>
      </c>
      <c r="FE52" s="62">
        <f t="shared" si="32"/>
        <v>0</v>
      </c>
      <c r="FF52" s="184">
        <f t="shared" si="33"/>
        <v>0</v>
      </c>
      <c r="FG52" s="62">
        <f t="shared" si="34"/>
        <v>0</v>
      </c>
      <c r="FH52" s="62">
        <f t="shared" si="35"/>
        <v>0</v>
      </c>
      <c r="FI52" s="274"/>
      <c r="FJ52" s="274"/>
      <c r="FK52" s="297"/>
    </row>
    <row r="53" spans="1:167" s="6" customFormat="1" ht="24" customHeight="1" thickBot="1" x14ac:dyDescent="0.25">
      <c r="A53" s="112">
        <v>50</v>
      </c>
      <c r="B53" s="229"/>
      <c r="C53" s="229"/>
      <c r="D53" s="230"/>
      <c r="E53" s="220"/>
      <c r="F53" s="221"/>
      <c r="G53" s="222"/>
      <c r="H53" s="223"/>
      <c r="I53" s="187">
        <f t="shared" si="0"/>
        <v>0</v>
      </c>
      <c r="J53" s="15">
        <f>(IF(OR($B53=0,$C53=0,$D53=0,$E$2&gt;$ES$1),0,IF(OR($E53=0,$G53=0,$H53=0),0,MIN((VLOOKUP($D53,$A$234:$C$241,3,0))*(IF($D53=6,$H53,$G53))*((MIN((VLOOKUP($D53,$A$234:$E$241,5,0)),(IF($D53=6,$G53,$H53))))),MIN((VLOOKUP($D53,$A$234:$C$241,3,0)),($E53+$F53))*(IF($D53=6,$H53,((MIN((VLOOKUP($D53,$A$234:$E$241,5,0)),$H53)))))))))/IF(AND($D53=2,'ראשי-פרטים כלליים וריכוז הוצאות'!$D$66&lt;&gt;4),1.2,1)</f>
        <v>0</v>
      </c>
      <c r="K53" s="224"/>
      <c r="L53" s="225"/>
      <c r="M53" s="222"/>
      <c r="N53" s="226"/>
      <c r="O53" s="187">
        <f t="shared" si="1"/>
        <v>0</v>
      </c>
      <c r="P53" s="15">
        <f>+(IF(OR($B53=0,$C53=0,$D53=0,$K$2&gt;$ES$1),0,IF(OR($K53=0,$M53=0,$N53=0),0,MIN((VLOOKUP($D53,$A$234:$C$241,3,0))*(IF($D53=6,$N53,$M53))*((MIN((VLOOKUP($D53,$A$234:$E$241,5,0)),(IF($D53=6,$M53,$N53))))),MIN((VLOOKUP($D53,$A$234:$C$241,3,0)),($K53+$L53))*(IF($D53=6,$N53,((MIN((VLOOKUP($D53,$A$234:$E$241,5,0)),$N53)))))))))/IF(AND($D53=2,'ראשי-פרטים כלליים וריכוז הוצאות'!$D$66&lt;&gt;4),1.2,1)</f>
        <v>0</v>
      </c>
      <c r="Q53" s="227"/>
      <c r="R53" s="228"/>
      <c r="S53" s="222"/>
      <c r="T53" s="226"/>
      <c r="U53" s="187">
        <f t="shared" si="2"/>
        <v>0</v>
      </c>
      <c r="V53" s="15">
        <f>+(IF(OR($B53=0,$C53=0,$D53=0,$Q$2&gt;$ES$1),0,IF(OR(Q53=0,S53=0,T53=0),0,MIN((VLOOKUP($D53,$A$234:$C$241,3,0))*(IF($D53=6,T53,S53))*((MIN((VLOOKUP($D53,$A$234:$E$241,5,0)),(IF($D53=6,S53,T53))))),MIN((VLOOKUP($D53,$A$234:$C$241,3,0)),(Q53+R53))*(IF($D53=6,T53,((MIN((VLOOKUP($D53,$A$234:$E$241,5,0)),T53)))))))))/IF(AND($D53=2,'ראשי-פרטים כלליים וריכוז הוצאות'!$D$66&lt;&gt;4),1.2,1)</f>
        <v>0</v>
      </c>
      <c r="W53" s="220"/>
      <c r="X53" s="221"/>
      <c r="Y53" s="222"/>
      <c r="Z53" s="226"/>
      <c r="AA53" s="187">
        <f t="shared" si="3"/>
        <v>0</v>
      </c>
      <c r="AB53" s="15">
        <f>+(IF(OR($B53=0,$C53=0,$D53=0,$W$2&gt;$ES$1),0,IF(OR(W53=0,Y53=0,Z53=0),0,MIN((VLOOKUP($D53,$A$234:$C$241,3,0))*(IF($D53=6,Z53,Y53))*((MIN((VLOOKUP($D53,$A$234:$E$241,5,0)),(IF($D53=6,Y53,Z53))))),MIN((VLOOKUP($D53,$A$234:$C$241,3,0)),(W53+X53))*(IF($D53=6,Z53,((MIN((VLOOKUP($D53,$A$234:$E$241,5,0)),Z53)))))))))/IF(AND($D53=2,'ראשי-פרטים כלליים וריכוז הוצאות'!$D$66&lt;&gt;4),1.2,1)</f>
        <v>0</v>
      </c>
      <c r="AC53" s="224"/>
      <c r="AD53" s="225"/>
      <c r="AE53" s="222"/>
      <c r="AF53" s="226"/>
      <c r="AG53" s="187">
        <f t="shared" si="4"/>
        <v>0</v>
      </c>
      <c r="AH53" s="15">
        <f>+(IF(OR($B53=0,$C53=0,$D53=0,$AC$2&gt;$ES$1),0,IF(OR(AC53=0,AE53=0,AF53=0),0,MIN((VLOOKUP($D53,$A$234:$C$241,3,0))*(IF($D53=6,AF53,AE53))*((MIN((VLOOKUP($D53,$A$234:$E$241,5,0)),(IF($D53=6,AE53,AF53))))),MIN((VLOOKUP($D53,$A$234:$C$241,3,0)),(AC53+AD53))*(IF($D53=6,AF53,((MIN((VLOOKUP($D53,$A$234:$E$241,5,0)),AF53)))))))))/IF(AND($D53=2,'ראשי-פרטים כלליים וריכוז הוצאות'!$D$66&lt;&gt;4),1.2,1)</f>
        <v>0</v>
      </c>
      <c r="AI53" s="227"/>
      <c r="AJ53" s="228"/>
      <c r="AK53" s="222"/>
      <c r="AL53" s="226"/>
      <c r="AM53" s="187">
        <f t="shared" si="5"/>
        <v>0</v>
      </c>
      <c r="AN53" s="15">
        <f>+(IF(OR($B53=0,$C53=0,$D53=0,$AI$2&gt;$ES$1),0,IF(OR(AI53=0,AK53=0,AL53=0),0,MIN((VLOOKUP($D53,$A$234:$C$241,3,0))*(IF($D53=6,AL53,AK53))*((MIN((VLOOKUP($D53,$A$234:$E$241,5,0)),(IF($D53=6,AK53,AL53))))),MIN((VLOOKUP($D53,$A$234:$C$241,3,0)),(AI53+AJ53))*(IF($D53=6,AL53,((MIN((VLOOKUP($D53,$A$234:$E$241,5,0)),AL53)))))))))/IF(AND($D53=2,'ראשי-פרטים כלליים וריכוז הוצאות'!$D$66&lt;&gt;4),1.2,1)</f>
        <v>0</v>
      </c>
      <c r="AO53" s="220"/>
      <c r="AP53" s="221"/>
      <c r="AQ53" s="222"/>
      <c r="AR53" s="226"/>
      <c r="AS53" s="187">
        <f t="shared" si="6"/>
        <v>0</v>
      </c>
      <c r="AT53" s="15">
        <f>+(IF(OR($B53=0,$C53=0,$D53=0,$AO$2&gt;$ES$1),0,IF(OR(AO53=0,AQ53=0,AR53=0),0,MIN((VLOOKUP($D53,$A$234:$C$241,3,0))*(IF($D53=6,AR53,AQ53))*((MIN((VLOOKUP($D53,$A$234:$E$241,5,0)),(IF($D53=6,AQ53,AR53))))),MIN((VLOOKUP($D53,$A$234:$C$241,3,0)),(AO53+AP53))*(IF($D53=6,AR53,((MIN((VLOOKUP($D53,$A$234:$E$241,5,0)),AR53)))))))))/IF(AND($D53=2,'ראשי-פרטים כלליים וריכוז הוצאות'!$D$66&lt;&gt;4),1.2,1)</f>
        <v>0</v>
      </c>
      <c r="AU53" s="224"/>
      <c r="AV53" s="225"/>
      <c r="AW53" s="222"/>
      <c r="AX53" s="226"/>
      <c r="AY53" s="187">
        <f t="shared" si="7"/>
        <v>0</v>
      </c>
      <c r="AZ53" s="15">
        <f>+(IF(OR($B53=0,$C53=0,$D53=0,$AU$2&gt;$ES$1),0,IF(OR(AU53=0,AW53=0,AX53=0),0,MIN((VLOOKUP($D53,$A$234:$C$241,3,0))*(IF($D53=6,AX53,AW53))*((MIN((VLOOKUP($D53,$A$234:$E$241,5,0)),(IF($D53=6,AW53,AX53))))),MIN((VLOOKUP($D53,$A$234:$C$241,3,0)),(AU53+AV53))*(IF($D53=6,AX53,((MIN((VLOOKUP($D53,$A$234:$E$241,5,0)),AX53)))))))))/IF(AND($D53=2,'ראשי-פרטים כלליים וריכוז הוצאות'!$D$66&lt;&gt;4),1.2,1)</f>
        <v>0</v>
      </c>
      <c r="BA53" s="227"/>
      <c r="BB53" s="228"/>
      <c r="BC53" s="222"/>
      <c r="BD53" s="226"/>
      <c r="BE53" s="187">
        <f t="shared" si="8"/>
        <v>0</v>
      </c>
      <c r="BF53" s="15">
        <f>+(IF(OR($B53=0,$C53=0,$D53=0,$BA$2&gt;$ES$1),0,IF(OR(BA53=0,BC53=0,BD53=0),0,MIN((VLOOKUP($D53,$A$234:$C$241,3,0))*(IF($D53=6,BD53,BC53))*((MIN((VLOOKUP($D53,$A$234:$E$241,5,0)),(IF($D53=6,BC53,BD53))))),MIN((VLOOKUP($D53,$A$234:$C$241,3,0)),(BA53+BB53))*(IF($D53=6,BD53,((MIN((VLOOKUP($D53,$A$234:$E$241,5,0)),BD53)))))))))/IF(AND($D53=2,'ראשי-פרטים כלליים וריכוז הוצאות'!$D$66&lt;&gt;4),1.2,1)</f>
        <v>0</v>
      </c>
      <c r="BG53" s="227"/>
      <c r="BH53" s="228"/>
      <c r="BI53" s="222"/>
      <c r="BJ53" s="226"/>
      <c r="BK53" s="187">
        <f t="shared" si="9"/>
        <v>0</v>
      </c>
      <c r="BL53" s="15">
        <f>+(IF(OR($B53=0,$C53=0,$D53=0,$BG$2&gt;$ES$1),0,IF(OR(BG53=0,BI53=0,BJ53=0),0,MIN((VLOOKUP($D53,$A$234:$C$241,3,0))*(IF($D53=6,BJ53,BI53))*((MIN((VLOOKUP($D53,$A$234:$E$241,5,0)),(IF($D53=6,BI53,BJ53))))),MIN((VLOOKUP($D53,$A$234:$C$241,3,0)),(BG53+BH53))*(IF($D53=6,BJ53,((MIN((VLOOKUP($D53,$A$234:$E$241,5,0)),BJ53)))))))))/IF(AND($D53=2,'ראשי-פרטים כלליים וריכוז הוצאות'!$D$66&lt;&gt;4),1.2,1)</f>
        <v>0</v>
      </c>
      <c r="BM53" s="227"/>
      <c r="BN53" s="228"/>
      <c r="BO53" s="222"/>
      <c r="BP53" s="226"/>
      <c r="BQ53" s="187">
        <f t="shared" si="10"/>
        <v>0</v>
      </c>
      <c r="BR53" s="15">
        <f>+(IF(OR($B53=0,$C53=0,$D53=0,$BM$2&gt;$ES$1),0,IF(OR(BM53=0,BO53=0,BP53=0),0,MIN((VLOOKUP($D53,$A$234:$C$241,3,0))*(IF($D53=6,BP53,BO53))*((MIN((VLOOKUP($D53,$A$234:$E$241,5,0)),(IF($D53=6,BO53,BP53))))),MIN((VLOOKUP($D53,$A$234:$C$241,3,0)),(BM53+BN53))*(IF($D53=6,BP53,((MIN((VLOOKUP($D53,$A$234:$E$241,5,0)),BP53)))))))))/IF(AND($D53=2,'ראשי-פרטים כלליים וריכוז הוצאות'!$D$66&lt;&gt;4),1.2,1)</f>
        <v>0</v>
      </c>
      <c r="BS53" s="227"/>
      <c r="BT53" s="228"/>
      <c r="BU53" s="222"/>
      <c r="BV53" s="226"/>
      <c r="BW53" s="187">
        <f t="shared" si="11"/>
        <v>0</v>
      </c>
      <c r="BX53" s="15">
        <f>+(IF(OR($B53=0,$C53=0,$D53=0,$BS$2&gt;$ES$1),0,IF(OR(BS53=0,BU53=0,BV53=0),0,MIN((VLOOKUP($D53,$A$234:$C$241,3,0))*(IF($D53=6,BV53,BU53))*((MIN((VLOOKUP($D53,$A$234:$E$241,5,0)),(IF($D53=6,BU53,BV53))))),MIN((VLOOKUP($D53,$A$234:$C$241,3,0)),(BS53+BT53))*(IF($D53=6,BV53,((MIN((VLOOKUP($D53,$A$234:$E$241,5,0)),BV53)))))))))/IF(AND($D53=2,'ראשי-פרטים כלליים וריכוז הוצאות'!$D$66&lt;&gt;4),1.2,1)</f>
        <v>0</v>
      </c>
      <c r="BY53" s="227"/>
      <c r="BZ53" s="228"/>
      <c r="CA53" s="222"/>
      <c r="CB53" s="226"/>
      <c r="CC53" s="187">
        <f t="shared" si="12"/>
        <v>0</v>
      </c>
      <c r="CD53" s="15">
        <f>+(IF(OR($B53=0,$C53=0,$D53=0,$BY$2&gt;$ES$1),0,IF(OR(BY53=0,CA53=0,CB53=0),0,MIN((VLOOKUP($D53,$A$234:$C$241,3,0))*(IF($D53=6,CB53,CA53))*((MIN((VLOOKUP($D53,$A$234:$E$241,5,0)),(IF($D53=6,CA53,CB53))))),MIN((VLOOKUP($D53,$A$234:$C$241,3,0)),(BY53+BZ53))*(IF($D53=6,CB53,((MIN((VLOOKUP($D53,$A$234:$E$241,5,0)),CB53)))))))))/IF(AND($D53=2,'ראשי-פרטים כלליים וריכוז הוצאות'!$D$66&lt;&gt;4),1.2,1)</f>
        <v>0</v>
      </c>
      <c r="CE53" s="227"/>
      <c r="CF53" s="228"/>
      <c r="CG53" s="222"/>
      <c r="CH53" s="226"/>
      <c r="CI53" s="187">
        <f t="shared" si="13"/>
        <v>0</v>
      </c>
      <c r="CJ53" s="15">
        <f>+(IF(OR($B53=0,$C53=0,$D53=0,$CE$2&gt;$ES$1),0,IF(OR(CE53=0,CG53=0,CH53=0),0,MIN((VLOOKUP($D53,$A$234:$C$241,3,0))*(IF($D53=6,CH53,CG53))*((MIN((VLOOKUP($D53,$A$234:$E$241,5,0)),(IF($D53=6,CG53,CH53))))),MIN((VLOOKUP($D53,$A$234:$C$241,3,0)),(CE53+CF53))*(IF($D53=6,CH53,((MIN((VLOOKUP($D53,$A$234:$E$241,5,0)),CH53)))))))))/IF(AND($D53=2,'ראשי-פרטים כלליים וריכוז הוצאות'!$D$66&lt;&gt;4),1.2,1)</f>
        <v>0</v>
      </c>
      <c r="CK53" s="227"/>
      <c r="CL53" s="228"/>
      <c r="CM53" s="222"/>
      <c r="CN53" s="226"/>
      <c r="CO53" s="187">
        <f t="shared" si="14"/>
        <v>0</v>
      </c>
      <c r="CP53" s="15">
        <f>+(IF(OR($B53=0,$C53=0,$D53=0,$CK$2&gt;$ES$1),0,IF(OR(CK53=0,CM53=0,CN53=0),0,MIN((VLOOKUP($D53,$A$234:$C$241,3,0))*(IF($D53=6,CN53,CM53))*((MIN((VLOOKUP($D53,$A$234:$E$241,5,0)),(IF($D53=6,CM53,CN53))))),MIN((VLOOKUP($D53,$A$234:$C$241,3,0)),(CK53+CL53))*(IF($D53=6,CN53,((MIN((VLOOKUP($D53,$A$234:$E$241,5,0)),CN53)))))))))/IF(AND($D53=2,'ראשי-פרטים כלליים וריכוז הוצאות'!$D$66&lt;&gt;4),1.2,1)</f>
        <v>0</v>
      </c>
      <c r="CQ53" s="227"/>
      <c r="CR53" s="228"/>
      <c r="CS53" s="222"/>
      <c r="CT53" s="226"/>
      <c r="CU53" s="187">
        <f t="shared" si="15"/>
        <v>0</v>
      </c>
      <c r="CV53" s="15">
        <f>+(IF(OR($B53=0,$C53=0,$D53=0,$CQ$2&gt;$ES$1),0,IF(OR(CQ53=0,CS53=0,CT53=0),0,MIN((VLOOKUP($D53,$A$234:$C$241,3,0))*(IF($D53=6,CT53,CS53))*((MIN((VLOOKUP($D53,$A$234:$E$241,5,0)),(IF($D53=6,CS53,CT53))))),MIN((VLOOKUP($D53,$A$234:$C$241,3,0)),(CQ53+CR53))*(IF($D53=6,CT53,((MIN((VLOOKUP($D53,$A$234:$E$241,5,0)),CT53)))))))))/IF(AND($D53=2,'ראשי-פרטים כלליים וריכוז הוצאות'!$D$66&lt;&gt;4),1.2,1)</f>
        <v>0</v>
      </c>
      <c r="CW53" s="227"/>
      <c r="CX53" s="228"/>
      <c r="CY53" s="222"/>
      <c r="CZ53" s="226"/>
      <c r="DA53" s="187">
        <f t="shared" si="16"/>
        <v>0</v>
      </c>
      <c r="DB53" s="15">
        <f>+(IF(OR($B53=0,$C53=0,$D53=0,$CW$2&gt;$ES$1),0,IF(OR(CW53=0,CY53=0,CZ53=0),0,MIN((VLOOKUP($D53,$A$234:$C$241,3,0))*(IF($D53=6,CZ53,CY53))*((MIN((VLOOKUP($D53,$A$234:$E$241,5,0)),(IF($D53=6,CY53,CZ53))))),MIN((VLOOKUP($D53,$A$234:$C$241,3,0)),(CW53+CX53))*(IF($D53=6,CZ53,((MIN((VLOOKUP($D53,$A$234:$E$241,5,0)),CZ53)))))))))/IF(AND($D53=2,'ראשי-פרטים כלליים וריכוז הוצאות'!$D$66&lt;&gt;4),1.2,1)</f>
        <v>0</v>
      </c>
      <c r="DC53" s="227"/>
      <c r="DD53" s="228"/>
      <c r="DE53" s="222"/>
      <c r="DF53" s="226"/>
      <c r="DG53" s="187">
        <f t="shared" si="17"/>
        <v>0</v>
      </c>
      <c r="DH53" s="15">
        <f>+(IF(OR($B53=0,$C53=0,$D53=0,$DC$2&gt;$ES$1),0,IF(OR(DC53=0,DE53=0,DF53=0),0,MIN((VLOOKUP($D53,$A$234:$C$241,3,0))*(IF($D53=6,DF53,DE53))*((MIN((VLOOKUP($D53,$A$234:$E$241,5,0)),(IF($D53=6,DE53,DF53))))),MIN((VLOOKUP($D53,$A$234:$C$241,3,0)),(DC53+DD53))*(IF($D53=6,DF53,((MIN((VLOOKUP($D53,$A$234:$E$241,5,0)),DF53)))))))))/IF(AND($D53=2,'ראשי-פרטים כלליים וריכוז הוצאות'!$D$66&lt;&gt;4),1.2,1)</f>
        <v>0</v>
      </c>
      <c r="DI53" s="227"/>
      <c r="DJ53" s="228"/>
      <c r="DK53" s="222"/>
      <c r="DL53" s="226"/>
      <c r="DM53" s="187">
        <f t="shared" si="18"/>
        <v>0</v>
      </c>
      <c r="DN53" s="15">
        <f>+(IF(OR($B53=0,$C53=0,$D53=0,$DC$2&gt;$ES$1),0,IF(OR(DI53=0,DK53=0,DL53=0),0,MIN((VLOOKUP($D53,$A$234:$C$241,3,0))*(IF($D53=6,DL53,DK53))*((MIN((VLOOKUP($D53,$A$234:$E$241,5,0)),(IF($D53=6,DK53,DL53))))),MIN((VLOOKUP($D53,$A$234:$C$241,3,0)),(DI53+DJ53))*(IF($D53=6,DL53,((MIN((VLOOKUP($D53,$A$234:$E$241,5,0)),DL53)))))))))/IF(AND($D53=2,'ראשי-פרטים כלליים וריכוז הוצאות'!$D$66&lt;&gt;4),1.2,1)</f>
        <v>0</v>
      </c>
      <c r="DO53" s="227"/>
      <c r="DP53" s="228"/>
      <c r="DQ53" s="222"/>
      <c r="DR53" s="226"/>
      <c r="DS53" s="187">
        <f t="shared" si="19"/>
        <v>0</v>
      </c>
      <c r="DT53" s="15">
        <f>+(IF(OR($B53=0,$C53=0,$D53=0,$DC$2&gt;$ES$1),0,IF(OR(DO53=0,DQ53=0,DR53=0),0,MIN((VLOOKUP($D53,$A$234:$C$241,3,0))*(IF($D53=6,DR53,DQ53))*((MIN((VLOOKUP($D53,$A$234:$E$241,5,0)),(IF($D53=6,DQ53,DR53))))),MIN((VLOOKUP($D53,$A$234:$C$241,3,0)),(DO53+DP53))*(IF($D53=6,DR53,((MIN((VLOOKUP($D53,$A$234:$E$241,5,0)),DR53)))))))))/IF(AND($D53=2,'ראשי-פרטים כלליים וריכוז הוצאות'!$D$66&lt;&gt;4),1.2,1)</f>
        <v>0</v>
      </c>
      <c r="DU53" s="227"/>
      <c r="DV53" s="228"/>
      <c r="DW53" s="222"/>
      <c r="DX53" s="226"/>
      <c r="DY53" s="187">
        <f t="shared" si="20"/>
        <v>0</v>
      </c>
      <c r="DZ53" s="15">
        <f>+(IF(OR($B53=0,$C53=0,$D53=0,$DC$2&gt;$ES$1),0,IF(OR(DU53=0,DW53=0,DX53=0),0,MIN((VLOOKUP($D53,$A$234:$C$241,3,0))*(IF($D53=6,DX53,DW53))*((MIN((VLOOKUP($D53,$A$234:$E$241,5,0)),(IF($D53=6,DW53,DX53))))),MIN((VLOOKUP($D53,$A$234:$C$241,3,0)),(DU53+DV53))*(IF($D53=6,DX53,((MIN((VLOOKUP($D53,$A$234:$E$241,5,0)),DX53)))))))))/IF(AND($D53=2,'ראשי-פרטים כלליים וריכוז הוצאות'!$D$66&lt;&gt;4),1.2,1)</f>
        <v>0</v>
      </c>
      <c r="EA53" s="227"/>
      <c r="EB53" s="228"/>
      <c r="EC53" s="222"/>
      <c r="ED53" s="226"/>
      <c r="EE53" s="187">
        <f t="shared" si="21"/>
        <v>0</v>
      </c>
      <c r="EF53" s="15">
        <f>+(IF(OR($B53=0,$C53=0,$D53=0,$DC$2&gt;$ES$1),0,IF(OR(EA53=0,EC53=0,ED53=0),0,MIN((VLOOKUP($D53,$A$234:$C$241,3,0))*(IF($D53=6,ED53,EC53))*((MIN((VLOOKUP($D53,$A$234:$E$241,5,0)),(IF($D53=6,EC53,ED53))))),MIN((VLOOKUP($D53,$A$234:$C$241,3,0)),(EA53+EB53))*(IF($D53=6,ED53,((MIN((VLOOKUP($D53,$A$234:$E$241,5,0)),ED53)))))))))/IF(AND($D53=2,'ראשי-פרטים כלליים וריכוז הוצאות'!$D$66&lt;&gt;4),1.2,1)</f>
        <v>0</v>
      </c>
      <c r="EG53" s="227"/>
      <c r="EH53" s="228"/>
      <c r="EI53" s="222"/>
      <c r="EJ53" s="226"/>
      <c r="EK53" s="187">
        <f t="shared" si="22"/>
        <v>0</v>
      </c>
      <c r="EL53" s="15">
        <f>+(IF(OR($B53=0,$C53=0,$D53=0,$DC$2&gt;$ES$1),0,IF(OR(EG53=0,EI53=0,EJ53=0),0,MIN((VLOOKUP($D53,$A$234:$C$241,3,0))*(IF($D53=6,EJ53,EI53))*((MIN((VLOOKUP($D53,$A$234:$E$241,5,0)),(IF($D53=6,EI53,EJ53))))),MIN((VLOOKUP($D53,$A$234:$C$241,3,0)),(EG53+EH53))*(IF($D53=6,EJ53,((MIN((VLOOKUP($D53,$A$234:$E$241,5,0)),EJ53)))))))))/IF(AND($D53=2,'ראשי-פרטים כלליים וריכוז הוצאות'!$D$66&lt;&gt;4),1.2,1)</f>
        <v>0</v>
      </c>
      <c r="EM53" s="227"/>
      <c r="EN53" s="228"/>
      <c r="EO53" s="222"/>
      <c r="EP53" s="226"/>
      <c r="EQ53" s="187">
        <f t="shared" si="23"/>
        <v>0</v>
      </c>
      <c r="ER53" s="15">
        <f>+(IF(OR($B53=0,$C53=0,$D53=0,$DC$2&gt;$ES$1),0,IF(OR(EM53=0,EO53=0,EP53=0),0,MIN((VLOOKUP($D53,$A$234:$C$241,3,0))*(IF($D53=6,EP53,EO53))*((MIN((VLOOKUP($D53,$A$234:$E$241,5,0)),(IF($D53=6,EO53,EP53))))),MIN((VLOOKUP($D53,$A$234:$C$241,3,0)),(EM53+EN53))*(IF($D53=6,EP53,((MIN((VLOOKUP($D53,$A$234:$E$241,5,0)),EP53)))))))))/IF(AND($D53=2,'ראשי-פרטים כלליים וריכוז הוצאות'!$D$66&lt;&gt;4),1.2,1)</f>
        <v>0</v>
      </c>
      <c r="ES53" s="62">
        <f t="shared" si="24"/>
        <v>0</v>
      </c>
      <c r="ET53" s="183">
        <f t="shared" si="25"/>
        <v>9.9999999999999995E-7</v>
      </c>
      <c r="EU53" s="217">
        <f t="shared" si="26"/>
        <v>0</v>
      </c>
      <c r="EV53" s="62">
        <f t="shared" si="27"/>
        <v>0</v>
      </c>
      <c r="EW53" s="62">
        <v>0</v>
      </c>
      <c r="EX53" s="15">
        <f t="shared" si="28"/>
        <v>0</v>
      </c>
      <c r="EY53" s="219"/>
      <c r="EZ53" s="62">
        <f>MIN(EX53+EY53*ET53*ES53/$FA$1/IF(AND($D53=2,'ראשי-פרטים כלליים וריכוז הוצאות'!$D$66&lt;&gt;4),1.2,1),IF($D53&gt;0,VLOOKUP($D53,$A$234:$C$241,3,0)*12*EU53,0))</f>
        <v>0</v>
      </c>
      <c r="FA53" s="229"/>
      <c r="FB53" s="293">
        <f t="shared" si="29"/>
        <v>0</v>
      </c>
      <c r="FC53" s="296">
        <f t="shared" si="30"/>
        <v>0</v>
      </c>
      <c r="FD53" s="62">
        <f t="shared" si="31"/>
        <v>0</v>
      </c>
      <c r="FE53" s="62">
        <f t="shared" si="32"/>
        <v>0</v>
      </c>
      <c r="FF53" s="184">
        <f t="shared" si="33"/>
        <v>0</v>
      </c>
      <c r="FG53" s="62">
        <f t="shared" si="34"/>
        <v>0</v>
      </c>
      <c r="FH53" s="62">
        <f t="shared" si="35"/>
        <v>0</v>
      </c>
      <c r="FI53" s="274"/>
      <c r="FJ53" s="274"/>
      <c r="FK53" s="297"/>
    </row>
    <row r="54" spans="1:167" s="6" customFormat="1" ht="24" customHeight="1" x14ac:dyDescent="0.2">
      <c r="A54" s="112">
        <v>51</v>
      </c>
      <c r="B54" s="229"/>
      <c r="C54" s="229"/>
      <c r="D54" s="230"/>
      <c r="E54" s="220"/>
      <c r="F54" s="221"/>
      <c r="G54" s="222"/>
      <c r="H54" s="223"/>
      <c r="I54" s="187">
        <f t="shared" si="0"/>
        <v>0</v>
      </c>
      <c r="J54" s="15">
        <f>(IF(OR($B54=0,$C54=0,$D54=0,$E$2&gt;$ES$1),0,IF(OR($E54=0,$G54=0,$H54=0),0,MIN((VLOOKUP($D54,$A$234:$C$241,3,0))*(IF($D54=6,$H54,$G54))*((MIN((VLOOKUP($D54,$A$234:$E$241,5,0)),(IF($D54=6,$G54,$H54))))),MIN((VLOOKUP($D54,$A$234:$C$241,3,0)),($E54+$F54))*(IF($D54=6,$H54,((MIN((VLOOKUP($D54,$A$234:$E$241,5,0)),$H54)))))))))/IF(AND($D54=2,'ראשי-פרטים כלליים וריכוז הוצאות'!$D$66&lt;&gt;4),1.2,1)</f>
        <v>0</v>
      </c>
      <c r="K54" s="224"/>
      <c r="L54" s="225"/>
      <c r="M54" s="222"/>
      <c r="N54" s="226"/>
      <c r="O54" s="187">
        <f t="shared" si="1"/>
        <v>0</v>
      </c>
      <c r="P54" s="15">
        <f>+(IF(OR($B54=0,$C54=0,$D54=0,$K$2&gt;$ES$1),0,IF(OR($K54=0,$M54=0,$N54=0),0,MIN((VLOOKUP($D54,$A$234:$C$241,3,0))*(IF($D54=6,$N54,$M54))*((MIN((VLOOKUP($D54,$A$234:$E$241,5,0)),(IF($D54=6,$M54,$N54))))),MIN((VLOOKUP($D54,$A$234:$C$241,3,0)),($K54+$L54))*(IF($D54=6,$N54,((MIN((VLOOKUP($D54,$A$234:$E$241,5,0)),$N54)))))))))/IF(AND($D54=2,'ראשי-פרטים כלליים וריכוז הוצאות'!$D$66&lt;&gt;4),1.2,1)</f>
        <v>0</v>
      </c>
      <c r="Q54" s="227"/>
      <c r="R54" s="228"/>
      <c r="S54" s="222"/>
      <c r="T54" s="226"/>
      <c r="U54" s="187">
        <f t="shared" si="2"/>
        <v>0</v>
      </c>
      <c r="V54" s="15">
        <f>+(IF(OR($B54=0,$C54=0,$D54=0,$Q$2&gt;$ES$1),0,IF(OR(Q54=0,S54=0,T54=0),0,MIN((VLOOKUP($D54,$A$234:$C$241,3,0))*(IF($D54=6,T54,S54))*((MIN((VLOOKUP($D54,$A$234:$E$241,5,0)),(IF($D54=6,S54,T54))))),MIN((VLOOKUP($D54,$A$234:$C$241,3,0)),(Q54+R54))*(IF($D54=6,T54,((MIN((VLOOKUP($D54,$A$234:$E$241,5,0)),T54)))))))))/IF(AND($D54=2,'ראשי-פרטים כלליים וריכוז הוצאות'!$D$66&lt;&gt;4),1.2,1)</f>
        <v>0</v>
      </c>
      <c r="W54" s="220"/>
      <c r="X54" s="221"/>
      <c r="Y54" s="222"/>
      <c r="Z54" s="226"/>
      <c r="AA54" s="187">
        <f t="shared" si="3"/>
        <v>0</v>
      </c>
      <c r="AB54" s="15">
        <f>+(IF(OR($B54=0,$C54=0,$D54=0,$W$2&gt;$ES$1),0,IF(OR(W54=0,Y54=0,Z54=0),0,MIN((VLOOKUP($D54,$A$234:$C$241,3,0))*(IF($D54=6,Z54,Y54))*((MIN((VLOOKUP($D54,$A$234:$E$241,5,0)),(IF($D54=6,Y54,Z54))))),MIN((VLOOKUP($D54,$A$234:$C$241,3,0)),(W54+X54))*(IF($D54=6,Z54,((MIN((VLOOKUP($D54,$A$234:$E$241,5,0)),Z54)))))))))/IF(AND($D54=2,'ראשי-פרטים כלליים וריכוז הוצאות'!$D$66&lt;&gt;4),1.2,1)</f>
        <v>0</v>
      </c>
      <c r="AC54" s="224"/>
      <c r="AD54" s="225"/>
      <c r="AE54" s="222"/>
      <c r="AF54" s="226"/>
      <c r="AG54" s="187">
        <f t="shared" si="4"/>
        <v>0</v>
      </c>
      <c r="AH54" s="15">
        <f>+(IF(OR($B54=0,$C54=0,$D54=0,$AC$2&gt;$ES$1),0,IF(OR(AC54=0,AE54=0,AF54=0),0,MIN((VLOOKUP($D54,$A$234:$C$241,3,0))*(IF($D54=6,AF54,AE54))*((MIN((VLOOKUP($D54,$A$234:$E$241,5,0)),(IF($D54=6,AE54,AF54))))),MIN((VLOOKUP($D54,$A$234:$C$241,3,0)),(AC54+AD54))*(IF($D54=6,AF54,((MIN((VLOOKUP($D54,$A$234:$E$241,5,0)),AF54)))))))))/IF(AND($D54=2,'ראשי-פרטים כלליים וריכוז הוצאות'!$D$66&lt;&gt;4),1.2,1)</f>
        <v>0</v>
      </c>
      <c r="AI54" s="227"/>
      <c r="AJ54" s="228"/>
      <c r="AK54" s="222"/>
      <c r="AL54" s="226"/>
      <c r="AM54" s="187">
        <f t="shared" si="5"/>
        <v>0</v>
      </c>
      <c r="AN54" s="15">
        <f>+(IF(OR($B54=0,$C54=0,$D54=0,$AI$2&gt;$ES$1),0,IF(OR(AI54=0,AK54=0,AL54=0),0,MIN((VLOOKUP($D54,$A$234:$C$241,3,0))*(IF($D54=6,AL54,AK54))*((MIN((VLOOKUP($D54,$A$234:$E$241,5,0)),(IF($D54=6,AK54,AL54))))),MIN((VLOOKUP($D54,$A$234:$C$241,3,0)),(AI54+AJ54))*(IF($D54=6,AL54,((MIN((VLOOKUP($D54,$A$234:$E$241,5,0)),AL54)))))))))/IF(AND($D54=2,'ראשי-פרטים כלליים וריכוז הוצאות'!$D$66&lt;&gt;4),1.2,1)</f>
        <v>0</v>
      </c>
      <c r="AO54" s="220"/>
      <c r="AP54" s="221"/>
      <c r="AQ54" s="222"/>
      <c r="AR54" s="226"/>
      <c r="AS54" s="187">
        <f t="shared" si="6"/>
        <v>0</v>
      </c>
      <c r="AT54" s="15">
        <f>+(IF(OR($B54=0,$C54=0,$D54=0,$AO$2&gt;$ES$1),0,IF(OR(AO54=0,AQ54=0,AR54=0),0,MIN((VLOOKUP($D54,$A$234:$C$241,3,0))*(IF($D54=6,AR54,AQ54))*((MIN((VLOOKUP($D54,$A$234:$E$241,5,0)),(IF($D54=6,AQ54,AR54))))),MIN((VLOOKUP($D54,$A$234:$C$241,3,0)),(AO54+AP54))*(IF($D54=6,AR54,((MIN((VLOOKUP($D54,$A$234:$E$241,5,0)),AR54)))))))))/IF(AND($D54=2,'ראשי-פרטים כלליים וריכוז הוצאות'!$D$66&lt;&gt;4),1.2,1)</f>
        <v>0</v>
      </c>
      <c r="AU54" s="224"/>
      <c r="AV54" s="225"/>
      <c r="AW54" s="222"/>
      <c r="AX54" s="226"/>
      <c r="AY54" s="187">
        <f t="shared" si="7"/>
        <v>0</v>
      </c>
      <c r="AZ54" s="15">
        <f>+(IF(OR($B54=0,$C54=0,$D54=0,$AU$2&gt;$ES$1),0,IF(OR(AU54=0,AW54=0,AX54=0),0,MIN((VLOOKUP($D54,$A$234:$C$241,3,0))*(IF($D54=6,AX54,AW54))*((MIN((VLOOKUP($D54,$A$234:$E$241,5,0)),(IF($D54=6,AW54,AX54))))),MIN((VLOOKUP($D54,$A$234:$C$241,3,0)),(AU54+AV54))*(IF($D54=6,AX54,((MIN((VLOOKUP($D54,$A$234:$E$241,5,0)),AX54)))))))))/IF(AND($D54=2,'ראשי-פרטים כלליים וריכוז הוצאות'!$D$66&lt;&gt;4),1.2,1)</f>
        <v>0</v>
      </c>
      <c r="BA54" s="227"/>
      <c r="BB54" s="228"/>
      <c r="BC54" s="222"/>
      <c r="BD54" s="226"/>
      <c r="BE54" s="187">
        <f t="shared" si="8"/>
        <v>0</v>
      </c>
      <c r="BF54" s="15">
        <f>+(IF(OR($B54=0,$C54=0,$D54=0,$BA$2&gt;$ES$1),0,IF(OR(BA54=0,BC54=0,BD54=0),0,MIN((VLOOKUP($D54,$A$234:$C$241,3,0))*(IF($D54=6,BD54,BC54))*((MIN((VLOOKUP($D54,$A$234:$E$241,5,0)),(IF($D54=6,BC54,BD54))))),MIN((VLOOKUP($D54,$A$234:$C$241,3,0)),(BA54+BB54))*(IF($D54=6,BD54,((MIN((VLOOKUP($D54,$A$234:$E$241,5,0)),BD54)))))))))/IF(AND($D54=2,'ראשי-פרטים כלליים וריכוז הוצאות'!$D$66&lt;&gt;4),1.2,1)</f>
        <v>0</v>
      </c>
      <c r="BG54" s="227"/>
      <c r="BH54" s="228"/>
      <c r="BI54" s="222"/>
      <c r="BJ54" s="226"/>
      <c r="BK54" s="187">
        <f t="shared" si="9"/>
        <v>0</v>
      </c>
      <c r="BL54" s="15">
        <f>+(IF(OR($B54=0,$C54=0,$D54=0,$BG$2&gt;$ES$1),0,IF(OR(BG54=0,BI54=0,BJ54=0),0,MIN((VLOOKUP($D54,$A$234:$C$241,3,0))*(IF($D54=6,BJ54,BI54))*((MIN((VLOOKUP($D54,$A$234:$E$241,5,0)),(IF($D54=6,BI54,BJ54))))),MIN((VLOOKUP($D54,$A$234:$C$241,3,0)),(BG54+BH54))*(IF($D54=6,BJ54,((MIN((VLOOKUP($D54,$A$234:$E$241,5,0)),BJ54)))))))))/IF(AND($D54=2,'ראשי-פרטים כלליים וריכוז הוצאות'!$D$66&lt;&gt;4),1.2,1)</f>
        <v>0</v>
      </c>
      <c r="BM54" s="227"/>
      <c r="BN54" s="228"/>
      <c r="BO54" s="222"/>
      <c r="BP54" s="226"/>
      <c r="BQ54" s="187">
        <f t="shared" si="10"/>
        <v>0</v>
      </c>
      <c r="BR54" s="15">
        <f>+(IF(OR($B54=0,$C54=0,$D54=0,$BM$2&gt;$ES$1),0,IF(OR(BM54=0,BO54=0,BP54=0),0,MIN((VLOOKUP($D54,$A$234:$C$241,3,0))*(IF($D54=6,BP54,BO54))*((MIN((VLOOKUP($D54,$A$234:$E$241,5,0)),(IF($D54=6,BO54,BP54))))),MIN((VLOOKUP($D54,$A$234:$C$241,3,0)),(BM54+BN54))*(IF($D54=6,BP54,((MIN((VLOOKUP($D54,$A$234:$E$241,5,0)),BP54)))))))))/IF(AND($D54=2,'ראשי-פרטים כלליים וריכוז הוצאות'!$D$66&lt;&gt;4),1.2,1)</f>
        <v>0</v>
      </c>
      <c r="BS54" s="227"/>
      <c r="BT54" s="228"/>
      <c r="BU54" s="222"/>
      <c r="BV54" s="226"/>
      <c r="BW54" s="187">
        <f t="shared" si="11"/>
        <v>0</v>
      </c>
      <c r="BX54" s="15">
        <f>+(IF(OR($B54=0,$C54=0,$D54=0,$BS$2&gt;$ES$1),0,IF(OR(BS54=0,BU54=0,BV54=0),0,MIN((VLOOKUP($D54,$A$234:$C$241,3,0))*(IF($D54=6,BV54,BU54))*((MIN((VLOOKUP($D54,$A$234:$E$241,5,0)),(IF($D54=6,BU54,BV54))))),MIN((VLOOKUP($D54,$A$234:$C$241,3,0)),(BS54+BT54))*(IF($D54=6,BV54,((MIN((VLOOKUP($D54,$A$234:$E$241,5,0)),BV54)))))))))/IF(AND($D54=2,'ראשי-פרטים כלליים וריכוז הוצאות'!$D$66&lt;&gt;4),1.2,1)</f>
        <v>0</v>
      </c>
      <c r="BY54" s="227"/>
      <c r="BZ54" s="228"/>
      <c r="CA54" s="222"/>
      <c r="CB54" s="226"/>
      <c r="CC54" s="187">
        <f t="shared" si="12"/>
        <v>0</v>
      </c>
      <c r="CD54" s="15">
        <f>+(IF(OR($B54=0,$C54=0,$D54=0,$BY$2&gt;$ES$1),0,IF(OR(BY54=0,CA54=0,CB54=0),0,MIN((VLOOKUP($D54,$A$234:$C$241,3,0))*(IF($D54=6,CB54,CA54))*((MIN((VLOOKUP($D54,$A$234:$E$241,5,0)),(IF($D54=6,CA54,CB54))))),MIN((VLOOKUP($D54,$A$234:$C$241,3,0)),(BY54+BZ54))*(IF($D54=6,CB54,((MIN((VLOOKUP($D54,$A$234:$E$241,5,0)),CB54)))))))))/IF(AND($D54=2,'ראשי-פרטים כלליים וריכוז הוצאות'!$D$66&lt;&gt;4),1.2,1)</f>
        <v>0</v>
      </c>
      <c r="CE54" s="227"/>
      <c r="CF54" s="228"/>
      <c r="CG54" s="222"/>
      <c r="CH54" s="226"/>
      <c r="CI54" s="187">
        <f t="shared" si="13"/>
        <v>0</v>
      </c>
      <c r="CJ54" s="15">
        <f>+(IF(OR($B54=0,$C54=0,$D54=0,$CE$2&gt;$ES$1),0,IF(OR(CE54=0,CG54=0,CH54=0),0,MIN((VLOOKUP($D54,$A$234:$C$241,3,0))*(IF($D54=6,CH54,CG54))*((MIN((VLOOKUP($D54,$A$234:$E$241,5,0)),(IF($D54=6,CG54,CH54))))),MIN((VLOOKUP($D54,$A$234:$C$241,3,0)),(CE54+CF54))*(IF($D54=6,CH54,((MIN((VLOOKUP($D54,$A$234:$E$241,5,0)),CH54)))))))))/IF(AND($D54=2,'ראשי-פרטים כלליים וריכוז הוצאות'!$D$66&lt;&gt;4),1.2,1)</f>
        <v>0</v>
      </c>
      <c r="CK54" s="227"/>
      <c r="CL54" s="228"/>
      <c r="CM54" s="222"/>
      <c r="CN54" s="226"/>
      <c r="CO54" s="187">
        <f t="shared" si="14"/>
        <v>0</v>
      </c>
      <c r="CP54" s="15">
        <f>+(IF(OR($B54=0,$C54=0,$D54=0,$CK$2&gt;$ES$1),0,IF(OR(CK54=0,CM54=0,CN54=0),0,MIN((VLOOKUP($D54,$A$234:$C$241,3,0))*(IF($D54=6,CN54,CM54))*((MIN((VLOOKUP($D54,$A$234:$E$241,5,0)),(IF($D54=6,CM54,CN54))))),MIN((VLOOKUP($D54,$A$234:$C$241,3,0)),(CK54+CL54))*(IF($D54=6,CN54,((MIN((VLOOKUP($D54,$A$234:$E$241,5,0)),CN54)))))))))/IF(AND($D54=2,'ראשי-פרטים כלליים וריכוז הוצאות'!$D$66&lt;&gt;4),1.2,1)</f>
        <v>0</v>
      </c>
      <c r="CQ54" s="227"/>
      <c r="CR54" s="228"/>
      <c r="CS54" s="222"/>
      <c r="CT54" s="226"/>
      <c r="CU54" s="187">
        <f t="shared" si="15"/>
        <v>0</v>
      </c>
      <c r="CV54" s="15">
        <f>+(IF(OR($B54=0,$C54=0,$D54=0,$CQ$2&gt;$ES$1),0,IF(OR(CQ54=0,CS54=0,CT54=0),0,MIN((VLOOKUP($D54,$A$234:$C$241,3,0))*(IF($D54=6,CT54,CS54))*((MIN((VLOOKUP($D54,$A$234:$E$241,5,0)),(IF($D54=6,CS54,CT54))))),MIN((VLOOKUP($D54,$A$234:$C$241,3,0)),(CQ54+CR54))*(IF($D54=6,CT54,((MIN((VLOOKUP($D54,$A$234:$E$241,5,0)),CT54)))))))))/IF(AND($D54=2,'ראשי-פרטים כלליים וריכוז הוצאות'!$D$66&lt;&gt;4),1.2,1)</f>
        <v>0</v>
      </c>
      <c r="CW54" s="227"/>
      <c r="CX54" s="228"/>
      <c r="CY54" s="222"/>
      <c r="CZ54" s="226"/>
      <c r="DA54" s="187">
        <f t="shared" si="16"/>
        <v>0</v>
      </c>
      <c r="DB54" s="15">
        <f>+(IF(OR($B54=0,$C54=0,$D54=0,$CW$2&gt;$ES$1),0,IF(OR(CW54=0,CY54=0,CZ54=0),0,MIN((VLOOKUP($D54,$A$234:$C$241,3,0))*(IF($D54=6,CZ54,CY54))*((MIN((VLOOKUP($D54,$A$234:$E$241,5,0)),(IF($D54=6,CY54,CZ54))))),MIN((VLOOKUP($D54,$A$234:$C$241,3,0)),(CW54+CX54))*(IF($D54=6,CZ54,((MIN((VLOOKUP($D54,$A$234:$E$241,5,0)),CZ54)))))))))/IF(AND($D54=2,'ראשי-פרטים כלליים וריכוז הוצאות'!$D$66&lt;&gt;4),1.2,1)</f>
        <v>0</v>
      </c>
      <c r="DC54" s="227"/>
      <c r="DD54" s="228"/>
      <c r="DE54" s="222"/>
      <c r="DF54" s="226"/>
      <c r="DG54" s="187">
        <f t="shared" si="17"/>
        <v>0</v>
      </c>
      <c r="DH54" s="15">
        <f>+(IF(OR($B54=0,$C54=0,$D54=0,$DC$2&gt;$ES$1),0,IF(OR(DC54=0,DE54=0,DF54=0),0,MIN((VLOOKUP($D54,$A$234:$C$241,3,0))*(IF($D54=6,DF54,DE54))*((MIN((VLOOKUP($D54,$A$234:$E$241,5,0)),(IF($D54=6,DE54,DF54))))),MIN((VLOOKUP($D54,$A$234:$C$241,3,0)),(DC54+DD54))*(IF($D54=6,DF54,((MIN((VLOOKUP($D54,$A$234:$E$241,5,0)),DF54)))))))))/IF(AND($D54=2,'ראשי-פרטים כלליים וריכוז הוצאות'!$D$66&lt;&gt;4),1.2,1)</f>
        <v>0</v>
      </c>
      <c r="DI54" s="227"/>
      <c r="DJ54" s="228"/>
      <c r="DK54" s="222"/>
      <c r="DL54" s="226"/>
      <c r="DM54" s="187">
        <f t="shared" si="18"/>
        <v>0</v>
      </c>
      <c r="DN54" s="15">
        <f>+(IF(OR($B54=0,$C54=0,$D54=0,$DC$2&gt;$ES$1),0,IF(OR(DI54=0,DK54=0,DL54=0),0,MIN((VLOOKUP($D54,$A$234:$C$241,3,0))*(IF($D54=6,DL54,DK54))*((MIN((VLOOKUP($D54,$A$234:$E$241,5,0)),(IF($D54=6,DK54,DL54))))),MIN((VLOOKUP($D54,$A$234:$C$241,3,0)),(DI54+DJ54))*(IF($D54=6,DL54,((MIN((VLOOKUP($D54,$A$234:$E$241,5,0)),DL54)))))))))/IF(AND($D54=2,'ראשי-פרטים כלליים וריכוז הוצאות'!$D$66&lt;&gt;4),1.2,1)</f>
        <v>0</v>
      </c>
      <c r="DO54" s="227"/>
      <c r="DP54" s="228"/>
      <c r="DQ54" s="222"/>
      <c r="DR54" s="226"/>
      <c r="DS54" s="187">
        <f t="shared" si="19"/>
        <v>0</v>
      </c>
      <c r="DT54" s="15">
        <f>+(IF(OR($B54=0,$C54=0,$D54=0,$DC$2&gt;$ES$1),0,IF(OR(DO54=0,DQ54=0,DR54=0),0,MIN((VLOOKUP($D54,$A$234:$C$241,3,0))*(IF($D54=6,DR54,DQ54))*((MIN((VLOOKUP($D54,$A$234:$E$241,5,0)),(IF($D54=6,DQ54,DR54))))),MIN((VLOOKUP($D54,$A$234:$C$241,3,0)),(DO54+DP54))*(IF($D54=6,DR54,((MIN((VLOOKUP($D54,$A$234:$E$241,5,0)),DR54)))))))))/IF(AND($D54=2,'ראשי-פרטים כלליים וריכוז הוצאות'!$D$66&lt;&gt;4),1.2,1)</f>
        <v>0</v>
      </c>
      <c r="DU54" s="227"/>
      <c r="DV54" s="228"/>
      <c r="DW54" s="222"/>
      <c r="DX54" s="226"/>
      <c r="DY54" s="187">
        <f t="shared" si="20"/>
        <v>0</v>
      </c>
      <c r="DZ54" s="15">
        <f>+(IF(OR($B54=0,$C54=0,$D54=0,$DC$2&gt;$ES$1),0,IF(OR(DU54=0,DW54=0,DX54=0),0,MIN((VLOOKUP($D54,$A$234:$C$241,3,0))*(IF($D54=6,DX54,DW54))*((MIN((VLOOKUP($D54,$A$234:$E$241,5,0)),(IF($D54=6,DW54,DX54))))),MIN((VLOOKUP($D54,$A$234:$C$241,3,0)),(DU54+DV54))*(IF($D54=6,DX54,((MIN((VLOOKUP($D54,$A$234:$E$241,5,0)),DX54)))))))))/IF(AND($D54=2,'ראשי-פרטים כלליים וריכוז הוצאות'!$D$66&lt;&gt;4),1.2,1)</f>
        <v>0</v>
      </c>
      <c r="EA54" s="227"/>
      <c r="EB54" s="228"/>
      <c r="EC54" s="222"/>
      <c r="ED54" s="226"/>
      <c r="EE54" s="187">
        <f t="shared" si="21"/>
        <v>0</v>
      </c>
      <c r="EF54" s="15">
        <f>+(IF(OR($B54=0,$C54=0,$D54=0,$DC$2&gt;$ES$1),0,IF(OR(EA54=0,EC54=0,ED54=0),0,MIN((VLOOKUP($D54,$A$234:$C$241,3,0))*(IF($D54=6,ED54,EC54))*((MIN((VLOOKUP($D54,$A$234:$E$241,5,0)),(IF($D54=6,EC54,ED54))))),MIN((VLOOKUP($D54,$A$234:$C$241,3,0)),(EA54+EB54))*(IF($D54=6,ED54,((MIN((VLOOKUP($D54,$A$234:$E$241,5,0)),ED54)))))))))/IF(AND($D54=2,'ראשי-פרטים כלליים וריכוז הוצאות'!$D$66&lt;&gt;4),1.2,1)</f>
        <v>0</v>
      </c>
      <c r="EG54" s="227"/>
      <c r="EH54" s="228"/>
      <c r="EI54" s="222"/>
      <c r="EJ54" s="226"/>
      <c r="EK54" s="187">
        <f t="shared" si="22"/>
        <v>0</v>
      </c>
      <c r="EL54" s="15">
        <f>+(IF(OR($B54=0,$C54=0,$D54=0,$DC$2&gt;$ES$1),0,IF(OR(EG54=0,EI54=0,EJ54=0),0,MIN((VLOOKUP($D54,$A$234:$C$241,3,0))*(IF($D54=6,EJ54,EI54))*((MIN((VLOOKUP($D54,$A$234:$E$241,5,0)),(IF($D54=6,EI54,EJ54))))),MIN((VLOOKUP($D54,$A$234:$C$241,3,0)),(EG54+EH54))*(IF($D54=6,EJ54,((MIN((VLOOKUP($D54,$A$234:$E$241,5,0)),EJ54)))))))))/IF(AND($D54=2,'ראשי-פרטים כלליים וריכוז הוצאות'!$D$66&lt;&gt;4),1.2,1)</f>
        <v>0</v>
      </c>
      <c r="EM54" s="227"/>
      <c r="EN54" s="228"/>
      <c r="EO54" s="222"/>
      <c r="EP54" s="226"/>
      <c r="EQ54" s="187">
        <f t="shared" si="23"/>
        <v>0</v>
      </c>
      <c r="ER54" s="15">
        <f>+(IF(OR($B54=0,$C54=0,$D54=0,$DC$2&gt;$ES$1),0,IF(OR(EM54=0,EO54=0,EP54=0),0,MIN((VLOOKUP($D54,$A$234:$C$241,3,0))*(IF($D54=6,EP54,EO54))*((MIN((VLOOKUP($D54,$A$234:$E$241,5,0)),(IF($D54=6,EO54,EP54))))),MIN((VLOOKUP($D54,$A$234:$C$241,3,0)),(EM54+EN54))*(IF($D54=6,EP54,((MIN((VLOOKUP($D54,$A$234:$E$241,5,0)),EP54)))))))))/IF(AND($D54=2,'ראשי-פרטים כלליים וריכוז הוצאות'!$D$66&lt;&gt;4),1.2,1)</f>
        <v>0</v>
      </c>
      <c r="ES54" s="62">
        <f t="shared" si="24"/>
        <v>0</v>
      </c>
      <c r="ET54" s="183">
        <f t="shared" si="25"/>
        <v>9.9999999999999995E-7</v>
      </c>
      <c r="EU54" s="306">
        <f t="shared" si="26"/>
        <v>0</v>
      </c>
      <c r="EV54" s="62">
        <f t="shared" si="27"/>
        <v>0</v>
      </c>
      <c r="EW54" s="62">
        <v>0</v>
      </c>
      <c r="EX54" s="15">
        <f t="shared" si="28"/>
        <v>0</v>
      </c>
      <c r="EY54" s="219"/>
      <c r="EZ54" s="62">
        <f>MIN(EX54+EY54*ET54*ES54/$FA$1/IF(AND($D54=2,'ראשי-פרטים כלליים וריכוז הוצאות'!$D$66&lt;&gt;4),1.2,1),IF($D54&gt;0,VLOOKUP($D54,$A$234:$C$241,3,0)*12*EU54,0))</f>
        <v>0</v>
      </c>
      <c r="FA54" s="229"/>
      <c r="FB54" s="293">
        <f t="shared" si="29"/>
        <v>0</v>
      </c>
      <c r="FC54" s="296">
        <f t="shared" ref="FC54:FC73" si="36">B54</f>
        <v>0</v>
      </c>
      <c r="FD54" s="62">
        <f t="shared" ref="FD54:FD73" si="37">C54</f>
        <v>0</v>
      </c>
      <c r="FE54" s="62">
        <f t="shared" ref="FE54:FE73" si="38">D54</f>
        <v>0</v>
      </c>
      <c r="FF54" s="184">
        <f t="shared" ref="FF54:FF73" si="39">EU54</f>
        <v>0</v>
      </c>
      <c r="FG54" s="62">
        <f t="shared" ref="FG54:FG73" si="40">EW54</f>
        <v>0</v>
      </c>
      <c r="FH54" s="62">
        <f t="shared" ref="FH54:FH73" si="41">FB54</f>
        <v>0</v>
      </c>
      <c r="FI54" s="274"/>
      <c r="FJ54" s="274"/>
      <c r="FK54" s="297"/>
    </row>
    <row r="55" spans="1:167" s="6" customFormat="1" ht="24" customHeight="1" x14ac:dyDescent="0.2">
      <c r="A55" s="112">
        <v>52</v>
      </c>
      <c r="B55" s="229"/>
      <c r="C55" s="229"/>
      <c r="D55" s="230"/>
      <c r="E55" s="220"/>
      <c r="F55" s="221"/>
      <c r="G55" s="222"/>
      <c r="H55" s="223"/>
      <c r="I55" s="187">
        <f t="shared" si="0"/>
        <v>0</v>
      </c>
      <c r="J55" s="15">
        <f>(IF(OR($B55=0,$C55=0,$D55=0,$E$2&gt;$ES$1),0,IF(OR($E55=0,$G55=0,$H55=0),0,MIN((VLOOKUP($D55,$A$234:$C$241,3,0))*(IF($D55=6,$H55,$G55))*((MIN((VLOOKUP($D55,$A$234:$E$241,5,0)),(IF($D55=6,$G55,$H55))))),MIN((VLOOKUP($D55,$A$234:$C$241,3,0)),($E55+$F55))*(IF($D55=6,$H55,((MIN((VLOOKUP($D55,$A$234:$E$241,5,0)),$H55)))))))))/IF(AND($D55=2,'ראשי-פרטים כלליים וריכוז הוצאות'!$D$66&lt;&gt;4),1.2,1)</f>
        <v>0</v>
      </c>
      <c r="K55" s="224"/>
      <c r="L55" s="225"/>
      <c r="M55" s="222"/>
      <c r="N55" s="226"/>
      <c r="O55" s="187">
        <f t="shared" si="1"/>
        <v>0</v>
      </c>
      <c r="P55" s="15">
        <f>+(IF(OR($B55=0,$C55=0,$D55=0,$K$2&gt;$ES$1),0,IF(OR($K55=0,$M55=0,$N55=0),0,MIN((VLOOKUP($D55,$A$234:$C$241,3,0))*(IF($D55=6,$N55,$M55))*((MIN((VLOOKUP($D55,$A$234:$E$241,5,0)),(IF($D55=6,$M55,$N55))))),MIN((VLOOKUP($D55,$A$234:$C$241,3,0)),($K55+$L55))*(IF($D55=6,$N55,((MIN((VLOOKUP($D55,$A$234:$E$241,5,0)),$N55)))))))))/IF(AND($D55=2,'ראשי-פרטים כלליים וריכוז הוצאות'!$D$66&lt;&gt;4),1.2,1)</f>
        <v>0</v>
      </c>
      <c r="Q55" s="227"/>
      <c r="R55" s="228"/>
      <c r="S55" s="222"/>
      <c r="T55" s="226"/>
      <c r="U55" s="187">
        <f t="shared" si="2"/>
        <v>0</v>
      </c>
      <c r="V55" s="15">
        <f>+(IF(OR($B55=0,$C55=0,$D55=0,$Q$2&gt;$ES$1),0,IF(OR(Q55=0,S55=0,T55=0),0,MIN((VLOOKUP($D55,$A$234:$C$241,3,0))*(IF($D55=6,T55,S55))*((MIN((VLOOKUP($D55,$A$234:$E$241,5,0)),(IF($D55=6,S55,T55))))),MIN((VLOOKUP($D55,$A$234:$C$241,3,0)),(Q55+R55))*(IF($D55=6,T55,((MIN((VLOOKUP($D55,$A$234:$E$241,5,0)),T55)))))))))/IF(AND($D55=2,'ראשי-פרטים כלליים וריכוז הוצאות'!$D$66&lt;&gt;4),1.2,1)</f>
        <v>0</v>
      </c>
      <c r="W55" s="220"/>
      <c r="X55" s="221"/>
      <c r="Y55" s="222"/>
      <c r="Z55" s="226"/>
      <c r="AA55" s="187">
        <f t="shared" si="3"/>
        <v>0</v>
      </c>
      <c r="AB55" s="15">
        <f>+(IF(OR($B55=0,$C55=0,$D55=0,$W$2&gt;$ES$1),0,IF(OR(W55=0,Y55=0,Z55=0),0,MIN((VLOOKUP($D55,$A$234:$C$241,3,0))*(IF($D55=6,Z55,Y55))*((MIN((VLOOKUP($D55,$A$234:$E$241,5,0)),(IF($D55=6,Y55,Z55))))),MIN((VLOOKUP($D55,$A$234:$C$241,3,0)),(W55+X55))*(IF($D55=6,Z55,((MIN((VLOOKUP($D55,$A$234:$E$241,5,0)),Z55)))))))))/IF(AND($D55=2,'ראשי-פרטים כלליים וריכוז הוצאות'!$D$66&lt;&gt;4),1.2,1)</f>
        <v>0</v>
      </c>
      <c r="AC55" s="224"/>
      <c r="AD55" s="225"/>
      <c r="AE55" s="222"/>
      <c r="AF55" s="226"/>
      <c r="AG55" s="187">
        <f t="shared" si="4"/>
        <v>0</v>
      </c>
      <c r="AH55" s="15">
        <f>+(IF(OR($B55=0,$C55=0,$D55=0,$AC$2&gt;$ES$1),0,IF(OR(AC55=0,AE55=0,AF55=0),0,MIN((VLOOKUP($D55,$A$234:$C$241,3,0))*(IF($D55=6,AF55,AE55))*((MIN((VLOOKUP($D55,$A$234:$E$241,5,0)),(IF($D55=6,AE55,AF55))))),MIN((VLOOKUP($D55,$A$234:$C$241,3,0)),(AC55+AD55))*(IF($D55=6,AF55,((MIN((VLOOKUP($D55,$A$234:$E$241,5,0)),AF55)))))))))/IF(AND($D55=2,'ראשי-פרטים כלליים וריכוז הוצאות'!$D$66&lt;&gt;4),1.2,1)</f>
        <v>0</v>
      </c>
      <c r="AI55" s="227"/>
      <c r="AJ55" s="228"/>
      <c r="AK55" s="222"/>
      <c r="AL55" s="226"/>
      <c r="AM55" s="187">
        <f t="shared" si="5"/>
        <v>0</v>
      </c>
      <c r="AN55" s="15">
        <f>+(IF(OR($B55=0,$C55=0,$D55=0,$AI$2&gt;$ES$1),0,IF(OR(AI55=0,AK55=0,AL55=0),0,MIN((VLOOKUP($D55,$A$234:$C$241,3,0))*(IF($D55=6,AL55,AK55))*((MIN((VLOOKUP($D55,$A$234:$E$241,5,0)),(IF($D55=6,AK55,AL55))))),MIN((VLOOKUP($D55,$A$234:$C$241,3,0)),(AI55+AJ55))*(IF($D55=6,AL55,((MIN((VLOOKUP($D55,$A$234:$E$241,5,0)),AL55)))))))))/IF(AND($D55=2,'ראשי-פרטים כלליים וריכוז הוצאות'!$D$66&lt;&gt;4),1.2,1)</f>
        <v>0</v>
      </c>
      <c r="AO55" s="220"/>
      <c r="AP55" s="221"/>
      <c r="AQ55" s="222"/>
      <c r="AR55" s="226"/>
      <c r="AS55" s="187">
        <f t="shared" si="6"/>
        <v>0</v>
      </c>
      <c r="AT55" s="15">
        <f>+(IF(OR($B55=0,$C55=0,$D55=0,$AO$2&gt;$ES$1),0,IF(OR(AO55=0,AQ55=0,AR55=0),0,MIN((VLOOKUP($D55,$A$234:$C$241,3,0))*(IF($D55=6,AR55,AQ55))*((MIN((VLOOKUP($D55,$A$234:$E$241,5,0)),(IF($D55=6,AQ55,AR55))))),MIN((VLOOKUP($D55,$A$234:$C$241,3,0)),(AO55+AP55))*(IF($D55=6,AR55,((MIN((VLOOKUP($D55,$A$234:$E$241,5,0)),AR55)))))))))/IF(AND($D55=2,'ראשי-פרטים כלליים וריכוז הוצאות'!$D$66&lt;&gt;4),1.2,1)</f>
        <v>0</v>
      </c>
      <c r="AU55" s="224"/>
      <c r="AV55" s="225"/>
      <c r="AW55" s="222"/>
      <c r="AX55" s="226"/>
      <c r="AY55" s="187">
        <f t="shared" si="7"/>
        <v>0</v>
      </c>
      <c r="AZ55" s="15">
        <f>+(IF(OR($B55=0,$C55=0,$D55=0,$AU$2&gt;$ES$1),0,IF(OR(AU55=0,AW55=0,AX55=0),0,MIN((VLOOKUP($D55,$A$234:$C$241,3,0))*(IF($D55=6,AX55,AW55))*((MIN((VLOOKUP($D55,$A$234:$E$241,5,0)),(IF($D55=6,AW55,AX55))))),MIN((VLOOKUP($D55,$A$234:$C$241,3,0)),(AU55+AV55))*(IF($D55=6,AX55,((MIN((VLOOKUP($D55,$A$234:$E$241,5,0)),AX55)))))))))/IF(AND($D55=2,'ראשי-פרטים כלליים וריכוז הוצאות'!$D$66&lt;&gt;4),1.2,1)</f>
        <v>0</v>
      </c>
      <c r="BA55" s="227"/>
      <c r="BB55" s="228"/>
      <c r="BC55" s="222"/>
      <c r="BD55" s="226"/>
      <c r="BE55" s="187">
        <f t="shared" si="8"/>
        <v>0</v>
      </c>
      <c r="BF55" s="15">
        <f>+(IF(OR($B55=0,$C55=0,$D55=0,$BA$2&gt;$ES$1),0,IF(OR(BA55=0,BC55=0,BD55=0),0,MIN((VLOOKUP($D55,$A$234:$C$241,3,0))*(IF($D55=6,BD55,BC55))*((MIN((VLOOKUP($D55,$A$234:$E$241,5,0)),(IF($D55=6,BC55,BD55))))),MIN((VLOOKUP($D55,$A$234:$C$241,3,0)),(BA55+BB55))*(IF($D55=6,BD55,((MIN((VLOOKUP($D55,$A$234:$E$241,5,0)),BD55)))))))))/IF(AND($D55=2,'ראשי-פרטים כלליים וריכוז הוצאות'!$D$66&lt;&gt;4),1.2,1)</f>
        <v>0</v>
      </c>
      <c r="BG55" s="227"/>
      <c r="BH55" s="228"/>
      <c r="BI55" s="222"/>
      <c r="BJ55" s="226"/>
      <c r="BK55" s="187">
        <f t="shared" si="9"/>
        <v>0</v>
      </c>
      <c r="BL55" s="15">
        <f>+(IF(OR($B55=0,$C55=0,$D55=0,$BG$2&gt;$ES$1),0,IF(OR(BG55=0,BI55=0,BJ55=0),0,MIN((VLOOKUP($D55,$A$234:$C$241,3,0))*(IF($D55=6,BJ55,BI55))*((MIN((VLOOKUP($D55,$A$234:$E$241,5,0)),(IF($D55=6,BI55,BJ55))))),MIN((VLOOKUP($D55,$A$234:$C$241,3,0)),(BG55+BH55))*(IF($D55=6,BJ55,((MIN((VLOOKUP($D55,$A$234:$E$241,5,0)),BJ55)))))))))/IF(AND($D55=2,'ראשי-פרטים כלליים וריכוז הוצאות'!$D$66&lt;&gt;4),1.2,1)</f>
        <v>0</v>
      </c>
      <c r="BM55" s="227"/>
      <c r="BN55" s="228"/>
      <c r="BO55" s="222"/>
      <c r="BP55" s="226"/>
      <c r="BQ55" s="187">
        <f t="shared" si="10"/>
        <v>0</v>
      </c>
      <c r="BR55" s="15">
        <f>+(IF(OR($B55=0,$C55=0,$D55=0,$BM$2&gt;$ES$1),0,IF(OR(BM55=0,BO55=0,BP55=0),0,MIN((VLOOKUP($D55,$A$234:$C$241,3,0))*(IF($D55=6,BP55,BO55))*((MIN((VLOOKUP($D55,$A$234:$E$241,5,0)),(IF($D55=6,BO55,BP55))))),MIN((VLOOKUP($D55,$A$234:$C$241,3,0)),(BM55+BN55))*(IF($D55=6,BP55,((MIN((VLOOKUP($D55,$A$234:$E$241,5,0)),BP55)))))))))/IF(AND($D55=2,'ראשי-פרטים כלליים וריכוז הוצאות'!$D$66&lt;&gt;4),1.2,1)</f>
        <v>0</v>
      </c>
      <c r="BS55" s="227"/>
      <c r="BT55" s="228"/>
      <c r="BU55" s="222"/>
      <c r="BV55" s="226"/>
      <c r="BW55" s="187">
        <f t="shared" si="11"/>
        <v>0</v>
      </c>
      <c r="BX55" s="15">
        <f>+(IF(OR($B55=0,$C55=0,$D55=0,$BS$2&gt;$ES$1),0,IF(OR(BS55=0,BU55=0,BV55=0),0,MIN((VLOOKUP($D55,$A$234:$C$241,3,0))*(IF($D55=6,BV55,BU55))*((MIN((VLOOKUP($D55,$A$234:$E$241,5,0)),(IF($D55=6,BU55,BV55))))),MIN((VLOOKUP($D55,$A$234:$C$241,3,0)),(BS55+BT55))*(IF($D55=6,BV55,((MIN((VLOOKUP($D55,$A$234:$E$241,5,0)),BV55)))))))))/IF(AND($D55=2,'ראשי-פרטים כלליים וריכוז הוצאות'!$D$66&lt;&gt;4),1.2,1)</f>
        <v>0</v>
      </c>
      <c r="BY55" s="227"/>
      <c r="BZ55" s="228"/>
      <c r="CA55" s="222"/>
      <c r="CB55" s="226"/>
      <c r="CC55" s="187">
        <f t="shared" si="12"/>
        <v>0</v>
      </c>
      <c r="CD55" s="15">
        <f>+(IF(OR($B55=0,$C55=0,$D55=0,$BY$2&gt;$ES$1),0,IF(OR(BY55=0,CA55=0,CB55=0),0,MIN((VLOOKUP($D55,$A$234:$C$241,3,0))*(IF($D55=6,CB55,CA55))*((MIN((VLOOKUP($D55,$A$234:$E$241,5,0)),(IF($D55=6,CA55,CB55))))),MIN((VLOOKUP($D55,$A$234:$C$241,3,0)),(BY55+BZ55))*(IF($D55=6,CB55,((MIN((VLOOKUP($D55,$A$234:$E$241,5,0)),CB55)))))))))/IF(AND($D55=2,'ראשי-פרטים כלליים וריכוז הוצאות'!$D$66&lt;&gt;4),1.2,1)</f>
        <v>0</v>
      </c>
      <c r="CE55" s="227"/>
      <c r="CF55" s="228"/>
      <c r="CG55" s="222"/>
      <c r="CH55" s="226"/>
      <c r="CI55" s="187">
        <f t="shared" si="13"/>
        <v>0</v>
      </c>
      <c r="CJ55" s="15">
        <f>+(IF(OR($B55=0,$C55=0,$D55=0,$CE$2&gt;$ES$1),0,IF(OR(CE55=0,CG55=0,CH55=0),0,MIN((VLOOKUP($D55,$A$234:$C$241,3,0))*(IF($D55=6,CH55,CG55))*((MIN((VLOOKUP($D55,$A$234:$E$241,5,0)),(IF($D55=6,CG55,CH55))))),MIN((VLOOKUP($D55,$A$234:$C$241,3,0)),(CE55+CF55))*(IF($D55=6,CH55,((MIN((VLOOKUP($D55,$A$234:$E$241,5,0)),CH55)))))))))/IF(AND($D55=2,'ראשי-פרטים כלליים וריכוז הוצאות'!$D$66&lt;&gt;4),1.2,1)</f>
        <v>0</v>
      </c>
      <c r="CK55" s="227"/>
      <c r="CL55" s="228"/>
      <c r="CM55" s="222"/>
      <c r="CN55" s="226"/>
      <c r="CO55" s="187">
        <f t="shared" si="14"/>
        <v>0</v>
      </c>
      <c r="CP55" s="15">
        <f>+(IF(OR($B55=0,$C55=0,$D55=0,$CK$2&gt;$ES$1),0,IF(OR(CK55=0,CM55=0,CN55=0),0,MIN((VLOOKUP($D55,$A$234:$C$241,3,0))*(IF($D55=6,CN55,CM55))*((MIN((VLOOKUP($D55,$A$234:$E$241,5,0)),(IF($D55=6,CM55,CN55))))),MIN((VLOOKUP($D55,$A$234:$C$241,3,0)),(CK55+CL55))*(IF($D55=6,CN55,((MIN((VLOOKUP($D55,$A$234:$E$241,5,0)),CN55)))))))))/IF(AND($D55=2,'ראשי-פרטים כלליים וריכוז הוצאות'!$D$66&lt;&gt;4),1.2,1)</f>
        <v>0</v>
      </c>
      <c r="CQ55" s="227"/>
      <c r="CR55" s="228"/>
      <c r="CS55" s="222"/>
      <c r="CT55" s="226"/>
      <c r="CU55" s="187">
        <f t="shared" si="15"/>
        <v>0</v>
      </c>
      <c r="CV55" s="15">
        <f>+(IF(OR($B55=0,$C55=0,$D55=0,$CQ$2&gt;$ES$1),0,IF(OR(CQ55=0,CS55=0,CT55=0),0,MIN((VLOOKUP($D55,$A$234:$C$241,3,0))*(IF($D55=6,CT55,CS55))*((MIN((VLOOKUP($D55,$A$234:$E$241,5,0)),(IF($D55=6,CS55,CT55))))),MIN((VLOOKUP($D55,$A$234:$C$241,3,0)),(CQ55+CR55))*(IF($D55=6,CT55,((MIN((VLOOKUP($D55,$A$234:$E$241,5,0)),CT55)))))))))/IF(AND($D55=2,'ראשי-פרטים כלליים וריכוז הוצאות'!$D$66&lt;&gt;4),1.2,1)</f>
        <v>0</v>
      </c>
      <c r="CW55" s="227"/>
      <c r="CX55" s="228"/>
      <c r="CY55" s="222"/>
      <c r="CZ55" s="226"/>
      <c r="DA55" s="187">
        <f t="shared" si="16"/>
        <v>0</v>
      </c>
      <c r="DB55" s="15">
        <f>+(IF(OR($B55=0,$C55=0,$D55=0,$CW$2&gt;$ES$1),0,IF(OR(CW55=0,CY55=0,CZ55=0),0,MIN((VLOOKUP($D55,$A$234:$C$241,3,0))*(IF($D55=6,CZ55,CY55))*((MIN((VLOOKUP($D55,$A$234:$E$241,5,0)),(IF($D55=6,CY55,CZ55))))),MIN((VLOOKUP($D55,$A$234:$C$241,3,0)),(CW55+CX55))*(IF($D55=6,CZ55,((MIN((VLOOKUP($D55,$A$234:$E$241,5,0)),CZ55)))))))))/IF(AND($D55=2,'ראשי-פרטים כלליים וריכוז הוצאות'!$D$66&lt;&gt;4),1.2,1)</f>
        <v>0</v>
      </c>
      <c r="DC55" s="227"/>
      <c r="DD55" s="228"/>
      <c r="DE55" s="222"/>
      <c r="DF55" s="226"/>
      <c r="DG55" s="187">
        <f t="shared" si="17"/>
        <v>0</v>
      </c>
      <c r="DH55" s="15">
        <f>+(IF(OR($B55=0,$C55=0,$D55=0,$DC$2&gt;$ES$1),0,IF(OR(DC55=0,DE55=0,DF55=0),0,MIN((VLOOKUP($D55,$A$234:$C$241,3,0))*(IF($D55=6,DF55,DE55))*((MIN((VLOOKUP($D55,$A$234:$E$241,5,0)),(IF($D55=6,DE55,DF55))))),MIN((VLOOKUP($D55,$A$234:$C$241,3,0)),(DC55+DD55))*(IF($D55=6,DF55,((MIN((VLOOKUP($D55,$A$234:$E$241,5,0)),DF55)))))))))/IF(AND($D55=2,'ראשי-פרטים כלליים וריכוז הוצאות'!$D$66&lt;&gt;4),1.2,1)</f>
        <v>0</v>
      </c>
      <c r="DI55" s="227"/>
      <c r="DJ55" s="228"/>
      <c r="DK55" s="222"/>
      <c r="DL55" s="226"/>
      <c r="DM55" s="187">
        <f t="shared" si="18"/>
        <v>0</v>
      </c>
      <c r="DN55" s="15">
        <f>+(IF(OR($B55=0,$C55=0,$D55=0,$DC$2&gt;$ES$1),0,IF(OR(DI55=0,DK55=0,DL55=0),0,MIN((VLOOKUP($D55,$A$234:$C$241,3,0))*(IF($D55=6,DL55,DK55))*((MIN((VLOOKUP($D55,$A$234:$E$241,5,0)),(IF($D55=6,DK55,DL55))))),MIN((VLOOKUP($D55,$A$234:$C$241,3,0)),(DI55+DJ55))*(IF($D55=6,DL55,((MIN((VLOOKUP($D55,$A$234:$E$241,5,0)),DL55)))))))))/IF(AND($D55=2,'ראשי-פרטים כלליים וריכוז הוצאות'!$D$66&lt;&gt;4),1.2,1)</f>
        <v>0</v>
      </c>
      <c r="DO55" s="227"/>
      <c r="DP55" s="228"/>
      <c r="DQ55" s="222"/>
      <c r="DR55" s="226"/>
      <c r="DS55" s="187">
        <f t="shared" si="19"/>
        <v>0</v>
      </c>
      <c r="DT55" s="15">
        <f>+(IF(OR($B55=0,$C55=0,$D55=0,$DC$2&gt;$ES$1),0,IF(OR(DO55=0,DQ55=0,DR55=0),0,MIN((VLOOKUP($D55,$A$234:$C$241,3,0))*(IF($D55=6,DR55,DQ55))*((MIN((VLOOKUP($D55,$A$234:$E$241,5,0)),(IF($D55=6,DQ55,DR55))))),MIN((VLOOKUP($D55,$A$234:$C$241,3,0)),(DO55+DP55))*(IF($D55=6,DR55,((MIN((VLOOKUP($D55,$A$234:$E$241,5,0)),DR55)))))))))/IF(AND($D55=2,'ראשי-פרטים כלליים וריכוז הוצאות'!$D$66&lt;&gt;4),1.2,1)</f>
        <v>0</v>
      </c>
      <c r="DU55" s="227"/>
      <c r="DV55" s="228"/>
      <c r="DW55" s="222"/>
      <c r="DX55" s="226"/>
      <c r="DY55" s="187">
        <f t="shared" si="20"/>
        <v>0</v>
      </c>
      <c r="DZ55" s="15">
        <f>+(IF(OR($B55=0,$C55=0,$D55=0,$DC$2&gt;$ES$1),0,IF(OR(DU55=0,DW55=0,DX55=0),0,MIN((VLOOKUP($D55,$A$234:$C$241,3,0))*(IF($D55=6,DX55,DW55))*((MIN((VLOOKUP($D55,$A$234:$E$241,5,0)),(IF($D55=6,DW55,DX55))))),MIN((VLOOKUP($D55,$A$234:$C$241,3,0)),(DU55+DV55))*(IF($D55=6,DX55,((MIN((VLOOKUP($D55,$A$234:$E$241,5,0)),DX55)))))))))/IF(AND($D55=2,'ראשי-פרטים כלליים וריכוז הוצאות'!$D$66&lt;&gt;4),1.2,1)</f>
        <v>0</v>
      </c>
      <c r="EA55" s="227"/>
      <c r="EB55" s="228"/>
      <c r="EC55" s="222"/>
      <c r="ED55" s="226"/>
      <c r="EE55" s="187">
        <f t="shared" si="21"/>
        <v>0</v>
      </c>
      <c r="EF55" s="15">
        <f>+(IF(OR($B55=0,$C55=0,$D55=0,$DC$2&gt;$ES$1),0,IF(OR(EA55=0,EC55=0,ED55=0),0,MIN((VLOOKUP($D55,$A$234:$C$241,3,0))*(IF($D55=6,ED55,EC55))*((MIN((VLOOKUP($D55,$A$234:$E$241,5,0)),(IF($D55=6,EC55,ED55))))),MIN((VLOOKUP($D55,$A$234:$C$241,3,0)),(EA55+EB55))*(IF($D55=6,ED55,((MIN((VLOOKUP($D55,$A$234:$E$241,5,0)),ED55)))))))))/IF(AND($D55=2,'ראשי-פרטים כלליים וריכוז הוצאות'!$D$66&lt;&gt;4),1.2,1)</f>
        <v>0</v>
      </c>
      <c r="EG55" s="227"/>
      <c r="EH55" s="228"/>
      <c r="EI55" s="222"/>
      <c r="EJ55" s="226"/>
      <c r="EK55" s="187">
        <f t="shared" si="22"/>
        <v>0</v>
      </c>
      <c r="EL55" s="15">
        <f>+(IF(OR($B55=0,$C55=0,$D55=0,$DC$2&gt;$ES$1),0,IF(OR(EG55=0,EI55=0,EJ55=0),0,MIN((VLOOKUP($D55,$A$234:$C$241,3,0))*(IF($D55=6,EJ55,EI55))*((MIN((VLOOKUP($D55,$A$234:$E$241,5,0)),(IF($D55=6,EI55,EJ55))))),MIN((VLOOKUP($D55,$A$234:$C$241,3,0)),(EG55+EH55))*(IF($D55=6,EJ55,((MIN((VLOOKUP($D55,$A$234:$E$241,5,0)),EJ55)))))))))/IF(AND($D55=2,'ראשי-פרטים כלליים וריכוז הוצאות'!$D$66&lt;&gt;4),1.2,1)</f>
        <v>0</v>
      </c>
      <c r="EM55" s="227"/>
      <c r="EN55" s="228"/>
      <c r="EO55" s="222"/>
      <c r="EP55" s="226"/>
      <c r="EQ55" s="187">
        <f t="shared" si="23"/>
        <v>0</v>
      </c>
      <c r="ER55" s="15">
        <f>+(IF(OR($B55=0,$C55=0,$D55=0,$DC$2&gt;$ES$1),0,IF(OR(EM55=0,EO55=0,EP55=0),0,MIN((VLOOKUP($D55,$A$234:$C$241,3,0))*(IF($D55=6,EP55,EO55))*((MIN((VLOOKUP($D55,$A$234:$E$241,5,0)),(IF($D55=6,EO55,EP55))))),MIN((VLOOKUP($D55,$A$234:$C$241,3,0)),(EM55+EN55))*(IF($D55=6,EP55,((MIN((VLOOKUP($D55,$A$234:$E$241,5,0)),EP55)))))))))/IF(AND($D55=2,'ראשי-פרטים כלליים וריכוז הוצאות'!$D$66&lt;&gt;4),1.2,1)</f>
        <v>0</v>
      </c>
      <c r="ES55" s="62">
        <f t="shared" si="24"/>
        <v>0</v>
      </c>
      <c r="ET55" s="183">
        <f t="shared" si="25"/>
        <v>9.9999999999999995E-7</v>
      </c>
      <c r="EU55" s="184">
        <f t="shared" si="26"/>
        <v>0</v>
      </c>
      <c r="EV55" s="62">
        <f t="shared" si="27"/>
        <v>0</v>
      </c>
      <c r="EW55" s="62">
        <v>0</v>
      </c>
      <c r="EX55" s="15">
        <f t="shared" si="28"/>
        <v>0</v>
      </c>
      <c r="EY55" s="219"/>
      <c r="EZ55" s="62">
        <f>MIN(EX55+EY55*ET55*ES55/$FA$1/IF(AND($D55=2,'ראשי-פרטים כלליים וריכוז הוצאות'!$D$66&lt;&gt;4),1.2,1),IF($D55&gt;0,VLOOKUP($D55,$A$234:$C$241,3,0)*12*EU55,0))</f>
        <v>0</v>
      </c>
      <c r="FA55" s="229"/>
      <c r="FB55" s="293">
        <f t="shared" si="29"/>
        <v>0</v>
      </c>
      <c r="FC55" s="296">
        <f t="shared" si="36"/>
        <v>0</v>
      </c>
      <c r="FD55" s="62">
        <f t="shared" si="37"/>
        <v>0</v>
      </c>
      <c r="FE55" s="62">
        <f t="shared" si="38"/>
        <v>0</v>
      </c>
      <c r="FF55" s="184">
        <f t="shared" si="39"/>
        <v>0</v>
      </c>
      <c r="FG55" s="62">
        <f t="shared" si="40"/>
        <v>0</v>
      </c>
      <c r="FH55" s="62">
        <f t="shared" si="41"/>
        <v>0</v>
      </c>
      <c r="FI55" s="274"/>
      <c r="FJ55" s="274"/>
      <c r="FK55" s="297"/>
    </row>
    <row r="56" spans="1:167" s="6" customFormat="1" ht="24" customHeight="1" x14ac:dyDescent="0.2">
      <c r="A56" s="112">
        <v>53</v>
      </c>
      <c r="B56" s="229"/>
      <c r="C56" s="229"/>
      <c r="D56" s="230"/>
      <c r="E56" s="220"/>
      <c r="F56" s="221"/>
      <c r="G56" s="222"/>
      <c r="H56" s="223"/>
      <c r="I56" s="187">
        <f t="shared" si="0"/>
        <v>0</v>
      </c>
      <c r="J56" s="15">
        <f>(IF(OR($B56=0,$C56=0,$D56=0,$E$2&gt;$ES$1),0,IF(OR($E56=0,$G56=0,$H56=0),0,MIN((VLOOKUP($D56,$A$234:$C$241,3,0))*(IF($D56=6,$H56,$G56))*((MIN((VLOOKUP($D56,$A$234:$E$241,5,0)),(IF($D56=6,$G56,$H56))))),MIN((VLOOKUP($D56,$A$234:$C$241,3,0)),($E56+$F56))*(IF($D56=6,$H56,((MIN((VLOOKUP($D56,$A$234:$E$241,5,0)),$H56)))))))))/IF(AND($D56=2,'ראשי-פרטים כלליים וריכוז הוצאות'!$D$66&lt;&gt;4),1.2,1)</f>
        <v>0</v>
      </c>
      <c r="K56" s="224"/>
      <c r="L56" s="225"/>
      <c r="M56" s="222"/>
      <c r="N56" s="226"/>
      <c r="O56" s="187">
        <f t="shared" si="1"/>
        <v>0</v>
      </c>
      <c r="P56" s="15">
        <f>+(IF(OR($B56=0,$C56=0,$D56=0,$K$2&gt;$ES$1),0,IF(OR($K56=0,$M56=0,$N56=0),0,MIN((VLOOKUP($D56,$A$234:$C$241,3,0))*(IF($D56=6,$N56,$M56))*((MIN((VLOOKUP($D56,$A$234:$E$241,5,0)),(IF($D56=6,$M56,$N56))))),MIN((VLOOKUP($D56,$A$234:$C$241,3,0)),($K56+$L56))*(IF($D56=6,$N56,((MIN((VLOOKUP($D56,$A$234:$E$241,5,0)),$N56)))))))))/IF(AND($D56=2,'ראשי-פרטים כלליים וריכוז הוצאות'!$D$66&lt;&gt;4),1.2,1)</f>
        <v>0</v>
      </c>
      <c r="Q56" s="227"/>
      <c r="R56" s="228"/>
      <c r="S56" s="222"/>
      <c r="T56" s="226"/>
      <c r="U56" s="187">
        <f t="shared" si="2"/>
        <v>0</v>
      </c>
      <c r="V56" s="15">
        <f>+(IF(OR($B56=0,$C56=0,$D56=0,$Q$2&gt;$ES$1),0,IF(OR(Q56=0,S56=0,T56=0),0,MIN((VLOOKUP($D56,$A$234:$C$241,3,0))*(IF($D56=6,T56,S56))*((MIN((VLOOKUP($D56,$A$234:$E$241,5,0)),(IF($D56=6,S56,T56))))),MIN((VLOOKUP($D56,$A$234:$C$241,3,0)),(Q56+R56))*(IF($D56=6,T56,((MIN((VLOOKUP($D56,$A$234:$E$241,5,0)),T56)))))))))/IF(AND($D56=2,'ראשי-פרטים כלליים וריכוז הוצאות'!$D$66&lt;&gt;4),1.2,1)</f>
        <v>0</v>
      </c>
      <c r="W56" s="220"/>
      <c r="X56" s="221"/>
      <c r="Y56" s="222"/>
      <c r="Z56" s="226"/>
      <c r="AA56" s="187">
        <f t="shared" si="3"/>
        <v>0</v>
      </c>
      <c r="AB56" s="15">
        <f>+(IF(OR($B56=0,$C56=0,$D56=0,$W$2&gt;$ES$1),0,IF(OR(W56=0,Y56=0,Z56=0),0,MIN((VLOOKUP($D56,$A$234:$C$241,3,0))*(IF($D56=6,Z56,Y56))*((MIN((VLOOKUP($D56,$A$234:$E$241,5,0)),(IF($D56=6,Y56,Z56))))),MIN((VLOOKUP($D56,$A$234:$C$241,3,0)),(W56+X56))*(IF($D56=6,Z56,((MIN((VLOOKUP($D56,$A$234:$E$241,5,0)),Z56)))))))))/IF(AND($D56=2,'ראשי-פרטים כלליים וריכוז הוצאות'!$D$66&lt;&gt;4),1.2,1)</f>
        <v>0</v>
      </c>
      <c r="AC56" s="224"/>
      <c r="AD56" s="225"/>
      <c r="AE56" s="222"/>
      <c r="AF56" s="226"/>
      <c r="AG56" s="187">
        <f t="shared" si="4"/>
        <v>0</v>
      </c>
      <c r="AH56" s="15">
        <f>+(IF(OR($B56=0,$C56=0,$D56=0,$AC$2&gt;$ES$1),0,IF(OR(AC56=0,AE56=0,AF56=0),0,MIN((VLOOKUP($D56,$A$234:$C$241,3,0))*(IF($D56=6,AF56,AE56))*((MIN((VLOOKUP($D56,$A$234:$E$241,5,0)),(IF($D56=6,AE56,AF56))))),MIN((VLOOKUP($D56,$A$234:$C$241,3,0)),(AC56+AD56))*(IF($D56=6,AF56,((MIN((VLOOKUP($D56,$A$234:$E$241,5,0)),AF56)))))))))/IF(AND($D56=2,'ראשי-פרטים כלליים וריכוז הוצאות'!$D$66&lt;&gt;4),1.2,1)</f>
        <v>0</v>
      </c>
      <c r="AI56" s="227"/>
      <c r="AJ56" s="228"/>
      <c r="AK56" s="222"/>
      <c r="AL56" s="226"/>
      <c r="AM56" s="187">
        <f t="shared" si="5"/>
        <v>0</v>
      </c>
      <c r="AN56" s="15">
        <f>+(IF(OR($B56=0,$C56=0,$D56=0,$AI$2&gt;$ES$1),0,IF(OR(AI56=0,AK56=0,AL56=0),0,MIN((VLOOKUP($D56,$A$234:$C$241,3,0))*(IF($D56=6,AL56,AK56))*((MIN((VLOOKUP($D56,$A$234:$E$241,5,0)),(IF($D56=6,AK56,AL56))))),MIN((VLOOKUP($D56,$A$234:$C$241,3,0)),(AI56+AJ56))*(IF($D56=6,AL56,((MIN((VLOOKUP($D56,$A$234:$E$241,5,0)),AL56)))))))))/IF(AND($D56=2,'ראשי-פרטים כלליים וריכוז הוצאות'!$D$66&lt;&gt;4),1.2,1)</f>
        <v>0</v>
      </c>
      <c r="AO56" s="220"/>
      <c r="AP56" s="221"/>
      <c r="AQ56" s="222"/>
      <c r="AR56" s="226"/>
      <c r="AS56" s="187">
        <f t="shared" si="6"/>
        <v>0</v>
      </c>
      <c r="AT56" s="15">
        <f>+(IF(OR($B56=0,$C56=0,$D56=0,$AO$2&gt;$ES$1),0,IF(OR(AO56=0,AQ56=0,AR56=0),0,MIN((VLOOKUP($D56,$A$234:$C$241,3,0))*(IF($D56=6,AR56,AQ56))*((MIN((VLOOKUP($D56,$A$234:$E$241,5,0)),(IF($D56=6,AQ56,AR56))))),MIN((VLOOKUP($D56,$A$234:$C$241,3,0)),(AO56+AP56))*(IF($D56=6,AR56,((MIN((VLOOKUP($D56,$A$234:$E$241,5,0)),AR56)))))))))/IF(AND($D56=2,'ראשי-פרטים כלליים וריכוז הוצאות'!$D$66&lt;&gt;4),1.2,1)</f>
        <v>0</v>
      </c>
      <c r="AU56" s="224"/>
      <c r="AV56" s="225"/>
      <c r="AW56" s="222"/>
      <c r="AX56" s="226"/>
      <c r="AY56" s="187">
        <f t="shared" si="7"/>
        <v>0</v>
      </c>
      <c r="AZ56" s="15">
        <f>+(IF(OR($B56=0,$C56=0,$D56=0,$AU$2&gt;$ES$1),0,IF(OR(AU56=0,AW56=0,AX56=0),0,MIN((VLOOKUP($D56,$A$234:$C$241,3,0))*(IF($D56=6,AX56,AW56))*((MIN((VLOOKUP($D56,$A$234:$E$241,5,0)),(IF($D56=6,AW56,AX56))))),MIN((VLOOKUP($D56,$A$234:$C$241,3,0)),(AU56+AV56))*(IF($D56=6,AX56,((MIN((VLOOKUP($D56,$A$234:$E$241,5,0)),AX56)))))))))/IF(AND($D56=2,'ראשי-פרטים כלליים וריכוז הוצאות'!$D$66&lt;&gt;4),1.2,1)</f>
        <v>0</v>
      </c>
      <c r="BA56" s="227"/>
      <c r="BB56" s="228"/>
      <c r="BC56" s="222"/>
      <c r="BD56" s="226"/>
      <c r="BE56" s="187">
        <f t="shared" si="8"/>
        <v>0</v>
      </c>
      <c r="BF56" s="15">
        <f>+(IF(OR($B56=0,$C56=0,$D56=0,$BA$2&gt;$ES$1),0,IF(OR(BA56=0,BC56=0,BD56=0),0,MIN((VLOOKUP($D56,$A$234:$C$241,3,0))*(IF($D56=6,BD56,BC56))*((MIN((VLOOKUP($D56,$A$234:$E$241,5,0)),(IF($D56=6,BC56,BD56))))),MIN((VLOOKUP($D56,$A$234:$C$241,3,0)),(BA56+BB56))*(IF($D56=6,BD56,((MIN((VLOOKUP($D56,$A$234:$E$241,5,0)),BD56)))))))))/IF(AND($D56=2,'ראשי-פרטים כלליים וריכוז הוצאות'!$D$66&lt;&gt;4),1.2,1)</f>
        <v>0</v>
      </c>
      <c r="BG56" s="227"/>
      <c r="BH56" s="228"/>
      <c r="BI56" s="222"/>
      <c r="BJ56" s="226"/>
      <c r="BK56" s="187">
        <f t="shared" si="9"/>
        <v>0</v>
      </c>
      <c r="BL56" s="15">
        <f>+(IF(OR($B56=0,$C56=0,$D56=0,$BG$2&gt;$ES$1),0,IF(OR(BG56=0,BI56=0,BJ56=0),0,MIN((VLOOKUP($D56,$A$234:$C$241,3,0))*(IF($D56=6,BJ56,BI56))*((MIN((VLOOKUP($D56,$A$234:$E$241,5,0)),(IF($D56=6,BI56,BJ56))))),MIN((VLOOKUP($D56,$A$234:$C$241,3,0)),(BG56+BH56))*(IF($D56=6,BJ56,((MIN((VLOOKUP($D56,$A$234:$E$241,5,0)),BJ56)))))))))/IF(AND($D56=2,'ראשי-פרטים כלליים וריכוז הוצאות'!$D$66&lt;&gt;4),1.2,1)</f>
        <v>0</v>
      </c>
      <c r="BM56" s="227"/>
      <c r="BN56" s="228"/>
      <c r="BO56" s="222"/>
      <c r="BP56" s="226"/>
      <c r="BQ56" s="187">
        <f t="shared" si="10"/>
        <v>0</v>
      </c>
      <c r="BR56" s="15">
        <f>+(IF(OR($B56=0,$C56=0,$D56=0,$BM$2&gt;$ES$1),0,IF(OR(BM56=0,BO56=0,BP56=0),0,MIN((VLOOKUP($D56,$A$234:$C$241,3,0))*(IF($D56=6,BP56,BO56))*((MIN((VLOOKUP($D56,$A$234:$E$241,5,0)),(IF($D56=6,BO56,BP56))))),MIN((VLOOKUP($D56,$A$234:$C$241,3,0)),(BM56+BN56))*(IF($D56=6,BP56,((MIN((VLOOKUP($D56,$A$234:$E$241,5,0)),BP56)))))))))/IF(AND($D56=2,'ראשי-פרטים כלליים וריכוז הוצאות'!$D$66&lt;&gt;4),1.2,1)</f>
        <v>0</v>
      </c>
      <c r="BS56" s="227"/>
      <c r="BT56" s="228"/>
      <c r="BU56" s="222"/>
      <c r="BV56" s="226"/>
      <c r="BW56" s="187">
        <f t="shared" si="11"/>
        <v>0</v>
      </c>
      <c r="BX56" s="15">
        <f>+(IF(OR($B56=0,$C56=0,$D56=0,$BS$2&gt;$ES$1),0,IF(OR(BS56=0,BU56=0,BV56=0),0,MIN((VLOOKUP($D56,$A$234:$C$241,3,0))*(IF($D56=6,BV56,BU56))*((MIN((VLOOKUP($D56,$A$234:$E$241,5,0)),(IF($D56=6,BU56,BV56))))),MIN((VLOOKUP($D56,$A$234:$C$241,3,0)),(BS56+BT56))*(IF($D56=6,BV56,((MIN((VLOOKUP($D56,$A$234:$E$241,5,0)),BV56)))))))))/IF(AND($D56=2,'ראשי-פרטים כלליים וריכוז הוצאות'!$D$66&lt;&gt;4),1.2,1)</f>
        <v>0</v>
      </c>
      <c r="BY56" s="227"/>
      <c r="BZ56" s="228"/>
      <c r="CA56" s="222"/>
      <c r="CB56" s="226"/>
      <c r="CC56" s="187">
        <f t="shared" si="12"/>
        <v>0</v>
      </c>
      <c r="CD56" s="15">
        <f>+(IF(OR($B56=0,$C56=0,$D56=0,$BY$2&gt;$ES$1),0,IF(OR(BY56=0,CA56=0,CB56=0),0,MIN((VLOOKUP($D56,$A$234:$C$241,3,0))*(IF($D56=6,CB56,CA56))*((MIN((VLOOKUP($D56,$A$234:$E$241,5,0)),(IF($D56=6,CA56,CB56))))),MIN((VLOOKUP($D56,$A$234:$C$241,3,0)),(BY56+BZ56))*(IF($D56=6,CB56,((MIN((VLOOKUP($D56,$A$234:$E$241,5,0)),CB56)))))))))/IF(AND($D56=2,'ראשי-פרטים כלליים וריכוז הוצאות'!$D$66&lt;&gt;4),1.2,1)</f>
        <v>0</v>
      </c>
      <c r="CE56" s="227"/>
      <c r="CF56" s="228"/>
      <c r="CG56" s="222"/>
      <c r="CH56" s="226"/>
      <c r="CI56" s="187">
        <f t="shared" si="13"/>
        <v>0</v>
      </c>
      <c r="CJ56" s="15">
        <f>+(IF(OR($B56=0,$C56=0,$D56=0,$CE$2&gt;$ES$1),0,IF(OR(CE56=0,CG56=0,CH56=0),0,MIN((VLOOKUP($D56,$A$234:$C$241,3,0))*(IF($D56=6,CH56,CG56))*((MIN((VLOOKUP($D56,$A$234:$E$241,5,0)),(IF($D56=6,CG56,CH56))))),MIN((VLOOKUP($D56,$A$234:$C$241,3,0)),(CE56+CF56))*(IF($D56=6,CH56,((MIN((VLOOKUP($D56,$A$234:$E$241,5,0)),CH56)))))))))/IF(AND($D56=2,'ראשי-פרטים כלליים וריכוז הוצאות'!$D$66&lt;&gt;4),1.2,1)</f>
        <v>0</v>
      </c>
      <c r="CK56" s="227"/>
      <c r="CL56" s="228"/>
      <c r="CM56" s="222"/>
      <c r="CN56" s="226"/>
      <c r="CO56" s="187">
        <f t="shared" si="14"/>
        <v>0</v>
      </c>
      <c r="CP56" s="15">
        <f>+(IF(OR($B56=0,$C56=0,$D56=0,$CK$2&gt;$ES$1),0,IF(OR(CK56=0,CM56=0,CN56=0),0,MIN((VLOOKUP($D56,$A$234:$C$241,3,0))*(IF($D56=6,CN56,CM56))*((MIN((VLOOKUP($D56,$A$234:$E$241,5,0)),(IF($D56=6,CM56,CN56))))),MIN((VLOOKUP($D56,$A$234:$C$241,3,0)),(CK56+CL56))*(IF($D56=6,CN56,((MIN((VLOOKUP($D56,$A$234:$E$241,5,0)),CN56)))))))))/IF(AND($D56=2,'ראשי-פרטים כלליים וריכוז הוצאות'!$D$66&lt;&gt;4),1.2,1)</f>
        <v>0</v>
      </c>
      <c r="CQ56" s="227"/>
      <c r="CR56" s="228"/>
      <c r="CS56" s="222"/>
      <c r="CT56" s="226"/>
      <c r="CU56" s="187">
        <f t="shared" si="15"/>
        <v>0</v>
      </c>
      <c r="CV56" s="15">
        <f>+(IF(OR($B56=0,$C56=0,$D56=0,$CQ$2&gt;$ES$1),0,IF(OR(CQ56=0,CS56=0,CT56=0),0,MIN((VLOOKUP($D56,$A$234:$C$241,3,0))*(IF($D56=6,CT56,CS56))*((MIN((VLOOKUP($D56,$A$234:$E$241,5,0)),(IF($D56=6,CS56,CT56))))),MIN((VLOOKUP($D56,$A$234:$C$241,3,0)),(CQ56+CR56))*(IF($D56=6,CT56,((MIN((VLOOKUP($D56,$A$234:$E$241,5,0)),CT56)))))))))/IF(AND($D56=2,'ראשי-פרטים כלליים וריכוז הוצאות'!$D$66&lt;&gt;4),1.2,1)</f>
        <v>0</v>
      </c>
      <c r="CW56" s="227"/>
      <c r="CX56" s="228"/>
      <c r="CY56" s="222"/>
      <c r="CZ56" s="226"/>
      <c r="DA56" s="187">
        <f t="shared" si="16"/>
        <v>0</v>
      </c>
      <c r="DB56" s="15">
        <f>+(IF(OR($B56=0,$C56=0,$D56=0,$CW$2&gt;$ES$1),0,IF(OR(CW56=0,CY56=0,CZ56=0),0,MIN((VLOOKUP($D56,$A$234:$C$241,3,0))*(IF($D56=6,CZ56,CY56))*((MIN((VLOOKUP($D56,$A$234:$E$241,5,0)),(IF($D56=6,CY56,CZ56))))),MIN((VLOOKUP($D56,$A$234:$C$241,3,0)),(CW56+CX56))*(IF($D56=6,CZ56,((MIN((VLOOKUP($D56,$A$234:$E$241,5,0)),CZ56)))))))))/IF(AND($D56=2,'ראשי-פרטים כלליים וריכוז הוצאות'!$D$66&lt;&gt;4),1.2,1)</f>
        <v>0</v>
      </c>
      <c r="DC56" s="227"/>
      <c r="DD56" s="228"/>
      <c r="DE56" s="222"/>
      <c r="DF56" s="226"/>
      <c r="DG56" s="187">
        <f t="shared" si="17"/>
        <v>0</v>
      </c>
      <c r="DH56" s="15">
        <f>+(IF(OR($B56=0,$C56=0,$D56=0,$DC$2&gt;$ES$1),0,IF(OR(DC56=0,DE56=0,DF56=0),0,MIN((VLOOKUP($D56,$A$234:$C$241,3,0))*(IF($D56=6,DF56,DE56))*((MIN((VLOOKUP($D56,$A$234:$E$241,5,0)),(IF($D56=6,DE56,DF56))))),MIN((VLOOKUP($D56,$A$234:$C$241,3,0)),(DC56+DD56))*(IF($D56=6,DF56,((MIN((VLOOKUP($D56,$A$234:$E$241,5,0)),DF56)))))))))/IF(AND($D56=2,'ראשי-פרטים כלליים וריכוז הוצאות'!$D$66&lt;&gt;4),1.2,1)</f>
        <v>0</v>
      </c>
      <c r="DI56" s="227"/>
      <c r="DJ56" s="228"/>
      <c r="DK56" s="222"/>
      <c r="DL56" s="226"/>
      <c r="DM56" s="187">
        <f t="shared" si="18"/>
        <v>0</v>
      </c>
      <c r="DN56" s="15">
        <f>+(IF(OR($B56=0,$C56=0,$D56=0,$DC$2&gt;$ES$1),0,IF(OR(DI56=0,DK56=0,DL56=0),0,MIN((VLOOKUP($D56,$A$234:$C$241,3,0))*(IF($D56=6,DL56,DK56))*((MIN((VLOOKUP($D56,$A$234:$E$241,5,0)),(IF($D56=6,DK56,DL56))))),MIN((VLOOKUP($D56,$A$234:$C$241,3,0)),(DI56+DJ56))*(IF($D56=6,DL56,((MIN((VLOOKUP($D56,$A$234:$E$241,5,0)),DL56)))))))))/IF(AND($D56=2,'ראשי-פרטים כלליים וריכוז הוצאות'!$D$66&lt;&gt;4),1.2,1)</f>
        <v>0</v>
      </c>
      <c r="DO56" s="227"/>
      <c r="DP56" s="228"/>
      <c r="DQ56" s="222"/>
      <c r="DR56" s="226"/>
      <c r="DS56" s="187">
        <f t="shared" si="19"/>
        <v>0</v>
      </c>
      <c r="DT56" s="15">
        <f>+(IF(OR($B56=0,$C56=0,$D56=0,$DC$2&gt;$ES$1),0,IF(OR(DO56=0,DQ56=0,DR56=0),0,MIN((VLOOKUP($D56,$A$234:$C$241,3,0))*(IF($D56=6,DR56,DQ56))*((MIN((VLOOKUP($D56,$A$234:$E$241,5,0)),(IF($D56=6,DQ56,DR56))))),MIN((VLOOKUP($D56,$A$234:$C$241,3,0)),(DO56+DP56))*(IF($D56=6,DR56,((MIN((VLOOKUP($D56,$A$234:$E$241,5,0)),DR56)))))))))/IF(AND($D56=2,'ראשי-פרטים כלליים וריכוז הוצאות'!$D$66&lt;&gt;4),1.2,1)</f>
        <v>0</v>
      </c>
      <c r="DU56" s="227"/>
      <c r="DV56" s="228"/>
      <c r="DW56" s="222"/>
      <c r="DX56" s="226"/>
      <c r="DY56" s="187">
        <f t="shared" si="20"/>
        <v>0</v>
      </c>
      <c r="DZ56" s="15">
        <f>+(IF(OR($B56=0,$C56=0,$D56=0,$DC$2&gt;$ES$1),0,IF(OR(DU56=0,DW56=0,DX56=0),0,MIN((VLOOKUP($D56,$A$234:$C$241,3,0))*(IF($D56=6,DX56,DW56))*((MIN((VLOOKUP($D56,$A$234:$E$241,5,0)),(IF($D56=6,DW56,DX56))))),MIN((VLOOKUP($D56,$A$234:$C$241,3,0)),(DU56+DV56))*(IF($D56=6,DX56,((MIN((VLOOKUP($D56,$A$234:$E$241,5,0)),DX56)))))))))/IF(AND($D56=2,'ראשי-פרטים כלליים וריכוז הוצאות'!$D$66&lt;&gt;4),1.2,1)</f>
        <v>0</v>
      </c>
      <c r="EA56" s="227"/>
      <c r="EB56" s="228"/>
      <c r="EC56" s="222"/>
      <c r="ED56" s="226"/>
      <c r="EE56" s="187">
        <f t="shared" si="21"/>
        <v>0</v>
      </c>
      <c r="EF56" s="15">
        <f>+(IF(OR($B56=0,$C56=0,$D56=0,$DC$2&gt;$ES$1),0,IF(OR(EA56=0,EC56=0,ED56=0),0,MIN((VLOOKUP($D56,$A$234:$C$241,3,0))*(IF($D56=6,ED56,EC56))*((MIN((VLOOKUP($D56,$A$234:$E$241,5,0)),(IF($D56=6,EC56,ED56))))),MIN((VLOOKUP($D56,$A$234:$C$241,3,0)),(EA56+EB56))*(IF($D56=6,ED56,((MIN((VLOOKUP($D56,$A$234:$E$241,5,0)),ED56)))))))))/IF(AND($D56=2,'ראשי-פרטים כלליים וריכוז הוצאות'!$D$66&lt;&gt;4),1.2,1)</f>
        <v>0</v>
      </c>
      <c r="EG56" s="227"/>
      <c r="EH56" s="228"/>
      <c r="EI56" s="222"/>
      <c r="EJ56" s="226"/>
      <c r="EK56" s="187">
        <f t="shared" si="22"/>
        <v>0</v>
      </c>
      <c r="EL56" s="15">
        <f>+(IF(OR($B56=0,$C56=0,$D56=0,$DC$2&gt;$ES$1),0,IF(OR(EG56=0,EI56=0,EJ56=0),0,MIN((VLOOKUP($D56,$A$234:$C$241,3,0))*(IF($D56=6,EJ56,EI56))*((MIN((VLOOKUP($D56,$A$234:$E$241,5,0)),(IF($D56=6,EI56,EJ56))))),MIN((VLOOKUP($D56,$A$234:$C$241,3,0)),(EG56+EH56))*(IF($D56=6,EJ56,((MIN((VLOOKUP($D56,$A$234:$E$241,5,0)),EJ56)))))))))/IF(AND($D56=2,'ראשי-פרטים כלליים וריכוז הוצאות'!$D$66&lt;&gt;4),1.2,1)</f>
        <v>0</v>
      </c>
      <c r="EM56" s="227"/>
      <c r="EN56" s="228"/>
      <c r="EO56" s="222"/>
      <c r="EP56" s="226"/>
      <c r="EQ56" s="187">
        <f t="shared" si="23"/>
        <v>0</v>
      </c>
      <c r="ER56" s="15">
        <f>+(IF(OR($B56=0,$C56=0,$D56=0,$DC$2&gt;$ES$1),0,IF(OR(EM56=0,EO56=0,EP56=0),0,MIN((VLOOKUP($D56,$A$234:$C$241,3,0))*(IF($D56=6,EP56,EO56))*((MIN((VLOOKUP($D56,$A$234:$E$241,5,0)),(IF($D56=6,EO56,EP56))))),MIN((VLOOKUP($D56,$A$234:$C$241,3,0)),(EM56+EN56))*(IF($D56=6,EP56,((MIN((VLOOKUP($D56,$A$234:$E$241,5,0)),EP56)))))))))/IF(AND($D56=2,'ראשי-פרטים כלליים וריכוז הוצאות'!$D$66&lt;&gt;4),1.2,1)</f>
        <v>0</v>
      </c>
      <c r="ES56" s="62">
        <f t="shared" si="24"/>
        <v>0</v>
      </c>
      <c r="ET56" s="183">
        <f t="shared" si="25"/>
        <v>9.9999999999999995E-7</v>
      </c>
      <c r="EU56" s="184">
        <f t="shared" si="26"/>
        <v>0</v>
      </c>
      <c r="EV56" s="62">
        <f t="shared" si="27"/>
        <v>0</v>
      </c>
      <c r="EW56" s="62">
        <v>0</v>
      </c>
      <c r="EX56" s="15">
        <f t="shared" si="28"/>
        <v>0</v>
      </c>
      <c r="EY56" s="219"/>
      <c r="EZ56" s="62">
        <f>MIN(EX56+EY56*ET56*ES56/$FA$1/IF(AND($D56=2,'ראשי-פרטים כלליים וריכוז הוצאות'!$D$66&lt;&gt;4),1.2,1),IF($D56&gt;0,VLOOKUP($D56,$A$234:$C$241,3,0)*12*EU56,0))</f>
        <v>0</v>
      </c>
      <c r="FA56" s="229"/>
      <c r="FB56" s="293">
        <f t="shared" si="29"/>
        <v>0</v>
      </c>
      <c r="FC56" s="296">
        <f t="shared" si="36"/>
        <v>0</v>
      </c>
      <c r="FD56" s="62">
        <f t="shared" si="37"/>
        <v>0</v>
      </c>
      <c r="FE56" s="62">
        <f t="shared" si="38"/>
        <v>0</v>
      </c>
      <c r="FF56" s="184">
        <f t="shared" si="39"/>
        <v>0</v>
      </c>
      <c r="FG56" s="62">
        <f t="shared" si="40"/>
        <v>0</v>
      </c>
      <c r="FH56" s="62">
        <f t="shared" si="41"/>
        <v>0</v>
      </c>
      <c r="FI56" s="274"/>
      <c r="FJ56" s="274"/>
      <c r="FK56" s="297"/>
    </row>
    <row r="57" spans="1:167" s="6" customFormat="1" ht="24" customHeight="1" x14ac:dyDescent="0.2">
      <c r="A57" s="112">
        <v>54</v>
      </c>
      <c r="B57" s="229"/>
      <c r="C57" s="229"/>
      <c r="D57" s="230"/>
      <c r="E57" s="220"/>
      <c r="F57" s="221"/>
      <c r="G57" s="222"/>
      <c r="H57" s="223"/>
      <c r="I57" s="187">
        <f t="shared" si="0"/>
        <v>0</v>
      </c>
      <c r="J57" s="15">
        <f>(IF(OR($B57=0,$C57=0,$D57=0,$E$2&gt;$ES$1),0,IF(OR($E57=0,$G57=0,$H57=0),0,MIN((VLOOKUP($D57,$A$234:$C$241,3,0))*(IF($D57=6,$H57,$G57))*((MIN((VLOOKUP($D57,$A$234:$E$241,5,0)),(IF($D57=6,$G57,$H57))))),MIN((VLOOKUP($D57,$A$234:$C$241,3,0)),($E57+$F57))*(IF($D57=6,$H57,((MIN((VLOOKUP($D57,$A$234:$E$241,5,0)),$H57)))))))))/IF(AND($D57=2,'ראשי-פרטים כלליים וריכוז הוצאות'!$D$66&lt;&gt;4),1.2,1)</f>
        <v>0</v>
      </c>
      <c r="K57" s="224"/>
      <c r="L57" s="225"/>
      <c r="M57" s="222"/>
      <c r="N57" s="226"/>
      <c r="O57" s="187">
        <f t="shared" si="1"/>
        <v>0</v>
      </c>
      <c r="P57" s="15">
        <f>+(IF(OR($B57=0,$C57=0,$D57=0,$K$2&gt;$ES$1),0,IF(OR($K57=0,$M57=0,$N57=0),0,MIN((VLOOKUP($D57,$A$234:$C$241,3,0))*(IF($D57=6,$N57,$M57))*((MIN((VLOOKUP($D57,$A$234:$E$241,5,0)),(IF($D57=6,$M57,$N57))))),MIN((VLOOKUP($D57,$A$234:$C$241,3,0)),($K57+$L57))*(IF($D57=6,$N57,((MIN((VLOOKUP($D57,$A$234:$E$241,5,0)),$N57)))))))))/IF(AND($D57=2,'ראשי-פרטים כלליים וריכוז הוצאות'!$D$66&lt;&gt;4),1.2,1)</f>
        <v>0</v>
      </c>
      <c r="Q57" s="227"/>
      <c r="R57" s="228"/>
      <c r="S57" s="222"/>
      <c r="T57" s="226"/>
      <c r="U57" s="187">
        <f t="shared" si="2"/>
        <v>0</v>
      </c>
      <c r="V57" s="15">
        <f>+(IF(OR($B57=0,$C57=0,$D57=0,$Q$2&gt;$ES$1),0,IF(OR(Q57=0,S57=0,T57=0),0,MIN((VLOOKUP($D57,$A$234:$C$241,3,0))*(IF($D57=6,T57,S57))*((MIN((VLOOKUP($D57,$A$234:$E$241,5,0)),(IF($D57=6,S57,T57))))),MIN((VLOOKUP($D57,$A$234:$C$241,3,0)),(Q57+R57))*(IF($D57=6,T57,((MIN((VLOOKUP($D57,$A$234:$E$241,5,0)),T57)))))))))/IF(AND($D57=2,'ראשי-פרטים כלליים וריכוז הוצאות'!$D$66&lt;&gt;4),1.2,1)</f>
        <v>0</v>
      </c>
      <c r="W57" s="220"/>
      <c r="X57" s="221"/>
      <c r="Y57" s="222"/>
      <c r="Z57" s="226"/>
      <c r="AA57" s="187">
        <f t="shared" si="3"/>
        <v>0</v>
      </c>
      <c r="AB57" s="15">
        <f>+(IF(OR($B57=0,$C57=0,$D57=0,$W$2&gt;$ES$1),0,IF(OR(W57=0,Y57=0,Z57=0),0,MIN((VLOOKUP($D57,$A$234:$C$241,3,0))*(IF($D57=6,Z57,Y57))*((MIN((VLOOKUP($D57,$A$234:$E$241,5,0)),(IF($D57=6,Y57,Z57))))),MIN((VLOOKUP($D57,$A$234:$C$241,3,0)),(W57+X57))*(IF($D57=6,Z57,((MIN((VLOOKUP($D57,$A$234:$E$241,5,0)),Z57)))))))))/IF(AND($D57=2,'ראשי-פרטים כלליים וריכוז הוצאות'!$D$66&lt;&gt;4),1.2,1)</f>
        <v>0</v>
      </c>
      <c r="AC57" s="224"/>
      <c r="AD57" s="225"/>
      <c r="AE57" s="222"/>
      <c r="AF57" s="226"/>
      <c r="AG57" s="187">
        <f t="shared" si="4"/>
        <v>0</v>
      </c>
      <c r="AH57" s="15">
        <f>+(IF(OR($B57=0,$C57=0,$D57=0,$AC$2&gt;$ES$1),0,IF(OR(AC57=0,AE57=0,AF57=0),0,MIN((VLOOKUP($D57,$A$234:$C$241,3,0))*(IF($D57=6,AF57,AE57))*((MIN((VLOOKUP($D57,$A$234:$E$241,5,0)),(IF($D57=6,AE57,AF57))))),MIN((VLOOKUP($D57,$A$234:$C$241,3,0)),(AC57+AD57))*(IF($D57=6,AF57,((MIN((VLOOKUP($D57,$A$234:$E$241,5,0)),AF57)))))))))/IF(AND($D57=2,'ראשי-פרטים כלליים וריכוז הוצאות'!$D$66&lt;&gt;4),1.2,1)</f>
        <v>0</v>
      </c>
      <c r="AI57" s="227"/>
      <c r="AJ57" s="228"/>
      <c r="AK57" s="222"/>
      <c r="AL57" s="226"/>
      <c r="AM57" s="187">
        <f t="shared" si="5"/>
        <v>0</v>
      </c>
      <c r="AN57" s="15">
        <f>+(IF(OR($B57=0,$C57=0,$D57=0,$AI$2&gt;$ES$1),0,IF(OR(AI57=0,AK57=0,AL57=0),0,MIN((VLOOKUP($D57,$A$234:$C$241,3,0))*(IF($D57=6,AL57,AK57))*((MIN((VLOOKUP($D57,$A$234:$E$241,5,0)),(IF($D57=6,AK57,AL57))))),MIN((VLOOKUP($D57,$A$234:$C$241,3,0)),(AI57+AJ57))*(IF($D57=6,AL57,((MIN((VLOOKUP($D57,$A$234:$E$241,5,0)),AL57)))))))))/IF(AND($D57=2,'ראשי-פרטים כלליים וריכוז הוצאות'!$D$66&lt;&gt;4),1.2,1)</f>
        <v>0</v>
      </c>
      <c r="AO57" s="220"/>
      <c r="AP57" s="221"/>
      <c r="AQ57" s="222"/>
      <c r="AR57" s="226"/>
      <c r="AS57" s="187">
        <f t="shared" si="6"/>
        <v>0</v>
      </c>
      <c r="AT57" s="15">
        <f>+(IF(OR($B57=0,$C57=0,$D57=0,$AO$2&gt;$ES$1),0,IF(OR(AO57=0,AQ57=0,AR57=0),0,MIN((VLOOKUP($D57,$A$234:$C$241,3,0))*(IF($D57=6,AR57,AQ57))*((MIN((VLOOKUP($D57,$A$234:$E$241,5,0)),(IF($D57=6,AQ57,AR57))))),MIN((VLOOKUP($D57,$A$234:$C$241,3,0)),(AO57+AP57))*(IF($D57=6,AR57,((MIN((VLOOKUP($D57,$A$234:$E$241,5,0)),AR57)))))))))/IF(AND($D57=2,'ראשי-פרטים כלליים וריכוז הוצאות'!$D$66&lt;&gt;4),1.2,1)</f>
        <v>0</v>
      </c>
      <c r="AU57" s="224"/>
      <c r="AV57" s="225"/>
      <c r="AW57" s="222"/>
      <c r="AX57" s="226"/>
      <c r="AY57" s="187">
        <f t="shared" si="7"/>
        <v>0</v>
      </c>
      <c r="AZ57" s="15">
        <f>+(IF(OR($B57=0,$C57=0,$D57=0,$AU$2&gt;$ES$1),0,IF(OR(AU57=0,AW57=0,AX57=0),0,MIN((VLOOKUP($D57,$A$234:$C$241,3,0))*(IF($D57=6,AX57,AW57))*((MIN((VLOOKUP($D57,$A$234:$E$241,5,0)),(IF($D57=6,AW57,AX57))))),MIN((VLOOKUP($D57,$A$234:$C$241,3,0)),(AU57+AV57))*(IF($D57=6,AX57,((MIN((VLOOKUP($D57,$A$234:$E$241,5,0)),AX57)))))))))/IF(AND($D57=2,'ראשי-פרטים כלליים וריכוז הוצאות'!$D$66&lt;&gt;4),1.2,1)</f>
        <v>0</v>
      </c>
      <c r="BA57" s="227"/>
      <c r="BB57" s="228"/>
      <c r="BC57" s="222"/>
      <c r="BD57" s="226"/>
      <c r="BE57" s="187">
        <f t="shared" si="8"/>
        <v>0</v>
      </c>
      <c r="BF57" s="15">
        <f>+(IF(OR($B57=0,$C57=0,$D57=0,$BA$2&gt;$ES$1),0,IF(OR(BA57=0,BC57=0,BD57=0),0,MIN((VLOOKUP($D57,$A$234:$C$241,3,0))*(IF($D57=6,BD57,BC57))*((MIN((VLOOKUP($D57,$A$234:$E$241,5,0)),(IF($D57=6,BC57,BD57))))),MIN((VLOOKUP($D57,$A$234:$C$241,3,0)),(BA57+BB57))*(IF($D57=6,BD57,((MIN((VLOOKUP($D57,$A$234:$E$241,5,0)),BD57)))))))))/IF(AND($D57=2,'ראשי-פרטים כלליים וריכוז הוצאות'!$D$66&lt;&gt;4),1.2,1)</f>
        <v>0</v>
      </c>
      <c r="BG57" s="227"/>
      <c r="BH57" s="228"/>
      <c r="BI57" s="222"/>
      <c r="BJ57" s="226"/>
      <c r="BK57" s="187">
        <f t="shared" si="9"/>
        <v>0</v>
      </c>
      <c r="BL57" s="15">
        <f>+(IF(OR($B57=0,$C57=0,$D57=0,$BG$2&gt;$ES$1),0,IF(OR(BG57=0,BI57=0,BJ57=0),0,MIN((VLOOKUP($D57,$A$234:$C$241,3,0))*(IF($D57=6,BJ57,BI57))*((MIN((VLOOKUP($D57,$A$234:$E$241,5,0)),(IF($D57=6,BI57,BJ57))))),MIN((VLOOKUP($D57,$A$234:$C$241,3,0)),(BG57+BH57))*(IF($D57=6,BJ57,((MIN((VLOOKUP($D57,$A$234:$E$241,5,0)),BJ57)))))))))/IF(AND($D57=2,'ראשי-פרטים כלליים וריכוז הוצאות'!$D$66&lt;&gt;4),1.2,1)</f>
        <v>0</v>
      </c>
      <c r="BM57" s="227"/>
      <c r="BN57" s="228"/>
      <c r="BO57" s="222"/>
      <c r="BP57" s="226"/>
      <c r="BQ57" s="187">
        <f t="shared" si="10"/>
        <v>0</v>
      </c>
      <c r="BR57" s="15">
        <f>+(IF(OR($B57=0,$C57=0,$D57=0,$BM$2&gt;$ES$1),0,IF(OR(BM57=0,BO57=0,BP57=0),0,MIN((VLOOKUP($D57,$A$234:$C$241,3,0))*(IF($D57=6,BP57,BO57))*((MIN((VLOOKUP($D57,$A$234:$E$241,5,0)),(IF($D57=6,BO57,BP57))))),MIN((VLOOKUP($D57,$A$234:$C$241,3,0)),(BM57+BN57))*(IF($D57=6,BP57,((MIN((VLOOKUP($D57,$A$234:$E$241,5,0)),BP57)))))))))/IF(AND($D57=2,'ראשי-פרטים כלליים וריכוז הוצאות'!$D$66&lt;&gt;4),1.2,1)</f>
        <v>0</v>
      </c>
      <c r="BS57" s="227"/>
      <c r="BT57" s="228"/>
      <c r="BU57" s="222"/>
      <c r="BV57" s="226"/>
      <c r="BW57" s="187">
        <f t="shared" si="11"/>
        <v>0</v>
      </c>
      <c r="BX57" s="15">
        <f>+(IF(OR($B57=0,$C57=0,$D57=0,$BS$2&gt;$ES$1),0,IF(OR(BS57=0,BU57=0,BV57=0),0,MIN((VLOOKUP($D57,$A$234:$C$241,3,0))*(IF($D57=6,BV57,BU57))*((MIN((VLOOKUP($D57,$A$234:$E$241,5,0)),(IF($D57=6,BU57,BV57))))),MIN((VLOOKUP($D57,$A$234:$C$241,3,0)),(BS57+BT57))*(IF($D57=6,BV57,((MIN((VLOOKUP($D57,$A$234:$E$241,5,0)),BV57)))))))))/IF(AND($D57=2,'ראשי-פרטים כלליים וריכוז הוצאות'!$D$66&lt;&gt;4),1.2,1)</f>
        <v>0</v>
      </c>
      <c r="BY57" s="227"/>
      <c r="BZ57" s="228"/>
      <c r="CA57" s="222"/>
      <c r="CB57" s="226"/>
      <c r="CC57" s="187">
        <f t="shared" si="12"/>
        <v>0</v>
      </c>
      <c r="CD57" s="15">
        <f>+(IF(OR($B57=0,$C57=0,$D57=0,$BY$2&gt;$ES$1),0,IF(OR(BY57=0,CA57=0,CB57=0),0,MIN((VLOOKUP($D57,$A$234:$C$241,3,0))*(IF($D57=6,CB57,CA57))*((MIN((VLOOKUP($D57,$A$234:$E$241,5,0)),(IF($D57=6,CA57,CB57))))),MIN((VLOOKUP($D57,$A$234:$C$241,3,0)),(BY57+BZ57))*(IF($D57=6,CB57,((MIN((VLOOKUP($D57,$A$234:$E$241,5,0)),CB57)))))))))/IF(AND($D57=2,'ראשי-פרטים כלליים וריכוז הוצאות'!$D$66&lt;&gt;4),1.2,1)</f>
        <v>0</v>
      </c>
      <c r="CE57" s="227"/>
      <c r="CF57" s="228"/>
      <c r="CG57" s="222"/>
      <c r="CH57" s="226"/>
      <c r="CI57" s="187">
        <f t="shared" si="13"/>
        <v>0</v>
      </c>
      <c r="CJ57" s="15">
        <f>+(IF(OR($B57=0,$C57=0,$D57=0,$CE$2&gt;$ES$1),0,IF(OR(CE57=0,CG57=0,CH57=0),0,MIN((VLOOKUP($D57,$A$234:$C$241,3,0))*(IF($D57=6,CH57,CG57))*((MIN((VLOOKUP($D57,$A$234:$E$241,5,0)),(IF($D57=6,CG57,CH57))))),MIN((VLOOKUP($D57,$A$234:$C$241,3,0)),(CE57+CF57))*(IF($D57=6,CH57,((MIN((VLOOKUP($D57,$A$234:$E$241,5,0)),CH57)))))))))/IF(AND($D57=2,'ראשי-פרטים כלליים וריכוז הוצאות'!$D$66&lt;&gt;4),1.2,1)</f>
        <v>0</v>
      </c>
      <c r="CK57" s="227"/>
      <c r="CL57" s="228"/>
      <c r="CM57" s="222"/>
      <c r="CN57" s="226"/>
      <c r="CO57" s="187">
        <f t="shared" si="14"/>
        <v>0</v>
      </c>
      <c r="CP57" s="15">
        <f>+(IF(OR($B57=0,$C57=0,$D57=0,$CK$2&gt;$ES$1),0,IF(OR(CK57=0,CM57=0,CN57=0),0,MIN((VLOOKUP($D57,$A$234:$C$241,3,0))*(IF($D57=6,CN57,CM57))*((MIN((VLOOKUP($D57,$A$234:$E$241,5,0)),(IF($D57=6,CM57,CN57))))),MIN((VLOOKUP($D57,$A$234:$C$241,3,0)),(CK57+CL57))*(IF($D57=6,CN57,((MIN((VLOOKUP($D57,$A$234:$E$241,5,0)),CN57)))))))))/IF(AND($D57=2,'ראשי-פרטים כלליים וריכוז הוצאות'!$D$66&lt;&gt;4),1.2,1)</f>
        <v>0</v>
      </c>
      <c r="CQ57" s="227"/>
      <c r="CR57" s="228"/>
      <c r="CS57" s="222"/>
      <c r="CT57" s="226"/>
      <c r="CU57" s="187">
        <f t="shared" si="15"/>
        <v>0</v>
      </c>
      <c r="CV57" s="15">
        <f>+(IF(OR($B57=0,$C57=0,$D57=0,$CQ$2&gt;$ES$1),0,IF(OR(CQ57=0,CS57=0,CT57=0),0,MIN((VLOOKUP($D57,$A$234:$C$241,3,0))*(IF($D57=6,CT57,CS57))*((MIN((VLOOKUP($D57,$A$234:$E$241,5,0)),(IF($D57=6,CS57,CT57))))),MIN((VLOOKUP($D57,$A$234:$C$241,3,0)),(CQ57+CR57))*(IF($D57=6,CT57,((MIN((VLOOKUP($D57,$A$234:$E$241,5,0)),CT57)))))))))/IF(AND($D57=2,'ראשי-פרטים כלליים וריכוז הוצאות'!$D$66&lt;&gt;4),1.2,1)</f>
        <v>0</v>
      </c>
      <c r="CW57" s="227"/>
      <c r="CX57" s="228"/>
      <c r="CY57" s="222"/>
      <c r="CZ57" s="226"/>
      <c r="DA57" s="187">
        <f t="shared" si="16"/>
        <v>0</v>
      </c>
      <c r="DB57" s="15">
        <f>+(IF(OR($B57=0,$C57=0,$D57=0,$CW$2&gt;$ES$1),0,IF(OR(CW57=0,CY57=0,CZ57=0),0,MIN((VLOOKUP($D57,$A$234:$C$241,3,0))*(IF($D57=6,CZ57,CY57))*((MIN((VLOOKUP($D57,$A$234:$E$241,5,0)),(IF($D57=6,CY57,CZ57))))),MIN((VLOOKUP($D57,$A$234:$C$241,3,0)),(CW57+CX57))*(IF($D57=6,CZ57,((MIN((VLOOKUP($D57,$A$234:$E$241,5,0)),CZ57)))))))))/IF(AND($D57=2,'ראשי-פרטים כלליים וריכוז הוצאות'!$D$66&lt;&gt;4),1.2,1)</f>
        <v>0</v>
      </c>
      <c r="DC57" s="227"/>
      <c r="DD57" s="228"/>
      <c r="DE57" s="222"/>
      <c r="DF57" s="226"/>
      <c r="DG57" s="187">
        <f t="shared" si="17"/>
        <v>0</v>
      </c>
      <c r="DH57" s="15">
        <f>+(IF(OR($B57=0,$C57=0,$D57=0,$DC$2&gt;$ES$1),0,IF(OR(DC57=0,DE57=0,DF57=0),0,MIN((VLOOKUP($D57,$A$234:$C$241,3,0))*(IF($D57=6,DF57,DE57))*((MIN((VLOOKUP($D57,$A$234:$E$241,5,0)),(IF($D57=6,DE57,DF57))))),MIN((VLOOKUP($D57,$A$234:$C$241,3,0)),(DC57+DD57))*(IF($D57=6,DF57,((MIN((VLOOKUP($D57,$A$234:$E$241,5,0)),DF57)))))))))/IF(AND($D57=2,'ראשי-פרטים כלליים וריכוז הוצאות'!$D$66&lt;&gt;4),1.2,1)</f>
        <v>0</v>
      </c>
      <c r="DI57" s="227"/>
      <c r="DJ57" s="228"/>
      <c r="DK57" s="222"/>
      <c r="DL57" s="226"/>
      <c r="DM57" s="187">
        <f t="shared" si="18"/>
        <v>0</v>
      </c>
      <c r="DN57" s="15">
        <f>+(IF(OR($B57=0,$C57=0,$D57=0,$DC$2&gt;$ES$1),0,IF(OR(DI57=0,DK57=0,DL57=0),0,MIN((VLOOKUP($D57,$A$234:$C$241,3,0))*(IF($D57=6,DL57,DK57))*((MIN((VLOOKUP($D57,$A$234:$E$241,5,0)),(IF($D57=6,DK57,DL57))))),MIN((VLOOKUP($D57,$A$234:$C$241,3,0)),(DI57+DJ57))*(IF($D57=6,DL57,((MIN((VLOOKUP($D57,$A$234:$E$241,5,0)),DL57)))))))))/IF(AND($D57=2,'ראשי-פרטים כלליים וריכוז הוצאות'!$D$66&lt;&gt;4),1.2,1)</f>
        <v>0</v>
      </c>
      <c r="DO57" s="227"/>
      <c r="DP57" s="228"/>
      <c r="DQ57" s="222"/>
      <c r="DR57" s="226"/>
      <c r="DS57" s="187">
        <f t="shared" si="19"/>
        <v>0</v>
      </c>
      <c r="DT57" s="15">
        <f>+(IF(OR($B57=0,$C57=0,$D57=0,$DC$2&gt;$ES$1),0,IF(OR(DO57=0,DQ57=0,DR57=0),0,MIN((VLOOKUP($D57,$A$234:$C$241,3,0))*(IF($D57=6,DR57,DQ57))*((MIN((VLOOKUP($D57,$A$234:$E$241,5,0)),(IF($D57=6,DQ57,DR57))))),MIN((VLOOKUP($D57,$A$234:$C$241,3,0)),(DO57+DP57))*(IF($D57=6,DR57,((MIN((VLOOKUP($D57,$A$234:$E$241,5,0)),DR57)))))))))/IF(AND($D57=2,'ראשי-פרטים כלליים וריכוז הוצאות'!$D$66&lt;&gt;4),1.2,1)</f>
        <v>0</v>
      </c>
      <c r="DU57" s="227"/>
      <c r="DV57" s="228"/>
      <c r="DW57" s="222"/>
      <c r="DX57" s="226"/>
      <c r="DY57" s="187">
        <f t="shared" si="20"/>
        <v>0</v>
      </c>
      <c r="DZ57" s="15">
        <f>+(IF(OR($B57=0,$C57=0,$D57=0,$DC$2&gt;$ES$1),0,IF(OR(DU57=0,DW57=0,DX57=0),0,MIN((VLOOKUP($D57,$A$234:$C$241,3,0))*(IF($D57=6,DX57,DW57))*((MIN((VLOOKUP($D57,$A$234:$E$241,5,0)),(IF($D57=6,DW57,DX57))))),MIN((VLOOKUP($D57,$A$234:$C$241,3,0)),(DU57+DV57))*(IF($D57=6,DX57,((MIN((VLOOKUP($D57,$A$234:$E$241,5,0)),DX57)))))))))/IF(AND($D57=2,'ראשי-פרטים כלליים וריכוז הוצאות'!$D$66&lt;&gt;4),1.2,1)</f>
        <v>0</v>
      </c>
      <c r="EA57" s="227"/>
      <c r="EB57" s="228"/>
      <c r="EC57" s="222"/>
      <c r="ED57" s="226"/>
      <c r="EE57" s="187">
        <f t="shared" si="21"/>
        <v>0</v>
      </c>
      <c r="EF57" s="15">
        <f>+(IF(OR($B57=0,$C57=0,$D57=0,$DC$2&gt;$ES$1),0,IF(OR(EA57=0,EC57=0,ED57=0),0,MIN((VLOOKUP($D57,$A$234:$C$241,3,0))*(IF($D57=6,ED57,EC57))*((MIN((VLOOKUP($D57,$A$234:$E$241,5,0)),(IF($D57=6,EC57,ED57))))),MIN((VLOOKUP($D57,$A$234:$C$241,3,0)),(EA57+EB57))*(IF($D57=6,ED57,((MIN((VLOOKUP($D57,$A$234:$E$241,5,0)),ED57)))))))))/IF(AND($D57=2,'ראשי-פרטים כלליים וריכוז הוצאות'!$D$66&lt;&gt;4),1.2,1)</f>
        <v>0</v>
      </c>
      <c r="EG57" s="227"/>
      <c r="EH57" s="228"/>
      <c r="EI57" s="222"/>
      <c r="EJ57" s="226"/>
      <c r="EK57" s="187">
        <f t="shared" si="22"/>
        <v>0</v>
      </c>
      <c r="EL57" s="15">
        <f>+(IF(OR($B57=0,$C57=0,$D57=0,$DC$2&gt;$ES$1),0,IF(OR(EG57=0,EI57=0,EJ57=0),0,MIN((VLOOKUP($D57,$A$234:$C$241,3,0))*(IF($D57=6,EJ57,EI57))*((MIN((VLOOKUP($D57,$A$234:$E$241,5,0)),(IF($D57=6,EI57,EJ57))))),MIN((VLOOKUP($D57,$A$234:$C$241,3,0)),(EG57+EH57))*(IF($D57=6,EJ57,((MIN((VLOOKUP($D57,$A$234:$E$241,5,0)),EJ57)))))))))/IF(AND($D57=2,'ראשי-פרטים כלליים וריכוז הוצאות'!$D$66&lt;&gt;4),1.2,1)</f>
        <v>0</v>
      </c>
      <c r="EM57" s="227"/>
      <c r="EN57" s="228"/>
      <c r="EO57" s="222"/>
      <c r="EP57" s="226"/>
      <c r="EQ57" s="187">
        <f t="shared" si="23"/>
        <v>0</v>
      </c>
      <c r="ER57" s="15">
        <f>+(IF(OR($B57=0,$C57=0,$D57=0,$DC$2&gt;$ES$1),0,IF(OR(EM57=0,EO57=0,EP57=0),0,MIN((VLOOKUP($D57,$A$234:$C$241,3,0))*(IF($D57=6,EP57,EO57))*((MIN((VLOOKUP($D57,$A$234:$E$241,5,0)),(IF($D57=6,EO57,EP57))))),MIN((VLOOKUP($D57,$A$234:$C$241,3,0)),(EM57+EN57))*(IF($D57=6,EP57,((MIN((VLOOKUP($D57,$A$234:$E$241,5,0)),EP57)))))))))/IF(AND($D57=2,'ראשי-פרטים כלליים וריכוז הוצאות'!$D$66&lt;&gt;4),1.2,1)</f>
        <v>0</v>
      </c>
      <c r="ES57" s="62">
        <f t="shared" si="24"/>
        <v>0</v>
      </c>
      <c r="ET57" s="183">
        <f t="shared" si="25"/>
        <v>9.9999999999999995E-7</v>
      </c>
      <c r="EU57" s="184">
        <f t="shared" si="26"/>
        <v>0</v>
      </c>
      <c r="EV57" s="62">
        <f t="shared" si="27"/>
        <v>0</v>
      </c>
      <c r="EW57" s="62">
        <v>0</v>
      </c>
      <c r="EX57" s="15">
        <f t="shared" si="28"/>
        <v>0</v>
      </c>
      <c r="EY57" s="219"/>
      <c r="EZ57" s="62">
        <f>MIN(EX57+EY57*ET57*ES57/$FA$1/IF(AND($D57=2,'ראשי-פרטים כלליים וריכוז הוצאות'!$D$66&lt;&gt;4),1.2,1),IF($D57&gt;0,VLOOKUP($D57,$A$234:$C$241,3,0)*12*EU57,0))</f>
        <v>0</v>
      </c>
      <c r="FA57" s="229"/>
      <c r="FB57" s="293">
        <f t="shared" si="29"/>
        <v>0</v>
      </c>
      <c r="FC57" s="296">
        <f t="shared" si="36"/>
        <v>0</v>
      </c>
      <c r="FD57" s="62">
        <f t="shared" si="37"/>
        <v>0</v>
      </c>
      <c r="FE57" s="62">
        <f t="shared" si="38"/>
        <v>0</v>
      </c>
      <c r="FF57" s="184">
        <f t="shared" si="39"/>
        <v>0</v>
      </c>
      <c r="FG57" s="62">
        <f t="shared" si="40"/>
        <v>0</v>
      </c>
      <c r="FH57" s="62">
        <f t="shared" si="41"/>
        <v>0</v>
      </c>
      <c r="FI57" s="274"/>
      <c r="FJ57" s="274"/>
      <c r="FK57" s="297"/>
    </row>
    <row r="58" spans="1:167" s="6" customFormat="1" ht="24" customHeight="1" x14ac:dyDescent="0.2">
      <c r="A58" s="112">
        <v>55</v>
      </c>
      <c r="B58" s="229"/>
      <c r="C58" s="229"/>
      <c r="D58" s="230"/>
      <c r="E58" s="220"/>
      <c r="F58" s="221"/>
      <c r="G58" s="222"/>
      <c r="H58" s="223"/>
      <c r="I58" s="187">
        <f t="shared" si="0"/>
        <v>0</v>
      </c>
      <c r="J58" s="15">
        <f>(IF(OR($B58=0,$C58=0,$D58=0,$E$2&gt;$ES$1),0,IF(OR($E58=0,$G58=0,$H58=0),0,MIN((VLOOKUP($D58,$A$234:$C$241,3,0))*(IF($D58=6,$H58,$G58))*((MIN((VLOOKUP($D58,$A$234:$E$241,5,0)),(IF($D58=6,$G58,$H58))))),MIN((VLOOKUP($D58,$A$234:$C$241,3,0)),($E58+$F58))*(IF($D58=6,$H58,((MIN((VLOOKUP($D58,$A$234:$E$241,5,0)),$H58)))))))))/IF(AND($D58=2,'ראשי-פרטים כלליים וריכוז הוצאות'!$D$66&lt;&gt;4),1.2,1)</f>
        <v>0</v>
      </c>
      <c r="K58" s="224"/>
      <c r="L58" s="225"/>
      <c r="M58" s="222"/>
      <c r="N58" s="226"/>
      <c r="O58" s="187">
        <f t="shared" si="1"/>
        <v>0</v>
      </c>
      <c r="P58" s="15">
        <f>+(IF(OR($B58=0,$C58=0,$D58=0,$K$2&gt;$ES$1),0,IF(OR($K58=0,$M58=0,$N58=0),0,MIN((VLOOKUP($D58,$A$234:$C$241,3,0))*(IF($D58=6,$N58,$M58))*((MIN((VLOOKUP($D58,$A$234:$E$241,5,0)),(IF($D58=6,$M58,$N58))))),MIN((VLOOKUP($D58,$A$234:$C$241,3,0)),($K58+$L58))*(IF($D58=6,$N58,((MIN((VLOOKUP($D58,$A$234:$E$241,5,0)),$N58)))))))))/IF(AND($D58=2,'ראשי-פרטים כלליים וריכוז הוצאות'!$D$66&lt;&gt;4),1.2,1)</f>
        <v>0</v>
      </c>
      <c r="Q58" s="227"/>
      <c r="R58" s="228"/>
      <c r="S58" s="222"/>
      <c r="T58" s="226"/>
      <c r="U58" s="187">
        <f t="shared" si="2"/>
        <v>0</v>
      </c>
      <c r="V58" s="15">
        <f>+(IF(OR($B58=0,$C58=0,$D58=0,$Q$2&gt;$ES$1),0,IF(OR(Q58=0,S58=0,T58=0),0,MIN((VLOOKUP($D58,$A$234:$C$241,3,0))*(IF($D58=6,T58,S58))*((MIN((VLOOKUP($D58,$A$234:$E$241,5,0)),(IF($D58=6,S58,T58))))),MIN((VLOOKUP($D58,$A$234:$C$241,3,0)),(Q58+R58))*(IF($D58=6,T58,((MIN((VLOOKUP($D58,$A$234:$E$241,5,0)),T58)))))))))/IF(AND($D58=2,'ראשי-פרטים כלליים וריכוז הוצאות'!$D$66&lt;&gt;4),1.2,1)</f>
        <v>0</v>
      </c>
      <c r="W58" s="220"/>
      <c r="X58" s="221"/>
      <c r="Y58" s="222"/>
      <c r="Z58" s="226"/>
      <c r="AA58" s="187">
        <f t="shared" si="3"/>
        <v>0</v>
      </c>
      <c r="AB58" s="15">
        <f>+(IF(OR($B58=0,$C58=0,$D58=0,$W$2&gt;$ES$1),0,IF(OR(W58=0,Y58=0,Z58=0),0,MIN((VLOOKUP($D58,$A$234:$C$241,3,0))*(IF($D58=6,Z58,Y58))*((MIN((VLOOKUP($D58,$A$234:$E$241,5,0)),(IF($D58=6,Y58,Z58))))),MIN((VLOOKUP($D58,$A$234:$C$241,3,0)),(W58+X58))*(IF($D58=6,Z58,((MIN((VLOOKUP($D58,$A$234:$E$241,5,0)),Z58)))))))))/IF(AND($D58=2,'ראשי-פרטים כלליים וריכוז הוצאות'!$D$66&lt;&gt;4),1.2,1)</f>
        <v>0</v>
      </c>
      <c r="AC58" s="224"/>
      <c r="AD58" s="225"/>
      <c r="AE58" s="222"/>
      <c r="AF58" s="226"/>
      <c r="AG58" s="187">
        <f t="shared" si="4"/>
        <v>0</v>
      </c>
      <c r="AH58" s="15">
        <f>+(IF(OR($B58=0,$C58=0,$D58=0,$AC$2&gt;$ES$1),0,IF(OR(AC58=0,AE58=0,AF58=0),0,MIN((VLOOKUP($D58,$A$234:$C$241,3,0))*(IF($D58=6,AF58,AE58))*((MIN((VLOOKUP($D58,$A$234:$E$241,5,0)),(IF($D58=6,AE58,AF58))))),MIN((VLOOKUP($D58,$A$234:$C$241,3,0)),(AC58+AD58))*(IF($D58=6,AF58,((MIN((VLOOKUP($D58,$A$234:$E$241,5,0)),AF58)))))))))/IF(AND($D58=2,'ראשי-פרטים כלליים וריכוז הוצאות'!$D$66&lt;&gt;4),1.2,1)</f>
        <v>0</v>
      </c>
      <c r="AI58" s="227"/>
      <c r="AJ58" s="228"/>
      <c r="AK58" s="222"/>
      <c r="AL58" s="226"/>
      <c r="AM58" s="187">
        <f t="shared" si="5"/>
        <v>0</v>
      </c>
      <c r="AN58" s="15">
        <f>+(IF(OR($B58=0,$C58=0,$D58=0,$AI$2&gt;$ES$1),0,IF(OR(AI58=0,AK58=0,AL58=0),0,MIN((VLOOKUP($D58,$A$234:$C$241,3,0))*(IF($D58=6,AL58,AK58))*((MIN((VLOOKUP($D58,$A$234:$E$241,5,0)),(IF($D58=6,AK58,AL58))))),MIN((VLOOKUP($D58,$A$234:$C$241,3,0)),(AI58+AJ58))*(IF($D58=6,AL58,((MIN((VLOOKUP($D58,$A$234:$E$241,5,0)),AL58)))))))))/IF(AND($D58=2,'ראשי-פרטים כלליים וריכוז הוצאות'!$D$66&lt;&gt;4),1.2,1)</f>
        <v>0</v>
      </c>
      <c r="AO58" s="220"/>
      <c r="AP58" s="221"/>
      <c r="AQ58" s="222"/>
      <c r="AR58" s="226"/>
      <c r="AS58" s="187">
        <f t="shared" si="6"/>
        <v>0</v>
      </c>
      <c r="AT58" s="15">
        <f>+(IF(OR($B58=0,$C58=0,$D58=0,$AO$2&gt;$ES$1),0,IF(OR(AO58=0,AQ58=0,AR58=0),0,MIN((VLOOKUP($D58,$A$234:$C$241,3,0))*(IF($D58=6,AR58,AQ58))*((MIN((VLOOKUP($D58,$A$234:$E$241,5,0)),(IF($D58=6,AQ58,AR58))))),MIN((VLOOKUP($D58,$A$234:$C$241,3,0)),(AO58+AP58))*(IF($D58=6,AR58,((MIN((VLOOKUP($D58,$A$234:$E$241,5,0)),AR58)))))))))/IF(AND($D58=2,'ראשי-פרטים כלליים וריכוז הוצאות'!$D$66&lt;&gt;4),1.2,1)</f>
        <v>0</v>
      </c>
      <c r="AU58" s="224"/>
      <c r="AV58" s="225"/>
      <c r="AW58" s="222"/>
      <c r="AX58" s="226"/>
      <c r="AY58" s="187">
        <f t="shared" si="7"/>
        <v>0</v>
      </c>
      <c r="AZ58" s="15">
        <f>+(IF(OR($B58=0,$C58=0,$D58=0,$AU$2&gt;$ES$1),0,IF(OR(AU58=0,AW58=0,AX58=0),0,MIN((VLOOKUP($D58,$A$234:$C$241,3,0))*(IF($D58=6,AX58,AW58))*((MIN((VLOOKUP($D58,$A$234:$E$241,5,0)),(IF($D58=6,AW58,AX58))))),MIN((VLOOKUP($D58,$A$234:$C$241,3,0)),(AU58+AV58))*(IF($D58=6,AX58,((MIN((VLOOKUP($D58,$A$234:$E$241,5,0)),AX58)))))))))/IF(AND($D58=2,'ראשי-פרטים כלליים וריכוז הוצאות'!$D$66&lt;&gt;4),1.2,1)</f>
        <v>0</v>
      </c>
      <c r="BA58" s="227"/>
      <c r="BB58" s="228"/>
      <c r="BC58" s="222"/>
      <c r="BD58" s="226"/>
      <c r="BE58" s="187">
        <f t="shared" si="8"/>
        <v>0</v>
      </c>
      <c r="BF58" s="15">
        <f>+(IF(OR($B58=0,$C58=0,$D58=0,$BA$2&gt;$ES$1),0,IF(OR(BA58=0,BC58=0,BD58=0),0,MIN((VLOOKUP($D58,$A$234:$C$241,3,0))*(IF($D58=6,BD58,BC58))*((MIN((VLOOKUP($D58,$A$234:$E$241,5,0)),(IF($D58=6,BC58,BD58))))),MIN((VLOOKUP($D58,$A$234:$C$241,3,0)),(BA58+BB58))*(IF($D58=6,BD58,((MIN((VLOOKUP($D58,$A$234:$E$241,5,0)),BD58)))))))))/IF(AND($D58=2,'ראשי-פרטים כלליים וריכוז הוצאות'!$D$66&lt;&gt;4),1.2,1)</f>
        <v>0</v>
      </c>
      <c r="BG58" s="227"/>
      <c r="BH58" s="228"/>
      <c r="BI58" s="222"/>
      <c r="BJ58" s="226"/>
      <c r="BK58" s="187">
        <f t="shared" si="9"/>
        <v>0</v>
      </c>
      <c r="BL58" s="15">
        <f>+(IF(OR($B58=0,$C58=0,$D58=0,$BG$2&gt;$ES$1),0,IF(OR(BG58=0,BI58=0,BJ58=0),0,MIN((VLOOKUP($D58,$A$234:$C$241,3,0))*(IF($D58=6,BJ58,BI58))*((MIN((VLOOKUP($D58,$A$234:$E$241,5,0)),(IF($D58=6,BI58,BJ58))))),MIN((VLOOKUP($D58,$A$234:$C$241,3,0)),(BG58+BH58))*(IF($D58=6,BJ58,((MIN((VLOOKUP($D58,$A$234:$E$241,5,0)),BJ58)))))))))/IF(AND($D58=2,'ראשי-פרטים כלליים וריכוז הוצאות'!$D$66&lt;&gt;4),1.2,1)</f>
        <v>0</v>
      </c>
      <c r="BM58" s="227"/>
      <c r="BN58" s="228"/>
      <c r="BO58" s="222"/>
      <c r="BP58" s="226"/>
      <c r="BQ58" s="187">
        <f t="shared" si="10"/>
        <v>0</v>
      </c>
      <c r="BR58" s="15">
        <f>+(IF(OR($B58=0,$C58=0,$D58=0,$BM$2&gt;$ES$1),0,IF(OR(BM58=0,BO58=0,BP58=0),0,MIN((VLOOKUP($D58,$A$234:$C$241,3,0))*(IF($D58=6,BP58,BO58))*((MIN((VLOOKUP($D58,$A$234:$E$241,5,0)),(IF($D58=6,BO58,BP58))))),MIN((VLOOKUP($D58,$A$234:$C$241,3,0)),(BM58+BN58))*(IF($D58=6,BP58,((MIN((VLOOKUP($D58,$A$234:$E$241,5,0)),BP58)))))))))/IF(AND($D58=2,'ראשי-פרטים כלליים וריכוז הוצאות'!$D$66&lt;&gt;4),1.2,1)</f>
        <v>0</v>
      </c>
      <c r="BS58" s="227"/>
      <c r="BT58" s="228"/>
      <c r="BU58" s="222"/>
      <c r="BV58" s="226"/>
      <c r="BW58" s="187">
        <f t="shared" si="11"/>
        <v>0</v>
      </c>
      <c r="BX58" s="15">
        <f>+(IF(OR($B58=0,$C58=0,$D58=0,$BS$2&gt;$ES$1),0,IF(OR(BS58=0,BU58=0,BV58=0),0,MIN((VLOOKUP($D58,$A$234:$C$241,3,0))*(IF($D58=6,BV58,BU58))*((MIN((VLOOKUP($D58,$A$234:$E$241,5,0)),(IF($D58=6,BU58,BV58))))),MIN((VLOOKUP($D58,$A$234:$C$241,3,0)),(BS58+BT58))*(IF($D58=6,BV58,((MIN((VLOOKUP($D58,$A$234:$E$241,5,0)),BV58)))))))))/IF(AND($D58=2,'ראשי-פרטים כלליים וריכוז הוצאות'!$D$66&lt;&gt;4),1.2,1)</f>
        <v>0</v>
      </c>
      <c r="BY58" s="227"/>
      <c r="BZ58" s="228"/>
      <c r="CA58" s="222"/>
      <c r="CB58" s="226"/>
      <c r="CC58" s="187">
        <f t="shared" si="12"/>
        <v>0</v>
      </c>
      <c r="CD58" s="15">
        <f>+(IF(OR($B58=0,$C58=0,$D58=0,$BY$2&gt;$ES$1),0,IF(OR(BY58=0,CA58=0,CB58=0),0,MIN((VLOOKUP($D58,$A$234:$C$241,3,0))*(IF($D58=6,CB58,CA58))*((MIN((VLOOKUP($D58,$A$234:$E$241,5,0)),(IF($D58=6,CA58,CB58))))),MIN((VLOOKUP($D58,$A$234:$C$241,3,0)),(BY58+BZ58))*(IF($D58=6,CB58,((MIN((VLOOKUP($D58,$A$234:$E$241,5,0)),CB58)))))))))/IF(AND($D58=2,'ראשי-פרטים כלליים וריכוז הוצאות'!$D$66&lt;&gt;4),1.2,1)</f>
        <v>0</v>
      </c>
      <c r="CE58" s="227"/>
      <c r="CF58" s="228"/>
      <c r="CG58" s="222"/>
      <c r="CH58" s="226"/>
      <c r="CI58" s="187">
        <f t="shared" si="13"/>
        <v>0</v>
      </c>
      <c r="CJ58" s="15">
        <f>+(IF(OR($B58=0,$C58=0,$D58=0,$CE$2&gt;$ES$1),0,IF(OR(CE58=0,CG58=0,CH58=0),0,MIN((VLOOKUP($D58,$A$234:$C$241,3,0))*(IF($D58=6,CH58,CG58))*((MIN((VLOOKUP($D58,$A$234:$E$241,5,0)),(IF($D58=6,CG58,CH58))))),MIN((VLOOKUP($D58,$A$234:$C$241,3,0)),(CE58+CF58))*(IF($D58=6,CH58,((MIN((VLOOKUP($D58,$A$234:$E$241,5,0)),CH58)))))))))/IF(AND($D58=2,'ראשי-פרטים כלליים וריכוז הוצאות'!$D$66&lt;&gt;4),1.2,1)</f>
        <v>0</v>
      </c>
      <c r="CK58" s="227"/>
      <c r="CL58" s="228"/>
      <c r="CM58" s="222"/>
      <c r="CN58" s="226"/>
      <c r="CO58" s="187">
        <f t="shared" si="14"/>
        <v>0</v>
      </c>
      <c r="CP58" s="15">
        <f>+(IF(OR($B58=0,$C58=0,$D58=0,$CK$2&gt;$ES$1),0,IF(OR(CK58=0,CM58=0,CN58=0),0,MIN((VLOOKUP($D58,$A$234:$C$241,3,0))*(IF($D58=6,CN58,CM58))*((MIN((VLOOKUP($D58,$A$234:$E$241,5,0)),(IF($D58=6,CM58,CN58))))),MIN((VLOOKUP($D58,$A$234:$C$241,3,0)),(CK58+CL58))*(IF($D58=6,CN58,((MIN((VLOOKUP($D58,$A$234:$E$241,5,0)),CN58)))))))))/IF(AND($D58=2,'ראשי-פרטים כלליים וריכוז הוצאות'!$D$66&lt;&gt;4),1.2,1)</f>
        <v>0</v>
      </c>
      <c r="CQ58" s="227"/>
      <c r="CR58" s="228"/>
      <c r="CS58" s="222"/>
      <c r="CT58" s="226"/>
      <c r="CU58" s="187">
        <f t="shared" si="15"/>
        <v>0</v>
      </c>
      <c r="CV58" s="15">
        <f>+(IF(OR($B58=0,$C58=0,$D58=0,$CQ$2&gt;$ES$1),0,IF(OR(CQ58=0,CS58=0,CT58=0),0,MIN((VLOOKUP($D58,$A$234:$C$241,3,0))*(IF($D58=6,CT58,CS58))*((MIN((VLOOKUP($D58,$A$234:$E$241,5,0)),(IF($D58=6,CS58,CT58))))),MIN((VLOOKUP($D58,$A$234:$C$241,3,0)),(CQ58+CR58))*(IF($D58=6,CT58,((MIN((VLOOKUP($D58,$A$234:$E$241,5,0)),CT58)))))))))/IF(AND($D58=2,'ראשי-פרטים כלליים וריכוז הוצאות'!$D$66&lt;&gt;4),1.2,1)</f>
        <v>0</v>
      </c>
      <c r="CW58" s="227"/>
      <c r="CX58" s="228"/>
      <c r="CY58" s="222"/>
      <c r="CZ58" s="226"/>
      <c r="DA58" s="187">
        <f t="shared" si="16"/>
        <v>0</v>
      </c>
      <c r="DB58" s="15">
        <f>+(IF(OR($B58=0,$C58=0,$D58=0,$CW$2&gt;$ES$1),0,IF(OR(CW58=0,CY58=0,CZ58=0),0,MIN((VLOOKUP($D58,$A$234:$C$241,3,0))*(IF($D58=6,CZ58,CY58))*((MIN((VLOOKUP($D58,$A$234:$E$241,5,0)),(IF($D58=6,CY58,CZ58))))),MIN((VLOOKUP($D58,$A$234:$C$241,3,0)),(CW58+CX58))*(IF($D58=6,CZ58,((MIN((VLOOKUP($D58,$A$234:$E$241,5,0)),CZ58)))))))))/IF(AND($D58=2,'ראשי-פרטים כלליים וריכוז הוצאות'!$D$66&lt;&gt;4),1.2,1)</f>
        <v>0</v>
      </c>
      <c r="DC58" s="227"/>
      <c r="DD58" s="228"/>
      <c r="DE58" s="222"/>
      <c r="DF58" s="226"/>
      <c r="DG58" s="187">
        <f t="shared" si="17"/>
        <v>0</v>
      </c>
      <c r="DH58" s="15">
        <f>+(IF(OR($B58=0,$C58=0,$D58=0,$DC$2&gt;$ES$1),0,IF(OR(DC58=0,DE58=0,DF58=0),0,MIN((VLOOKUP($D58,$A$234:$C$241,3,0))*(IF($D58=6,DF58,DE58))*((MIN((VLOOKUP($D58,$A$234:$E$241,5,0)),(IF($D58=6,DE58,DF58))))),MIN((VLOOKUP($D58,$A$234:$C$241,3,0)),(DC58+DD58))*(IF($D58=6,DF58,((MIN((VLOOKUP($D58,$A$234:$E$241,5,0)),DF58)))))))))/IF(AND($D58=2,'ראשי-פרטים כלליים וריכוז הוצאות'!$D$66&lt;&gt;4),1.2,1)</f>
        <v>0</v>
      </c>
      <c r="DI58" s="227"/>
      <c r="DJ58" s="228"/>
      <c r="DK58" s="222"/>
      <c r="DL58" s="226"/>
      <c r="DM58" s="187">
        <f t="shared" si="18"/>
        <v>0</v>
      </c>
      <c r="DN58" s="15">
        <f>+(IF(OR($B58=0,$C58=0,$D58=0,$DC$2&gt;$ES$1),0,IF(OR(DI58=0,DK58=0,DL58=0),0,MIN((VLOOKUP($D58,$A$234:$C$241,3,0))*(IF($D58=6,DL58,DK58))*((MIN((VLOOKUP($D58,$A$234:$E$241,5,0)),(IF($D58=6,DK58,DL58))))),MIN((VLOOKUP($D58,$A$234:$C$241,3,0)),(DI58+DJ58))*(IF($D58=6,DL58,((MIN((VLOOKUP($D58,$A$234:$E$241,5,0)),DL58)))))))))/IF(AND($D58=2,'ראשי-פרטים כלליים וריכוז הוצאות'!$D$66&lt;&gt;4),1.2,1)</f>
        <v>0</v>
      </c>
      <c r="DO58" s="227"/>
      <c r="DP58" s="228"/>
      <c r="DQ58" s="222"/>
      <c r="DR58" s="226"/>
      <c r="DS58" s="187">
        <f t="shared" si="19"/>
        <v>0</v>
      </c>
      <c r="DT58" s="15">
        <f>+(IF(OR($B58=0,$C58=0,$D58=0,$DC$2&gt;$ES$1),0,IF(OR(DO58=0,DQ58=0,DR58=0),0,MIN((VLOOKUP($D58,$A$234:$C$241,3,0))*(IF($D58=6,DR58,DQ58))*((MIN((VLOOKUP($D58,$A$234:$E$241,5,0)),(IF($D58=6,DQ58,DR58))))),MIN((VLOOKUP($D58,$A$234:$C$241,3,0)),(DO58+DP58))*(IF($D58=6,DR58,((MIN((VLOOKUP($D58,$A$234:$E$241,5,0)),DR58)))))))))/IF(AND($D58=2,'ראשי-פרטים כלליים וריכוז הוצאות'!$D$66&lt;&gt;4),1.2,1)</f>
        <v>0</v>
      </c>
      <c r="DU58" s="227"/>
      <c r="DV58" s="228"/>
      <c r="DW58" s="222"/>
      <c r="DX58" s="226"/>
      <c r="DY58" s="187">
        <f t="shared" si="20"/>
        <v>0</v>
      </c>
      <c r="DZ58" s="15">
        <f>+(IF(OR($B58=0,$C58=0,$D58=0,$DC$2&gt;$ES$1),0,IF(OR(DU58=0,DW58=0,DX58=0),0,MIN((VLOOKUP($D58,$A$234:$C$241,3,0))*(IF($D58=6,DX58,DW58))*((MIN((VLOOKUP($D58,$A$234:$E$241,5,0)),(IF($D58=6,DW58,DX58))))),MIN((VLOOKUP($D58,$A$234:$C$241,3,0)),(DU58+DV58))*(IF($D58=6,DX58,((MIN((VLOOKUP($D58,$A$234:$E$241,5,0)),DX58)))))))))/IF(AND($D58=2,'ראשי-פרטים כלליים וריכוז הוצאות'!$D$66&lt;&gt;4),1.2,1)</f>
        <v>0</v>
      </c>
      <c r="EA58" s="227"/>
      <c r="EB58" s="228"/>
      <c r="EC58" s="222"/>
      <c r="ED58" s="226"/>
      <c r="EE58" s="187">
        <f t="shared" si="21"/>
        <v>0</v>
      </c>
      <c r="EF58" s="15">
        <f>+(IF(OR($B58=0,$C58=0,$D58=0,$DC$2&gt;$ES$1),0,IF(OR(EA58=0,EC58=0,ED58=0),0,MIN((VLOOKUP($D58,$A$234:$C$241,3,0))*(IF($D58=6,ED58,EC58))*((MIN((VLOOKUP($D58,$A$234:$E$241,5,0)),(IF($D58=6,EC58,ED58))))),MIN((VLOOKUP($D58,$A$234:$C$241,3,0)),(EA58+EB58))*(IF($D58=6,ED58,((MIN((VLOOKUP($D58,$A$234:$E$241,5,0)),ED58)))))))))/IF(AND($D58=2,'ראשי-פרטים כלליים וריכוז הוצאות'!$D$66&lt;&gt;4),1.2,1)</f>
        <v>0</v>
      </c>
      <c r="EG58" s="227"/>
      <c r="EH58" s="228"/>
      <c r="EI58" s="222"/>
      <c r="EJ58" s="226"/>
      <c r="EK58" s="187">
        <f t="shared" si="22"/>
        <v>0</v>
      </c>
      <c r="EL58" s="15">
        <f>+(IF(OR($B58=0,$C58=0,$D58=0,$DC$2&gt;$ES$1),0,IF(OR(EG58=0,EI58=0,EJ58=0),0,MIN((VLOOKUP($D58,$A$234:$C$241,3,0))*(IF($D58=6,EJ58,EI58))*((MIN((VLOOKUP($D58,$A$234:$E$241,5,0)),(IF($D58=6,EI58,EJ58))))),MIN((VLOOKUP($D58,$A$234:$C$241,3,0)),(EG58+EH58))*(IF($D58=6,EJ58,((MIN((VLOOKUP($D58,$A$234:$E$241,5,0)),EJ58)))))))))/IF(AND($D58=2,'ראשי-פרטים כלליים וריכוז הוצאות'!$D$66&lt;&gt;4),1.2,1)</f>
        <v>0</v>
      </c>
      <c r="EM58" s="227"/>
      <c r="EN58" s="228"/>
      <c r="EO58" s="222"/>
      <c r="EP58" s="226"/>
      <c r="EQ58" s="187">
        <f t="shared" si="23"/>
        <v>0</v>
      </c>
      <c r="ER58" s="15">
        <f>+(IF(OR($B58=0,$C58=0,$D58=0,$DC$2&gt;$ES$1),0,IF(OR(EM58=0,EO58=0,EP58=0),0,MIN((VLOOKUP($D58,$A$234:$C$241,3,0))*(IF($D58=6,EP58,EO58))*((MIN((VLOOKUP($D58,$A$234:$E$241,5,0)),(IF($D58=6,EO58,EP58))))),MIN((VLOOKUP($D58,$A$234:$C$241,3,0)),(EM58+EN58))*(IF($D58=6,EP58,((MIN((VLOOKUP($D58,$A$234:$E$241,5,0)),EP58)))))))))/IF(AND($D58=2,'ראשי-פרטים כלליים וריכוז הוצאות'!$D$66&lt;&gt;4),1.2,1)</f>
        <v>0</v>
      </c>
      <c r="ES58" s="62">
        <f t="shared" si="24"/>
        <v>0</v>
      </c>
      <c r="ET58" s="183">
        <f t="shared" si="25"/>
        <v>9.9999999999999995E-7</v>
      </c>
      <c r="EU58" s="184">
        <f t="shared" si="26"/>
        <v>0</v>
      </c>
      <c r="EV58" s="62">
        <f t="shared" si="27"/>
        <v>0</v>
      </c>
      <c r="EW58" s="62">
        <v>0</v>
      </c>
      <c r="EX58" s="15">
        <f t="shared" si="28"/>
        <v>0</v>
      </c>
      <c r="EY58" s="219"/>
      <c r="EZ58" s="62">
        <f>MIN(EX58+EY58*ET58*ES58/$FA$1/IF(AND($D58=2,'ראשי-פרטים כלליים וריכוז הוצאות'!$D$66&lt;&gt;4),1.2,1),IF($D58&gt;0,VLOOKUP($D58,$A$234:$C$241,3,0)*12*EU58,0))</f>
        <v>0</v>
      </c>
      <c r="FA58" s="229"/>
      <c r="FB58" s="293">
        <f t="shared" si="29"/>
        <v>0</v>
      </c>
      <c r="FC58" s="296">
        <f t="shared" si="36"/>
        <v>0</v>
      </c>
      <c r="FD58" s="62">
        <f t="shared" si="37"/>
        <v>0</v>
      </c>
      <c r="FE58" s="62">
        <f t="shared" si="38"/>
        <v>0</v>
      </c>
      <c r="FF58" s="184">
        <f t="shared" si="39"/>
        <v>0</v>
      </c>
      <c r="FG58" s="62">
        <f t="shared" si="40"/>
        <v>0</v>
      </c>
      <c r="FH58" s="62">
        <f t="shared" si="41"/>
        <v>0</v>
      </c>
      <c r="FI58" s="274"/>
      <c r="FJ58" s="274"/>
      <c r="FK58" s="297"/>
    </row>
    <row r="59" spans="1:167" s="6" customFormat="1" ht="24" customHeight="1" x14ac:dyDescent="0.2">
      <c r="A59" s="112">
        <v>56</v>
      </c>
      <c r="B59" s="229"/>
      <c r="C59" s="229"/>
      <c r="D59" s="230"/>
      <c r="E59" s="220"/>
      <c r="F59" s="221"/>
      <c r="G59" s="222"/>
      <c r="H59" s="223"/>
      <c r="I59" s="187">
        <f t="shared" si="0"/>
        <v>0</v>
      </c>
      <c r="J59" s="15">
        <f>(IF(OR($B59=0,$C59=0,$D59=0,$E$2&gt;$ES$1),0,IF(OR($E59=0,$G59=0,$H59=0),0,MIN((VLOOKUP($D59,$A$234:$C$241,3,0))*(IF($D59=6,$H59,$G59))*((MIN((VLOOKUP($D59,$A$234:$E$241,5,0)),(IF($D59=6,$G59,$H59))))),MIN((VLOOKUP($D59,$A$234:$C$241,3,0)),($E59+$F59))*(IF($D59=6,$H59,((MIN((VLOOKUP($D59,$A$234:$E$241,5,0)),$H59)))))))))/IF(AND($D59=2,'ראשי-פרטים כלליים וריכוז הוצאות'!$D$66&lt;&gt;4),1.2,1)</f>
        <v>0</v>
      </c>
      <c r="K59" s="224"/>
      <c r="L59" s="225"/>
      <c r="M59" s="222"/>
      <c r="N59" s="226"/>
      <c r="O59" s="187">
        <f t="shared" si="1"/>
        <v>0</v>
      </c>
      <c r="P59" s="15">
        <f>+(IF(OR($B59=0,$C59=0,$D59=0,$K$2&gt;$ES$1),0,IF(OR($K59=0,$M59=0,$N59=0),0,MIN((VLOOKUP($D59,$A$234:$C$241,3,0))*(IF($D59=6,$N59,$M59))*((MIN((VLOOKUP($D59,$A$234:$E$241,5,0)),(IF($D59=6,$M59,$N59))))),MIN((VLOOKUP($D59,$A$234:$C$241,3,0)),($K59+$L59))*(IF($D59=6,$N59,((MIN((VLOOKUP($D59,$A$234:$E$241,5,0)),$N59)))))))))/IF(AND($D59=2,'ראשי-פרטים כלליים וריכוז הוצאות'!$D$66&lt;&gt;4),1.2,1)</f>
        <v>0</v>
      </c>
      <c r="Q59" s="227"/>
      <c r="R59" s="228"/>
      <c r="S59" s="222"/>
      <c r="T59" s="226"/>
      <c r="U59" s="187">
        <f t="shared" si="2"/>
        <v>0</v>
      </c>
      <c r="V59" s="15">
        <f>+(IF(OR($B59=0,$C59=0,$D59=0,$Q$2&gt;$ES$1),0,IF(OR(Q59=0,S59=0,T59=0),0,MIN((VLOOKUP($D59,$A$234:$C$241,3,0))*(IF($D59=6,T59,S59))*((MIN((VLOOKUP($D59,$A$234:$E$241,5,0)),(IF($D59=6,S59,T59))))),MIN((VLOOKUP($D59,$A$234:$C$241,3,0)),(Q59+R59))*(IF($D59=6,T59,((MIN((VLOOKUP($D59,$A$234:$E$241,5,0)),T59)))))))))/IF(AND($D59=2,'ראשי-פרטים כלליים וריכוז הוצאות'!$D$66&lt;&gt;4),1.2,1)</f>
        <v>0</v>
      </c>
      <c r="W59" s="220"/>
      <c r="X59" s="221"/>
      <c r="Y59" s="222"/>
      <c r="Z59" s="226"/>
      <c r="AA59" s="187">
        <f t="shared" si="3"/>
        <v>0</v>
      </c>
      <c r="AB59" s="15">
        <f>+(IF(OR($B59=0,$C59=0,$D59=0,$W$2&gt;$ES$1),0,IF(OR(W59=0,Y59=0,Z59=0),0,MIN((VLOOKUP($D59,$A$234:$C$241,3,0))*(IF($D59=6,Z59,Y59))*((MIN((VLOOKUP($D59,$A$234:$E$241,5,0)),(IF($D59=6,Y59,Z59))))),MIN((VLOOKUP($D59,$A$234:$C$241,3,0)),(W59+X59))*(IF($D59=6,Z59,((MIN((VLOOKUP($D59,$A$234:$E$241,5,0)),Z59)))))))))/IF(AND($D59=2,'ראשי-פרטים כלליים וריכוז הוצאות'!$D$66&lt;&gt;4),1.2,1)</f>
        <v>0</v>
      </c>
      <c r="AC59" s="224"/>
      <c r="AD59" s="225"/>
      <c r="AE59" s="222"/>
      <c r="AF59" s="226"/>
      <c r="AG59" s="187">
        <f t="shared" si="4"/>
        <v>0</v>
      </c>
      <c r="AH59" s="15">
        <f>+(IF(OR($B59=0,$C59=0,$D59=0,$AC$2&gt;$ES$1),0,IF(OR(AC59=0,AE59=0,AF59=0),0,MIN((VLOOKUP($D59,$A$234:$C$241,3,0))*(IF($D59=6,AF59,AE59))*((MIN((VLOOKUP($D59,$A$234:$E$241,5,0)),(IF($D59=6,AE59,AF59))))),MIN((VLOOKUP($D59,$A$234:$C$241,3,0)),(AC59+AD59))*(IF($D59=6,AF59,((MIN((VLOOKUP($D59,$A$234:$E$241,5,0)),AF59)))))))))/IF(AND($D59=2,'ראשי-פרטים כלליים וריכוז הוצאות'!$D$66&lt;&gt;4),1.2,1)</f>
        <v>0</v>
      </c>
      <c r="AI59" s="227"/>
      <c r="AJ59" s="228"/>
      <c r="AK59" s="222"/>
      <c r="AL59" s="226"/>
      <c r="AM59" s="187">
        <f t="shared" si="5"/>
        <v>0</v>
      </c>
      <c r="AN59" s="15">
        <f>+(IF(OR($B59=0,$C59=0,$D59=0,$AI$2&gt;$ES$1),0,IF(OR(AI59=0,AK59=0,AL59=0),0,MIN((VLOOKUP($D59,$A$234:$C$241,3,0))*(IF($D59=6,AL59,AK59))*((MIN((VLOOKUP($D59,$A$234:$E$241,5,0)),(IF($D59=6,AK59,AL59))))),MIN((VLOOKUP($D59,$A$234:$C$241,3,0)),(AI59+AJ59))*(IF($D59=6,AL59,((MIN((VLOOKUP($D59,$A$234:$E$241,5,0)),AL59)))))))))/IF(AND($D59=2,'ראשי-פרטים כלליים וריכוז הוצאות'!$D$66&lt;&gt;4),1.2,1)</f>
        <v>0</v>
      </c>
      <c r="AO59" s="220"/>
      <c r="AP59" s="221"/>
      <c r="AQ59" s="222"/>
      <c r="AR59" s="226"/>
      <c r="AS59" s="187">
        <f t="shared" si="6"/>
        <v>0</v>
      </c>
      <c r="AT59" s="15">
        <f>+(IF(OR($B59=0,$C59=0,$D59=0,$AO$2&gt;$ES$1),0,IF(OR(AO59=0,AQ59=0,AR59=0),0,MIN((VLOOKUP($D59,$A$234:$C$241,3,0))*(IF($D59=6,AR59,AQ59))*((MIN((VLOOKUP($D59,$A$234:$E$241,5,0)),(IF($D59=6,AQ59,AR59))))),MIN((VLOOKUP($D59,$A$234:$C$241,3,0)),(AO59+AP59))*(IF($D59=6,AR59,((MIN((VLOOKUP($D59,$A$234:$E$241,5,0)),AR59)))))))))/IF(AND($D59=2,'ראשי-פרטים כלליים וריכוז הוצאות'!$D$66&lt;&gt;4),1.2,1)</f>
        <v>0</v>
      </c>
      <c r="AU59" s="224"/>
      <c r="AV59" s="225"/>
      <c r="AW59" s="222"/>
      <c r="AX59" s="226"/>
      <c r="AY59" s="187">
        <f t="shared" si="7"/>
        <v>0</v>
      </c>
      <c r="AZ59" s="15">
        <f>+(IF(OR($B59=0,$C59=0,$D59=0,$AU$2&gt;$ES$1),0,IF(OR(AU59=0,AW59=0,AX59=0),0,MIN((VLOOKUP($D59,$A$234:$C$241,3,0))*(IF($D59=6,AX59,AW59))*((MIN((VLOOKUP($D59,$A$234:$E$241,5,0)),(IF($D59=6,AW59,AX59))))),MIN((VLOOKUP($D59,$A$234:$C$241,3,0)),(AU59+AV59))*(IF($D59=6,AX59,((MIN((VLOOKUP($D59,$A$234:$E$241,5,0)),AX59)))))))))/IF(AND($D59=2,'ראשי-פרטים כלליים וריכוז הוצאות'!$D$66&lt;&gt;4),1.2,1)</f>
        <v>0</v>
      </c>
      <c r="BA59" s="227"/>
      <c r="BB59" s="228"/>
      <c r="BC59" s="222"/>
      <c r="BD59" s="226"/>
      <c r="BE59" s="187">
        <f t="shared" si="8"/>
        <v>0</v>
      </c>
      <c r="BF59" s="15">
        <f>+(IF(OR($B59=0,$C59=0,$D59=0,$BA$2&gt;$ES$1),0,IF(OR(BA59=0,BC59=0,BD59=0),0,MIN((VLOOKUP($D59,$A$234:$C$241,3,0))*(IF($D59=6,BD59,BC59))*((MIN((VLOOKUP($D59,$A$234:$E$241,5,0)),(IF($D59=6,BC59,BD59))))),MIN((VLOOKUP($D59,$A$234:$C$241,3,0)),(BA59+BB59))*(IF($D59=6,BD59,((MIN((VLOOKUP($D59,$A$234:$E$241,5,0)),BD59)))))))))/IF(AND($D59=2,'ראשי-פרטים כלליים וריכוז הוצאות'!$D$66&lt;&gt;4),1.2,1)</f>
        <v>0</v>
      </c>
      <c r="BG59" s="227"/>
      <c r="BH59" s="228"/>
      <c r="BI59" s="222"/>
      <c r="BJ59" s="226"/>
      <c r="BK59" s="187">
        <f t="shared" si="9"/>
        <v>0</v>
      </c>
      <c r="BL59" s="15">
        <f>+(IF(OR($B59=0,$C59=0,$D59=0,$BG$2&gt;$ES$1),0,IF(OR(BG59=0,BI59=0,BJ59=0),0,MIN((VLOOKUP($D59,$A$234:$C$241,3,0))*(IF($D59=6,BJ59,BI59))*((MIN((VLOOKUP($D59,$A$234:$E$241,5,0)),(IF($D59=6,BI59,BJ59))))),MIN((VLOOKUP($D59,$A$234:$C$241,3,0)),(BG59+BH59))*(IF($D59=6,BJ59,((MIN((VLOOKUP($D59,$A$234:$E$241,5,0)),BJ59)))))))))/IF(AND($D59=2,'ראשי-פרטים כלליים וריכוז הוצאות'!$D$66&lt;&gt;4),1.2,1)</f>
        <v>0</v>
      </c>
      <c r="BM59" s="227"/>
      <c r="BN59" s="228"/>
      <c r="BO59" s="222"/>
      <c r="BP59" s="226"/>
      <c r="BQ59" s="187">
        <f t="shared" si="10"/>
        <v>0</v>
      </c>
      <c r="BR59" s="15">
        <f>+(IF(OR($B59=0,$C59=0,$D59=0,$BM$2&gt;$ES$1),0,IF(OR(BM59=0,BO59=0,BP59=0),0,MIN((VLOOKUP($D59,$A$234:$C$241,3,0))*(IF($D59=6,BP59,BO59))*((MIN((VLOOKUP($D59,$A$234:$E$241,5,0)),(IF($D59=6,BO59,BP59))))),MIN((VLOOKUP($D59,$A$234:$C$241,3,0)),(BM59+BN59))*(IF($D59=6,BP59,((MIN((VLOOKUP($D59,$A$234:$E$241,5,0)),BP59)))))))))/IF(AND($D59=2,'ראשי-פרטים כלליים וריכוז הוצאות'!$D$66&lt;&gt;4),1.2,1)</f>
        <v>0</v>
      </c>
      <c r="BS59" s="227"/>
      <c r="BT59" s="228"/>
      <c r="BU59" s="222"/>
      <c r="BV59" s="226"/>
      <c r="BW59" s="187">
        <f t="shared" si="11"/>
        <v>0</v>
      </c>
      <c r="BX59" s="15">
        <f>+(IF(OR($B59=0,$C59=0,$D59=0,$BS$2&gt;$ES$1),0,IF(OR(BS59=0,BU59=0,BV59=0),0,MIN((VLOOKUP($D59,$A$234:$C$241,3,0))*(IF($D59=6,BV59,BU59))*((MIN((VLOOKUP($D59,$A$234:$E$241,5,0)),(IF($D59=6,BU59,BV59))))),MIN((VLOOKUP($D59,$A$234:$C$241,3,0)),(BS59+BT59))*(IF($D59=6,BV59,((MIN((VLOOKUP($D59,$A$234:$E$241,5,0)),BV59)))))))))/IF(AND($D59=2,'ראשי-פרטים כלליים וריכוז הוצאות'!$D$66&lt;&gt;4),1.2,1)</f>
        <v>0</v>
      </c>
      <c r="BY59" s="227"/>
      <c r="BZ59" s="228"/>
      <c r="CA59" s="222"/>
      <c r="CB59" s="226"/>
      <c r="CC59" s="187">
        <f t="shared" si="12"/>
        <v>0</v>
      </c>
      <c r="CD59" s="15">
        <f>+(IF(OR($B59=0,$C59=0,$D59=0,$BY$2&gt;$ES$1),0,IF(OR(BY59=0,CA59=0,CB59=0),0,MIN((VLOOKUP($D59,$A$234:$C$241,3,0))*(IF($D59=6,CB59,CA59))*((MIN((VLOOKUP($D59,$A$234:$E$241,5,0)),(IF($D59=6,CA59,CB59))))),MIN((VLOOKUP($D59,$A$234:$C$241,3,0)),(BY59+BZ59))*(IF($D59=6,CB59,((MIN((VLOOKUP($D59,$A$234:$E$241,5,0)),CB59)))))))))/IF(AND($D59=2,'ראשי-פרטים כלליים וריכוז הוצאות'!$D$66&lt;&gt;4),1.2,1)</f>
        <v>0</v>
      </c>
      <c r="CE59" s="227"/>
      <c r="CF59" s="228"/>
      <c r="CG59" s="222"/>
      <c r="CH59" s="226"/>
      <c r="CI59" s="187">
        <f t="shared" si="13"/>
        <v>0</v>
      </c>
      <c r="CJ59" s="15">
        <f>+(IF(OR($B59=0,$C59=0,$D59=0,$CE$2&gt;$ES$1),0,IF(OR(CE59=0,CG59=0,CH59=0),0,MIN((VLOOKUP($D59,$A$234:$C$241,3,0))*(IF($D59=6,CH59,CG59))*((MIN((VLOOKUP($D59,$A$234:$E$241,5,0)),(IF($D59=6,CG59,CH59))))),MIN((VLOOKUP($D59,$A$234:$C$241,3,0)),(CE59+CF59))*(IF($D59=6,CH59,((MIN((VLOOKUP($D59,$A$234:$E$241,5,0)),CH59)))))))))/IF(AND($D59=2,'ראשי-פרטים כלליים וריכוז הוצאות'!$D$66&lt;&gt;4),1.2,1)</f>
        <v>0</v>
      </c>
      <c r="CK59" s="227"/>
      <c r="CL59" s="228"/>
      <c r="CM59" s="222"/>
      <c r="CN59" s="226"/>
      <c r="CO59" s="187">
        <f t="shared" si="14"/>
        <v>0</v>
      </c>
      <c r="CP59" s="15">
        <f>+(IF(OR($B59=0,$C59=0,$D59=0,$CK$2&gt;$ES$1),0,IF(OR(CK59=0,CM59=0,CN59=0),0,MIN((VLOOKUP($D59,$A$234:$C$241,3,0))*(IF($D59=6,CN59,CM59))*((MIN((VLOOKUP($D59,$A$234:$E$241,5,0)),(IF($D59=6,CM59,CN59))))),MIN((VLOOKUP($D59,$A$234:$C$241,3,0)),(CK59+CL59))*(IF($D59=6,CN59,((MIN((VLOOKUP($D59,$A$234:$E$241,5,0)),CN59)))))))))/IF(AND($D59=2,'ראשי-פרטים כלליים וריכוז הוצאות'!$D$66&lt;&gt;4),1.2,1)</f>
        <v>0</v>
      </c>
      <c r="CQ59" s="227"/>
      <c r="CR59" s="228"/>
      <c r="CS59" s="222"/>
      <c r="CT59" s="226"/>
      <c r="CU59" s="187">
        <f t="shared" si="15"/>
        <v>0</v>
      </c>
      <c r="CV59" s="15">
        <f>+(IF(OR($B59=0,$C59=0,$D59=0,$CQ$2&gt;$ES$1),0,IF(OR(CQ59=0,CS59=0,CT59=0),0,MIN((VLOOKUP($D59,$A$234:$C$241,3,0))*(IF($D59=6,CT59,CS59))*((MIN((VLOOKUP($D59,$A$234:$E$241,5,0)),(IF($D59=6,CS59,CT59))))),MIN((VLOOKUP($D59,$A$234:$C$241,3,0)),(CQ59+CR59))*(IF($D59=6,CT59,((MIN((VLOOKUP($D59,$A$234:$E$241,5,0)),CT59)))))))))/IF(AND($D59=2,'ראשי-פרטים כלליים וריכוז הוצאות'!$D$66&lt;&gt;4),1.2,1)</f>
        <v>0</v>
      </c>
      <c r="CW59" s="227"/>
      <c r="CX59" s="228"/>
      <c r="CY59" s="222"/>
      <c r="CZ59" s="226"/>
      <c r="DA59" s="187">
        <f t="shared" si="16"/>
        <v>0</v>
      </c>
      <c r="DB59" s="15">
        <f>+(IF(OR($B59=0,$C59=0,$D59=0,$CW$2&gt;$ES$1),0,IF(OR(CW59=0,CY59=0,CZ59=0),0,MIN((VLOOKUP($D59,$A$234:$C$241,3,0))*(IF($D59=6,CZ59,CY59))*((MIN((VLOOKUP($D59,$A$234:$E$241,5,0)),(IF($D59=6,CY59,CZ59))))),MIN((VLOOKUP($D59,$A$234:$C$241,3,0)),(CW59+CX59))*(IF($D59=6,CZ59,((MIN((VLOOKUP($D59,$A$234:$E$241,5,0)),CZ59)))))))))/IF(AND($D59=2,'ראשי-פרטים כלליים וריכוז הוצאות'!$D$66&lt;&gt;4),1.2,1)</f>
        <v>0</v>
      </c>
      <c r="DC59" s="227"/>
      <c r="DD59" s="228"/>
      <c r="DE59" s="222"/>
      <c r="DF59" s="226"/>
      <c r="DG59" s="187">
        <f t="shared" si="17"/>
        <v>0</v>
      </c>
      <c r="DH59" s="15">
        <f>+(IF(OR($B59=0,$C59=0,$D59=0,$DC$2&gt;$ES$1),0,IF(OR(DC59=0,DE59=0,DF59=0),0,MIN((VLOOKUP($D59,$A$234:$C$241,3,0))*(IF($D59=6,DF59,DE59))*((MIN((VLOOKUP($D59,$A$234:$E$241,5,0)),(IF($D59=6,DE59,DF59))))),MIN((VLOOKUP($D59,$A$234:$C$241,3,0)),(DC59+DD59))*(IF($D59=6,DF59,((MIN((VLOOKUP($D59,$A$234:$E$241,5,0)),DF59)))))))))/IF(AND($D59=2,'ראשי-פרטים כלליים וריכוז הוצאות'!$D$66&lt;&gt;4),1.2,1)</f>
        <v>0</v>
      </c>
      <c r="DI59" s="227"/>
      <c r="DJ59" s="228"/>
      <c r="DK59" s="222"/>
      <c r="DL59" s="226"/>
      <c r="DM59" s="187">
        <f t="shared" si="18"/>
        <v>0</v>
      </c>
      <c r="DN59" s="15">
        <f>+(IF(OR($B59=0,$C59=0,$D59=0,$DC$2&gt;$ES$1),0,IF(OR(DI59=0,DK59=0,DL59=0),0,MIN((VLOOKUP($D59,$A$234:$C$241,3,0))*(IF($D59=6,DL59,DK59))*((MIN((VLOOKUP($D59,$A$234:$E$241,5,0)),(IF($D59=6,DK59,DL59))))),MIN((VLOOKUP($D59,$A$234:$C$241,3,0)),(DI59+DJ59))*(IF($D59=6,DL59,((MIN((VLOOKUP($D59,$A$234:$E$241,5,0)),DL59)))))))))/IF(AND($D59=2,'ראשי-פרטים כלליים וריכוז הוצאות'!$D$66&lt;&gt;4),1.2,1)</f>
        <v>0</v>
      </c>
      <c r="DO59" s="227"/>
      <c r="DP59" s="228"/>
      <c r="DQ59" s="222"/>
      <c r="DR59" s="226"/>
      <c r="DS59" s="187">
        <f t="shared" si="19"/>
        <v>0</v>
      </c>
      <c r="DT59" s="15">
        <f>+(IF(OR($B59=0,$C59=0,$D59=0,$DC$2&gt;$ES$1),0,IF(OR(DO59=0,DQ59=0,DR59=0),0,MIN((VLOOKUP($D59,$A$234:$C$241,3,0))*(IF($D59=6,DR59,DQ59))*((MIN((VLOOKUP($D59,$A$234:$E$241,5,0)),(IF($D59=6,DQ59,DR59))))),MIN((VLOOKUP($D59,$A$234:$C$241,3,0)),(DO59+DP59))*(IF($D59=6,DR59,((MIN((VLOOKUP($D59,$A$234:$E$241,5,0)),DR59)))))))))/IF(AND($D59=2,'ראשי-פרטים כלליים וריכוז הוצאות'!$D$66&lt;&gt;4),1.2,1)</f>
        <v>0</v>
      </c>
      <c r="DU59" s="227"/>
      <c r="DV59" s="228"/>
      <c r="DW59" s="222"/>
      <c r="DX59" s="226"/>
      <c r="DY59" s="187">
        <f t="shared" si="20"/>
        <v>0</v>
      </c>
      <c r="DZ59" s="15">
        <f>+(IF(OR($B59=0,$C59=0,$D59=0,$DC$2&gt;$ES$1),0,IF(OR(DU59=0,DW59=0,DX59=0),0,MIN((VLOOKUP($D59,$A$234:$C$241,3,0))*(IF($D59=6,DX59,DW59))*((MIN((VLOOKUP($D59,$A$234:$E$241,5,0)),(IF($D59=6,DW59,DX59))))),MIN((VLOOKUP($D59,$A$234:$C$241,3,0)),(DU59+DV59))*(IF($D59=6,DX59,((MIN((VLOOKUP($D59,$A$234:$E$241,5,0)),DX59)))))))))/IF(AND($D59=2,'ראשי-פרטים כלליים וריכוז הוצאות'!$D$66&lt;&gt;4),1.2,1)</f>
        <v>0</v>
      </c>
      <c r="EA59" s="227"/>
      <c r="EB59" s="228"/>
      <c r="EC59" s="222"/>
      <c r="ED59" s="226"/>
      <c r="EE59" s="187">
        <f t="shared" si="21"/>
        <v>0</v>
      </c>
      <c r="EF59" s="15">
        <f>+(IF(OR($B59=0,$C59=0,$D59=0,$DC$2&gt;$ES$1),0,IF(OR(EA59=0,EC59=0,ED59=0),0,MIN((VLOOKUP($D59,$A$234:$C$241,3,0))*(IF($D59=6,ED59,EC59))*((MIN((VLOOKUP($D59,$A$234:$E$241,5,0)),(IF($D59=6,EC59,ED59))))),MIN((VLOOKUP($D59,$A$234:$C$241,3,0)),(EA59+EB59))*(IF($D59=6,ED59,((MIN((VLOOKUP($D59,$A$234:$E$241,5,0)),ED59)))))))))/IF(AND($D59=2,'ראשי-פרטים כלליים וריכוז הוצאות'!$D$66&lt;&gt;4),1.2,1)</f>
        <v>0</v>
      </c>
      <c r="EG59" s="227"/>
      <c r="EH59" s="228"/>
      <c r="EI59" s="222"/>
      <c r="EJ59" s="226"/>
      <c r="EK59" s="187">
        <f t="shared" si="22"/>
        <v>0</v>
      </c>
      <c r="EL59" s="15">
        <f>+(IF(OR($B59=0,$C59=0,$D59=0,$DC$2&gt;$ES$1),0,IF(OR(EG59=0,EI59=0,EJ59=0),0,MIN((VLOOKUP($D59,$A$234:$C$241,3,0))*(IF($D59=6,EJ59,EI59))*((MIN((VLOOKUP($D59,$A$234:$E$241,5,0)),(IF($D59=6,EI59,EJ59))))),MIN((VLOOKUP($D59,$A$234:$C$241,3,0)),(EG59+EH59))*(IF($D59=6,EJ59,((MIN((VLOOKUP($D59,$A$234:$E$241,5,0)),EJ59)))))))))/IF(AND($D59=2,'ראשי-פרטים כלליים וריכוז הוצאות'!$D$66&lt;&gt;4),1.2,1)</f>
        <v>0</v>
      </c>
      <c r="EM59" s="227"/>
      <c r="EN59" s="228"/>
      <c r="EO59" s="222"/>
      <c r="EP59" s="226"/>
      <c r="EQ59" s="187">
        <f t="shared" si="23"/>
        <v>0</v>
      </c>
      <c r="ER59" s="15">
        <f>+(IF(OR($B59=0,$C59=0,$D59=0,$DC$2&gt;$ES$1),0,IF(OR(EM59=0,EO59=0,EP59=0),0,MIN((VLOOKUP($D59,$A$234:$C$241,3,0))*(IF($D59=6,EP59,EO59))*((MIN((VLOOKUP($D59,$A$234:$E$241,5,0)),(IF($D59=6,EO59,EP59))))),MIN((VLOOKUP($D59,$A$234:$C$241,3,0)),(EM59+EN59))*(IF($D59=6,EP59,((MIN((VLOOKUP($D59,$A$234:$E$241,5,0)),EP59)))))))))/IF(AND($D59=2,'ראשי-פרטים כלליים וריכוז הוצאות'!$D$66&lt;&gt;4),1.2,1)</f>
        <v>0</v>
      </c>
      <c r="ES59" s="62">
        <f t="shared" si="24"/>
        <v>0</v>
      </c>
      <c r="ET59" s="183">
        <f t="shared" si="25"/>
        <v>9.9999999999999995E-7</v>
      </c>
      <c r="EU59" s="184">
        <f t="shared" si="26"/>
        <v>0</v>
      </c>
      <c r="EV59" s="62">
        <f t="shared" si="27"/>
        <v>0</v>
      </c>
      <c r="EW59" s="62">
        <v>0</v>
      </c>
      <c r="EX59" s="15">
        <f t="shared" si="28"/>
        <v>0</v>
      </c>
      <c r="EY59" s="219"/>
      <c r="EZ59" s="62">
        <f>MIN(EX59+EY59*ET59*ES59/$FA$1/IF(AND($D59=2,'ראשי-פרטים כלליים וריכוז הוצאות'!$D$66&lt;&gt;4),1.2,1),IF($D59&gt;0,VLOOKUP($D59,$A$234:$C$241,3,0)*12*EU59,0))</f>
        <v>0</v>
      </c>
      <c r="FA59" s="229"/>
      <c r="FB59" s="293">
        <f t="shared" si="29"/>
        <v>0</v>
      </c>
      <c r="FC59" s="296">
        <f t="shared" si="36"/>
        <v>0</v>
      </c>
      <c r="FD59" s="62">
        <f t="shared" si="37"/>
        <v>0</v>
      </c>
      <c r="FE59" s="62">
        <f t="shared" si="38"/>
        <v>0</v>
      </c>
      <c r="FF59" s="184">
        <f t="shared" si="39"/>
        <v>0</v>
      </c>
      <c r="FG59" s="62">
        <f t="shared" si="40"/>
        <v>0</v>
      </c>
      <c r="FH59" s="62">
        <f t="shared" si="41"/>
        <v>0</v>
      </c>
      <c r="FI59" s="274"/>
      <c r="FJ59" s="274"/>
      <c r="FK59" s="297"/>
    </row>
    <row r="60" spans="1:167" s="6" customFormat="1" ht="24" customHeight="1" x14ac:dyDescent="0.2">
      <c r="A60" s="112">
        <v>57</v>
      </c>
      <c r="B60" s="229"/>
      <c r="C60" s="229"/>
      <c r="D60" s="230"/>
      <c r="E60" s="220"/>
      <c r="F60" s="221"/>
      <c r="G60" s="222"/>
      <c r="H60" s="223"/>
      <c r="I60" s="187">
        <f t="shared" si="0"/>
        <v>0</v>
      </c>
      <c r="J60" s="15">
        <f>(IF(OR($B60=0,$C60=0,$D60=0,$E$2&gt;$ES$1),0,IF(OR($E60=0,$G60=0,$H60=0),0,MIN((VLOOKUP($D60,$A$234:$C$241,3,0))*(IF($D60=6,$H60,$G60))*((MIN((VLOOKUP($D60,$A$234:$E$241,5,0)),(IF($D60=6,$G60,$H60))))),MIN((VLOOKUP($D60,$A$234:$C$241,3,0)),($E60+$F60))*(IF($D60=6,$H60,((MIN((VLOOKUP($D60,$A$234:$E$241,5,0)),$H60)))))))))/IF(AND($D60=2,'ראשי-פרטים כלליים וריכוז הוצאות'!$D$66&lt;&gt;4),1.2,1)</f>
        <v>0</v>
      </c>
      <c r="K60" s="224"/>
      <c r="L60" s="225"/>
      <c r="M60" s="222"/>
      <c r="N60" s="226"/>
      <c r="O60" s="187">
        <f t="shared" si="1"/>
        <v>0</v>
      </c>
      <c r="P60" s="15">
        <f>+(IF(OR($B60=0,$C60=0,$D60=0,$K$2&gt;$ES$1),0,IF(OR($K60=0,$M60=0,$N60=0),0,MIN((VLOOKUP($D60,$A$234:$C$241,3,0))*(IF($D60=6,$N60,$M60))*((MIN((VLOOKUP($D60,$A$234:$E$241,5,0)),(IF($D60=6,$M60,$N60))))),MIN((VLOOKUP($D60,$A$234:$C$241,3,0)),($K60+$L60))*(IF($D60=6,$N60,((MIN((VLOOKUP($D60,$A$234:$E$241,5,0)),$N60)))))))))/IF(AND($D60=2,'ראשי-פרטים כלליים וריכוז הוצאות'!$D$66&lt;&gt;4),1.2,1)</f>
        <v>0</v>
      </c>
      <c r="Q60" s="227"/>
      <c r="R60" s="228"/>
      <c r="S60" s="222"/>
      <c r="T60" s="226"/>
      <c r="U60" s="187">
        <f t="shared" si="2"/>
        <v>0</v>
      </c>
      <c r="V60" s="15">
        <f>+(IF(OR($B60=0,$C60=0,$D60=0,$Q$2&gt;$ES$1),0,IF(OR(Q60=0,S60=0,T60=0),0,MIN((VLOOKUP($D60,$A$234:$C$241,3,0))*(IF($D60=6,T60,S60))*((MIN((VLOOKUP($D60,$A$234:$E$241,5,0)),(IF($D60=6,S60,T60))))),MIN((VLOOKUP($D60,$A$234:$C$241,3,0)),(Q60+R60))*(IF($D60=6,T60,((MIN((VLOOKUP($D60,$A$234:$E$241,5,0)),T60)))))))))/IF(AND($D60=2,'ראשי-פרטים כלליים וריכוז הוצאות'!$D$66&lt;&gt;4),1.2,1)</f>
        <v>0</v>
      </c>
      <c r="W60" s="220"/>
      <c r="X60" s="221"/>
      <c r="Y60" s="222"/>
      <c r="Z60" s="226"/>
      <c r="AA60" s="187">
        <f t="shared" si="3"/>
        <v>0</v>
      </c>
      <c r="AB60" s="15">
        <f>+(IF(OR($B60=0,$C60=0,$D60=0,$W$2&gt;$ES$1),0,IF(OR(W60=0,Y60=0,Z60=0),0,MIN((VLOOKUP($D60,$A$234:$C$241,3,0))*(IF($D60=6,Z60,Y60))*((MIN((VLOOKUP($D60,$A$234:$E$241,5,0)),(IF($D60=6,Y60,Z60))))),MIN((VLOOKUP($D60,$A$234:$C$241,3,0)),(W60+X60))*(IF($D60=6,Z60,((MIN((VLOOKUP($D60,$A$234:$E$241,5,0)),Z60)))))))))/IF(AND($D60=2,'ראשי-פרטים כלליים וריכוז הוצאות'!$D$66&lt;&gt;4),1.2,1)</f>
        <v>0</v>
      </c>
      <c r="AC60" s="224"/>
      <c r="AD60" s="225"/>
      <c r="AE60" s="222"/>
      <c r="AF60" s="226"/>
      <c r="AG60" s="187">
        <f t="shared" si="4"/>
        <v>0</v>
      </c>
      <c r="AH60" s="15">
        <f>+(IF(OR($B60=0,$C60=0,$D60=0,$AC$2&gt;$ES$1),0,IF(OR(AC60=0,AE60=0,AF60=0),0,MIN((VLOOKUP($D60,$A$234:$C$241,3,0))*(IF($D60=6,AF60,AE60))*((MIN((VLOOKUP($D60,$A$234:$E$241,5,0)),(IF($D60=6,AE60,AF60))))),MIN((VLOOKUP($D60,$A$234:$C$241,3,0)),(AC60+AD60))*(IF($D60=6,AF60,((MIN((VLOOKUP($D60,$A$234:$E$241,5,0)),AF60)))))))))/IF(AND($D60=2,'ראשי-פרטים כלליים וריכוז הוצאות'!$D$66&lt;&gt;4),1.2,1)</f>
        <v>0</v>
      </c>
      <c r="AI60" s="227"/>
      <c r="AJ60" s="228"/>
      <c r="AK60" s="222"/>
      <c r="AL60" s="226"/>
      <c r="AM60" s="187">
        <f t="shared" si="5"/>
        <v>0</v>
      </c>
      <c r="AN60" s="15">
        <f>+(IF(OR($B60=0,$C60=0,$D60=0,$AI$2&gt;$ES$1),0,IF(OR(AI60=0,AK60=0,AL60=0),0,MIN((VLOOKUP($D60,$A$234:$C$241,3,0))*(IF($D60=6,AL60,AK60))*((MIN((VLOOKUP($D60,$A$234:$E$241,5,0)),(IF($D60=6,AK60,AL60))))),MIN((VLOOKUP($D60,$A$234:$C$241,3,0)),(AI60+AJ60))*(IF($D60=6,AL60,((MIN((VLOOKUP($D60,$A$234:$E$241,5,0)),AL60)))))))))/IF(AND($D60=2,'ראשי-פרטים כלליים וריכוז הוצאות'!$D$66&lt;&gt;4),1.2,1)</f>
        <v>0</v>
      </c>
      <c r="AO60" s="220"/>
      <c r="AP60" s="221"/>
      <c r="AQ60" s="222"/>
      <c r="AR60" s="226"/>
      <c r="AS60" s="187">
        <f t="shared" si="6"/>
        <v>0</v>
      </c>
      <c r="AT60" s="15">
        <f>+(IF(OR($B60=0,$C60=0,$D60=0,$AO$2&gt;$ES$1),0,IF(OR(AO60=0,AQ60=0,AR60=0),0,MIN((VLOOKUP($D60,$A$234:$C$241,3,0))*(IF($D60=6,AR60,AQ60))*((MIN((VLOOKUP($D60,$A$234:$E$241,5,0)),(IF($D60=6,AQ60,AR60))))),MIN((VLOOKUP($D60,$A$234:$C$241,3,0)),(AO60+AP60))*(IF($D60=6,AR60,((MIN((VLOOKUP($D60,$A$234:$E$241,5,0)),AR60)))))))))/IF(AND($D60=2,'ראשי-פרטים כלליים וריכוז הוצאות'!$D$66&lt;&gt;4),1.2,1)</f>
        <v>0</v>
      </c>
      <c r="AU60" s="224"/>
      <c r="AV60" s="225"/>
      <c r="AW60" s="222"/>
      <c r="AX60" s="226"/>
      <c r="AY60" s="187">
        <f t="shared" si="7"/>
        <v>0</v>
      </c>
      <c r="AZ60" s="15">
        <f>+(IF(OR($B60=0,$C60=0,$D60=0,$AU$2&gt;$ES$1),0,IF(OR(AU60=0,AW60=0,AX60=0),0,MIN((VLOOKUP($D60,$A$234:$C$241,3,0))*(IF($D60=6,AX60,AW60))*((MIN((VLOOKUP($D60,$A$234:$E$241,5,0)),(IF($D60=6,AW60,AX60))))),MIN((VLOOKUP($D60,$A$234:$C$241,3,0)),(AU60+AV60))*(IF($D60=6,AX60,((MIN((VLOOKUP($D60,$A$234:$E$241,5,0)),AX60)))))))))/IF(AND($D60=2,'ראשי-פרטים כלליים וריכוז הוצאות'!$D$66&lt;&gt;4),1.2,1)</f>
        <v>0</v>
      </c>
      <c r="BA60" s="227"/>
      <c r="BB60" s="228"/>
      <c r="BC60" s="222"/>
      <c r="BD60" s="226"/>
      <c r="BE60" s="187">
        <f t="shared" si="8"/>
        <v>0</v>
      </c>
      <c r="BF60" s="15">
        <f>+(IF(OR($B60=0,$C60=0,$D60=0,$BA$2&gt;$ES$1),0,IF(OR(BA60=0,BC60=0,BD60=0),0,MIN((VLOOKUP($D60,$A$234:$C$241,3,0))*(IF($D60=6,BD60,BC60))*((MIN((VLOOKUP($D60,$A$234:$E$241,5,0)),(IF($D60=6,BC60,BD60))))),MIN((VLOOKUP($D60,$A$234:$C$241,3,0)),(BA60+BB60))*(IF($D60=6,BD60,((MIN((VLOOKUP($D60,$A$234:$E$241,5,0)),BD60)))))))))/IF(AND($D60=2,'ראשי-פרטים כלליים וריכוז הוצאות'!$D$66&lt;&gt;4),1.2,1)</f>
        <v>0</v>
      </c>
      <c r="BG60" s="227"/>
      <c r="BH60" s="228"/>
      <c r="BI60" s="222"/>
      <c r="BJ60" s="226"/>
      <c r="BK60" s="187">
        <f t="shared" si="9"/>
        <v>0</v>
      </c>
      <c r="BL60" s="15">
        <f>+(IF(OR($B60=0,$C60=0,$D60=0,$BG$2&gt;$ES$1),0,IF(OR(BG60=0,BI60=0,BJ60=0),0,MIN((VLOOKUP($D60,$A$234:$C$241,3,0))*(IF($D60=6,BJ60,BI60))*((MIN((VLOOKUP($D60,$A$234:$E$241,5,0)),(IF($D60=6,BI60,BJ60))))),MIN((VLOOKUP($D60,$A$234:$C$241,3,0)),(BG60+BH60))*(IF($D60=6,BJ60,((MIN((VLOOKUP($D60,$A$234:$E$241,5,0)),BJ60)))))))))/IF(AND($D60=2,'ראשי-פרטים כלליים וריכוז הוצאות'!$D$66&lt;&gt;4),1.2,1)</f>
        <v>0</v>
      </c>
      <c r="BM60" s="227"/>
      <c r="BN60" s="228"/>
      <c r="BO60" s="222"/>
      <c r="BP60" s="226"/>
      <c r="BQ60" s="187">
        <f t="shared" si="10"/>
        <v>0</v>
      </c>
      <c r="BR60" s="15">
        <f>+(IF(OR($B60=0,$C60=0,$D60=0,$BM$2&gt;$ES$1),0,IF(OR(BM60=0,BO60=0,BP60=0),0,MIN((VLOOKUP($D60,$A$234:$C$241,3,0))*(IF($D60=6,BP60,BO60))*((MIN((VLOOKUP($D60,$A$234:$E$241,5,0)),(IF($D60=6,BO60,BP60))))),MIN((VLOOKUP($D60,$A$234:$C$241,3,0)),(BM60+BN60))*(IF($D60=6,BP60,((MIN((VLOOKUP($D60,$A$234:$E$241,5,0)),BP60)))))))))/IF(AND($D60=2,'ראשי-פרטים כלליים וריכוז הוצאות'!$D$66&lt;&gt;4),1.2,1)</f>
        <v>0</v>
      </c>
      <c r="BS60" s="227"/>
      <c r="BT60" s="228"/>
      <c r="BU60" s="222"/>
      <c r="BV60" s="226"/>
      <c r="BW60" s="187">
        <f t="shared" si="11"/>
        <v>0</v>
      </c>
      <c r="BX60" s="15">
        <f>+(IF(OR($B60=0,$C60=0,$D60=0,$BS$2&gt;$ES$1),0,IF(OR(BS60=0,BU60=0,BV60=0),0,MIN((VLOOKUP($D60,$A$234:$C$241,3,0))*(IF($D60=6,BV60,BU60))*((MIN((VLOOKUP($D60,$A$234:$E$241,5,0)),(IF($D60=6,BU60,BV60))))),MIN((VLOOKUP($D60,$A$234:$C$241,3,0)),(BS60+BT60))*(IF($D60=6,BV60,((MIN((VLOOKUP($D60,$A$234:$E$241,5,0)),BV60)))))))))/IF(AND($D60=2,'ראשי-פרטים כלליים וריכוז הוצאות'!$D$66&lt;&gt;4),1.2,1)</f>
        <v>0</v>
      </c>
      <c r="BY60" s="227"/>
      <c r="BZ60" s="228"/>
      <c r="CA60" s="222"/>
      <c r="CB60" s="226"/>
      <c r="CC60" s="187">
        <f t="shared" si="12"/>
        <v>0</v>
      </c>
      <c r="CD60" s="15">
        <f>+(IF(OR($B60=0,$C60=0,$D60=0,$BY$2&gt;$ES$1),0,IF(OR(BY60=0,CA60=0,CB60=0),0,MIN((VLOOKUP($D60,$A$234:$C$241,3,0))*(IF($D60=6,CB60,CA60))*((MIN((VLOOKUP($D60,$A$234:$E$241,5,0)),(IF($D60=6,CA60,CB60))))),MIN((VLOOKUP($D60,$A$234:$C$241,3,0)),(BY60+BZ60))*(IF($D60=6,CB60,((MIN((VLOOKUP($D60,$A$234:$E$241,5,0)),CB60)))))))))/IF(AND($D60=2,'ראשי-פרטים כלליים וריכוז הוצאות'!$D$66&lt;&gt;4),1.2,1)</f>
        <v>0</v>
      </c>
      <c r="CE60" s="227"/>
      <c r="CF60" s="228"/>
      <c r="CG60" s="222"/>
      <c r="CH60" s="226"/>
      <c r="CI60" s="187">
        <f t="shared" si="13"/>
        <v>0</v>
      </c>
      <c r="CJ60" s="15">
        <f>+(IF(OR($B60=0,$C60=0,$D60=0,$CE$2&gt;$ES$1),0,IF(OR(CE60=0,CG60=0,CH60=0),0,MIN((VLOOKUP($D60,$A$234:$C$241,3,0))*(IF($D60=6,CH60,CG60))*((MIN((VLOOKUP($D60,$A$234:$E$241,5,0)),(IF($D60=6,CG60,CH60))))),MIN((VLOOKUP($D60,$A$234:$C$241,3,0)),(CE60+CF60))*(IF($D60=6,CH60,((MIN((VLOOKUP($D60,$A$234:$E$241,5,0)),CH60)))))))))/IF(AND($D60=2,'ראשי-פרטים כלליים וריכוז הוצאות'!$D$66&lt;&gt;4),1.2,1)</f>
        <v>0</v>
      </c>
      <c r="CK60" s="227"/>
      <c r="CL60" s="228"/>
      <c r="CM60" s="222"/>
      <c r="CN60" s="226"/>
      <c r="CO60" s="187">
        <f t="shared" si="14"/>
        <v>0</v>
      </c>
      <c r="CP60" s="15">
        <f>+(IF(OR($B60=0,$C60=0,$D60=0,$CK$2&gt;$ES$1),0,IF(OR(CK60=0,CM60=0,CN60=0),0,MIN((VLOOKUP($D60,$A$234:$C$241,3,0))*(IF($D60=6,CN60,CM60))*((MIN((VLOOKUP($D60,$A$234:$E$241,5,0)),(IF($D60=6,CM60,CN60))))),MIN((VLOOKUP($D60,$A$234:$C$241,3,0)),(CK60+CL60))*(IF($D60=6,CN60,((MIN((VLOOKUP($D60,$A$234:$E$241,5,0)),CN60)))))))))/IF(AND($D60=2,'ראשי-פרטים כלליים וריכוז הוצאות'!$D$66&lt;&gt;4),1.2,1)</f>
        <v>0</v>
      </c>
      <c r="CQ60" s="227"/>
      <c r="CR60" s="228"/>
      <c r="CS60" s="222"/>
      <c r="CT60" s="226"/>
      <c r="CU60" s="187">
        <f t="shared" si="15"/>
        <v>0</v>
      </c>
      <c r="CV60" s="15">
        <f>+(IF(OR($B60=0,$C60=0,$D60=0,$CQ$2&gt;$ES$1),0,IF(OR(CQ60=0,CS60=0,CT60=0),0,MIN((VLOOKUP($D60,$A$234:$C$241,3,0))*(IF($D60=6,CT60,CS60))*((MIN((VLOOKUP($D60,$A$234:$E$241,5,0)),(IF($D60=6,CS60,CT60))))),MIN((VLOOKUP($D60,$A$234:$C$241,3,0)),(CQ60+CR60))*(IF($D60=6,CT60,((MIN((VLOOKUP($D60,$A$234:$E$241,5,0)),CT60)))))))))/IF(AND($D60=2,'ראשי-פרטים כלליים וריכוז הוצאות'!$D$66&lt;&gt;4),1.2,1)</f>
        <v>0</v>
      </c>
      <c r="CW60" s="227"/>
      <c r="CX60" s="228"/>
      <c r="CY60" s="222"/>
      <c r="CZ60" s="226"/>
      <c r="DA60" s="187">
        <f t="shared" si="16"/>
        <v>0</v>
      </c>
      <c r="DB60" s="15">
        <f>+(IF(OR($B60=0,$C60=0,$D60=0,$CW$2&gt;$ES$1),0,IF(OR(CW60=0,CY60=0,CZ60=0),0,MIN((VLOOKUP($D60,$A$234:$C$241,3,0))*(IF($D60=6,CZ60,CY60))*((MIN((VLOOKUP($D60,$A$234:$E$241,5,0)),(IF($D60=6,CY60,CZ60))))),MIN((VLOOKUP($D60,$A$234:$C$241,3,0)),(CW60+CX60))*(IF($D60=6,CZ60,((MIN((VLOOKUP($D60,$A$234:$E$241,5,0)),CZ60)))))))))/IF(AND($D60=2,'ראשי-פרטים כלליים וריכוז הוצאות'!$D$66&lt;&gt;4),1.2,1)</f>
        <v>0</v>
      </c>
      <c r="DC60" s="227"/>
      <c r="DD60" s="228"/>
      <c r="DE60" s="222"/>
      <c r="DF60" s="226"/>
      <c r="DG60" s="187">
        <f t="shared" si="17"/>
        <v>0</v>
      </c>
      <c r="DH60" s="15">
        <f>+(IF(OR($B60=0,$C60=0,$D60=0,$DC$2&gt;$ES$1),0,IF(OR(DC60=0,DE60=0,DF60=0),0,MIN((VLOOKUP($D60,$A$234:$C$241,3,0))*(IF($D60=6,DF60,DE60))*((MIN((VLOOKUP($D60,$A$234:$E$241,5,0)),(IF($D60=6,DE60,DF60))))),MIN((VLOOKUP($D60,$A$234:$C$241,3,0)),(DC60+DD60))*(IF($D60=6,DF60,((MIN((VLOOKUP($D60,$A$234:$E$241,5,0)),DF60)))))))))/IF(AND($D60=2,'ראשי-פרטים כלליים וריכוז הוצאות'!$D$66&lt;&gt;4),1.2,1)</f>
        <v>0</v>
      </c>
      <c r="DI60" s="227"/>
      <c r="DJ60" s="228"/>
      <c r="DK60" s="222"/>
      <c r="DL60" s="226"/>
      <c r="DM60" s="187">
        <f t="shared" si="18"/>
        <v>0</v>
      </c>
      <c r="DN60" s="15">
        <f>+(IF(OR($B60=0,$C60=0,$D60=0,$DC$2&gt;$ES$1),0,IF(OR(DI60=0,DK60=0,DL60=0),0,MIN((VLOOKUP($D60,$A$234:$C$241,3,0))*(IF($D60=6,DL60,DK60))*((MIN((VLOOKUP($D60,$A$234:$E$241,5,0)),(IF($D60=6,DK60,DL60))))),MIN((VLOOKUP($D60,$A$234:$C$241,3,0)),(DI60+DJ60))*(IF($D60=6,DL60,((MIN((VLOOKUP($D60,$A$234:$E$241,5,0)),DL60)))))))))/IF(AND($D60=2,'ראשי-פרטים כלליים וריכוז הוצאות'!$D$66&lt;&gt;4),1.2,1)</f>
        <v>0</v>
      </c>
      <c r="DO60" s="227"/>
      <c r="DP60" s="228"/>
      <c r="DQ60" s="222"/>
      <c r="DR60" s="226"/>
      <c r="DS60" s="187">
        <f t="shared" si="19"/>
        <v>0</v>
      </c>
      <c r="DT60" s="15">
        <f>+(IF(OR($B60=0,$C60=0,$D60=0,$DC$2&gt;$ES$1),0,IF(OR(DO60=0,DQ60=0,DR60=0),0,MIN((VLOOKUP($D60,$A$234:$C$241,3,0))*(IF($D60=6,DR60,DQ60))*((MIN((VLOOKUP($D60,$A$234:$E$241,5,0)),(IF($D60=6,DQ60,DR60))))),MIN((VLOOKUP($D60,$A$234:$C$241,3,0)),(DO60+DP60))*(IF($D60=6,DR60,((MIN((VLOOKUP($D60,$A$234:$E$241,5,0)),DR60)))))))))/IF(AND($D60=2,'ראשי-פרטים כלליים וריכוז הוצאות'!$D$66&lt;&gt;4),1.2,1)</f>
        <v>0</v>
      </c>
      <c r="DU60" s="227"/>
      <c r="DV60" s="228"/>
      <c r="DW60" s="222"/>
      <c r="DX60" s="226"/>
      <c r="DY60" s="187">
        <f t="shared" si="20"/>
        <v>0</v>
      </c>
      <c r="DZ60" s="15">
        <f>+(IF(OR($B60=0,$C60=0,$D60=0,$DC$2&gt;$ES$1),0,IF(OR(DU60=0,DW60=0,DX60=0),0,MIN((VLOOKUP($D60,$A$234:$C$241,3,0))*(IF($D60=6,DX60,DW60))*((MIN((VLOOKUP($D60,$A$234:$E$241,5,0)),(IF($D60=6,DW60,DX60))))),MIN((VLOOKUP($D60,$A$234:$C$241,3,0)),(DU60+DV60))*(IF($D60=6,DX60,((MIN((VLOOKUP($D60,$A$234:$E$241,5,0)),DX60)))))))))/IF(AND($D60=2,'ראשי-פרטים כלליים וריכוז הוצאות'!$D$66&lt;&gt;4),1.2,1)</f>
        <v>0</v>
      </c>
      <c r="EA60" s="227"/>
      <c r="EB60" s="228"/>
      <c r="EC60" s="222"/>
      <c r="ED60" s="226"/>
      <c r="EE60" s="187">
        <f t="shared" si="21"/>
        <v>0</v>
      </c>
      <c r="EF60" s="15">
        <f>+(IF(OR($B60=0,$C60=0,$D60=0,$DC$2&gt;$ES$1),0,IF(OR(EA60=0,EC60=0,ED60=0),0,MIN((VLOOKUP($D60,$A$234:$C$241,3,0))*(IF($D60=6,ED60,EC60))*((MIN((VLOOKUP($D60,$A$234:$E$241,5,0)),(IF($D60=6,EC60,ED60))))),MIN((VLOOKUP($D60,$A$234:$C$241,3,0)),(EA60+EB60))*(IF($D60=6,ED60,((MIN((VLOOKUP($D60,$A$234:$E$241,5,0)),ED60)))))))))/IF(AND($D60=2,'ראשי-פרטים כלליים וריכוז הוצאות'!$D$66&lt;&gt;4),1.2,1)</f>
        <v>0</v>
      </c>
      <c r="EG60" s="227"/>
      <c r="EH60" s="228"/>
      <c r="EI60" s="222"/>
      <c r="EJ60" s="226"/>
      <c r="EK60" s="187">
        <f t="shared" si="22"/>
        <v>0</v>
      </c>
      <c r="EL60" s="15">
        <f>+(IF(OR($B60=0,$C60=0,$D60=0,$DC$2&gt;$ES$1),0,IF(OR(EG60=0,EI60=0,EJ60=0),0,MIN((VLOOKUP($D60,$A$234:$C$241,3,0))*(IF($D60=6,EJ60,EI60))*((MIN((VLOOKUP($D60,$A$234:$E$241,5,0)),(IF($D60=6,EI60,EJ60))))),MIN((VLOOKUP($D60,$A$234:$C$241,3,0)),(EG60+EH60))*(IF($D60=6,EJ60,((MIN((VLOOKUP($D60,$A$234:$E$241,5,0)),EJ60)))))))))/IF(AND($D60=2,'ראשי-פרטים כלליים וריכוז הוצאות'!$D$66&lt;&gt;4),1.2,1)</f>
        <v>0</v>
      </c>
      <c r="EM60" s="227"/>
      <c r="EN60" s="228"/>
      <c r="EO60" s="222"/>
      <c r="EP60" s="226"/>
      <c r="EQ60" s="187">
        <f t="shared" si="23"/>
        <v>0</v>
      </c>
      <c r="ER60" s="15">
        <f>+(IF(OR($B60=0,$C60=0,$D60=0,$DC$2&gt;$ES$1),0,IF(OR(EM60=0,EO60=0,EP60=0),0,MIN((VLOOKUP($D60,$A$234:$C$241,3,0))*(IF($D60=6,EP60,EO60))*((MIN((VLOOKUP($D60,$A$234:$E$241,5,0)),(IF($D60=6,EO60,EP60))))),MIN((VLOOKUP($D60,$A$234:$C$241,3,0)),(EM60+EN60))*(IF($D60=6,EP60,((MIN((VLOOKUP($D60,$A$234:$E$241,5,0)),EP60)))))))))/IF(AND($D60=2,'ראשי-פרטים כלליים וריכוז הוצאות'!$D$66&lt;&gt;4),1.2,1)</f>
        <v>0</v>
      </c>
      <c r="ES60" s="62">
        <f t="shared" si="24"/>
        <v>0</v>
      </c>
      <c r="ET60" s="183">
        <f t="shared" si="25"/>
        <v>9.9999999999999995E-7</v>
      </c>
      <c r="EU60" s="184">
        <f t="shared" si="26"/>
        <v>0</v>
      </c>
      <c r="EV60" s="62">
        <f t="shared" si="27"/>
        <v>0</v>
      </c>
      <c r="EW60" s="62">
        <v>0</v>
      </c>
      <c r="EX60" s="15">
        <f t="shared" si="28"/>
        <v>0</v>
      </c>
      <c r="EY60" s="219"/>
      <c r="EZ60" s="62">
        <f>MIN(EX60+EY60*ET60*ES60/$FA$1/IF(AND($D60=2,'ראשי-פרטים כלליים וריכוז הוצאות'!$D$66&lt;&gt;4),1.2,1),IF($D60&gt;0,VLOOKUP($D60,$A$234:$C$241,3,0)*12*EU60,0))</f>
        <v>0</v>
      </c>
      <c r="FA60" s="229"/>
      <c r="FB60" s="293">
        <f t="shared" si="29"/>
        <v>0</v>
      </c>
      <c r="FC60" s="296">
        <f t="shared" si="36"/>
        <v>0</v>
      </c>
      <c r="FD60" s="62">
        <f t="shared" si="37"/>
        <v>0</v>
      </c>
      <c r="FE60" s="62">
        <f t="shared" si="38"/>
        <v>0</v>
      </c>
      <c r="FF60" s="184">
        <f t="shared" si="39"/>
        <v>0</v>
      </c>
      <c r="FG60" s="62">
        <f t="shared" si="40"/>
        <v>0</v>
      </c>
      <c r="FH60" s="62">
        <f t="shared" si="41"/>
        <v>0</v>
      </c>
      <c r="FI60" s="274"/>
      <c r="FJ60" s="274"/>
      <c r="FK60" s="297"/>
    </row>
    <row r="61" spans="1:167" s="6" customFormat="1" ht="24" customHeight="1" x14ac:dyDescent="0.2">
      <c r="A61" s="112">
        <v>58</v>
      </c>
      <c r="B61" s="229"/>
      <c r="C61" s="229"/>
      <c r="D61" s="230"/>
      <c r="E61" s="220"/>
      <c r="F61" s="221"/>
      <c r="G61" s="222"/>
      <c r="H61" s="223"/>
      <c r="I61" s="187">
        <f t="shared" si="0"/>
        <v>0</v>
      </c>
      <c r="J61" s="15">
        <f>(IF(OR($B61=0,$C61=0,$D61=0,$E$2&gt;$ES$1),0,IF(OR($E61=0,$G61=0,$H61=0),0,MIN((VLOOKUP($D61,$A$234:$C$241,3,0))*(IF($D61=6,$H61,$G61))*((MIN((VLOOKUP($D61,$A$234:$E$241,5,0)),(IF($D61=6,$G61,$H61))))),MIN((VLOOKUP($D61,$A$234:$C$241,3,0)),($E61+$F61))*(IF($D61=6,$H61,((MIN((VLOOKUP($D61,$A$234:$E$241,5,0)),$H61)))))))))/IF(AND($D61=2,'ראשי-פרטים כלליים וריכוז הוצאות'!$D$66&lt;&gt;4),1.2,1)</f>
        <v>0</v>
      </c>
      <c r="K61" s="224"/>
      <c r="L61" s="225"/>
      <c r="M61" s="222"/>
      <c r="N61" s="226"/>
      <c r="O61" s="187">
        <f t="shared" si="1"/>
        <v>0</v>
      </c>
      <c r="P61" s="15">
        <f>+(IF(OR($B61=0,$C61=0,$D61=0,$K$2&gt;$ES$1),0,IF(OR($K61=0,$M61=0,$N61=0),0,MIN((VLOOKUP($D61,$A$234:$C$241,3,0))*(IF($D61=6,$N61,$M61))*((MIN((VLOOKUP($D61,$A$234:$E$241,5,0)),(IF($D61=6,$M61,$N61))))),MIN((VLOOKUP($D61,$A$234:$C$241,3,0)),($K61+$L61))*(IF($D61=6,$N61,((MIN((VLOOKUP($D61,$A$234:$E$241,5,0)),$N61)))))))))/IF(AND($D61=2,'ראשי-פרטים כלליים וריכוז הוצאות'!$D$66&lt;&gt;4),1.2,1)</f>
        <v>0</v>
      </c>
      <c r="Q61" s="227"/>
      <c r="R61" s="228"/>
      <c r="S61" s="222"/>
      <c r="T61" s="226"/>
      <c r="U61" s="187">
        <f t="shared" si="2"/>
        <v>0</v>
      </c>
      <c r="V61" s="15">
        <f>+(IF(OR($B61=0,$C61=0,$D61=0,$Q$2&gt;$ES$1),0,IF(OR(Q61=0,S61=0,T61=0),0,MIN((VLOOKUP($D61,$A$234:$C$241,3,0))*(IF($D61=6,T61,S61))*((MIN((VLOOKUP($D61,$A$234:$E$241,5,0)),(IF($D61=6,S61,T61))))),MIN((VLOOKUP($D61,$A$234:$C$241,3,0)),(Q61+R61))*(IF($D61=6,T61,((MIN((VLOOKUP($D61,$A$234:$E$241,5,0)),T61)))))))))/IF(AND($D61=2,'ראשי-פרטים כלליים וריכוז הוצאות'!$D$66&lt;&gt;4),1.2,1)</f>
        <v>0</v>
      </c>
      <c r="W61" s="220"/>
      <c r="X61" s="221"/>
      <c r="Y61" s="222"/>
      <c r="Z61" s="226"/>
      <c r="AA61" s="187">
        <f t="shared" si="3"/>
        <v>0</v>
      </c>
      <c r="AB61" s="15">
        <f>+(IF(OR($B61=0,$C61=0,$D61=0,$W$2&gt;$ES$1),0,IF(OR(W61=0,Y61=0,Z61=0),0,MIN((VLOOKUP($D61,$A$234:$C$241,3,0))*(IF($D61=6,Z61,Y61))*((MIN((VLOOKUP($D61,$A$234:$E$241,5,0)),(IF($D61=6,Y61,Z61))))),MIN((VLOOKUP($D61,$A$234:$C$241,3,0)),(W61+X61))*(IF($D61=6,Z61,((MIN((VLOOKUP($D61,$A$234:$E$241,5,0)),Z61)))))))))/IF(AND($D61=2,'ראשי-פרטים כלליים וריכוז הוצאות'!$D$66&lt;&gt;4),1.2,1)</f>
        <v>0</v>
      </c>
      <c r="AC61" s="224"/>
      <c r="AD61" s="225"/>
      <c r="AE61" s="222"/>
      <c r="AF61" s="226"/>
      <c r="AG61" s="187">
        <f t="shared" si="4"/>
        <v>0</v>
      </c>
      <c r="AH61" s="15">
        <f>+(IF(OR($B61=0,$C61=0,$D61=0,$AC$2&gt;$ES$1),0,IF(OR(AC61=0,AE61=0,AF61=0),0,MIN((VLOOKUP($D61,$A$234:$C$241,3,0))*(IF($D61=6,AF61,AE61))*((MIN((VLOOKUP($D61,$A$234:$E$241,5,0)),(IF($D61=6,AE61,AF61))))),MIN((VLOOKUP($D61,$A$234:$C$241,3,0)),(AC61+AD61))*(IF($D61=6,AF61,((MIN((VLOOKUP($D61,$A$234:$E$241,5,0)),AF61)))))))))/IF(AND($D61=2,'ראשי-פרטים כלליים וריכוז הוצאות'!$D$66&lt;&gt;4),1.2,1)</f>
        <v>0</v>
      </c>
      <c r="AI61" s="227"/>
      <c r="AJ61" s="228"/>
      <c r="AK61" s="222"/>
      <c r="AL61" s="226"/>
      <c r="AM61" s="187">
        <f t="shared" si="5"/>
        <v>0</v>
      </c>
      <c r="AN61" s="15">
        <f>+(IF(OR($B61=0,$C61=0,$D61=0,$AI$2&gt;$ES$1),0,IF(OR(AI61=0,AK61=0,AL61=0),0,MIN((VLOOKUP($D61,$A$234:$C$241,3,0))*(IF($D61=6,AL61,AK61))*((MIN((VLOOKUP($D61,$A$234:$E$241,5,0)),(IF($D61=6,AK61,AL61))))),MIN((VLOOKUP($D61,$A$234:$C$241,3,0)),(AI61+AJ61))*(IF($D61=6,AL61,((MIN((VLOOKUP($D61,$A$234:$E$241,5,0)),AL61)))))))))/IF(AND($D61=2,'ראשי-פרטים כלליים וריכוז הוצאות'!$D$66&lt;&gt;4),1.2,1)</f>
        <v>0</v>
      </c>
      <c r="AO61" s="220"/>
      <c r="AP61" s="221"/>
      <c r="AQ61" s="222"/>
      <c r="AR61" s="226"/>
      <c r="AS61" s="187">
        <f t="shared" si="6"/>
        <v>0</v>
      </c>
      <c r="AT61" s="15">
        <f>+(IF(OR($B61=0,$C61=0,$D61=0,$AO$2&gt;$ES$1),0,IF(OR(AO61=0,AQ61=0,AR61=0),0,MIN((VLOOKUP($D61,$A$234:$C$241,3,0))*(IF($D61=6,AR61,AQ61))*((MIN((VLOOKUP($D61,$A$234:$E$241,5,0)),(IF($D61=6,AQ61,AR61))))),MIN((VLOOKUP($D61,$A$234:$C$241,3,0)),(AO61+AP61))*(IF($D61=6,AR61,((MIN((VLOOKUP($D61,$A$234:$E$241,5,0)),AR61)))))))))/IF(AND($D61=2,'ראשי-פרטים כלליים וריכוז הוצאות'!$D$66&lt;&gt;4),1.2,1)</f>
        <v>0</v>
      </c>
      <c r="AU61" s="224"/>
      <c r="AV61" s="225"/>
      <c r="AW61" s="222"/>
      <c r="AX61" s="226"/>
      <c r="AY61" s="187">
        <f t="shared" si="7"/>
        <v>0</v>
      </c>
      <c r="AZ61" s="15">
        <f>+(IF(OR($B61=0,$C61=0,$D61=0,$AU$2&gt;$ES$1),0,IF(OR(AU61=0,AW61=0,AX61=0),0,MIN((VLOOKUP($D61,$A$234:$C$241,3,0))*(IF($D61=6,AX61,AW61))*((MIN((VLOOKUP($D61,$A$234:$E$241,5,0)),(IF($D61=6,AW61,AX61))))),MIN((VLOOKUP($D61,$A$234:$C$241,3,0)),(AU61+AV61))*(IF($D61=6,AX61,((MIN((VLOOKUP($D61,$A$234:$E$241,5,0)),AX61)))))))))/IF(AND($D61=2,'ראשי-פרטים כלליים וריכוז הוצאות'!$D$66&lt;&gt;4),1.2,1)</f>
        <v>0</v>
      </c>
      <c r="BA61" s="227"/>
      <c r="BB61" s="228"/>
      <c r="BC61" s="222"/>
      <c r="BD61" s="226"/>
      <c r="BE61" s="187">
        <f t="shared" si="8"/>
        <v>0</v>
      </c>
      <c r="BF61" s="15">
        <f>+(IF(OR($B61=0,$C61=0,$D61=0,$BA$2&gt;$ES$1),0,IF(OR(BA61=0,BC61=0,BD61=0),0,MIN((VLOOKUP($D61,$A$234:$C$241,3,0))*(IF($D61=6,BD61,BC61))*((MIN((VLOOKUP($D61,$A$234:$E$241,5,0)),(IF($D61=6,BC61,BD61))))),MIN((VLOOKUP($D61,$A$234:$C$241,3,0)),(BA61+BB61))*(IF($D61=6,BD61,((MIN((VLOOKUP($D61,$A$234:$E$241,5,0)),BD61)))))))))/IF(AND($D61=2,'ראשי-פרטים כלליים וריכוז הוצאות'!$D$66&lt;&gt;4),1.2,1)</f>
        <v>0</v>
      </c>
      <c r="BG61" s="227"/>
      <c r="BH61" s="228"/>
      <c r="BI61" s="222"/>
      <c r="BJ61" s="226"/>
      <c r="BK61" s="187">
        <f t="shared" si="9"/>
        <v>0</v>
      </c>
      <c r="BL61" s="15">
        <f>+(IF(OR($B61=0,$C61=0,$D61=0,$BG$2&gt;$ES$1),0,IF(OR(BG61=0,BI61=0,BJ61=0),0,MIN((VLOOKUP($D61,$A$234:$C$241,3,0))*(IF($D61=6,BJ61,BI61))*((MIN((VLOOKUP($D61,$A$234:$E$241,5,0)),(IF($D61=6,BI61,BJ61))))),MIN((VLOOKUP($D61,$A$234:$C$241,3,0)),(BG61+BH61))*(IF($D61=6,BJ61,((MIN((VLOOKUP($D61,$A$234:$E$241,5,0)),BJ61)))))))))/IF(AND($D61=2,'ראשי-פרטים כלליים וריכוז הוצאות'!$D$66&lt;&gt;4),1.2,1)</f>
        <v>0</v>
      </c>
      <c r="BM61" s="227"/>
      <c r="BN61" s="228"/>
      <c r="BO61" s="222"/>
      <c r="BP61" s="226"/>
      <c r="BQ61" s="187">
        <f t="shared" si="10"/>
        <v>0</v>
      </c>
      <c r="BR61" s="15">
        <f>+(IF(OR($B61=0,$C61=0,$D61=0,$BM$2&gt;$ES$1),0,IF(OR(BM61=0,BO61=0,BP61=0),0,MIN((VLOOKUP($D61,$A$234:$C$241,3,0))*(IF($D61=6,BP61,BO61))*((MIN((VLOOKUP($D61,$A$234:$E$241,5,0)),(IF($D61=6,BO61,BP61))))),MIN((VLOOKUP($D61,$A$234:$C$241,3,0)),(BM61+BN61))*(IF($D61=6,BP61,((MIN((VLOOKUP($D61,$A$234:$E$241,5,0)),BP61)))))))))/IF(AND($D61=2,'ראשי-פרטים כלליים וריכוז הוצאות'!$D$66&lt;&gt;4),1.2,1)</f>
        <v>0</v>
      </c>
      <c r="BS61" s="227"/>
      <c r="BT61" s="228"/>
      <c r="BU61" s="222"/>
      <c r="BV61" s="226"/>
      <c r="BW61" s="187">
        <f t="shared" si="11"/>
        <v>0</v>
      </c>
      <c r="BX61" s="15">
        <f>+(IF(OR($B61=0,$C61=0,$D61=0,$BS$2&gt;$ES$1),0,IF(OR(BS61=0,BU61=0,BV61=0),0,MIN((VLOOKUP($D61,$A$234:$C$241,3,0))*(IF($D61=6,BV61,BU61))*((MIN((VLOOKUP($D61,$A$234:$E$241,5,0)),(IF($D61=6,BU61,BV61))))),MIN((VLOOKUP($D61,$A$234:$C$241,3,0)),(BS61+BT61))*(IF($D61=6,BV61,((MIN((VLOOKUP($D61,$A$234:$E$241,5,0)),BV61)))))))))/IF(AND($D61=2,'ראשי-פרטים כלליים וריכוז הוצאות'!$D$66&lt;&gt;4),1.2,1)</f>
        <v>0</v>
      </c>
      <c r="BY61" s="227"/>
      <c r="BZ61" s="228"/>
      <c r="CA61" s="222"/>
      <c r="CB61" s="226"/>
      <c r="CC61" s="187">
        <f t="shared" si="12"/>
        <v>0</v>
      </c>
      <c r="CD61" s="15">
        <f>+(IF(OR($B61=0,$C61=0,$D61=0,$BY$2&gt;$ES$1),0,IF(OR(BY61=0,CA61=0,CB61=0),0,MIN((VLOOKUP($D61,$A$234:$C$241,3,0))*(IF($D61=6,CB61,CA61))*((MIN((VLOOKUP($D61,$A$234:$E$241,5,0)),(IF($D61=6,CA61,CB61))))),MIN((VLOOKUP($D61,$A$234:$C$241,3,0)),(BY61+BZ61))*(IF($D61=6,CB61,((MIN((VLOOKUP($D61,$A$234:$E$241,5,0)),CB61)))))))))/IF(AND($D61=2,'ראשי-פרטים כלליים וריכוז הוצאות'!$D$66&lt;&gt;4),1.2,1)</f>
        <v>0</v>
      </c>
      <c r="CE61" s="227"/>
      <c r="CF61" s="228"/>
      <c r="CG61" s="222"/>
      <c r="CH61" s="226"/>
      <c r="CI61" s="187">
        <f t="shared" si="13"/>
        <v>0</v>
      </c>
      <c r="CJ61" s="15">
        <f>+(IF(OR($B61=0,$C61=0,$D61=0,$CE$2&gt;$ES$1),0,IF(OR(CE61=0,CG61=0,CH61=0),0,MIN((VLOOKUP($D61,$A$234:$C$241,3,0))*(IF($D61=6,CH61,CG61))*((MIN((VLOOKUP($D61,$A$234:$E$241,5,0)),(IF($D61=6,CG61,CH61))))),MIN((VLOOKUP($D61,$A$234:$C$241,3,0)),(CE61+CF61))*(IF($D61=6,CH61,((MIN((VLOOKUP($D61,$A$234:$E$241,5,0)),CH61)))))))))/IF(AND($D61=2,'ראשי-פרטים כלליים וריכוז הוצאות'!$D$66&lt;&gt;4),1.2,1)</f>
        <v>0</v>
      </c>
      <c r="CK61" s="227"/>
      <c r="CL61" s="228"/>
      <c r="CM61" s="222"/>
      <c r="CN61" s="226"/>
      <c r="CO61" s="187">
        <f t="shared" si="14"/>
        <v>0</v>
      </c>
      <c r="CP61" s="15">
        <f>+(IF(OR($B61=0,$C61=0,$D61=0,$CK$2&gt;$ES$1),0,IF(OR(CK61=0,CM61=0,CN61=0),0,MIN((VLOOKUP($D61,$A$234:$C$241,3,0))*(IF($D61=6,CN61,CM61))*((MIN((VLOOKUP($D61,$A$234:$E$241,5,0)),(IF($D61=6,CM61,CN61))))),MIN((VLOOKUP($D61,$A$234:$C$241,3,0)),(CK61+CL61))*(IF($D61=6,CN61,((MIN((VLOOKUP($D61,$A$234:$E$241,5,0)),CN61)))))))))/IF(AND($D61=2,'ראשי-פרטים כלליים וריכוז הוצאות'!$D$66&lt;&gt;4),1.2,1)</f>
        <v>0</v>
      </c>
      <c r="CQ61" s="227"/>
      <c r="CR61" s="228"/>
      <c r="CS61" s="222"/>
      <c r="CT61" s="226"/>
      <c r="CU61" s="187">
        <f t="shared" si="15"/>
        <v>0</v>
      </c>
      <c r="CV61" s="15">
        <f>+(IF(OR($B61=0,$C61=0,$D61=0,$CQ$2&gt;$ES$1),0,IF(OR(CQ61=0,CS61=0,CT61=0),0,MIN((VLOOKUP($D61,$A$234:$C$241,3,0))*(IF($D61=6,CT61,CS61))*((MIN((VLOOKUP($D61,$A$234:$E$241,5,0)),(IF($D61=6,CS61,CT61))))),MIN((VLOOKUP($D61,$A$234:$C$241,3,0)),(CQ61+CR61))*(IF($D61=6,CT61,((MIN((VLOOKUP($D61,$A$234:$E$241,5,0)),CT61)))))))))/IF(AND($D61=2,'ראשי-פרטים כלליים וריכוז הוצאות'!$D$66&lt;&gt;4),1.2,1)</f>
        <v>0</v>
      </c>
      <c r="CW61" s="227"/>
      <c r="CX61" s="228"/>
      <c r="CY61" s="222"/>
      <c r="CZ61" s="226"/>
      <c r="DA61" s="187">
        <f t="shared" si="16"/>
        <v>0</v>
      </c>
      <c r="DB61" s="15">
        <f>+(IF(OR($B61=0,$C61=0,$D61=0,$CW$2&gt;$ES$1),0,IF(OR(CW61=0,CY61=0,CZ61=0),0,MIN((VLOOKUP($D61,$A$234:$C$241,3,0))*(IF($D61=6,CZ61,CY61))*((MIN((VLOOKUP($D61,$A$234:$E$241,5,0)),(IF($D61=6,CY61,CZ61))))),MIN((VLOOKUP($D61,$A$234:$C$241,3,0)),(CW61+CX61))*(IF($D61=6,CZ61,((MIN((VLOOKUP($D61,$A$234:$E$241,5,0)),CZ61)))))))))/IF(AND($D61=2,'ראשי-פרטים כלליים וריכוז הוצאות'!$D$66&lt;&gt;4),1.2,1)</f>
        <v>0</v>
      </c>
      <c r="DC61" s="227"/>
      <c r="DD61" s="228"/>
      <c r="DE61" s="222"/>
      <c r="DF61" s="226"/>
      <c r="DG61" s="187">
        <f t="shared" si="17"/>
        <v>0</v>
      </c>
      <c r="DH61" s="15">
        <f>+(IF(OR($B61=0,$C61=0,$D61=0,$DC$2&gt;$ES$1),0,IF(OR(DC61=0,DE61=0,DF61=0),0,MIN((VLOOKUP($D61,$A$234:$C$241,3,0))*(IF($D61=6,DF61,DE61))*((MIN((VLOOKUP($D61,$A$234:$E$241,5,0)),(IF($D61=6,DE61,DF61))))),MIN((VLOOKUP($D61,$A$234:$C$241,3,0)),(DC61+DD61))*(IF($D61=6,DF61,((MIN((VLOOKUP($D61,$A$234:$E$241,5,0)),DF61)))))))))/IF(AND($D61=2,'ראשי-פרטים כלליים וריכוז הוצאות'!$D$66&lt;&gt;4),1.2,1)</f>
        <v>0</v>
      </c>
      <c r="DI61" s="227"/>
      <c r="DJ61" s="228"/>
      <c r="DK61" s="222"/>
      <c r="DL61" s="226"/>
      <c r="DM61" s="187">
        <f t="shared" si="18"/>
        <v>0</v>
      </c>
      <c r="DN61" s="15">
        <f>+(IF(OR($B61=0,$C61=0,$D61=0,$DC$2&gt;$ES$1),0,IF(OR(DI61=0,DK61=0,DL61=0),0,MIN((VLOOKUP($D61,$A$234:$C$241,3,0))*(IF($D61=6,DL61,DK61))*((MIN((VLOOKUP($D61,$A$234:$E$241,5,0)),(IF($D61=6,DK61,DL61))))),MIN((VLOOKUP($D61,$A$234:$C$241,3,0)),(DI61+DJ61))*(IF($D61=6,DL61,((MIN((VLOOKUP($D61,$A$234:$E$241,5,0)),DL61)))))))))/IF(AND($D61=2,'ראשי-פרטים כלליים וריכוז הוצאות'!$D$66&lt;&gt;4),1.2,1)</f>
        <v>0</v>
      </c>
      <c r="DO61" s="227"/>
      <c r="DP61" s="228"/>
      <c r="DQ61" s="222"/>
      <c r="DR61" s="226"/>
      <c r="DS61" s="187">
        <f t="shared" si="19"/>
        <v>0</v>
      </c>
      <c r="DT61" s="15">
        <f>+(IF(OR($B61=0,$C61=0,$D61=0,$DC$2&gt;$ES$1),0,IF(OR(DO61=0,DQ61=0,DR61=0),0,MIN((VLOOKUP($D61,$A$234:$C$241,3,0))*(IF($D61=6,DR61,DQ61))*((MIN((VLOOKUP($D61,$A$234:$E$241,5,0)),(IF($D61=6,DQ61,DR61))))),MIN((VLOOKUP($D61,$A$234:$C$241,3,0)),(DO61+DP61))*(IF($D61=6,DR61,((MIN((VLOOKUP($D61,$A$234:$E$241,5,0)),DR61)))))))))/IF(AND($D61=2,'ראשי-פרטים כלליים וריכוז הוצאות'!$D$66&lt;&gt;4),1.2,1)</f>
        <v>0</v>
      </c>
      <c r="DU61" s="227"/>
      <c r="DV61" s="228"/>
      <c r="DW61" s="222"/>
      <c r="DX61" s="226"/>
      <c r="DY61" s="187">
        <f t="shared" si="20"/>
        <v>0</v>
      </c>
      <c r="DZ61" s="15">
        <f>+(IF(OR($B61=0,$C61=0,$D61=0,$DC$2&gt;$ES$1),0,IF(OR(DU61=0,DW61=0,DX61=0),0,MIN((VLOOKUP($D61,$A$234:$C$241,3,0))*(IF($D61=6,DX61,DW61))*((MIN((VLOOKUP($D61,$A$234:$E$241,5,0)),(IF($D61=6,DW61,DX61))))),MIN((VLOOKUP($D61,$A$234:$C$241,3,0)),(DU61+DV61))*(IF($D61=6,DX61,((MIN((VLOOKUP($D61,$A$234:$E$241,5,0)),DX61)))))))))/IF(AND($D61=2,'ראשי-פרטים כלליים וריכוז הוצאות'!$D$66&lt;&gt;4),1.2,1)</f>
        <v>0</v>
      </c>
      <c r="EA61" s="227"/>
      <c r="EB61" s="228"/>
      <c r="EC61" s="222"/>
      <c r="ED61" s="226"/>
      <c r="EE61" s="187">
        <f t="shared" si="21"/>
        <v>0</v>
      </c>
      <c r="EF61" s="15">
        <f>+(IF(OR($B61=0,$C61=0,$D61=0,$DC$2&gt;$ES$1),0,IF(OR(EA61=0,EC61=0,ED61=0),0,MIN((VLOOKUP($D61,$A$234:$C$241,3,0))*(IF($D61=6,ED61,EC61))*((MIN((VLOOKUP($D61,$A$234:$E$241,5,0)),(IF($D61=6,EC61,ED61))))),MIN((VLOOKUP($D61,$A$234:$C$241,3,0)),(EA61+EB61))*(IF($D61=6,ED61,((MIN((VLOOKUP($D61,$A$234:$E$241,5,0)),ED61)))))))))/IF(AND($D61=2,'ראשי-פרטים כלליים וריכוז הוצאות'!$D$66&lt;&gt;4),1.2,1)</f>
        <v>0</v>
      </c>
      <c r="EG61" s="227"/>
      <c r="EH61" s="228"/>
      <c r="EI61" s="222"/>
      <c r="EJ61" s="226"/>
      <c r="EK61" s="187">
        <f t="shared" si="22"/>
        <v>0</v>
      </c>
      <c r="EL61" s="15">
        <f>+(IF(OR($B61=0,$C61=0,$D61=0,$DC$2&gt;$ES$1),0,IF(OR(EG61=0,EI61=0,EJ61=0),0,MIN((VLOOKUP($D61,$A$234:$C$241,3,0))*(IF($D61=6,EJ61,EI61))*((MIN((VLOOKUP($D61,$A$234:$E$241,5,0)),(IF($D61=6,EI61,EJ61))))),MIN((VLOOKUP($D61,$A$234:$C$241,3,0)),(EG61+EH61))*(IF($D61=6,EJ61,((MIN((VLOOKUP($D61,$A$234:$E$241,5,0)),EJ61)))))))))/IF(AND($D61=2,'ראשי-פרטים כלליים וריכוז הוצאות'!$D$66&lt;&gt;4),1.2,1)</f>
        <v>0</v>
      </c>
      <c r="EM61" s="227"/>
      <c r="EN61" s="228"/>
      <c r="EO61" s="222"/>
      <c r="EP61" s="226"/>
      <c r="EQ61" s="187">
        <f t="shared" si="23"/>
        <v>0</v>
      </c>
      <c r="ER61" s="15">
        <f>+(IF(OR($B61=0,$C61=0,$D61=0,$DC$2&gt;$ES$1),0,IF(OR(EM61=0,EO61=0,EP61=0),0,MIN((VLOOKUP($D61,$A$234:$C$241,3,0))*(IF($D61=6,EP61,EO61))*((MIN((VLOOKUP($D61,$A$234:$E$241,5,0)),(IF($D61=6,EO61,EP61))))),MIN((VLOOKUP($D61,$A$234:$C$241,3,0)),(EM61+EN61))*(IF($D61=6,EP61,((MIN((VLOOKUP($D61,$A$234:$E$241,5,0)),EP61)))))))))/IF(AND($D61=2,'ראשי-פרטים כלליים וריכוז הוצאות'!$D$66&lt;&gt;4),1.2,1)</f>
        <v>0</v>
      </c>
      <c r="ES61" s="62">
        <f t="shared" si="24"/>
        <v>0</v>
      </c>
      <c r="ET61" s="183">
        <f t="shared" si="25"/>
        <v>9.9999999999999995E-7</v>
      </c>
      <c r="EU61" s="184">
        <f t="shared" si="26"/>
        <v>0</v>
      </c>
      <c r="EV61" s="62">
        <f t="shared" si="27"/>
        <v>0</v>
      </c>
      <c r="EW61" s="62">
        <v>0</v>
      </c>
      <c r="EX61" s="15">
        <f t="shared" si="28"/>
        <v>0</v>
      </c>
      <c r="EY61" s="219"/>
      <c r="EZ61" s="62">
        <f>MIN(EX61+EY61*ET61*ES61/$FA$1/IF(AND($D61=2,'ראשי-פרטים כלליים וריכוז הוצאות'!$D$66&lt;&gt;4),1.2,1),IF($D61&gt;0,VLOOKUP($D61,$A$234:$C$241,3,0)*12*EU61,0))</f>
        <v>0</v>
      </c>
      <c r="FA61" s="229"/>
      <c r="FB61" s="293">
        <f t="shared" si="29"/>
        <v>0</v>
      </c>
      <c r="FC61" s="296">
        <f t="shared" si="36"/>
        <v>0</v>
      </c>
      <c r="FD61" s="62">
        <f t="shared" si="37"/>
        <v>0</v>
      </c>
      <c r="FE61" s="62">
        <f t="shared" si="38"/>
        <v>0</v>
      </c>
      <c r="FF61" s="184">
        <f t="shared" si="39"/>
        <v>0</v>
      </c>
      <c r="FG61" s="62">
        <f t="shared" si="40"/>
        <v>0</v>
      </c>
      <c r="FH61" s="62">
        <f t="shared" si="41"/>
        <v>0</v>
      </c>
      <c r="FI61" s="274"/>
      <c r="FJ61" s="274"/>
      <c r="FK61" s="297"/>
    </row>
    <row r="62" spans="1:167" s="6" customFormat="1" ht="24" customHeight="1" x14ac:dyDescent="0.2">
      <c r="A62" s="112">
        <v>59</v>
      </c>
      <c r="B62" s="229"/>
      <c r="C62" s="229"/>
      <c r="D62" s="230"/>
      <c r="E62" s="220"/>
      <c r="F62" s="221"/>
      <c r="G62" s="222"/>
      <c r="H62" s="223"/>
      <c r="I62" s="187">
        <f t="shared" si="0"/>
        <v>0</v>
      </c>
      <c r="J62" s="15">
        <f>(IF(OR($B62=0,$C62=0,$D62=0,$E$2&gt;$ES$1),0,IF(OR($E62=0,$G62=0,$H62=0),0,MIN((VLOOKUP($D62,$A$234:$C$241,3,0))*(IF($D62=6,$H62,$G62))*((MIN((VLOOKUP($D62,$A$234:$E$241,5,0)),(IF($D62=6,$G62,$H62))))),MIN((VLOOKUP($D62,$A$234:$C$241,3,0)),($E62+$F62))*(IF($D62=6,$H62,((MIN((VLOOKUP($D62,$A$234:$E$241,5,0)),$H62)))))))))/IF(AND($D62=2,'ראשי-פרטים כלליים וריכוז הוצאות'!$D$66&lt;&gt;4),1.2,1)</f>
        <v>0</v>
      </c>
      <c r="K62" s="224"/>
      <c r="L62" s="225"/>
      <c r="M62" s="222"/>
      <c r="N62" s="226"/>
      <c r="O62" s="187">
        <f t="shared" si="1"/>
        <v>0</v>
      </c>
      <c r="P62" s="15">
        <f>+(IF(OR($B62=0,$C62=0,$D62=0,$K$2&gt;$ES$1),0,IF(OR($K62=0,$M62=0,$N62=0),0,MIN((VLOOKUP($D62,$A$234:$C$241,3,0))*(IF($D62=6,$N62,$M62))*((MIN((VLOOKUP($D62,$A$234:$E$241,5,0)),(IF($D62=6,$M62,$N62))))),MIN((VLOOKUP($D62,$A$234:$C$241,3,0)),($K62+$L62))*(IF($D62=6,$N62,((MIN((VLOOKUP($D62,$A$234:$E$241,5,0)),$N62)))))))))/IF(AND($D62=2,'ראשי-פרטים כלליים וריכוז הוצאות'!$D$66&lt;&gt;4),1.2,1)</f>
        <v>0</v>
      </c>
      <c r="Q62" s="227"/>
      <c r="R62" s="228"/>
      <c r="S62" s="222"/>
      <c r="T62" s="226"/>
      <c r="U62" s="187">
        <f t="shared" si="2"/>
        <v>0</v>
      </c>
      <c r="V62" s="15">
        <f>+(IF(OR($B62=0,$C62=0,$D62=0,$Q$2&gt;$ES$1),0,IF(OR(Q62=0,S62=0,T62=0),0,MIN((VLOOKUP($D62,$A$234:$C$241,3,0))*(IF($D62=6,T62,S62))*((MIN((VLOOKUP($D62,$A$234:$E$241,5,0)),(IF($D62=6,S62,T62))))),MIN((VLOOKUP($D62,$A$234:$C$241,3,0)),(Q62+R62))*(IF($D62=6,T62,((MIN((VLOOKUP($D62,$A$234:$E$241,5,0)),T62)))))))))/IF(AND($D62=2,'ראשי-פרטים כלליים וריכוז הוצאות'!$D$66&lt;&gt;4),1.2,1)</f>
        <v>0</v>
      </c>
      <c r="W62" s="220"/>
      <c r="X62" s="221"/>
      <c r="Y62" s="222"/>
      <c r="Z62" s="226"/>
      <c r="AA62" s="187">
        <f t="shared" si="3"/>
        <v>0</v>
      </c>
      <c r="AB62" s="15">
        <f>+(IF(OR($B62=0,$C62=0,$D62=0,$W$2&gt;$ES$1),0,IF(OR(W62=0,Y62=0,Z62=0),0,MIN((VLOOKUP($D62,$A$234:$C$241,3,0))*(IF($D62=6,Z62,Y62))*((MIN((VLOOKUP($D62,$A$234:$E$241,5,0)),(IF($D62=6,Y62,Z62))))),MIN((VLOOKUP($D62,$A$234:$C$241,3,0)),(W62+X62))*(IF($D62=6,Z62,((MIN((VLOOKUP($D62,$A$234:$E$241,5,0)),Z62)))))))))/IF(AND($D62=2,'ראשי-פרטים כלליים וריכוז הוצאות'!$D$66&lt;&gt;4),1.2,1)</f>
        <v>0</v>
      </c>
      <c r="AC62" s="224"/>
      <c r="AD62" s="225"/>
      <c r="AE62" s="222"/>
      <c r="AF62" s="226"/>
      <c r="AG62" s="187">
        <f t="shared" si="4"/>
        <v>0</v>
      </c>
      <c r="AH62" s="15">
        <f>+(IF(OR($B62=0,$C62=0,$D62=0,$AC$2&gt;$ES$1),0,IF(OR(AC62=0,AE62=0,AF62=0),0,MIN((VLOOKUP($D62,$A$234:$C$241,3,0))*(IF($D62=6,AF62,AE62))*((MIN((VLOOKUP($D62,$A$234:$E$241,5,0)),(IF($D62=6,AE62,AF62))))),MIN((VLOOKUP($D62,$A$234:$C$241,3,0)),(AC62+AD62))*(IF($D62=6,AF62,((MIN((VLOOKUP($D62,$A$234:$E$241,5,0)),AF62)))))))))/IF(AND($D62=2,'ראשי-פרטים כלליים וריכוז הוצאות'!$D$66&lt;&gt;4),1.2,1)</f>
        <v>0</v>
      </c>
      <c r="AI62" s="227"/>
      <c r="AJ62" s="228"/>
      <c r="AK62" s="222"/>
      <c r="AL62" s="226"/>
      <c r="AM62" s="187">
        <f t="shared" si="5"/>
        <v>0</v>
      </c>
      <c r="AN62" s="15">
        <f>+(IF(OR($B62=0,$C62=0,$D62=0,$AI$2&gt;$ES$1),0,IF(OR(AI62=0,AK62=0,AL62=0),0,MIN((VLOOKUP($D62,$A$234:$C$241,3,0))*(IF($D62=6,AL62,AK62))*((MIN((VLOOKUP($D62,$A$234:$E$241,5,0)),(IF($D62=6,AK62,AL62))))),MIN((VLOOKUP($D62,$A$234:$C$241,3,0)),(AI62+AJ62))*(IF($D62=6,AL62,((MIN((VLOOKUP($D62,$A$234:$E$241,5,0)),AL62)))))))))/IF(AND($D62=2,'ראשי-פרטים כלליים וריכוז הוצאות'!$D$66&lt;&gt;4),1.2,1)</f>
        <v>0</v>
      </c>
      <c r="AO62" s="220"/>
      <c r="AP62" s="221"/>
      <c r="AQ62" s="222"/>
      <c r="AR62" s="226"/>
      <c r="AS62" s="187">
        <f t="shared" si="6"/>
        <v>0</v>
      </c>
      <c r="AT62" s="15">
        <f>+(IF(OR($B62=0,$C62=0,$D62=0,$AO$2&gt;$ES$1),0,IF(OR(AO62=0,AQ62=0,AR62=0),0,MIN((VLOOKUP($D62,$A$234:$C$241,3,0))*(IF($D62=6,AR62,AQ62))*((MIN((VLOOKUP($D62,$A$234:$E$241,5,0)),(IF($D62=6,AQ62,AR62))))),MIN((VLOOKUP($D62,$A$234:$C$241,3,0)),(AO62+AP62))*(IF($D62=6,AR62,((MIN((VLOOKUP($D62,$A$234:$E$241,5,0)),AR62)))))))))/IF(AND($D62=2,'ראשי-פרטים כלליים וריכוז הוצאות'!$D$66&lt;&gt;4),1.2,1)</f>
        <v>0</v>
      </c>
      <c r="AU62" s="224"/>
      <c r="AV62" s="225"/>
      <c r="AW62" s="222"/>
      <c r="AX62" s="226"/>
      <c r="AY62" s="187">
        <f t="shared" si="7"/>
        <v>0</v>
      </c>
      <c r="AZ62" s="15">
        <f>+(IF(OR($B62=0,$C62=0,$D62=0,$AU$2&gt;$ES$1),0,IF(OR(AU62=0,AW62=0,AX62=0),0,MIN((VLOOKUP($D62,$A$234:$C$241,3,0))*(IF($D62=6,AX62,AW62))*((MIN((VLOOKUP($D62,$A$234:$E$241,5,0)),(IF($D62=6,AW62,AX62))))),MIN((VLOOKUP($D62,$A$234:$C$241,3,0)),(AU62+AV62))*(IF($D62=6,AX62,((MIN((VLOOKUP($D62,$A$234:$E$241,5,0)),AX62)))))))))/IF(AND($D62=2,'ראשי-פרטים כלליים וריכוז הוצאות'!$D$66&lt;&gt;4),1.2,1)</f>
        <v>0</v>
      </c>
      <c r="BA62" s="227"/>
      <c r="BB62" s="228"/>
      <c r="BC62" s="222"/>
      <c r="BD62" s="226"/>
      <c r="BE62" s="187">
        <f t="shared" si="8"/>
        <v>0</v>
      </c>
      <c r="BF62" s="15">
        <f>+(IF(OR($B62=0,$C62=0,$D62=0,$BA$2&gt;$ES$1),0,IF(OR(BA62=0,BC62=0,BD62=0),0,MIN((VLOOKUP($D62,$A$234:$C$241,3,0))*(IF($D62=6,BD62,BC62))*((MIN((VLOOKUP($D62,$A$234:$E$241,5,0)),(IF($D62=6,BC62,BD62))))),MIN((VLOOKUP($D62,$A$234:$C$241,3,0)),(BA62+BB62))*(IF($D62=6,BD62,((MIN((VLOOKUP($D62,$A$234:$E$241,5,0)),BD62)))))))))/IF(AND($D62=2,'ראשי-פרטים כלליים וריכוז הוצאות'!$D$66&lt;&gt;4),1.2,1)</f>
        <v>0</v>
      </c>
      <c r="BG62" s="227"/>
      <c r="BH62" s="228"/>
      <c r="BI62" s="222"/>
      <c r="BJ62" s="226"/>
      <c r="BK62" s="187">
        <f t="shared" si="9"/>
        <v>0</v>
      </c>
      <c r="BL62" s="15">
        <f>+(IF(OR($B62=0,$C62=0,$D62=0,$BG$2&gt;$ES$1),0,IF(OR(BG62=0,BI62=0,BJ62=0),0,MIN((VLOOKUP($D62,$A$234:$C$241,3,0))*(IF($D62=6,BJ62,BI62))*((MIN((VLOOKUP($D62,$A$234:$E$241,5,0)),(IF($D62=6,BI62,BJ62))))),MIN((VLOOKUP($D62,$A$234:$C$241,3,0)),(BG62+BH62))*(IF($D62=6,BJ62,((MIN((VLOOKUP($D62,$A$234:$E$241,5,0)),BJ62)))))))))/IF(AND($D62=2,'ראשי-פרטים כלליים וריכוז הוצאות'!$D$66&lt;&gt;4),1.2,1)</f>
        <v>0</v>
      </c>
      <c r="BM62" s="227"/>
      <c r="BN62" s="228"/>
      <c r="BO62" s="222"/>
      <c r="BP62" s="226"/>
      <c r="BQ62" s="187">
        <f t="shared" si="10"/>
        <v>0</v>
      </c>
      <c r="BR62" s="15">
        <f>+(IF(OR($B62=0,$C62=0,$D62=0,$BM$2&gt;$ES$1),0,IF(OR(BM62=0,BO62=0,BP62=0),0,MIN((VLOOKUP($D62,$A$234:$C$241,3,0))*(IF($D62=6,BP62,BO62))*((MIN((VLOOKUP($D62,$A$234:$E$241,5,0)),(IF($D62=6,BO62,BP62))))),MIN((VLOOKUP($D62,$A$234:$C$241,3,0)),(BM62+BN62))*(IF($D62=6,BP62,((MIN((VLOOKUP($D62,$A$234:$E$241,5,0)),BP62)))))))))/IF(AND($D62=2,'ראשי-פרטים כלליים וריכוז הוצאות'!$D$66&lt;&gt;4),1.2,1)</f>
        <v>0</v>
      </c>
      <c r="BS62" s="227"/>
      <c r="BT62" s="228"/>
      <c r="BU62" s="222"/>
      <c r="BV62" s="226"/>
      <c r="BW62" s="187">
        <f t="shared" si="11"/>
        <v>0</v>
      </c>
      <c r="BX62" s="15">
        <f>+(IF(OR($B62=0,$C62=0,$D62=0,$BS$2&gt;$ES$1),0,IF(OR(BS62=0,BU62=0,BV62=0),0,MIN((VLOOKUP($D62,$A$234:$C$241,3,0))*(IF($D62=6,BV62,BU62))*((MIN((VLOOKUP($D62,$A$234:$E$241,5,0)),(IF($D62=6,BU62,BV62))))),MIN((VLOOKUP($D62,$A$234:$C$241,3,0)),(BS62+BT62))*(IF($D62=6,BV62,((MIN((VLOOKUP($D62,$A$234:$E$241,5,0)),BV62)))))))))/IF(AND($D62=2,'ראשי-פרטים כלליים וריכוז הוצאות'!$D$66&lt;&gt;4),1.2,1)</f>
        <v>0</v>
      </c>
      <c r="BY62" s="227"/>
      <c r="BZ62" s="228"/>
      <c r="CA62" s="222"/>
      <c r="CB62" s="226"/>
      <c r="CC62" s="187">
        <f t="shared" si="12"/>
        <v>0</v>
      </c>
      <c r="CD62" s="15">
        <f>+(IF(OR($B62=0,$C62=0,$D62=0,$BY$2&gt;$ES$1),0,IF(OR(BY62=0,CA62=0,CB62=0),0,MIN((VLOOKUP($D62,$A$234:$C$241,3,0))*(IF($D62=6,CB62,CA62))*((MIN((VLOOKUP($D62,$A$234:$E$241,5,0)),(IF($D62=6,CA62,CB62))))),MIN((VLOOKUP($D62,$A$234:$C$241,3,0)),(BY62+BZ62))*(IF($D62=6,CB62,((MIN((VLOOKUP($D62,$A$234:$E$241,5,0)),CB62)))))))))/IF(AND($D62=2,'ראשי-פרטים כלליים וריכוז הוצאות'!$D$66&lt;&gt;4),1.2,1)</f>
        <v>0</v>
      </c>
      <c r="CE62" s="227"/>
      <c r="CF62" s="228"/>
      <c r="CG62" s="222"/>
      <c r="CH62" s="226"/>
      <c r="CI62" s="187">
        <f t="shared" si="13"/>
        <v>0</v>
      </c>
      <c r="CJ62" s="15">
        <f>+(IF(OR($B62=0,$C62=0,$D62=0,$CE$2&gt;$ES$1),0,IF(OR(CE62=0,CG62=0,CH62=0),0,MIN((VLOOKUP($D62,$A$234:$C$241,3,0))*(IF($D62=6,CH62,CG62))*((MIN((VLOOKUP($D62,$A$234:$E$241,5,0)),(IF($D62=6,CG62,CH62))))),MIN((VLOOKUP($D62,$A$234:$C$241,3,0)),(CE62+CF62))*(IF($D62=6,CH62,((MIN((VLOOKUP($D62,$A$234:$E$241,5,0)),CH62)))))))))/IF(AND($D62=2,'ראשי-פרטים כלליים וריכוז הוצאות'!$D$66&lt;&gt;4),1.2,1)</f>
        <v>0</v>
      </c>
      <c r="CK62" s="227"/>
      <c r="CL62" s="228"/>
      <c r="CM62" s="222"/>
      <c r="CN62" s="226"/>
      <c r="CO62" s="187">
        <f t="shared" si="14"/>
        <v>0</v>
      </c>
      <c r="CP62" s="15">
        <f>+(IF(OR($B62=0,$C62=0,$D62=0,$CK$2&gt;$ES$1),0,IF(OR(CK62=0,CM62=0,CN62=0),0,MIN((VLOOKUP($D62,$A$234:$C$241,3,0))*(IF($D62=6,CN62,CM62))*((MIN((VLOOKUP($D62,$A$234:$E$241,5,0)),(IF($D62=6,CM62,CN62))))),MIN((VLOOKUP($D62,$A$234:$C$241,3,0)),(CK62+CL62))*(IF($D62=6,CN62,((MIN((VLOOKUP($D62,$A$234:$E$241,5,0)),CN62)))))))))/IF(AND($D62=2,'ראשי-פרטים כלליים וריכוז הוצאות'!$D$66&lt;&gt;4),1.2,1)</f>
        <v>0</v>
      </c>
      <c r="CQ62" s="227"/>
      <c r="CR62" s="228"/>
      <c r="CS62" s="222"/>
      <c r="CT62" s="226"/>
      <c r="CU62" s="187">
        <f t="shared" si="15"/>
        <v>0</v>
      </c>
      <c r="CV62" s="15">
        <f>+(IF(OR($B62=0,$C62=0,$D62=0,$CQ$2&gt;$ES$1),0,IF(OR(CQ62=0,CS62=0,CT62=0),0,MIN((VLOOKUP($D62,$A$234:$C$241,3,0))*(IF($D62=6,CT62,CS62))*((MIN((VLOOKUP($D62,$A$234:$E$241,5,0)),(IF($D62=6,CS62,CT62))))),MIN((VLOOKUP($D62,$A$234:$C$241,3,0)),(CQ62+CR62))*(IF($D62=6,CT62,((MIN((VLOOKUP($D62,$A$234:$E$241,5,0)),CT62)))))))))/IF(AND($D62=2,'ראשי-פרטים כלליים וריכוז הוצאות'!$D$66&lt;&gt;4),1.2,1)</f>
        <v>0</v>
      </c>
      <c r="CW62" s="227"/>
      <c r="CX62" s="228"/>
      <c r="CY62" s="222"/>
      <c r="CZ62" s="226"/>
      <c r="DA62" s="187">
        <f t="shared" si="16"/>
        <v>0</v>
      </c>
      <c r="DB62" s="15">
        <f>+(IF(OR($B62=0,$C62=0,$D62=0,$CW$2&gt;$ES$1),0,IF(OR(CW62=0,CY62=0,CZ62=0),0,MIN((VLOOKUP($D62,$A$234:$C$241,3,0))*(IF($D62=6,CZ62,CY62))*((MIN((VLOOKUP($D62,$A$234:$E$241,5,0)),(IF($D62=6,CY62,CZ62))))),MIN((VLOOKUP($D62,$A$234:$C$241,3,0)),(CW62+CX62))*(IF($D62=6,CZ62,((MIN((VLOOKUP($D62,$A$234:$E$241,5,0)),CZ62)))))))))/IF(AND($D62=2,'ראשי-פרטים כלליים וריכוז הוצאות'!$D$66&lt;&gt;4),1.2,1)</f>
        <v>0</v>
      </c>
      <c r="DC62" s="227"/>
      <c r="DD62" s="228"/>
      <c r="DE62" s="222"/>
      <c r="DF62" s="226"/>
      <c r="DG62" s="187">
        <f t="shared" si="17"/>
        <v>0</v>
      </c>
      <c r="DH62" s="15">
        <f>+(IF(OR($B62=0,$C62=0,$D62=0,$DC$2&gt;$ES$1),0,IF(OR(DC62=0,DE62=0,DF62=0),0,MIN((VLOOKUP($D62,$A$234:$C$241,3,0))*(IF($D62=6,DF62,DE62))*((MIN((VLOOKUP($D62,$A$234:$E$241,5,0)),(IF($D62=6,DE62,DF62))))),MIN((VLOOKUP($D62,$A$234:$C$241,3,0)),(DC62+DD62))*(IF($D62=6,DF62,((MIN((VLOOKUP($D62,$A$234:$E$241,5,0)),DF62)))))))))/IF(AND($D62=2,'ראשי-פרטים כלליים וריכוז הוצאות'!$D$66&lt;&gt;4),1.2,1)</f>
        <v>0</v>
      </c>
      <c r="DI62" s="227"/>
      <c r="DJ62" s="228"/>
      <c r="DK62" s="222"/>
      <c r="DL62" s="226"/>
      <c r="DM62" s="187">
        <f t="shared" si="18"/>
        <v>0</v>
      </c>
      <c r="DN62" s="15">
        <f>+(IF(OR($B62=0,$C62=0,$D62=0,$DC$2&gt;$ES$1),0,IF(OR(DI62=0,DK62=0,DL62=0),0,MIN((VLOOKUP($D62,$A$234:$C$241,3,0))*(IF($D62=6,DL62,DK62))*((MIN((VLOOKUP($D62,$A$234:$E$241,5,0)),(IF($D62=6,DK62,DL62))))),MIN((VLOOKUP($D62,$A$234:$C$241,3,0)),(DI62+DJ62))*(IF($D62=6,DL62,((MIN((VLOOKUP($D62,$A$234:$E$241,5,0)),DL62)))))))))/IF(AND($D62=2,'ראשי-פרטים כלליים וריכוז הוצאות'!$D$66&lt;&gt;4),1.2,1)</f>
        <v>0</v>
      </c>
      <c r="DO62" s="227"/>
      <c r="DP62" s="228"/>
      <c r="DQ62" s="222"/>
      <c r="DR62" s="226"/>
      <c r="DS62" s="187">
        <f t="shared" si="19"/>
        <v>0</v>
      </c>
      <c r="DT62" s="15">
        <f>+(IF(OR($B62=0,$C62=0,$D62=0,$DC$2&gt;$ES$1),0,IF(OR(DO62=0,DQ62=0,DR62=0),0,MIN((VLOOKUP($D62,$A$234:$C$241,3,0))*(IF($D62=6,DR62,DQ62))*((MIN((VLOOKUP($D62,$A$234:$E$241,5,0)),(IF($D62=6,DQ62,DR62))))),MIN((VLOOKUP($D62,$A$234:$C$241,3,0)),(DO62+DP62))*(IF($D62=6,DR62,((MIN((VLOOKUP($D62,$A$234:$E$241,5,0)),DR62)))))))))/IF(AND($D62=2,'ראשי-פרטים כלליים וריכוז הוצאות'!$D$66&lt;&gt;4),1.2,1)</f>
        <v>0</v>
      </c>
      <c r="DU62" s="227"/>
      <c r="DV62" s="228"/>
      <c r="DW62" s="222"/>
      <c r="DX62" s="226"/>
      <c r="DY62" s="187">
        <f t="shared" si="20"/>
        <v>0</v>
      </c>
      <c r="DZ62" s="15">
        <f>+(IF(OR($B62=0,$C62=0,$D62=0,$DC$2&gt;$ES$1),0,IF(OR(DU62=0,DW62=0,DX62=0),0,MIN((VLOOKUP($D62,$A$234:$C$241,3,0))*(IF($D62=6,DX62,DW62))*((MIN((VLOOKUP($D62,$A$234:$E$241,5,0)),(IF($D62=6,DW62,DX62))))),MIN((VLOOKUP($D62,$A$234:$C$241,3,0)),(DU62+DV62))*(IF($D62=6,DX62,((MIN((VLOOKUP($D62,$A$234:$E$241,5,0)),DX62)))))))))/IF(AND($D62=2,'ראשי-פרטים כלליים וריכוז הוצאות'!$D$66&lt;&gt;4),1.2,1)</f>
        <v>0</v>
      </c>
      <c r="EA62" s="227"/>
      <c r="EB62" s="228"/>
      <c r="EC62" s="222"/>
      <c r="ED62" s="226"/>
      <c r="EE62" s="187">
        <f t="shared" si="21"/>
        <v>0</v>
      </c>
      <c r="EF62" s="15">
        <f>+(IF(OR($B62=0,$C62=0,$D62=0,$DC$2&gt;$ES$1),0,IF(OR(EA62=0,EC62=0,ED62=0),0,MIN((VLOOKUP($D62,$A$234:$C$241,3,0))*(IF($D62=6,ED62,EC62))*((MIN((VLOOKUP($D62,$A$234:$E$241,5,0)),(IF($D62=6,EC62,ED62))))),MIN((VLOOKUP($D62,$A$234:$C$241,3,0)),(EA62+EB62))*(IF($D62=6,ED62,((MIN((VLOOKUP($D62,$A$234:$E$241,5,0)),ED62)))))))))/IF(AND($D62=2,'ראשי-פרטים כלליים וריכוז הוצאות'!$D$66&lt;&gt;4),1.2,1)</f>
        <v>0</v>
      </c>
      <c r="EG62" s="227"/>
      <c r="EH62" s="228"/>
      <c r="EI62" s="222"/>
      <c r="EJ62" s="226"/>
      <c r="EK62" s="187">
        <f t="shared" si="22"/>
        <v>0</v>
      </c>
      <c r="EL62" s="15">
        <f>+(IF(OR($B62=0,$C62=0,$D62=0,$DC$2&gt;$ES$1),0,IF(OR(EG62=0,EI62=0,EJ62=0),0,MIN((VLOOKUP($D62,$A$234:$C$241,3,0))*(IF($D62=6,EJ62,EI62))*((MIN((VLOOKUP($D62,$A$234:$E$241,5,0)),(IF($D62=6,EI62,EJ62))))),MIN((VLOOKUP($D62,$A$234:$C$241,3,0)),(EG62+EH62))*(IF($D62=6,EJ62,((MIN((VLOOKUP($D62,$A$234:$E$241,5,0)),EJ62)))))))))/IF(AND($D62=2,'ראשי-פרטים כלליים וריכוז הוצאות'!$D$66&lt;&gt;4),1.2,1)</f>
        <v>0</v>
      </c>
      <c r="EM62" s="227"/>
      <c r="EN62" s="228"/>
      <c r="EO62" s="222"/>
      <c r="EP62" s="226"/>
      <c r="EQ62" s="187">
        <f t="shared" si="23"/>
        <v>0</v>
      </c>
      <c r="ER62" s="15">
        <f>+(IF(OR($B62=0,$C62=0,$D62=0,$DC$2&gt;$ES$1),0,IF(OR(EM62=0,EO62=0,EP62=0),0,MIN((VLOOKUP($D62,$A$234:$C$241,3,0))*(IF($D62=6,EP62,EO62))*((MIN((VLOOKUP($D62,$A$234:$E$241,5,0)),(IF($D62=6,EO62,EP62))))),MIN((VLOOKUP($D62,$A$234:$C$241,3,0)),(EM62+EN62))*(IF($D62=6,EP62,((MIN((VLOOKUP($D62,$A$234:$E$241,5,0)),EP62)))))))))/IF(AND($D62=2,'ראשי-פרטים כלליים וריכוז הוצאות'!$D$66&lt;&gt;4),1.2,1)</f>
        <v>0</v>
      </c>
      <c r="ES62" s="62">
        <f t="shared" si="24"/>
        <v>0</v>
      </c>
      <c r="ET62" s="183">
        <f t="shared" si="25"/>
        <v>9.9999999999999995E-7</v>
      </c>
      <c r="EU62" s="184">
        <f t="shared" si="26"/>
        <v>0</v>
      </c>
      <c r="EV62" s="62">
        <f t="shared" si="27"/>
        <v>0</v>
      </c>
      <c r="EW62" s="62">
        <v>0</v>
      </c>
      <c r="EX62" s="15">
        <f t="shared" si="28"/>
        <v>0</v>
      </c>
      <c r="EY62" s="219"/>
      <c r="EZ62" s="62">
        <f>MIN(EX62+EY62*ET62*ES62/$FA$1/IF(AND($D62=2,'ראשי-פרטים כלליים וריכוז הוצאות'!$D$66&lt;&gt;4),1.2,1),IF($D62&gt;0,VLOOKUP($D62,$A$234:$C$241,3,0)*12*EU62,0))</f>
        <v>0</v>
      </c>
      <c r="FA62" s="229"/>
      <c r="FB62" s="293">
        <f t="shared" si="29"/>
        <v>0</v>
      </c>
      <c r="FC62" s="296">
        <f t="shared" si="36"/>
        <v>0</v>
      </c>
      <c r="FD62" s="62">
        <f t="shared" si="37"/>
        <v>0</v>
      </c>
      <c r="FE62" s="62">
        <f t="shared" si="38"/>
        <v>0</v>
      </c>
      <c r="FF62" s="184">
        <f t="shared" si="39"/>
        <v>0</v>
      </c>
      <c r="FG62" s="62">
        <f t="shared" si="40"/>
        <v>0</v>
      </c>
      <c r="FH62" s="62">
        <f t="shared" si="41"/>
        <v>0</v>
      </c>
      <c r="FI62" s="274"/>
      <c r="FJ62" s="274"/>
      <c r="FK62" s="297"/>
    </row>
    <row r="63" spans="1:167" s="6" customFormat="1" ht="24" customHeight="1" x14ac:dyDescent="0.2">
      <c r="A63" s="112">
        <v>60</v>
      </c>
      <c r="B63" s="229"/>
      <c r="C63" s="229"/>
      <c r="D63" s="230"/>
      <c r="E63" s="220"/>
      <c r="F63" s="221"/>
      <c r="G63" s="222"/>
      <c r="H63" s="223"/>
      <c r="I63" s="187">
        <f t="shared" si="0"/>
        <v>0</v>
      </c>
      <c r="J63" s="15">
        <f>(IF(OR($B63=0,$C63=0,$D63=0,$E$2&gt;$ES$1),0,IF(OR($E63=0,$G63=0,$H63=0),0,MIN((VLOOKUP($D63,$A$234:$C$241,3,0))*(IF($D63=6,$H63,$G63))*((MIN((VLOOKUP($D63,$A$234:$E$241,5,0)),(IF($D63=6,$G63,$H63))))),MIN((VLOOKUP($D63,$A$234:$C$241,3,0)),($E63+$F63))*(IF($D63=6,$H63,((MIN((VLOOKUP($D63,$A$234:$E$241,5,0)),$H63)))))))))/IF(AND($D63=2,'ראשי-פרטים כלליים וריכוז הוצאות'!$D$66&lt;&gt;4),1.2,1)</f>
        <v>0</v>
      </c>
      <c r="K63" s="224"/>
      <c r="L63" s="225"/>
      <c r="M63" s="222"/>
      <c r="N63" s="226"/>
      <c r="O63" s="187">
        <f t="shared" si="1"/>
        <v>0</v>
      </c>
      <c r="P63" s="15">
        <f>+(IF(OR($B63=0,$C63=0,$D63=0,$K$2&gt;$ES$1),0,IF(OR($K63=0,$M63=0,$N63=0),0,MIN((VLOOKUP($D63,$A$234:$C$241,3,0))*(IF($D63=6,$N63,$M63))*((MIN((VLOOKUP($D63,$A$234:$E$241,5,0)),(IF($D63=6,$M63,$N63))))),MIN((VLOOKUP($D63,$A$234:$C$241,3,0)),($K63+$L63))*(IF($D63=6,$N63,((MIN((VLOOKUP($D63,$A$234:$E$241,5,0)),$N63)))))))))/IF(AND($D63=2,'ראשי-פרטים כלליים וריכוז הוצאות'!$D$66&lt;&gt;4),1.2,1)</f>
        <v>0</v>
      </c>
      <c r="Q63" s="227"/>
      <c r="R63" s="228"/>
      <c r="S63" s="222"/>
      <c r="T63" s="226"/>
      <c r="U63" s="187">
        <f t="shared" si="2"/>
        <v>0</v>
      </c>
      <c r="V63" s="15">
        <f>+(IF(OR($B63=0,$C63=0,$D63=0,$Q$2&gt;$ES$1),0,IF(OR(Q63=0,S63=0,T63=0),0,MIN((VLOOKUP($D63,$A$234:$C$241,3,0))*(IF($D63=6,T63,S63))*((MIN((VLOOKUP($D63,$A$234:$E$241,5,0)),(IF($D63=6,S63,T63))))),MIN((VLOOKUP($D63,$A$234:$C$241,3,0)),(Q63+R63))*(IF($D63=6,T63,((MIN((VLOOKUP($D63,$A$234:$E$241,5,0)),T63)))))))))/IF(AND($D63=2,'ראשי-פרטים כלליים וריכוז הוצאות'!$D$66&lt;&gt;4),1.2,1)</f>
        <v>0</v>
      </c>
      <c r="W63" s="220"/>
      <c r="X63" s="221"/>
      <c r="Y63" s="222"/>
      <c r="Z63" s="226"/>
      <c r="AA63" s="187">
        <f t="shared" si="3"/>
        <v>0</v>
      </c>
      <c r="AB63" s="15">
        <f>+(IF(OR($B63=0,$C63=0,$D63=0,$W$2&gt;$ES$1),0,IF(OR(W63=0,Y63=0,Z63=0),0,MIN((VLOOKUP($D63,$A$234:$C$241,3,0))*(IF($D63=6,Z63,Y63))*((MIN((VLOOKUP($D63,$A$234:$E$241,5,0)),(IF($D63=6,Y63,Z63))))),MIN((VLOOKUP($D63,$A$234:$C$241,3,0)),(W63+X63))*(IF($D63=6,Z63,((MIN((VLOOKUP($D63,$A$234:$E$241,5,0)),Z63)))))))))/IF(AND($D63=2,'ראשי-פרטים כלליים וריכוז הוצאות'!$D$66&lt;&gt;4),1.2,1)</f>
        <v>0</v>
      </c>
      <c r="AC63" s="224"/>
      <c r="AD63" s="225"/>
      <c r="AE63" s="222"/>
      <c r="AF63" s="226"/>
      <c r="AG63" s="187">
        <f t="shared" si="4"/>
        <v>0</v>
      </c>
      <c r="AH63" s="15">
        <f>+(IF(OR($B63=0,$C63=0,$D63=0,$AC$2&gt;$ES$1),0,IF(OR(AC63=0,AE63=0,AF63=0),0,MIN((VLOOKUP($D63,$A$234:$C$241,3,0))*(IF($D63=6,AF63,AE63))*((MIN((VLOOKUP($D63,$A$234:$E$241,5,0)),(IF($D63=6,AE63,AF63))))),MIN((VLOOKUP($D63,$A$234:$C$241,3,0)),(AC63+AD63))*(IF($D63=6,AF63,((MIN((VLOOKUP($D63,$A$234:$E$241,5,0)),AF63)))))))))/IF(AND($D63=2,'ראשי-פרטים כלליים וריכוז הוצאות'!$D$66&lt;&gt;4),1.2,1)</f>
        <v>0</v>
      </c>
      <c r="AI63" s="227"/>
      <c r="AJ63" s="228"/>
      <c r="AK63" s="222"/>
      <c r="AL63" s="226"/>
      <c r="AM63" s="187">
        <f t="shared" si="5"/>
        <v>0</v>
      </c>
      <c r="AN63" s="15">
        <f>+(IF(OR($B63=0,$C63=0,$D63=0,$AI$2&gt;$ES$1),0,IF(OR(AI63=0,AK63=0,AL63=0),0,MIN((VLOOKUP($D63,$A$234:$C$241,3,0))*(IF($D63=6,AL63,AK63))*((MIN((VLOOKUP($D63,$A$234:$E$241,5,0)),(IF($D63=6,AK63,AL63))))),MIN((VLOOKUP($D63,$A$234:$C$241,3,0)),(AI63+AJ63))*(IF($D63=6,AL63,((MIN((VLOOKUP($D63,$A$234:$E$241,5,0)),AL63)))))))))/IF(AND($D63=2,'ראשי-פרטים כלליים וריכוז הוצאות'!$D$66&lt;&gt;4),1.2,1)</f>
        <v>0</v>
      </c>
      <c r="AO63" s="220"/>
      <c r="AP63" s="221"/>
      <c r="AQ63" s="222"/>
      <c r="AR63" s="226"/>
      <c r="AS63" s="187">
        <f t="shared" si="6"/>
        <v>0</v>
      </c>
      <c r="AT63" s="15">
        <f>+(IF(OR($B63=0,$C63=0,$D63=0,$AO$2&gt;$ES$1),0,IF(OR(AO63=0,AQ63=0,AR63=0),0,MIN((VLOOKUP($D63,$A$234:$C$241,3,0))*(IF($D63=6,AR63,AQ63))*((MIN((VLOOKUP($D63,$A$234:$E$241,5,0)),(IF($D63=6,AQ63,AR63))))),MIN((VLOOKUP($D63,$A$234:$C$241,3,0)),(AO63+AP63))*(IF($D63=6,AR63,((MIN((VLOOKUP($D63,$A$234:$E$241,5,0)),AR63)))))))))/IF(AND($D63=2,'ראשי-פרטים כלליים וריכוז הוצאות'!$D$66&lt;&gt;4),1.2,1)</f>
        <v>0</v>
      </c>
      <c r="AU63" s="224"/>
      <c r="AV63" s="225"/>
      <c r="AW63" s="222"/>
      <c r="AX63" s="226"/>
      <c r="AY63" s="187">
        <f t="shared" si="7"/>
        <v>0</v>
      </c>
      <c r="AZ63" s="15">
        <f>+(IF(OR($B63=0,$C63=0,$D63=0,$AU$2&gt;$ES$1),0,IF(OR(AU63=0,AW63=0,AX63=0),0,MIN((VLOOKUP($D63,$A$234:$C$241,3,0))*(IF($D63=6,AX63,AW63))*((MIN((VLOOKUP($D63,$A$234:$E$241,5,0)),(IF($D63=6,AW63,AX63))))),MIN((VLOOKUP($D63,$A$234:$C$241,3,0)),(AU63+AV63))*(IF($D63=6,AX63,((MIN((VLOOKUP($D63,$A$234:$E$241,5,0)),AX63)))))))))/IF(AND($D63=2,'ראשי-פרטים כלליים וריכוז הוצאות'!$D$66&lt;&gt;4),1.2,1)</f>
        <v>0</v>
      </c>
      <c r="BA63" s="227"/>
      <c r="BB63" s="228"/>
      <c r="BC63" s="222"/>
      <c r="BD63" s="226"/>
      <c r="BE63" s="187">
        <f t="shared" si="8"/>
        <v>0</v>
      </c>
      <c r="BF63" s="15">
        <f>+(IF(OR($B63=0,$C63=0,$D63=0,$BA$2&gt;$ES$1),0,IF(OR(BA63=0,BC63=0,BD63=0),0,MIN((VLOOKUP($D63,$A$234:$C$241,3,0))*(IF($D63=6,BD63,BC63))*((MIN((VLOOKUP($D63,$A$234:$E$241,5,0)),(IF($D63=6,BC63,BD63))))),MIN((VLOOKUP($D63,$A$234:$C$241,3,0)),(BA63+BB63))*(IF($D63=6,BD63,((MIN((VLOOKUP($D63,$A$234:$E$241,5,0)),BD63)))))))))/IF(AND($D63=2,'ראשי-פרטים כלליים וריכוז הוצאות'!$D$66&lt;&gt;4),1.2,1)</f>
        <v>0</v>
      </c>
      <c r="BG63" s="227"/>
      <c r="BH63" s="228"/>
      <c r="BI63" s="222"/>
      <c r="BJ63" s="226"/>
      <c r="BK63" s="187">
        <f t="shared" si="9"/>
        <v>0</v>
      </c>
      <c r="BL63" s="15">
        <f>+(IF(OR($B63=0,$C63=0,$D63=0,$BG$2&gt;$ES$1),0,IF(OR(BG63=0,BI63=0,BJ63=0),0,MIN((VLOOKUP($D63,$A$234:$C$241,3,0))*(IF($D63=6,BJ63,BI63))*((MIN((VLOOKUP($D63,$A$234:$E$241,5,0)),(IF($D63=6,BI63,BJ63))))),MIN((VLOOKUP($D63,$A$234:$C$241,3,0)),(BG63+BH63))*(IF($D63=6,BJ63,((MIN((VLOOKUP($D63,$A$234:$E$241,5,0)),BJ63)))))))))/IF(AND($D63=2,'ראשי-פרטים כלליים וריכוז הוצאות'!$D$66&lt;&gt;4),1.2,1)</f>
        <v>0</v>
      </c>
      <c r="BM63" s="227"/>
      <c r="BN63" s="228"/>
      <c r="BO63" s="222"/>
      <c r="BP63" s="226"/>
      <c r="BQ63" s="187">
        <f t="shared" si="10"/>
        <v>0</v>
      </c>
      <c r="BR63" s="15">
        <f>+(IF(OR($B63=0,$C63=0,$D63=0,$BM$2&gt;$ES$1),0,IF(OR(BM63=0,BO63=0,BP63=0),0,MIN((VLOOKUP($D63,$A$234:$C$241,3,0))*(IF($D63=6,BP63,BO63))*((MIN((VLOOKUP($D63,$A$234:$E$241,5,0)),(IF($D63=6,BO63,BP63))))),MIN((VLOOKUP($D63,$A$234:$C$241,3,0)),(BM63+BN63))*(IF($D63=6,BP63,((MIN((VLOOKUP($D63,$A$234:$E$241,5,0)),BP63)))))))))/IF(AND($D63=2,'ראשי-פרטים כלליים וריכוז הוצאות'!$D$66&lt;&gt;4),1.2,1)</f>
        <v>0</v>
      </c>
      <c r="BS63" s="227"/>
      <c r="BT63" s="228"/>
      <c r="BU63" s="222"/>
      <c r="BV63" s="226"/>
      <c r="BW63" s="187">
        <f t="shared" si="11"/>
        <v>0</v>
      </c>
      <c r="BX63" s="15">
        <f>+(IF(OR($B63=0,$C63=0,$D63=0,$BS$2&gt;$ES$1),0,IF(OR(BS63=0,BU63=0,BV63=0),0,MIN((VLOOKUP($D63,$A$234:$C$241,3,0))*(IF($D63=6,BV63,BU63))*((MIN((VLOOKUP($D63,$A$234:$E$241,5,0)),(IF($D63=6,BU63,BV63))))),MIN((VLOOKUP($D63,$A$234:$C$241,3,0)),(BS63+BT63))*(IF($D63=6,BV63,((MIN((VLOOKUP($D63,$A$234:$E$241,5,0)),BV63)))))))))/IF(AND($D63=2,'ראשי-פרטים כלליים וריכוז הוצאות'!$D$66&lt;&gt;4),1.2,1)</f>
        <v>0</v>
      </c>
      <c r="BY63" s="227"/>
      <c r="BZ63" s="228"/>
      <c r="CA63" s="222"/>
      <c r="CB63" s="226"/>
      <c r="CC63" s="187">
        <f t="shared" si="12"/>
        <v>0</v>
      </c>
      <c r="CD63" s="15">
        <f>+(IF(OR($B63=0,$C63=0,$D63=0,$BY$2&gt;$ES$1),0,IF(OR(BY63=0,CA63=0,CB63=0),0,MIN((VLOOKUP($D63,$A$234:$C$241,3,0))*(IF($D63=6,CB63,CA63))*((MIN((VLOOKUP($D63,$A$234:$E$241,5,0)),(IF($D63=6,CA63,CB63))))),MIN((VLOOKUP($D63,$A$234:$C$241,3,0)),(BY63+BZ63))*(IF($D63=6,CB63,((MIN((VLOOKUP($D63,$A$234:$E$241,5,0)),CB63)))))))))/IF(AND($D63=2,'ראשי-פרטים כלליים וריכוז הוצאות'!$D$66&lt;&gt;4),1.2,1)</f>
        <v>0</v>
      </c>
      <c r="CE63" s="227"/>
      <c r="CF63" s="228"/>
      <c r="CG63" s="222"/>
      <c r="CH63" s="226"/>
      <c r="CI63" s="187">
        <f t="shared" si="13"/>
        <v>0</v>
      </c>
      <c r="CJ63" s="15">
        <f>+(IF(OR($B63=0,$C63=0,$D63=0,$CE$2&gt;$ES$1),0,IF(OR(CE63=0,CG63=0,CH63=0),0,MIN((VLOOKUP($D63,$A$234:$C$241,3,0))*(IF($D63=6,CH63,CG63))*((MIN((VLOOKUP($D63,$A$234:$E$241,5,0)),(IF($D63=6,CG63,CH63))))),MIN((VLOOKUP($D63,$A$234:$C$241,3,0)),(CE63+CF63))*(IF($D63=6,CH63,((MIN((VLOOKUP($D63,$A$234:$E$241,5,0)),CH63)))))))))/IF(AND($D63=2,'ראשי-פרטים כלליים וריכוז הוצאות'!$D$66&lt;&gt;4),1.2,1)</f>
        <v>0</v>
      </c>
      <c r="CK63" s="227"/>
      <c r="CL63" s="228"/>
      <c r="CM63" s="222"/>
      <c r="CN63" s="226"/>
      <c r="CO63" s="187">
        <f t="shared" si="14"/>
        <v>0</v>
      </c>
      <c r="CP63" s="15">
        <f>+(IF(OR($B63=0,$C63=0,$D63=0,$CK$2&gt;$ES$1),0,IF(OR(CK63=0,CM63=0,CN63=0),0,MIN((VLOOKUP($D63,$A$234:$C$241,3,0))*(IF($D63=6,CN63,CM63))*((MIN((VLOOKUP($D63,$A$234:$E$241,5,0)),(IF($D63=6,CM63,CN63))))),MIN((VLOOKUP($D63,$A$234:$C$241,3,0)),(CK63+CL63))*(IF($D63=6,CN63,((MIN((VLOOKUP($D63,$A$234:$E$241,5,0)),CN63)))))))))/IF(AND($D63=2,'ראשי-פרטים כלליים וריכוז הוצאות'!$D$66&lt;&gt;4),1.2,1)</f>
        <v>0</v>
      </c>
      <c r="CQ63" s="227"/>
      <c r="CR63" s="228"/>
      <c r="CS63" s="222"/>
      <c r="CT63" s="226"/>
      <c r="CU63" s="187">
        <f t="shared" si="15"/>
        <v>0</v>
      </c>
      <c r="CV63" s="15">
        <f>+(IF(OR($B63=0,$C63=0,$D63=0,$CQ$2&gt;$ES$1),0,IF(OR(CQ63=0,CS63=0,CT63=0),0,MIN((VLOOKUP($D63,$A$234:$C$241,3,0))*(IF($D63=6,CT63,CS63))*((MIN((VLOOKUP($D63,$A$234:$E$241,5,0)),(IF($D63=6,CS63,CT63))))),MIN((VLOOKUP($D63,$A$234:$C$241,3,0)),(CQ63+CR63))*(IF($D63=6,CT63,((MIN((VLOOKUP($D63,$A$234:$E$241,5,0)),CT63)))))))))/IF(AND($D63=2,'ראשי-פרטים כלליים וריכוז הוצאות'!$D$66&lt;&gt;4),1.2,1)</f>
        <v>0</v>
      </c>
      <c r="CW63" s="227"/>
      <c r="CX63" s="228"/>
      <c r="CY63" s="222"/>
      <c r="CZ63" s="226"/>
      <c r="DA63" s="187">
        <f t="shared" si="16"/>
        <v>0</v>
      </c>
      <c r="DB63" s="15">
        <f>+(IF(OR($B63=0,$C63=0,$D63=0,$CW$2&gt;$ES$1),0,IF(OR(CW63=0,CY63=0,CZ63=0),0,MIN((VLOOKUP($D63,$A$234:$C$241,3,0))*(IF($D63=6,CZ63,CY63))*((MIN((VLOOKUP($D63,$A$234:$E$241,5,0)),(IF($D63=6,CY63,CZ63))))),MIN((VLOOKUP($D63,$A$234:$C$241,3,0)),(CW63+CX63))*(IF($D63=6,CZ63,((MIN((VLOOKUP($D63,$A$234:$E$241,5,0)),CZ63)))))))))/IF(AND($D63=2,'ראשי-פרטים כלליים וריכוז הוצאות'!$D$66&lt;&gt;4),1.2,1)</f>
        <v>0</v>
      </c>
      <c r="DC63" s="227"/>
      <c r="DD63" s="228"/>
      <c r="DE63" s="222"/>
      <c r="DF63" s="226"/>
      <c r="DG63" s="187">
        <f t="shared" si="17"/>
        <v>0</v>
      </c>
      <c r="DH63" s="15">
        <f>+(IF(OR($B63=0,$C63=0,$D63=0,$DC$2&gt;$ES$1),0,IF(OR(DC63=0,DE63=0,DF63=0),0,MIN((VLOOKUP($D63,$A$234:$C$241,3,0))*(IF($D63=6,DF63,DE63))*((MIN((VLOOKUP($D63,$A$234:$E$241,5,0)),(IF($D63=6,DE63,DF63))))),MIN((VLOOKUP($D63,$A$234:$C$241,3,0)),(DC63+DD63))*(IF($D63=6,DF63,((MIN((VLOOKUP($D63,$A$234:$E$241,5,0)),DF63)))))))))/IF(AND($D63=2,'ראשי-פרטים כלליים וריכוז הוצאות'!$D$66&lt;&gt;4),1.2,1)</f>
        <v>0</v>
      </c>
      <c r="DI63" s="227"/>
      <c r="DJ63" s="228"/>
      <c r="DK63" s="222"/>
      <c r="DL63" s="226"/>
      <c r="DM63" s="187">
        <f t="shared" si="18"/>
        <v>0</v>
      </c>
      <c r="DN63" s="15">
        <f>+(IF(OR($B63=0,$C63=0,$D63=0,$DC$2&gt;$ES$1),0,IF(OR(DI63=0,DK63=0,DL63=0),0,MIN((VLOOKUP($D63,$A$234:$C$241,3,0))*(IF($D63=6,DL63,DK63))*((MIN((VLOOKUP($D63,$A$234:$E$241,5,0)),(IF($D63=6,DK63,DL63))))),MIN((VLOOKUP($D63,$A$234:$C$241,3,0)),(DI63+DJ63))*(IF($D63=6,DL63,((MIN((VLOOKUP($D63,$A$234:$E$241,5,0)),DL63)))))))))/IF(AND($D63=2,'ראשי-פרטים כלליים וריכוז הוצאות'!$D$66&lt;&gt;4),1.2,1)</f>
        <v>0</v>
      </c>
      <c r="DO63" s="227"/>
      <c r="DP63" s="228"/>
      <c r="DQ63" s="222"/>
      <c r="DR63" s="226"/>
      <c r="DS63" s="187">
        <f t="shared" si="19"/>
        <v>0</v>
      </c>
      <c r="DT63" s="15">
        <f>+(IF(OR($B63=0,$C63=0,$D63=0,$DC$2&gt;$ES$1),0,IF(OR(DO63=0,DQ63=0,DR63=0),0,MIN((VLOOKUP($D63,$A$234:$C$241,3,0))*(IF($D63=6,DR63,DQ63))*((MIN((VLOOKUP($D63,$A$234:$E$241,5,0)),(IF($D63=6,DQ63,DR63))))),MIN((VLOOKUP($D63,$A$234:$C$241,3,0)),(DO63+DP63))*(IF($D63=6,DR63,((MIN((VLOOKUP($D63,$A$234:$E$241,5,0)),DR63)))))))))/IF(AND($D63=2,'ראשי-פרטים כלליים וריכוז הוצאות'!$D$66&lt;&gt;4),1.2,1)</f>
        <v>0</v>
      </c>
      <c r="DU63" s="227"/>
      <c r="DV63" s="228"/>
      <c r="DW63" s="222"/>
      <c r="DX63" s="226"/>
      <c r="DY63" s="187">
        <f t="shared" si="20"/>
        <v>0</v>
      </c>
      <c r="DZ63" s="15">
        <f>+(IF(OR($B63=0,$C63=0,$D63=0,$DC$2&gt;$ES$1),0,IF(OR(DU63=0,DW63=0,DX63=0),0,MIN((VLOOKUP($D63,$A$234:$C$241,3,0))*(IF($D63=6,DX63,DW63))*((MIN((VLOOKUP($D63,$A$234:$E$241,5,0)),(IF($D63=6,DW63,DX63))))),MIN((VLOOKUP($D63,$A$234:$C$241,3,0)),(DU63+DV63))*(IF($D63=6,DX63,((MIN((VLOOKUP($D63,$A$234:$E$241,5,0)),DX63)))))))))/IF(AND($D63=2,'ראשי-פרטים כלליים וריכוז הוצאות'!$D$66&lt;&gt;4),1.2,1)</f>
        <v>0</v>
      </c>
      <c r="EA63" s="227"/>
      <c r="EB63" s="228"/>
      <c r="EC63" s="222"/>
      <c r="ED63" s="226"/>
      <c r="EE63" s="187">
        <f t="shared" si="21"/>
        <v>0</v>
      </c>
      <c r="EF63" s="15">
        <f>+(IF(OR($B63=0,$C63=0,$D63=0,$DC$2&gt;$ES$1),0,IF(OR(EA63=0,EC63=0,ED63=0),0,MIN((VLOOKUP($D63,$A$234:$C$241,3,0))*(IF($D63=6,ED63,EC63))*((MIN((VLOOKUP($D63,$A$234:$E$241,5,0)),(IF($D63=6,EC63,ED63))))),MIN((VLOOKUP($D63,$A$234:$C$241,3,0)),(EA63+EB63))*(IF($D63=6,ED63,((MIN((VLOOKUP($D63,$A$234:$E$241,5,0)),ED63)))))))))/IF(AND($D63=2,'ראשי-פרטים כלליים וריכוז הוצאות'!$D$66&lt;&gt;4),1.2,1)</f>
        <v>0</v>
      </c>
      <c r="EG63" s="227"/>
      <c r="EH63" s="228"/>
      <c r="EI63" s="222"/>
      <c r="EJ63" s="226"/>
      <c r="EK63" s="187">
        <f t="shared" si="22"/>
        <v>0</v>
      </c>
      <c r="EL63" s="15">
        <f>+(IF(OR($B63=0,$C63=0,$D63=0,$DC$2&gt;$ES$1),0,IF(OR(EG63=0,EI63=0,EJ63=0),0,MIN((VLOOKUP($D63,$A$234:$C$241,3,0))*(IF($D63=6,EJ63,EI63))*((MIN((VLOOKUP($D63,$A$234:$E$241,5,0)),(IF($D63=6,EI63,EJ63))))),MIN((VLOOKUP($D63,$A$234:$C$241,3,0)),(EG63+EH63))*(IF($D63=6,EJ63,((MIN((VLOOKUP($D63,$A$234:$E$241,5,0)),EJ63)))))))))/IF(AND($D63=2,'ראשי-פרטים כלליים וריכוז הוצאות'!$D$66&lt;&gt;4),1.2,1)</f>
        <v>0</v>
      </c>
      <c r="EM63" s="227"/>
      <c r="EN63" s="228"/>
      <c r="EO63" s="222"/>
      <c r="EP63" s="226"/>
      <c r="EQ63" s="187">
        <f t="shared" si="23"/>
        <v>0</v>
      </c>
      <c r="ER63" s="15">
        <f>+(IF(OR($B63=0,$C63=0,$D63=0,$DC$2&gt;$ES$1),0,IF(OR(EM63=0,EO63=0,EP63=0),0,MIN((VLOOKUP($D63,$A$234:$C$241,3,0))*(IF($D63=6,EP63,EO63))*((MIN((VLOOKUP($D63,$A$234:$E$241,5,0)),(IF($D63=6,EO63,EP63))))),MIN((VLOOKUP($D63,$A$234:$C$241,3,0)),(EM63+EN63))*(IF($D63=6,EP63,((MIN((VLOOKUP($D63,$A$234:$E$241,5,0)),EP63)))))))))/IF(AND($D63=2,'ראשי-פרטים כלליים וריכוז הוצאות'!$D$66&lt;&gt;4),1.2,1)</f>
        <v>0</v>
      </c>
      <c r="ES63" s="62">
        <f t="shared" si="24"/>
        <v>0</v>
      </c>
      <c r="ET63" s="183">
        <f t="shared" si="25"/>
        <v>9.9999999999999995E-7</v>
      </c>
      <c r="EU63" s="184">
        <f t="shared" si="26"/>
        <v>0</v>
      </c>
      <c r="EV63" s="62">
        <f t="shared" si="27"/>
        <v>0</v>
      </c>
      <c r="EW63" s="62">
        <v>0</v>
      </c>
      <c r="EX63" s="15">
        <f t="shared" si="28"/>
        <v>0</v>
      </c>
      <c r="EY63" s="219"/>
      <c r="EZ63" s="62">
        <f>MIN(EX63+EY63*ET63*ES63/$FA$1/IF(AND($D63=2,'ראשי-פרטים כלליים וריכוז הוצאות'!$D$66&lt;&gt;4),1.2,1),IF($D63&gt;0,VLOOKUP($D63,$A$234:$C$241,3,0)*12*EU63,0))</f>
        <v>0</v>
      </c>
      <c r="FA63" s="229"/>
      <c r="FB63" s="293">
        <f t="shared" si="29"/>
        <v>0</v>
      </c>
      <c r="FC63" s="296">
        <f t="shared" si="36"/>
        <v>0</v>
      </c>
      <c r="FD63" s="62">
        <f t="shared" si="37"/>
        <v>0</v>
      </c>
      <c r="FE63" s="62">
        <f t="shared" si="38"/>
        <v>0</v>
      </c>
      <c r="FF63" s="184">
        <f t="shared" si="39"/>
        <v>0</v>
      </c>
      <c r="FG63" s="62">
        <f t="shared" si="40"/>
        <v>0</v>
      </c>
      <c r="FH63" s="62">
        <f t="shared" si="41"/>
        <v>0</v>
      </c>
      <c r="FI63" s="274"/>
      <c r="FJ63" s="274"/>
      <c r="FK63" s="297"/>
    </row>
    <row r="64" spans="1:167" s="6" customFormat="1" ht="24" customHeight="1" x14ac:dyDescent="0.2">
      <c r="A64" s="112">
        <v>61</v>
      </c>
      <c r="B64" s="229"/>
      <c r="C64" s="229"/>
      <c r="D64" s="230"/>
      <c r="E64" s="220"/>
      <c r="F64" s="221"/>
      <c r="G64" s="222"/>
      <c r="H64" s="223"/>
      <c r="I64" s="187">
        <f t="shared" si="0"/>
        <v>0</v>
      </c>
      <c r="J64" s="15">
        <f>(IF(OR($B64=0,$C64=0,$D64=0,$E$2&gt;$ES$1),0,IF(OR($E64=0,$G64=0,$H64=0),0,MIN((VLOOKUP($D64,$A$234:$C$241,3,0))*(IF($D64=6,$H64,$G64))*((MIN((VLOOKUP($D64,$A$234:$E$241,5,0)),(IF($D64=6,$G64,$H64))))),MIN((VLOOKUP($D64,$A$234:$C$241,3,0)),($E64+$F64))*(IF($D64=6,$H64,((MIN((VLOOKUP($D64,$A$234:$E$241,5,0)),$H64)))))))))/IF(AND($D64=2,'ראשי-פרטים כלליים וריכוז הוצאות'!$D$66&lt;&gt;4),1.2,1)</f>
        <v>0</v>
      </c>
      <c r="K64" s="224"/>
      <c r="L64" s="225"/>
      <c r="M64" s="222"/>
      <c r="N64" s="226"/>
      <c r="O64" s="187">
        <f t="shared" si="1"/>
        <v>0</v>
      </c>
      <c r="P64" s="15">
        <f>+(IF(OR($B64=0,$C64=0,$D64=0,$K$2&gt;$ES$1),0,IF(OR($K64=0,$M64=0,$N64=0),0,MIN((VLOOKUP($D64,$A$234:$C$241,3,0))*(IF($D64=6,$N64,$M64))*((MIN((VLOOKUP($D64,$A$234:$E$241,5,0)),(IF($D64=6,$M64,$N64))))),MIN((VLOOKUP($D64,$A$234:$C$241,3,0)),($K64+$L64))*(IF($D64=6,$N64,((MIN((VLOOKUP($D64,$A$234:$E$241,5,0)),$N64)))))))))/IF(AND($D64=2,'ראשי-פרטים כלליים וריכוז הוצאות'!$D$66&lt;&gt;4),1.2,1)</f>
        <v>0</v>
      </c>
      <c r="Q64" s="227"/>
      <c r="R64" s="228"/>
      <c r="S64" s="222"/>
      <c r="T64" s="226"/>
      <c r="U64" s="187">
        <f t="shared" si="2"/>
        <v>0</v>
      </c>
      <c r="V64" s="15">
        <f>+(IF(OR($B64=0,$C64=0,$D64=0,$Q$2&gt;$ES$1),0,IF(OR(Q64=0,S64=0,T64=0),0,MIN((VLOOKUP($D64,$A$234:$C$241,3,0))*(IF($D64=6,T64,S64))*((MIN((VLOOKUP($D64,$A$234:$E$241,5,0)),(IF($D64=6,S64,T64))))),MIN((VLOOKUP($D64,$A$234:$C$241,3,0)),(Q64+R64))*(IF($D64=6,T64,((MIN((VLOOKUP($D64,$A$234:$E$241,5,0)),T64)))))))))/IF(AND($D64=2,'ראשי-פרטים כלליים וריכוז הוצאות'!$D$66&lt;&gt;4),1.2,1)</f>
        <v>0</v>
      </c>
      <c r="W64" s="220"/>
      <c r="X64" s="221"/>
      <c r="Y64" s="222"/>
      <c r="Z64" s="226"/>
      <c r="AA64" s="187">
        <f t="shared" si="3"/>
        <v>0</v>
      </c>
      <c r="AB64" s="15">
        <f>+(IF(OR($B64=0,$C64=0,$D64=0,$W$2&gt;$ES$1),0,IF(OR(W64=0,Y64=0,Z64=0),0,MIN((VLOOKUP($D64,$A$234:$C$241,3,0))*(IF($D64=6,Z64,Y64))*((MIN((VLOOKUP($D64,$A$234:$E$241,5,0)),(IF($D64=6,Y64,Z64))))),MIN((VLOOKUP($D64,$A$234:$C$241,3,0)),(W64+X64))*(IF($D64=6,Z64,((MIN((VLOOKUP($D64,$A$234:$E$241,5,0)),Z64)))))))))/IF(AND($D64=2,'ראשי-פרטים כלליים וריכוז הוצאות'!$D$66&lt;&gt;4),1.2,1)</f>
        <v>0</v>
      </c>
      <c r="AC64" s="224"/>
      <c r="AD64" s="225"/>
      <c r="AE64" s="222"/>
      <c r="AF64" s="226"/>
      <c r="AG64" s="187">
        <f t="shared" si="4"/>
        <v>0</v>
      </c>
      <c r="AH64" s="15">
        <f>+(IF(OR($B64=0,$C64=0,$D64=0,$AC$2&gt;$ES$1),0,IF(OR(AC64=0,AE64=0,AF64=0),0,MIN((VLOOKUP($D64,$A$234:$C$241,3,0))*(IF($D64=6,AF64,AE64))*((MIN((VLOOKUP($D64,$A$234:$E$241,5,0)),(IF($D64=6,AE64,AF64))))),MIN((VLOOKUP($D64,$A$234:$C$241,3,0)),(AC64+AD64))*(IF($D64=6,AF64,((MIN((VLOOKUP($D64,$A$234:$E$241,5,0)),AF64)))))))))/IF(AND($D64=2,'ראשי-פרטים כלליים וריכוז הוצאות'!$D$66&lt;&gt;4),1.2,1)</f>
        <v>0</v>
      </c>
      <c r="AI64" s="227"/>
      <c r="AJ64" s="228"/>
      <c r="AK64" s="222"/>
      <c r="AL64" s="226"/>
      <c r="AM64" s="187">
        <f t="shared" si="5"/>
        <v>0</v>
      </c>
      <c r="AN64" s="15">
        <f>+(IF(OR($B64=0,$C64=0,$D64=0,$AI$2&gt;$ES$1),0,IF(OR(AI64=0,AK64=0,AL64=0),0,MIN((VLOOKUP($D64,$A$234:$C$241,3,0))*(IF($D64=6,AL64,AK64))*((MIN((VLOOKUP($D64,$A$234:$E$241,5,0)),(IF($D64=6,AK64,AL64))))),MIN((VLOOKUP($D64,$A$234:$C$241,3,0)),(AI64+AJ64))*(IF($D64=6,AL64,((MIN((VLOOKUP($D64,$A$234:$E$241,5,0)),AL64)))))))))/IF(AND($D64=2,'ראשי-פרטים כלליים וריכוז הוצאות'!$D$66&lt;&gt;4),1.2,1)</f>
        <v>0</v>
      </c>
      <c r="AO64" s="220"/>
      <c r="AP64" s="221"/>
      <c r="AQ64" s="222"/>
      <c r="AR64" s="226"/>
      <c r="AS64" s="187">
        <f t="shared" si="6"/>
        <v>0</v>
      </c>
      <c r="AT64" s="15">
        <f>+(IF(OR($B64=0,$C64=0,$D64=0,$AO$2&gt;$ES$1),0,IF(OR(AO64=0,AQ64=0,AR64=0),0,MIN((VLOOKUP($D64,$A$234:$C$241,3,0))*(IF($D64=6,AR64,AQ64))*((MIN((VLOOKUP($D64,$A$234:$E$241,5,0)),(IF($D64=6,AQ64,AR64))))),MIN((VLOOKUP($D64,$A$234:$C$241,3,0)),(AO64+AP64))*(IF($D64=6,AR64,((MIN((VLOOKUP($D64,$A$234:$E$241,5,0)),AR64)))))))))/IF(AND($D64=2,'ראשי-פרטים כלליים וריכוז הוצאות'!$D$66&lt;&gt;4),1.2,1)</f>
        <v>0</v>
      </c>
      <c r="AU64" s="224"/>
      <c r="AV64" s="225"/>
      <c r="AW64" s="222"/>
      <c r="AX64" s="226"/>
      <c r="AY64" s="187">
        <f t="shared" si="7"/>
        <v>0</v>
      </c>
      <c r="AZ64" s="15">
        <f>+(IF(OR($B64=0,$C64=0,$D64=0,$AU$2&gt;$ES$1),0,IF(OR(AU64=0,AW64=0,AX64=0),0,MIN((VLOOKUP($D64,$A$234:$C$241,3,0))*(IF($D64=6,AX64,AW64))*((MIN((VLOOKUP($D64,$A$234:$E$241,5,0)),(IF($D64=6,AW64,AX64))))),MIN((VLOOKUP($D64,$A$234:$C$241,3,0)),(AU64+AV64))*(IF($D64=6,AX64,((MIN((VLOOKUP($D64,$A$234:$E$241,5,0)),AX64)))))))))/IF(AND($D64=2,'ראשי-פרטים כלליים וריכוז הוצאות'!$D$66&lt;&gt;4),1.2,1)</f>
        <v>0</v>
      </c>
      <c r="BA64" s="227"/>
      <c r="BB64" s="228"/>
      <c r="BC64" s="222"/>
      <c r="BD64" s="226"/>
      <c r="BE64" s="187">
        <f t="shared" si="8"/>
        <v>0</v>
      </c>
      <c r="BF64" s="15">
        <f>+(IF(OR($B64=0,$C64=0,$D64=0,$BA$2&gt;$ES$1),0,IF(OR(BA64=0,BC64=0,BD64=0),0,MIN((VLOOKUP($D64,$A$234:$C$241,3,0))*(IF($D64=6,BD64,BC64))*((MIN((VLOOKUP($D64,$A$234:$E$241,5,0)),(IF($D64=6,BC64,BD64))))),MIN((VLOOKUP($D64,$A$234:$C$241,3,0)),(BA64+BB64))*(IF($D64=6,BD64,((MIN((VLOOKUP($D64,$A$234:$E$241,5,0)),BD64)))))))))/IF(AND($D64=2,'ראשי-פרטים כלליים וריכוז הוצאות'!$D$66&lt;&gt;4),1.2,1)</f>
        <v>0</v>
      </c>
      <c r="BG64" s="227"/>
      <c r="BH64" s="228"/>
      <c r="BI64" s="222"/>
      <c r="BJ64" s="226"/>
      <c r="BK64" s="187">
        <f t="shared" si="9"/>
        <v>0</v>
      </c>
      <c r="BL64" s="15">
        <f>+(IF(OR($B64=0,$C64=0,$D64=0,$BG$2&gt;$ES$1),0,IF(OR(BG64=0,BI64=0,BJ64=0),0,MIN((VLOOKUP($D64,$A$234:$C$241,3,0))*(IF($D64=6,BJ64,BI64))*((MIN((VLOOKUP($D64,$A$234:$E$241,5,0)),(IF($D64=6,BI64,BJ64))))),MIN((VLOOKUP($D64,$A$234:$C$241,3,0)),(BG64+BH64))*(IF($D64=6,BJ64,((MIN((VLOOKUP($D64,$A$234:$E$241,5,0)),BJ64)))))))))/IF(AND($D64=2,'ראשי-פרטים כלליים וריכוז הוצאות'!$D$66&lt;&gt;4),1.2,1)</f>
        <v>0</v>
      </c>
      <c r="BM64" s="227"/>
      <c r="BN64" s="228"/>
      <c r="BO64" s="222"/>
      <c r="BP64" s="226"/>
      <c r="BQ64" s="187">
        <f t="shared" si="10"/>
        <v>0</v>
      </c>
      <c r="BR64" s="15">
        <f>+(IF(OR($B64=0,$C64=0,$D64=0,$BM$2&gt;$ES$1),0,IF(OR(BM64=0,BO64=0,BP64=0),0,MIN((VLOOKUP($D64,$A$234:$C$241,3,0))*(IF($D64=6,BP64,BO64))*((MIN((VLOOKUP($D64,$A$234:$E$241,5,0)),(IF($D64=6,BO64,BP64))))),MIN((VLOOKUP($D64,$A$234:$C$241,3,0)),(BM64+BN64))*(IF($D64=6,BP64,((MIN((VLOOKUP($D64,$A$234:$E$241,5,0)),BP64)))))))))/IF(AND($D64=2,'ראשי-פרטים כלליים וריכוז הוצאות'!$D$66&lt;&gt;4),1.2,1)</f>
        <v>0</v>
      </c>
      <c r="BS64" s="227"/>
      <c r="BT64" s="228"/>
      <c r="BU64" s="222"/>
      <c r="BV64" s="226"/>
      <c r="BW64" s="187">
        <f t="shared" si="11"/>
        <v>0</v>
      </c>
      <c r="BX64" s="15">
        <f>+(IF(OR($B64=0,$C64=0,$D64=0,$BS$2&gt;$ES$1),0,IF(OR(BS64=0,BU64=0,BV64=0),0,MIN((VLOOKUP($D64,$A$234:$C$241,3,0))*(IF($D64=6,BV64,BU64))*((MIN((VLOOKUP($D64,$A$234:$E$241,5,0)),(IF($D64=6,BU64,BV64))))),MIN((VLOOKUP($D64,$A$234:$C$241,3,0)),(BS64+BT64))*(IF($D64=6,BV64,((MIN((VLOOKUP($D64,$A$234:$E$241,5,0)),BV64)))))))))/IF(AND($D64=2,'ראשי-פרטים כלליים וריכוז הוצאות'!$D$66&lt;&gt;4),1.2,1)</f>
        <v>0</v>
      </c>
      <c r="BY64" s="227"/>
      <c r="BZ64" s="228"/>
      <c r="CA64" s="222"/>
      <c r="CB64" s="226"/>
      <c r="CC64" s="187">
        <f t="shared" si="12"/>
        <v>0</v>
      </c>
      <c r="CD64" s="15">
        <f>+(IF(OR($B64=0,$C64=0,$D64=0,$BY$2&gt;$ES$1),0,IF(OR(BY64=0,CA64=0,CB64=0),0,MIN((VLOOKUP($D64,$A$234:$C$241,3,0))*(IF($D64=6,CB64,CA64))*((MIN((VLOOKUP($D64,$A$234:$E$241,5,0)),(IF($D64=6,CA64,CB64))))),MIN((VLOOKUP($D64,$A$234:$C$241,3,0)),(BY64+BZ64))*(IF($D64=6,CB64,((MIN((VLOOKUP($D64,$A$234:$E$241,5,0)),CB64)))))))))/IF(AND($D64=2,'ראשי-פרטים כלליים וריכוז הוצאות'!$D$66&lt;&gt;4),1.2,1)</f>
        <v>0</v>
      </c>
      <c r="CE64" s="227"/>
      <c r="CF64" s="228"/>
      <c r="CG64" s="222"/>
      <c r="CH64" s="226"/>
      <c r="CI64" s="187">
        <f t="shared" si="13"/>
        <v>0</v>
      </c>
      <c r="CJ64" s="15">
        <f>+(IF(OR($B64=0,$C64=0,$D64=0,$CE$2&gt;$ES$1),0,IF(OR(CE64=0,CG64=0,CH64=0),0,MIN((VLOOKUP($D64,$A$234:$C$241,3,0))*(IF($D64=6,CH64,CG64))*((MIN((VLOOKUP($D64,$A$234:$E$241,5,0)),(IF($D64=6,CG64,CH64))))),MIN((VLOOKUP($D64,$A$234:$C$241,3,0)),(CE64+CF64))*(IF($D64=6,CH64,((MIN((VLOOKUP($D64,$A$234:$E$241,5,0)),CH64)))))))))/IF(AND($D64=2,'ראשי-פרטים כלליים וריכוז הוצאות'!$D$66&lt;&gt;4),1.2,1)</f>
        <v>0</v>
      </c>
      <c r="CK64" s="227"/>
      <c r="CL64" s="228"/>
      <c r="CM64" s="222"/>
      <c r="CN64" s="226"/>
      <c r="CO64" s="187">
        <f t="shared" si="14"/>
        <v>0</v>
      </c>
      <c r="CP64" s="15">
        <f>+(IF(OR($B64=0,$C64=0,$D64=0,$CK$2&gt;$ES$1),0,IF(OR(CK64=0,CM64=0,CN64=0),0,MIN((VLOOKUP($D64,$A$234:$C$241,3,0))*(IF($D64=6,CN64,CM64))*((MIN((VLOOKUP($D64,$A$234:$E$241,5,0)),(IF($D64=6,CM64,CN64))))),MIN((VLOOKUP($D64,$A$234:$C$241,3,0)),(CK64+CL64))*(IF($D64=6,CN64,((MIN((VLOOKUP($D64,$A$234:$E$241,5,0)),CN64)))))))))/IF(AND($D64=2,'ראשי-פרטים כלליים וריכוז הוצאות'!$D$66&lt;&gt;4),1.2,1)</f>
        <v>0</v>
      </c>
      <c r="CQ64" s="227"/>
      <c r="CR64" s="228"/>
      <c r="CS64" s="222"/>
      <c r="CT64" s="226"/>
      <c r="CU64" s="187">
        <f t="shared" si="15"/>
        <v>0</v>
      </c>
      <c r="CV64" s="15">
        <f>+(IF(OR($B64=0,$C64=0,$D64=0,$CQ$2&gt;$ES$1),0,IF(OR(CQ64=0,CS64=0,CT64=0),0,MIN((VLOOKUP($D64,$A$234:$C$241,3,0))*(IF($D64=6,CT64,CS64))*((MIN((VLOOKUP($D64,$A$234:$E$241,5,0)),(IF($D64=6,CS64,CT64))))),MIN((VLOOKUP($D64,$A$234:$C$241,3,0)),(CQ64+CR64))*(IF($D64=6,CT64,((MIN((VLOOKUP($D64,$A$234:$E$241,5,0)),CT64)))))))))/IF(AND($D64=2,'ראשי-פרטים כלליים וריכוז הוצאות'!$D$66&lt;&gt;4),1.2,1)</f>
        <v>0</v>
      </c>
      <c r="CW64" s="227"/>
      <c r="CX64" s="228"/>
      <c r="CY64" s="222"/>
      <c r="CZ64" s="226"/>
      <c r="DA64" s="187">
        <f t="shared" si="16"/>
        <v>0</v>
      </c>
      <c r="DB64" s="15">
        <f>+(IF(OR($B64=0,$C64=0,$D64=0,$CW$2&gt;$ES$1),0,IF(OR(CW64=0,CY64=0,CZ64=0),0,MIN((VLOOKUP($D64,$A$234:$C$241,3,0))*(IF($D64=6,CZ64,CY64))*((MIN((VLOOKUP($D64,$A$234:$E$241,5,0)),(IF($D64=6,CY64,CZ64))))),MIN((VLOOKUP($D64,$A$234:$C$241,3,0)),(CW64+CX64))*(IF($D64=6,CZ64,((MIN((VLOOKUP($D64,$A$234:$E$241,5,0)),CZ64)))))))))/IF(AND($D64=2,'ראשי-פרטים כלליים וריכוז הוצאות'!$D$66&lt;&gt;4),1.2,1)</f>
        <v>0</v>
      </c>
      <c r="DC64" s="227"/>
      <c r="DD64" s="228"/>
      <c r="DE64" s="222"/>
      <c r="DF64" s="226"/>
      <c r="DG64" s="187">
        <f t="shared" si="17"/>
        <v>0</v>
      </c>
      <c r="DH64" s="15">
        <f>+(IF(OR($B64=0,$C64=0,$D64=0,$DC$2&gt;$ES$1),0,IF(OR(DC64=0,DE64=0,DF64=0),0,MIN((VLOOKUP($D64,$A$234:$C$241,3,0))*(IF($D64=6,DF64,DE64))*((MIN((VLOOKUP($D64,$A$234:$E$241,5,0)),(IF($D64=6,DE64,DF64))))),MIN((VLOOKUP($D64,$A$234:$C$241,3,0)),(DC64+DD64))*(IF($D64=6,DF64,((MIN((VLOOKUP($D64,$A$234:$E$241,5,0)),DF64)))))))))/IF(AND($D64=2,'ראשי-פרטים כלליים וריכוז הוצאות'!$D$66&lt;&gt;4),1.2,1)</f>
        <v>0</v>
      </c>
      <c r="DI64" s="227"/>
      <c r="DJ64" s="228"/>
      <c r="DK64" s="222"/>
      <c r="DL64" s="226"/>
      <c r="DM64" s="187">
        <f t="shared" si="18"/>
        <v>0</v>
      </c>
      <c r="DN64" s="15">
        <f>+(IF(OR($B64=0,$C64=0,$D64=0,$DC$2&gt;$ES$1),0,IF(OR(DI64=0,DK64=0,DL64=0),0,MIN((VLOOKUP($D64,$A$234:$C$241,3,0))*(IF($D64=6,DL64,DK64))*((MIN((VLOOKUP($D64,$A$234:$E$241,5,0)),(IF($D64=6,DK64,DL64))))),MIN((VLOOKUP($D64,$A$234:$C$241,3,0)),(DI64+DJ64))*(IF($D64=6,DL64,((MIN((VLOOKUP($D64,$A$234:$E$241,5,0)),DL64)))))))))/IF(AND($D64=2,'ראשי-פרטים כלליים וריכוז הוצאות'!$D$66&lt;&gt;4),1.2,1)</f>
        <v>0</v>
      </c>
      <c r="DO64" s="227"/>
      <c r="DP64" s="228"/>
      <c r="DQ64" s="222"/>
      <c r="DR64" s="226"/>
      <c r="DS64" s="187">
        <f t="shared" si="19"/>
        <v>0</v>
      </c>
      <c r="DT64" s="15">
        <f>+(IF(OR($B64=0,$C64=0,$D64=0,$DC$2&gt;$ES$1),0,IF(OR(DO64=0,DQ64=0,DR64=0),0,MIN((VLOOKUP($D64,$A$234:$C$241,3,0))*(IF($D64=6,DR64,DQ64))*((MIN((VLOOKUP($D64,$A$234:$E$241,5,0)),(IF($D64=6,DQ64,DR64))))),MIN((VLOOKUP($D64,$A$234:$C$241,3,0)),(DO64+DP64))*(IF($D64=6,DR64,((MIN((VLOOKUP($D64,$A$234:$E$241,5,0)),DR64)))))))))/IF(AND($D64=2,'ראשי-פרטים כלליים וריכוז הוצאות'!$D$66&lt;&gt;4),1.2,1)</f>
        <v>0</v>
      </c>
      <c r="DU64" s="227"/>
      <c r="DV64" s="228"/>
      <c r="DW64" s="222"/>
      <c r="DX64" s="226"/>
      <c r="DY64" s="187">
        <f t="shared" si="20"/>
        <v>0</v>
      </c>
      <c r="DZ64" s="15">
        <f>+(IF(OR($B64=0,$C64=0,$D64=0,$DC$2&gt;$ES$1),0,IF(OR(DU64=0,DW64=0,DX64=0),0,MIN((VLOOKUP($D64,$A$234:$C$241,3,0))*(IF($D64=6,DX64,DW64))*((MIN((VLOOKUP($D64,$A$234:$E$241,5,0)),(IF($D64=6,DW64,DX64))))),MIN((VLOOKUP($D64,$A$234:$C$241,3,0)),(DU64+DV64))*(IF($D64=6,DX64,((MIN((VLOOKUP($D64,$A$234:$E$241,5,0)),DX64)))))))))/IF(AND($D64=2,'ראשי-פרטים כלליים וריכוז הוצאות'!$D$66&lt;&gt;4),1.2,1)</f>
        <v>0</v>
      </c>
      <c r="EA64" s="227"/>
      <c r="EB64" s="228"/>
      <c r="EC64" s="222"/>
      <c r="ED64" s="226"/>
      <c r="EE64" s="187">
        <f t="shared" si="21"/>
        <v>0</v>
      </c>
      <c r="EF64" s="15">
        <f>+(IF(OR($B64=0,$C64=0,$D64=0,$DC$2&gt;$ES$1),0,IF(OR(EA64=0,EC64=0,ED64=0),0,MIN((VLOOKUP($D64,$A$234:$C$241,3,0))*(IF($D64=6,ED64,EC64))*((MIN((VLOOKUP($D64,$A$234:$E$241,5,0)),(IF($D64=6,EC64,ED64))))),MIN((VLOOKUP($D64,$A$234:$C$241,3,0)),(EA64+EB64))*(IF($D64=6,ED64,((MIN((VLOOKUP($D64,$A$234:$E$241,5,0)),ED64)))))))))/IF(AND($D64=2,'ראשי-פרטים כלליים וריכוז הוצאות'!$D$66&lt;&gt;4),1.2,1)</f>
        <v>0</v>
      </c>
      <c r="EG64" s="227"/>
      <c r="EH64" s="228"/>
      <c r="EI64" s="222"/>
      <c r="EJ64" s="226"/>
      <c r="EK64" s="187">
        <f t="shared" si="22"/>
        <v>0</v>
      </c>
      <c r="EL64" s="15">
        <f>+(IF(OR($B64=0,$C64=0,$D64=0,$DC$2&gt;$ES$1),0,IF(OR(EG64=0,EI64=0,EJ64=0),0,MIN((VLOOKUP($D64,$A$234:$C$241,3,0))*(IF($D64=6,EJ64,EI64))*((MIN((VLOOKUP($D64,$A$234:$E$241,5,0)),(IF($D64=6,EI64,EJ64))))),MIN((VLOOKUP($D64,$A$234:$C$241,3,0)),(EG64+EH64))*(IF($D64=6,EJ64,((MIN((VLOOKUP($D64,$A$234:$E$241,5,0)),EJ64)))))))))/IF(AND($D64=2,'ראשי-פרטים כלליים וריכוז הוצאות'!$D$66&lt;&gt;4),1.2,1)</f>
        <v>0</v>
      </c>
      <c r="EM64" s="227"/>
      <c r="EN64" s="228"/>
      <c r="EO64" s="222"/>
      <c r="EP64" s="226"/>
      <c r="EQ64" s="187">
        <f t="shared" si="23"/>
        <v>0</v>
      </c>
      <c r="ER64" s="15">
        <f>+(IF(OR($B64=0,$C64=0,$D64=0,$DC$2&gt;$ES$1),0,IF(OR(EM64=0,EO64=0,EP64=0),0,MIN((VLOOKUP($D64,$A$234:$C$241,3,0))*(IF($D64=6,EP64,EO64))*((MIN((VLOOKUP($D64,$A$234:$E$241,5,0)),(IF($D64=6,EO64,EP64))))),MIN((VLOOKUP($D64,$A$234:$C$241,3,0)),(EM64+EN64))*(IF($D64=6,EP64,((MIN((VLOOKUP($D64,$A$234:$E$241,5,0)),EP64)))))))))/IF(AND($D64=2,'ראשי-פרטים כלליים וריכוז הוצאות'!$D$66&lt;&gt;4),1.2,1)</f>
        <v>0</v>
      </c>
      <c r="ES64" s="62">
        <f t="shared" si="24"/>
        <v>0</v>
      </c>
      <c r="ET64" s="183">
        <f t="shared" si="25"/>
        <v>9.9999999999999995E-7</v>
      </c>
      <c r="EU64" s="184">
        <f t="shared" si="26"/>
        <v>0</v>
      </c>
      <c r="EV64" s="62">
        <f t="shared" si="27"/>
        <v>0</v>
      </c>
      <c r="EW64" s="62">
        <v>0</v>
      </c>
      <c r="EX64" s="15">
        <f t="shared" si="28"/>
        <v>0</v>
      </c>
      <c r="EY64" s="219"/>
      <c r="EZ64" s="62">
        <f>MIN(EX64+EY64*ET64*ES64/$FA$1/IF(AND($D64=2,'ראשי-פרטים כלליים וריכוז הוצאות'!$D$66&lt;&gt;4),1.2,1),IF($D64&gt;0,VLOOKUP($D64,$A$234:$C$241,3,0)*12*EU64,0))</f>
        <v>0</v>
      </c>
      <c r="FA64" s="229"/>
      <c r="FB64" s="293">
        <f t="shared" si="29"/>
        <v>0</v>
      </c>
      <c r="FC64" s="296">
        <f t="shared" si="36"/>
        <v>0</v>
      </c>
      <c r="FD64" s="62">
        <f t="shared" si="37"/>
        <v>0</v>
      </c>
      <c r="FE64" s="62">
        <f t="shared" si="38"/>
        <v>0</v>
      </c>
      <c r="FF64" s="184">
        <f t="shared" si="39"/>
        <v>0</v>
      </c>
      <c r="FG64" s="62">
        <f t="shared" si="40"/>
        <v>0</v>
      </c>
      <c r="FH64" s="62">
        <f t="shared" si="41"/>
        <v>0</v>
      </c>
      <c r="FI64" s="274"/>
      <c r="FJ64" s="274"/>
      <c r="FK64" s="297"/>
    </row>
    <row r="65" spans="1:167" s="6" customFormat="1" ht="24" customHeight="1" x14ac:dyDescent="0.2">
      <c r="A65" s="112">
        <v>62</v>
      </c>
      <c r="B65" s="229"/>
      <c r="C65" s="229"/>
      <c r="D65" s="230"/>
      <c r="E65" s="220"/>
      <c r="F65" s="221"/>
      <c r="G65" s="222"/>
      <c r="H65" s="223"/>
      <c r="I65" s="187">
        <f t="shared" si="0"/>
        <v>0</v>
      </c>
      <c r="J65" s="15">
        <f>(IF(OR($B65=0,$C65=0,$D65=0,$E$2&gt;$ES$1),0,IF(OR($E65=0,$G65=0,$H65=0),0,MIN((VLOOKUP($D65,$A$234:$C$241,3,0))*(IF($D65=6,$H65,$G65))*((MIN((VLOOKUP($D65,$A$234:$E$241,5,0)),(IF($D65=6,$G65,$H65))))),MIN((VLOOKUP($D65,$A$234:$C$241,3,0)),($E65+$F65))*(IF($D65=6,$H65,((MIN((VLOOKUP($D65,$A$234:$E$241,5,0)),$H65)))))))))/IF(AND($D65=2,'ראשי-פרטים כלליים וריכוז הוצאות'!$D$66&lt;&gt;4),1.2,1)</f>
        <v>0</v>
      </c>
      <c r="K65" s="224"/>
      <c r="L65" s="225"/>
      <c r="M65" s="222"/>
      <c r="N65" s="226"/>
      <c r="O65" s="187">
        <f t="shared" si="1"/>
        <v>0</v>
      </c>
      <c r="P65" s="15">
        <f>+(IF(OR($B65=0,$C65=0,$D65=0,$K$2&gt;$ES$1),0,IF(OR($K65=0,$M65=0,$N65=0),0,MIN((VLOOKUP($D65,$A$234:$C$241,3,0))*(IF($D65=6,$N65,$M65))*((MIN((VLOOKUP($D65,$A$234:$E$241,5,0)),(IF($D65=6,$M65,$N65))))),MIN((VLOOKUP($D65,$A$234:$C$241,3,0)),($K65+$L65))*(IF($D65=6,$N65,((MIN((VLOOKUP($D65,$A$234:$E$241,5,0)),$N65)))))))))/IF(AND($D65=2,'ראשי-פרטים כלליים וריכוז הוצאות'!$D$66&lt;&gt;4),1.2,1)</f>
        <v>0</v>
      </c>
      <c r="Q65" s="227"/>
      <c r="R65" s="228"/>
      <c r="S65" s="222"/>
      <c r="T65" s="226"/>
      <c r="U65" s="187">
        <f t="shared" si="2"/>
        <v>0</v>
      </c>
      <c r="V65" s="15">
        <f>+(IF(OR($B65=0,$C65=0,$D65=0,$Q$2&gt;$ES$1),0,IF(OR(Q65=0,S65=0,T65=0),0,MIN((VLOOKUP($D65,$A$234:$C$241,3,0))*(IF($D65=6,T65,S65))*((MIN((VLOOKUP($D65,$A$234:$E$241,5,0)),(IF($D65=6,S65,T65))))),MIN((VLOOKUP($D65,$A$234:$C$241,3,0)),(Q65+R65))*(IF($D65=6,T65,((MIN((VLOOKUP($D65,$A$234:$E$241,5,0)),T65)))))))))/IF(AND($D65=2,'ראשי-פרטים כלליים וריכוז הוצאות'!$D$66&lt;&gt;4),1.2,1)</f>
        <v>0</v>
      </c>
      <c r="W65" s="220"/>
      <c r="X65" s="221"/>
      <c r="Y65" s="222"/>
      <c r="Z65" s="226"/>
      <c r="AA65" s="187">
        <f t="shared" si="3"/>
        <v>0</v>
      </c>
      <c r="AB65" s="15">
        <f>+(IF(OR($B65=0,$C65=0,$D65=0,$W$2&gt;$ES$1),0,IF(OR(W65=0,Y65=0,Z65=0),0,MIN((VLOOKUP($D65,$A$234:$C$241,3,0))*(IF($D65=6,Z65,Y65))*((MIN((VLOOKUP($D65,$A$234:$E$241,5,0)),(IF($D65=6,Y65,Z65))))),MIN((VLOOKUP($D65,$A$234:$C$241,3,0)),(W65+X65))*(IF($D65=6,Z65,((MIN((VLOOKUP($D65,$A$234:$E$241,5,0)),Z65)))))))))/IF(AND($D65=2,'ראשי-פרטים כלליים וריכוז הוצאות'!$D$66&lt;&gt;4),1.2,1)</f>
        <v>0</v>
      </c>
      <c r="AC65" s="224"/>
      <c r="AD65" s="225"/>
      <c r="AE65" s="222"/>
      <c r="AF65" s="226"/>
      <c r="AG65" s="187">
        <f t="shared" si="4"/>
        <v>0</v>
      </c>
      <c r="AH65" s="15">
        <f>+(IF(OR($B65=0,$C65=0,$D65=0,$AC$2&gt;$ES$1),0,IF(OR(AC65=0,AE65=0,AF65=0),0,MIN((VLOOKUP($D65,$A$234:$C$241,3,0))*(IF($D65=6,AF65,AE65))*((MIN((VLOOKUP($D65,$A$234:$E$241,5,0)),(IF($D65=6,AE65,AF65))))),MIN((VLOOKUP($D65,$A$234:$C$241,3,0)),(AC65+AD65))*(IF($D65=6,AF65,((MIN((VLOOKUP($D65,$A$234:$E$241,5,0)),AF65)))))))))/IF(AND($D65=2,'ראשי-פרטים כלליים וריכוז הוצאות'!$D$66&lt;&gt;4),1.2,1)</f>
        <v>0</v>
      </c>
      <c r="AI65" s="227"/>
      <c r="AJ65" s="228"/>
      <c r="AK65" s="222"/>
      <c r="AL65" s="226"/>
      <c r="AM65" s="187">
        <f t="shared" si="5"/>
        <v>0</v>
      </c>
      <c r="AN65" s="15">
        <f>+(IF(OR($B65=0,$C65=0,$D65=0,$AI$2&gt;$ES$1),0,IF(OR(AI65=0,AK65=0,AL65=0),0,MIN((VLOOKUP($D65,$A$234:$C$241,3,0))*(IF($D65=6,AL65,AK65))*((MIN((VLOOKUP($D65,$A$234:$E$241,5,0)),(IF($D65=6,AK65,AL65))))),MIN((VLOOKUP($D65,$A$234:$C$241,3,0)),(AI65+AJ65))*(IF($D65=6,AL65,((MIN((VLOOKUP($D65,$A$234:$E$241,5,0)),AL65)))))))))/IF(AND($D65=2,'ראשי-פרטים כלליים וריכוז הוצאות'!$D$66&lt;&gt;4),1.2,1)</f>
        <v>0</v>
      </c>
      <c r="AO65" s="220"/>
      <c r="AP65" s="221"/>
      <c r="AQ65" s="222"/>
      <c r="AR65" s="226"/>
      <c r="AS65" s="187">
        <f t="shared" si="6"/>
        <v>0</v>
      </c>
      <c r="AT65" s="15">
        <f>+(IF(OR($B65=0,$C65=0,$D65=0,$AO$2&gt;$ES$1),0,IF(OR(AO65=0,AQ65=0,AR65=0),0,MIN((VLOOKUP($D65,$A$234:$C$241,3,0))*(IF($D65=6,AR65,AQ65))*((MIN((VLOOKUP($D65,$A$234:$E$241,5,0)),(IF($D65=6,AQ65,AR65))))),MIN((VLOOKUP($D65,$A$234:$C$241,3,0)),(AO65+AP65))*(IF($D65=6,AR65,((MIN((VLOOKUP($D65,$A$234:$E$241,5,0)),AR65)))))))))/IF(AND($D65=2,'ראשי-פרטים כלליים וריכוז הוצאות'!$D$66&lt;&gt;4),1.2,1)</f>
        <v>0</v>
      </c>
      <c r="AU65" s="224"/>
      <c r="AV65" s="225"/>
      <c r="AW65" s="222"/>
      <c r="AX65" s="226"/>
      <c r="AY65" s="187">
        <f t="shared" si="7"/>
        <v>0</v>
      </c>
      <c r="AZ65" s="15">
        <f>+(IF(OR($B65=0,$C65=0,$D65=0,$AU$2&gt;$ES$1),0,IF(OR(AU65=0,AW65=0,AX65=0),0,MIN((VLOOKUP($D65,$A$234:$C$241,3,0))*(IF($D65=6,AX65,AW65))*((MIN((VLOOKUP($D65,$A$234:$E$241,5,0)),(IF($D65=6,AW65,AX65))))),MIN((VLOOKUP($D65,$A$234:$C$241,3,0)),(AU65+AV65))*(IF($D65=6,AX65,((MIN((VLOOKUP($D65,$A$234:$E$241,5,0)),AX65)))))))))/IF(AND($D65=2,'ראשי-פרטים כלליים וריכוז הוצאות'!$D$66&lt;&gt;4),1.2,1)</f>
        <v>0</v>
      </c>
      <c r="BA65" s="227"/>
      <c r="BB65" s="228"/>
      <c r="BC65" s="222"/>
      <c r="BD65" s="226"/>
      <c r="BE65" s="187">
        <f t="shared" si="8"/>
        <v>0</v>
      </c>
      <c r="BF65" s="15">
        <f>+(IF(OR($B65=0,$C65=0,$D65=0,$BA$2&gt;$ES$1),0,IF(OR(BA65=0,BC65=0,BD65=0),0,MIN((VLOOKUP($D65,$A$234:$C$241,3,0))*(IF($D65=6,BD65,BC65))*((MIN((VLOOKUP($D65,$A$234:$E$241,5,0)),(IF($D65=6,BC65,BD65))))),MIN((VLOOKUP($D65,$A$234:$C$241,3,0)),(BA65+BB65))*(IF($D65=6,BD65,((MIN((VLOOKUP($D65,$A$234:$E$241,5,0)),BD65)))))))))/IF(AND($D65=2,'ראשי-פרטים כלליים וריכוז הוצאות'!$D$66&lt;&gt;4),1.2,1)</f>
        <v>0</v>
      </c>
      <c r="BG65" s="227"/>
      <c r="BH65" s="228"/>
      <c r="BI65" s="222"/>
      <c r="BJ65" s="226"/>
      <c r="BK65" s="187">
        <f t="shared" si="9"/>
        <v>0</v>
      </c>
      <c r="BL65" s="15">
        <f>+(IF(OR($B65=0,$C65=0,$D65=0,$BG$2&gt;$ES$1),0,IF(OR(BG65=0,BI65=0,BJ65=0),0,MIN((VLOOKUP($D65,$A$234:$C$241,3,0))*(IF($D65=6,BJ65,BI65))*((MIN((VLOOKUP($D65,$A$234:$E$241,5,0)),(IF($D65=6,BI65,BJ65))))),MIN((VLOOKUP($D65,$A$234:$C$241,3,0)),(BG65+BH65))*(IF($D65=6,BJ65,((MIN((VLOOKUP($D65,$A$234:$E$241,5,0)),BJ65)))))))))/IF(AND($D65=2,'ראשי-פרטים כלליים וריכוז הוצאות'!$D$66&lt;&gt;4),1.2,1)</f>
        <v>0</v>
      </c>
      <c r="BM65" s="227"/>
      <c r="BN65" s="228"/>
      <c r="BO65" s="222"/>
      <c r="BP65" s="226"/>
      <c r="BQ65" s="187">
        <f t="shared" si="10"/>
        <v>0</v>
      </c>
      <c r="BR65" s="15">
        <f>+(IF(OR($B65=0,$C65=0,$D65=0,$BM$2&gt;$ES$1),0,IF(OR(BM65=0,BO65=0,BP65=0),0,MIN((VLOOKUP($D65,$A$234:$C$241,3,0))*(IF($D65=6,BP65,BO65))*((MIN((VLOOKUP($D65,$A$234:$E$241,5,0)),(IF($D65=6,BO65,BP65))))),MIN((VLOOKUP($D65,$A$234:$C$241,3,0)),(BM65+BN65))*(IF($D65=6,BP65,((MIN((VLOOKUP($D65,$A$234:$E$241,5,0)),BP65)))))))))/IF(AND($D65=2,'ראשי-פרטים כלליים וריכוז הוצאות'!$D$66&lt;&gt;4),1.2,1)</f>
        <v>0</v>
      </c>
      <c r="BS65" s="227"/>
      <c r="BT65" s="228"/>
      <c r="BU65" s="222"/>
      <c r="BV65" s="226"/>
      <c r="BW65" s="187">
        <f t="shared" si="11"/>
        <v>0</v>
      </c>
      <c r="BX65" s="15">
        <f>+(IF(OR($B65=0,$C65=0,$D65=0,$BS$2&gt;$ES$1),0,IF(OR(BS65=0,BU65=0,BV65=0),0,MIN((VLOOKUP($D65,$A$234:$C$241,3,0))*(IF($D65=6,BV65,BU65))*((MIN((VLOOKUP($D65,$A$234:$E$241,5,0)),(IF($D65=6,BU65,BV65))))),MIN((VLOOKUP($D65,$A$234:$C$241,3,0)),(BS65+BT65))*(IF($D65=6,BV65,((MIN((VLOOKUP($D65,$A$234:$E$241,5,0)),BV65)))))))))/IF(AND($D65=2,'ראשי-פרטים כלליים וריכוז הוצאות'!$D$66&lt;&gt;4),1.2,1)</f>
        <v>0</v>
      </c>
      <c r="BY65" s="227"/>
      <c r="BZ65" s="228"/>
      <c r="CA65" s="222"/>
      <c r="CB65" s="226"/>
      <c r="CC65" s="187">
        <f t="shared" si="12"/>
        <v>0</v>
      </c>
      <c r="CD65" s="15">
        <f>+(IF(OR($B65=0,$C65=0,$D65=0,$BY$2&gt;$ES$1),0,IF(OR(BY65=0,CA65=0,CB65=0),0,MIN((VLOOKUP($D65,$A$234:$C$241,3,0))*(IF($D65=6,CB65,CA65))*((MIN((VLOOKUP($D65,$A$234:$E$241,5,0)),(IF($D65=6,CA65,CB65))))),MIN((VLOOKUP($D65,$A$234:$C$241,3,0)),(BY65+BZ65))*(IF($D65=6,CB65,((MIN((VLOOKUP($D65,$A$234:$E$241,5,0)),CB65)))))))))/IF(AND($D65=2,'ראשי-פרטים כלליים וריכוז הוצאות'!$D$66&lt;&gt;4),1.2,1)</f>
        <v>0</v>
      </c>
      <c r="CE65" s="227"/>
      <c r="CF65" s="228"/>
      <c r="CG65" s="222"/>
      <c r="CH65" s="226"/>
      <c r="CI65" s="187">
        <f t="shared" si="13"/>
        <v>0</v>
      </c>
      <c r="CJ65" s="15">
        <f>+(IF(OR($B65=0,$C65=0,$D65=0,$CE$2&gt;$ES$1),0,IF(OR(CE65=0,CG65=0,CH65=0),0,MIN((VLOOKUP($D65,$A$234:$C$241,3,0))*(IF($D65=6,CH65,CG65))*((MIN((VLOOKUP($D65,$A$234:$E$241,5,0)),(IF($D65=6,CG65,CH65))))),MIN((VLOOKUP($D65,$A$234:$C$241,3,0)),(CE65+CF65))*(IF($D65=6,CH65,((MIN((VLOOKUP($D65,$A$234:$E$241,5,0)),CH65)))))))))/IF(AND($D65=2,'ראשי-פרטים כלליים וריכוז הוצאות'!$D$66&lt;&gt;4),1.2,1)</f>
        <v>0</v>
      </c>
      <c r="CK65" s="227"/>
      <c r="CL65" s="228"/>
      <c r="CM65" s="222"/>
      <c r="CN65" s="226"/>
      <c r="CO65" s="187">
        <f t="shared" si="14"/>
        <v>0</v>
      </c>
      <c r="CP65" s="15">
        <f>+(IF(OR($B65=0,$C65=0,$D65=0,$CK$2&gt;$ES$1),0,IF(OR(CK65=0,CM65=0,CN65=0),0,MIN((VLOOKUP($D65,$A$234:$C$241,3,0))*(IF($D65=6,CN65,CM65))*((MIN((VLOOKUP($D65,$A$234:$E$241,5,0)),(IF($D65=6,CM65,CN65))))),MIN((VLOOKUP($D65,$A$234:$C$241,3,0)),(CK65+CL65))*(IF($D65=6,CN65,((MIN((VLOOKUP($D65,$A$234:$E$241,5,0)),CN65)))))))))/IF(AND($D65=2,'ראשי-פרטים כלליים וריכוז הוצאות'!$D$66&lt;&gt;4),1.2,1)</f>
        <v>0</v>
      </c>
      <c r="CQ65" s="227"/>
      <c r="CR65" s="228"/>
      <c r="CS65" s="222"/>
      <c r="CT65" s="226"/>
      <c r="CU65" s="187">
        <f t="shared" si="15"/>
        <v>0</v>
      </c>
      <c r="CV65" s="15">
        <f>+(IF(OR($B65=0,$C65=0,$D65=0,$CQ$2&gt;$ES$1),0,IF(OR(CQ65=0,CS65=0,CT65=0),0,MIN((VLOOKUP($D65,$A$234:$C$241,3,0))*(IF($D65=6,CT65,CS65))*((MIN((VLOOKUP($D65,$A$234:$E$241,5,0)),(IF($D65=6,CS65,CT65))))),MIN((VLOOKUP($D65,$A$234:$C$241,3,0)),(CQ65+CR65))*(IF($D65=6,CT65,((MIN((VLOOKUP($D65,$A$234:$E$241,5,0)),CT65)))))))))/IF(AND($D65=2,'ראשי-פרטים כלליים וריכוז הוצאות'!$D$66&lt;&gt;4),1.2,1)</f>
        <v>0</v>
      </c>
      <c r="CW65" s="227"/>
      <c r="CX65" s="228"/>
      <c r="CY65" s="222"/>
      <c r="CZ65" s="226"/>
      <c r="DA65" s="187">
        <f t="shared" si="16"/>
        <v>0</v>
      </c>
      <c r="DB65" s="15">
        <f>+(IF(OR($B65=0,$C65=0,$D65=0,$CW$2&gt;$ES$1),0,IF(OR(CW65=0,CY65=0,CZ65=0),0,MIN((VLOOKUP($D65,$A$234:$C$241,3,0))*(IF($D65=6,CZ65,CY65))*((MIN((VLOOKUP($D65,$A$234:$E$241,5,0)),(IF($D65=6,CY65,CZ65))))),MIN((VLOOKUP($D65,$A$234:$C$241,3,0)),(CW65+CX65))*(IF($D65=6,CZ65,((MIN((VLOOKUP($D65,$A$234:$E$241,5,0)),CZ65)))))))))/IF(AND($D65=2,'ראשי-פרטים כלליים וריכוז הוצאות'!$D$66&lt;&gt;4),1.2,1)</f>
        <v>0</v>
      </c>
      <c r="DC65" s="227"/>
      <c r="DD65" s="228"/>
      <c r="DE65" s="222"/>
      <c r="DF65" s="226"/>
      <c r="DG65" s="187">
        <f t="shared" si="17"/>
        <v>0</v>
      </c>
      <c r="DH65" s="15">
        <f>+(IF(OR($B65=0,$C65=0,$D65=0,$DC$2&gt;$ES$1),0,IF(OR(DC65=0,DE65=0,DF65=0),0,MIN((VLOOKUP($D65,$A$234:$C$241,3,0))*(IF($D65=6,DF65,DE65))*((MIN((VLOOKUP($D65,$A$234:$E$241,5,0)),(IF($D65=6,DE65,DF65))))),MIN((VLOOKUP($D65,$A$234:$C$241,3,0)),(DC65+DD65))*(IF($D65=6,DF65,((MIN((VLOOKUP($D65,$A$234:$E$241,5,0)),DF65)))))))))/IF(AND($D65=2,'ראשי-פרטים כלליים וריכוז הוצאות'!$D$66&lt;&gt;4),1.2,1)</f>
        <v>0</v>
      </c>
      <c r="DI65" s="227"/>
      <c r="DJ65" s="228"/>
      <c r="DK65" s="222"/>
      <c r="DL65" s="226"/>
      <c r="DM65" s="187">
        <f t="shared" si="18"/>
        <v>0</v>
      </c>
      <c r="DN65" s="15">
        <f>+(IF(OR($B65=0,$C65=0,$D65=0,$DC$2&gt;$ES$1),0,IF(OR(DI65=0,DK65=0,DL65=0),0,MIN((VLOOKUP($D65,$A$234:$C$241,3,0))*(IF($D65=6,DL65,DK65))*((MIN((VLOOKUP($D65,$A$234:$E$241,5,0)),(IF($D65=6,DK65,DL65))))),MIN((VLOOKUP($D65,$A$234:$C$241,3,0)),(DI65+DJ65))*(IF($D65=6,DL65,((MIN((VLOOKUP($D65,$A$234:$E$241,5,0)),DL65)))))))))/IF(AND($D65=2,'ראשי-פרטים כלליים וריכוז הוצאות'!$D$66&lt;&gt;4),1.2,1)</f>
        <v>0</v>
      </c>
      <c r="DO65" s="227"/>
      <c r="DP65" s="228"/>
      <c r="DQ65" s="222"/>
      <c r="DR65" s="226"/>
      <c r="DS65" s="187">
        <f t="shared" si="19"/>
        <v>0</v>
      </c>
      <c r="DT65" s="15">
        <f>+(IF(OR($B65=0,$C65=0,$D65=0,$DC$2&gt;$ES$1),0,IF(OR(DO65=0,DQ65=0,DR65=0),0,MIN((VLOOKUP($D65,$A$234:$C$241,3,0))*(IF($D65=6,DR65,DQ65))*((MIN((VLOOKUP($D65,$A$234:$E$241,5,0)),(IF($D65=6,DQ65,DR65))))),MIN((VLOOKUP($D65,$A$234:$C$241,3,0)),(DO65+DP65))*(IF($D65=6,DR65,((MIN((VLOOKUP($D65,$A$234:$E$241,5,0)),DR65)))))))))/IF(AND($D65=2,'ראשי-פרטים כלליים וריכוז הוצאות'!$D$66&lt;&gt;4),1.2,1)</f>
        <v>0</v>
      </c>
      <c r="DU65" s="227"/>
      <c r="DV65" s="228"/>
      <c r="DW65" s="222"/>
      <c r="DX65" s="226"/>
      <c r="DY65" s="187">
        <f t="shared" si="20"/>
        <v>0</v>
      </c>
      <c r="DZ65" s="15">
        <f>+(IF(OR($B65=0,$C65=0,$D65=0,$DC$2&gt;$ES$1),0,IF(OR(DU65=0,DW65=0,DX65=0),0,MIN((VLOOKUP($D65,$A$234:$C$241,3,0))*(IF($D65=6,DX65,DW65))*((MIN((VLOOKUP($D65,$A$234:$E$241,5,0)),(IF($D65=6,DW65,DX65))))),MIN((VLOOKUP($D65,$A$234:$C$241,3,0)),(DU65+DV65))*(IF($D65=6,DX65,((MIN((VLOOKUP($D65,$A$234:$E$241,5,0)),DX65)))))))))/IF(AND($D65=2,'ראשי-פרטים כלליים וריכוז הוצאות'!$D$66&lt;&gt;4),1.2,1)</f>
        <v>0</v>
      </c>
      <c r="EA65" s="227"/>
      <c r="EB65" s="228"/>
      <c r="EC65" s="222"/>
      <c r="ED65" s="226"/>
      <c r="EE65" s="187">
        <f t="shared" si="21"/>
        <v>0</v>
      </c>
      <c r="EF65" s="15">
        <f>+(IF(OR($B65=0,$C65=0,$D65=0,$DC$2&gt;$ES$1),0,IF(OR(EA65=0,EC65=0,ED65=0),0,MIN((VLOOKUP($D65,$A$234:$C$241,3,0))*(IF($D65=6,ED65,EC65))*((MIN((VLOOKUP($D65,$A$234:$E$241,5,0)),(IF($D65=6,EC65,ED65))))),MIN((VLOOKUP($D65,$A$234:$C$241,3,0)),(EA65+EB65))*(IF($D65=6,ED65,((MIN((VLOOKUP($D65,$A$234:$E$241,5,0)),ED65)))))))))/IF(AND($D65=2,'ראשי-פרטים כלליים וריכוז הוצאות'!$D$66&lt;&gt;4),1.2,1)</f>
        <v>0</v>
      </c>
      <c r="EG65" s="227"/>
      <c r="EH65" s="228"/>
      <c r="EI65" s="222"/>
      <c r="EJ65" s="226"/>
      <c r="EK65" s="187">
        <f t="shared" si="22"/>
        <v>0</v>
      </c>
      <c r="EL65" s="15">
        <f>+(IF(OR($B65=0,$C65=0,$D65=0,$DC$2&gt;$ES$1),0,IF(OR(EG65=0,EI65=0,EJ65=0),0,MIN((VLOOKUP($D65,$A$234:$C$241,3,0))*(IF($D65=6,EJ65,EI65))*((MIN((VLOOKUP($D65,$A$234:$E$241,5,0)),(IF($D65=6,EI65,EJ65))))),MIN((VLOOKUP($D65,$A$234:$C$241,3,0)),(EG65+EH65))*(IF($D65=6,EJ65,((MIN((VLOOKUP($D65,$A$234:$E$241,5,0)),EJ65)))))))))/IF(AND($D65=2,'ראשי-פרטים כלליים וריכוז הוצאות'!$D$66&lt;&gt;4),1.2,1)</f>
        <v>0</v>
      </c>
      <c r="EM65" s="227"/>
      <c r="EN65" s="228"/>
      <c r="EO65" s="222"/>
      <c r="EP65" s="226"/>
      <c r="EQ65" s="187">
        <f t="shared" si="23"/>
        <v>0</v>
      </c>
      <c r="ER65" s="15">
        <f>+(IF(OR($B65=0,$C65=0,$D65=0,$DC$2&gt;$ES$1),0,IF(OR(EM65=0,EO65=0,EP65=0),0,MIN((VLOOKUP($D65,$A$234:$C$241,3,0))*(IF($D65=6,EP65,EO65))*((MIN((VLOOKUP($D65,$A$234:$E$241,5,0)),(IF($D65=6,EO65,EP65))))),MIN((VLOOKUP($D65,$A$234:$C$241,3,0)),(EM65+EN65))*(IF($D65=6,EP65,((MIN((VLOOKUP($D65,$A$234:$E$241,5,0)),EP65)))))))))/IF(AND($D65=2,'ראשי-פרטים כלליים וריכוז הוצאות'!$D$66&lt;&gt;4),1.2,1)</f>
        <v>0</v>
      </c>
      <c r="ES65" s="62">
        <f t="shared" si="24"/>
        <v>0</v>
      </c>
      <c r="ET65" s="183">
        <f t="shared" si="25"/>
        <v>9.9999999999999995E-7</v>
      </c>
      <c r="EU65" s="184">
        <f t="shared" si="26"/>
        <v>0</v>
      </c>
      <c r="EV65" s="62">
        <f t="shared" si="27"/>
        <v>0</v>
      </c>
      <c r="EW65" s="62">
        <v>0</v>
      </c>
      <c r="EX65" s="15">
        <f t="shared" si="28"/>
        <v>0</v>
      </c>
      <c r="EY65" s="219"/>
      <c r="EZ65" s="62">
        <f>MIN(EX65+EY65*ET65*ES65/$FA$1/IF(AND($D65=2,'ראשי-פרטים כלליים וריכוז הוצאות'!$D$66&lt;&gt;4),1.2,1),IF($D65&gt;0,VLOOKUP($D65,$A$234:$C$241,3,0)*12*EU65,0))</f>
        <v>0</v>
      </c>
      <c r="FA65" s="229"/>
      <c r="FB65" s="293">
        <f t="shared" si="29"/>
        <v>0</v>
      </c>
      <c r="FC65" s="296">
        <f t="shared" si="36"/>
        <v>0</v>
      </c>
      <c r="FD65" s="62">
        <f t="shared" si="37"/>
        <v>0</v>
      </c>
      <c r="FE65" s="62">
        <f t="shared" si="38"/>
        <v>0</v>
      </c>
      <c r="FF65" s="184">
        <f t="shared" si="39"/>
        <v>0</v>
      </c>
      <c r="FG65" s="62">
        <f t="shared" si="40"/>
        <v>0</v>
      </c>
      <c r="FH65" s="62">
        <f t="shared" si="41"/>
        <v>0</v>
      </c>
      <c r="FI65" s="274"/>
      <c r="FJ65" s="274"/>
      <c r="FK65" s="297"/>
    </row>
    <row r="66" spans="1:167" s="6" customFormat="1" ht="24" customHeight="1" x14ac:dyDescent="0.2">
      <c r="A66" s="112">
        <v>63</v>
      </c>
      <c r="B66" s="229"/>
      <c r="C66" s="229"/>
      <c r="D66" s="230"/>
      <c r="E66" s="220"/>
      <c r="F66" s="221"/>
      <c r="G66" s="222"/>
      <c r="H66" s="223"/>
      <c r="I66" s="187">
        <f t="shared" si="0"/>
        <v>0</v>
      </c>
      <c r="J66" s="15">
        <f>(IF(OR($B66=0,$C66=0,$D66=0,$E$2&gt;$ES$1),0,IF(OR($E66=0,$G66=0,$H66=0),0,MIN((VLOOKUP($D66,$A$234:$C$241,3,0))*(IF($D66=6,$H66,$G66))*((MIN((VLOOKUP($D66,$A$234:$E$241,5,0)),(IF($D66=6,$G66,$H66))))),MIN((VLOOKUP($D66,$A$234:$C$241,3,0)),($E66+$F66))*(IF($D66=6,$H66,((MIN((VLOOKUP($D66,$A$234:$E$241,5,0)),$H66)))))))))/IF(AND($D66=2,'ראשי-פרטים כלליים וריכוז הוצאות'!$D$66&lt;&gt;4),1.2,1)</f>
        <v>0</v>
      </c>
      <c r="K66" s="224"/>
      <c r="L66" s="225"/>
      <c r="M66" s="222"/>
      <c r="N66" s="226"/>
      <c r="O66" s="187">
        <f t="shared" si="1"/>
        <v>0</v>
      </c>
      <c r="P66" s="15">
        <f>+(IF(OR($B66=0,$C66=0,$D66=0,$K$2&gt;$ES$1),0,IF(OR($K66=0,$M66=0,$N66=0),0,MIN((VLOOKUP($D66,$A$234:$C$241,3,0))*(IF($D66=6,$N66,$M66))*((MIN((VLOOKUP($D66,$A$234:$E$241,5,0)),(IF($D66=6,$M66,$N66))))),MIN((VLOOKUP($D66,$A$234:$C$241,3,0)),($K66+$L66))*(IF($D66=6,$N66,((MIN((VLOOKUP($D66,$A$234:$E$241,5,0)),$N66)))))))))/IF(AND($D66=2,'ראשי-פרטים כלליים וריכוז הוצאות'!$D$66&lt;&gt;4),1.2,1)</f>
        <v>0</v>
      </c>
      <c r="Q66" s="227"/>
      <c r="R66" s="228"/>
      <c r="S66" s="222"/>
      <c r="T66" s="226"/>
      <c r="U66" s="187">
        <f t="shared" si="2"/>
        <v>0</v>
      </c>
      <c r="V66" s="15">
        <f>+(IF(OR($B66=0,$C66=0,$D66=0,$Q$2&gt;$ES$1),0,IF(OR(Q66=0,S66=0,T66=0),0,MIN((VLOOKUP($D66,$A$234:$C$241,3,0))*(IF($D66=6,T66,S66))*((MIN((VLOOKUP($D66,$A$234:$E$241,5,0)),(IF($D66=6,S66,T66))))),MIN((VLOOKUP($D66,$A$234:$C$241,3,0)),(Q66+R66))*(IF($D66=6,T66,((MIN((VLOOKUP($D66,$A$234:$E$241,5,0)),T66)))))))))/IF(AND($D66=2,'ראשי-פרטים כלליים וריכוז הוצאות'!$D$66&lt;&gt;4),1.2,1)</f>
        <v>0</v>
      </c>
      <c r="W66" s="220"/>
      <c r="X66" s="221"/>
      <c r="Y66" s="222"/>
      <c r="Z66" s="226"/>
      <c r="AA66" s="187">
        <f t="shared" si="3"/>
        <v>0</v>
      </c>
      <c r="AB66" s="15">
        <f>+(IF(OR($B66=0,$C66=0,$D66=0,$W$2&gt;$ES$1),0,IF(OR(W66=0,Y66=0,Z66=0),0,MIN((VLOOKUP($D66,$A$234:$C$241,3,0))*(IF($D66=6,Z66,Y66))*((MIN((VLOOKUP($D66,$A$234:$E$241,5,0)),(IF($D66=6,Y66,Z66))))),MIN((VLOOKUP($D66,$A$234:$C$241,3,0)),(W66+X66))*(IF($D66=6,Z66,((MIN((VLOOKUP($D66,$A$234:$E$241,5,0)),Z66)))))))))/IF(AND($D66=2,'ראשי-פרטים כלליים וריכוז הוצאות'!$D$66&lt;&gt;4),1.2,1)</f>
        <v>0</v>
      </c>
      <c r="AC66" s="224"/>
      <c r="AD66" s="225"/>
      <c r="AE66" s="222"/>
      <c r="AF66" s="226"/>
      <c r="AG66" s="187">
        <f t="shared" si="4"/>
        <v>0</v>
      </c>
      <c r="AH66" s="15">
        <f>+(IF(OR($B66=0,$C66=0,$D66=0,$AC$2&gt;$ES$1),0,IF(OR(AC66=0,AE66=0,AF66=0),0,MIN((VLOOKUP($D66,$A$234:$C$241,3,0))*(IF($D66=6,AF66,AE66))*((MIN((VLOOKUP($D66,$A$234:$E$241,5,0)),(IF($D66=6,AE66,AF66))))),MIN((VLOOKUP($D66,$A$234:$C$241,3,0)),(AC66+AD66))*(IF($D66=6,AF66,((MIN((VLOOKUP($D66,$A$234:$E$241,5,0)),AF66)))))))))/IF(AND($D66=2,'ראשי-פרטים כלליים וריכוז הוצאות'!$D$66&lt;&gt;4),1.2,1)</f>
        <v>0</v>
      </c>
      <c r="AI66" s="227"/>
      <c r="AJ66" s="228"/>
      <c r="AK66" s="222"/>
      <c r="AL66" s="226"/>
      <c r="AM66" s="187">
        <f t="shared" si="5"/>
        <v>0</v>
      </c>
      <c r="AN66" s="15">
        <f>+(IF(OR($B66=0,$C66=0,$D66=0,$AI$2&gt;$ES$1),0,IF(OR(AI66=0,AK66=0,AL66=0),0,MIN((VLOOKUP($D66,$A$234:$C$241,3,0))*(IF($D66=6,AL66,AK66))*((MIN((VLOOKUP($D66,$A$234:$E$241,5,0)),(IF($D66=6,AK66,AL66))))),MIN((VLOOKUP($D66,$A$234:$C$241,3,0)),(AI66+AJ66))*(IF($D66=6,AL66,((MIN((VLOOKUP($D66,$A$234:$E$241,5,0)),AL66)))))))))/IF(AND($D66=2,'ראשי-פרטים כלליים וריכוז הוצאות'!$D$66&lt;&gt;4),1.2,1)</f>
        <v>0</v>
      </c>
      <c r="AO66" s="220"/>
      <c r="AP66" s="221"/>
      <c r="AQ66" s="222"/>
      <c r="AR66" s="226"/>
      <c r="AS66" s="187">
        <f t="shared" si="6"/>
        <v>0</v>
      </c>
      <c r="AT66" s="15">
        <f>+(IF(OR($B66=0,$C66=0,$D66=0,$AO$2&gt;$ES$1),0,IF(OR(AO66=0,AQ66=0,AR66=0),0,MIN((VLOOKUP($D66,$A$234:$C$241,3,0))*(IF($D66=6,AR66,AQ66))*((MIN((VLOOKUP($D66,$A$234:$E$241,5,0)),(IF($D66=6,AQ66,AR66))))),MIN((VLOOKUP($D66,$A$234:$C$241,3,0)),(AO66+AP66))*(IF($D66=6,AR66,((MIN((VLOOKUP($D66,$A$234:$E$241,5,0)),AR66)))))))))/IF(AND($D66=2,'ראשי-פרטים כלליים וריכוז הוצאות'!$D$66&lt;&gt;4),1.2,1)</f>
        <v>0</v>
      </c>
      <c r="AU66" s="224"/>
      <c r="AV66" s="225"/>
      <c r="AW66" s="222"/>
      <c r="AX66" s="226"/>
      <c r="AY66" s="187">
        <f t="shared" si="7"/>
        <v>0</v>
      </c>
      <c r="AZ66" s="15">
        <f>+(IF(OR($B66=0,$C66=0,$D66=0,$AU$2&gt;$ES$1),0,IF(OR(AU66=0,AW66=0,AX66=0),0,MIN((VLOOKUP($D66,$A$234:$C$241,3,0))*(IF($D66=6,AX66,AW66))*((MIN((VLOOKUP($D66,$A$234:$E$241,5,0)),(IF($D66=6,AW66,AX66))))),MIN((VLOOKUP($D66,$A$234:$C$241,3,0)),(AU66+AV66))*(IF($D66=6,AX66,((MIN((VLOOKUP($D66,$A$234:$E$241,5,0)),AX66)))))))))/IF(AND($D66=2,'ראשי-פרטים כלליים וריכוז הוצאות'!$D$66&lt;&gt;4),1.2,1)</f>
        <v>0</v>
      </c>
      <c r="BA66" s="227"/>
      <c r="BB66" s="228"/>
      <c r="BC66" s="222"/>
      <c r="BD66" s="226"/>
      <c r="BE66" s="187">
        <f t="shared" si="8"/>
        <v>0</v>
      </c>
      <c r="BF66" s="15">
        <f>+(IF(OR($B66=0,$C66=0,$D66=0,$BA$2&gt;$ES$1),0,IF(OR(BA66=0,BC66=0,BD66=0),0,MIN((VLOOKUP($D66,$A$234:$C$241,3,0))*(IF($D66=6,BD66,BC66))*((MIN((VLOOKUP($D66,$A$234:$E$241,5,0)),(IF($D66=6,BC66,BD66))))),MIN((VLOOKUP($D66,$A$234:$C$241,3,0)),(BA66+BB66))*(IF($D66=6,BD66,((MIN((VLOOKUP($D66,$A$234:$E$241,5,0)),BD66)))))))))/IF(AND($D66=2,'ראשי-פרטים כלליים וריכוז הוצאות'!$D$66&lt;&gt;4),1.2,1)</f>
        <v>0</v>
      </c>
      <c r="BG66" s="227"/>
      <c r="BH66" s="228"/>
      <c r="BI66" s="222"/>
      <c r="BJ66" s="226"/>
      <c r="BK66" s="187">
        <f t="shared" si="9"/>
        <v>0</v>
      </c>
      <c r="BL66" s="15">
        <f>+(IF(OR($B66=0,$C66=0,$D66=0,$BG$2&gt;$ES$1),0,IF(OR(BG66=0,BI66=0,BJ66=0),0,MIN((VLOOKUP($D66,$A$234:$C$241,3,0))*(IF($D66=6,BJ66,BI66))*((MIN((VLOOKUP($D66,$A$234:$E$241,5,0)),(IF($D66=6,BI66,BJ66))))),MIN((VLOOKUP($D66,$A$234:$C$241,3,0)),(BG66+BH66))*(IF($D66=6,BJ66,((MIN((VLOOKUP($D66,$A$234:$E$241,5,0)),BJ66)))))))))/IF(AND($D66=2,'ראשי-פרטים כלליים וריכוז הוצאות'!$D$66&lt;&gt;4),1.2,1)</f>
        <v>0</v>
      </c>
      <c r="BM66" s="227"/>
      <c r="BN66" s="228"/>
      <c r="BO66" s="222"/>
      <c r="BP66" s="226"/>
      <c r="BQ66" s="187">
        <f t="shared" si="10"/>
        <v>0</v>
      </c>
      <c r="BR66" s="15">
        <f>+(IF(OR($B66=0,$C66=0,$D66=0,$BM$2&gt;$ES$1),0,IF(OR(BM66=0,BO66=0,BP66=0),0,MIN((VLOOKUP($D66,$A$234:$C$241,3,0))*(IF($D66=6,BP66,BO66))*((MIN((VLOOKUP($D66,$A$234:$E$241,5,0)),(IF($D66=6,BO66,BP66))))),MIN((VLOOKUP($D66,$A$234:$C$241,3,0)),(BM66+BN66))*(IF($D66=6,BP66,((MIN((VLOOKUP($D66,$A$234:$E$241,5,0)),BP66)))))))))/IF(AND($D66=2,'ראשי-פרטים כלליים וריכוז הוצאות'!$D$66&lt;&gt;4),1.2,1)</f>
        <v>0</v>
      </c>
      <c r="BS66" s="227"/>
      <c r="BT66" s="228"/>
      <c r="BU66" s="222"/>
      <c r="BV66" s="226"/>
      <c r="BW66" s="187">
        <f t="shared" si="11"/>
        <v>0</v>
      </c>
      <c r="BX66" s="15">
        <f>+(IF(OR($B66=0,$C66=0,$D66=0,$BS$2&gt;$ES$1),0,IF(OR(BS66=0,BU66=0,BV66=0),0,MIN((VLOOKUP($D66,$A$234:$C$241,3,0))*(IF($D66=6,BV66,BU66))*((MIN((VLOOKUP($D66,$A$234:$E$241,5,0)),(IF($D66=6,BU66,BV66))))),MIN((VLOOKUP($D66,$A$234:$C$241,3,0)),(BS66+BT66))*(IF($D66=6,BV66,((MIN((VLOOKUP($D66,$A$234:$E$241,5,0)),BV66)))))))))/IF(AND($D66=2,'ראשי-פרטים כלליים וריכוז הוצאות'!$D$66&lt;&gt;4),1.2,1)</f>
        <v>0</v>
      </c>
      <c r="BY66" s="227"/>
      <c r="BZ66" s="228"/>
      <c r="CA66" s="222"/>
      <c r="CB66" s="226"/>
      <c r="CC66" s="187">
        <f t="shared" si="12"/>
        <v>0</v>
      </c>
      <c r="CD66" s="15">
        <f>+(IF(OR($B66=0,$C66=0,$D66=0,$BY$2&gt;$ES$1),0,IF(OR(BY66=0,CA66=0,CB66=0),0,MIN((VLOOKUP($D66,$A$234:$C$241,3,0))*(IF($D66=6,CB66,CA66))*((MIN((VLOOKUP($D66,$A$234:$E$241,5,0)),(IF($D66=6,CA66,CB66))))),MIN((VLOOKUP($D66,$A$234:$C$241,3,0)),(BY66+BZ66))*(IF($D66=6,CB66,((MIN((VLOOKUP($D66,$A$234:$E$241,5,0)),CB66)))))))))/IF(AND($D66=2,'ראשי-פרטים כלליים וריכוז הוצאות'!$D$66&lt;&gt;4),1.2,1)</f>
        <v>0</v>
      </c>
      <c r="CE66" s="227"/>
      <c r="CF66" s="228"/>
      <c r="CG66" s="222"/>
      <c r="CH66" s="226"/>
      <c r="CI66" s="187">
        <f t="shared" si="13"/>
        <v>0</v>
      </c>
      <c r="CJ66" s="15">
        <f>+(IF(OR($B66=0,$C66=0,$D66=0,$CE$2&gt;$ES$1),0,IF(OR(CE66=0,CG66=0,CH66=0),0,MIN((VLOOKUP($D66,$A$234:$C$241,3,0))*(IF($D66=6,CH66,CG66))*((MIN((VLOOKUP($D66,$A$234:$E$241,5,0)),(IF($D66=6,CG66,CH66))))),MIN((VLOOKUP($D66,$A$234:$C$241,3,0)),(CE66+CF66))*(IF($D66=6,CH66,((MIN((VLOOKUP($D66,$A$234:$E$241,5,0)),CH66)))))))))/IF(AND($D66=2,'ראשי-פרטים כלליים וריכוז הוצאות'!$D$66&lt;&gt;4),1.2,1)</f>
        <v>0</v>
      </c>
      <c r="CK66" s="227"/>
      <c r="CL66" s="228"/>
      <c r="CM66" s="222"/>
      <c r="CN66" s="226"/>
      <c r="CO66" s="187">
        <f t="shared" si="14"/>
        <v>0</v>
      </c>
      <c r="CP66" s="15">
        <f>+(IF(OR($B66=0,$C66=0,$D66=0,$CK$2&gt;$ES$1),0,IF(OR(CK66=0,CM66=0,CN66=0),0,MIN((VLOOKUP($D66,$A$234:$C$241,3,0))*(IF($D66=6,CN66,CM66))*((MIN((VLOOKUP($D66,$A$234:$E$241,5,0)),(IF($D66=6,CM66,CN66))))),MIN((VLOOKUP($D66,$A$234:$C$241,3,0)),(CK66+CL66))*(IF($D66=6,CN66,((MIN((VLOOKUP($D66,$A$234:$E$241,5,0)),CN66)))))))))/IF(AND($D66=2,'ראשי-פרטים כלליים וריכוז הוצאות'!$D$66&lt;&gt;4),1.2,1)</f>
        <v>0</v>
      </c>
      <c r="CQ66" s="227"/>
      <c r="CR66" s="228"/>
      <c r="CS66" s="222"/>
      <c r="CT66" s="226"/>
      <c r="CU66" s="187">
        <f t="shared" si="15"/>
        <v>0</v>
      </c>
      <c r="CV66" s="15">
        <f>+(IF(OR($B66=0,$C66=0,$D66=0,$CQ$2&gt;$ES$1),0,IF(OR(CQ66=0,CS66=0,CT66=0),0,MIN((VLOOKUP($D66,$A$234:$C$241,3,0))*(IF($D66=6,CT66,CS66))*((MIN((VLOOKUP($D66,$A$234:$E$241,5,0)),(IF($D66=6,CS66,CT66))))),MIN((VLOOKUP($D66,$A$234:$C$241,3,0)),(CQ66+CR66))*(IF($D66=6,CT66,((MIN((VLOOKUP($D66,$A$234:$E$241,5,0)),CT66)))))))))/IF(AND($D66=2,'ראשי-פרטים כלליים וריכוז הוצאות'!$D$66&lt;&gt;4),1.2,1)</f>
        <v>0</v>
      </c>
      <c r="CW66" s="227"/>
      <c r="CX66" s="228"/>
      <c r="CY66" s="222"/>
      <c r="CZ66" s="226"/>
      <c r="DA66" s="187">
        <f t="shared" si="16"/>
        <v>0</v>
      </c>
      <c r="DB66" s="15">
        <f>+(IF(OR($B66=0,$C66=0,$D66=0,$CW$2&gt;$ES$1),0,IF(OR(CW66=0,CY66=0,CZ66=0),0,MIN((VLOOKUP($D66,$A$234:$C$241,3,0))*(IF($D66=6,CZ66,CY66))*((MIN((VLOOKUP($D66,$A$234:$E$241,5,0)),(IF($D66=6,CY66,CZ66))))),MIN((VLOOKUP($D66,$A$234:$C$241,3,0)),(CW66+CX66))*(IF($D66=6,CZ66,((MIN((VLOOKUP($D66,$A$234:$E$241,5,0)),CZ66)))))))))/IF(AND($D66=2,'ראשי-פרטים כלליים וריכוז הוצאות'!$D$66&lt;&gt;4),1.2,1)</f>
        <v>0</v>
      </c>
      <c r="DC66" s="227"/>
      <c r="DD66" s="228"/>
      <c r="DE66" s="222"/>
      <c r="DF66" s="226"/>
      <c r="DG66" s="187">
        <f t="shared" si="17"/>
        <v>0</v>
      </c>
      <c r="DH66" s="15">
        <f>+(IF(OR($B66=0,$C66=0,$D66=0,$DC$2&gt;$ES$1),0,IF(OR(DC66=0,DE66=0,DF66=0),0,MIN((VLOOKUP($D66,$A$234:$C$241,3,0))*(IF($D66=6,DF66,DE66))*((MIN((VLOOKUP($D66,$A$234:$E$241,5,0)),(IF($D66=6,DE66,DF66))))),MIN((VLOOKUP($D66,$A$234:$C$241,3,0)),(DC66+DD66))*(IF($D66=6,DF66,((MIN((VLOOKUP($D66,$A$234:$E$241,5,0)),DF66)))))))))/IF(AND($D66=2,'ראשי-פרטים כלליים וריכוז הוצאות'!$D$66&lt;&gt;4),1.2,1)</f>
        <v>0</v>
      </c>
      <c r="DI66" s="227"/>
      <c r="DJ66" s="228"/>
      <c r="DK66" s="222"/>
      <c r="DL66" s="226"/>
      <c r="DM66" s="187">
        <f t="shared" si="18"/>
        <v>0</v>
      </c>
      <c r="DN66" s="15">
        <f>+(IF(OR($B66=0,$C66=0,$D66=0,$DC$2&gt;$ES$1),0,IF(OR(DI66=0,DK66=0,DL66=0),0,MIN((VLOOKUP($D66,$A$234:$C$241,3,0))*(IF($D66=6,DL66,DK66))*((MIN((VLOOKUP($D66,$A$234:$E$241,5,0)),(IF($D66=6,DK66,DL66))))),MIN((VLOOKUP($D66,$A$234:$C$241,3,0)),(DI66+DJ66))*(IF($D66=6,DL66,((MIN((VLOOKUP($D66,$A$234:$E$241,5,0)),DL66)))))))))/IF(AND($D66=2,'ראשי-פרטים כלליים וריכוז הוצאות'!$D$66&lt;&gt;4),1.2,1)</f>
        <v>0</v>
      </c>
      <c r="DO66" s="227"/>
      <c r="DP66" s="228"/>
      <c r="DQ66" s="222"/>
      <c r="DR66" s="226"/>
      <c r="DS66" s="187">
        <f t="shared" si="19"/>
        <v>0</v>
      </c>
      <c r="DT66" s="15">
        <f>+(IF(OR($B66=0,$C66=0,$D66=0,$DC$2&gt;$ES$1),0,IF(OR(DO66=0,DQ66=0,DR66=0),0,MIN((VLOOKUP($D66,$A$234:$C$241,3,0))*(IF($D66=6,DR66,DQ66))*((MIN((VLOOKUP($D66,$A$234:$E$241,5,0)),(IF($D66=6,DQ66,DR66))))),MIN((VLOOKUP($D66,$A$234:$C$241,3,0)),(DO66+DP66))*(IF($D66=6,DR66,((MIN((VLOOKUP($D66,$A$234:$E$241,5,0)),DR66)))))))))/IF(AND($D66=2,'ראשי-פרטים כלליים וריכוז הוצאות'!$D$66&lt;&gt;4),1.2,1)</f>
        <v>0</v>
      </c>
      <c r="DU66" s="227"/>
      <c r="DV66" s="228"/>
      <c r="DW66" s="222"/>
      <c r="DX66" s="226"/>
      <c r="DY66" s="187">
        <f t="shared" si="20"/>
        <v>0</v>
      </c>
      <c r="DZ66" s="15">
        <f>+(IF(OR($B66=0,$C66=0,$D66=0,$DC$2&gt;$ES$1),0,IF(OR(DU66=0,DW66=0,DX66=0),0,MIN((VLOOKUP($D66,$A$234:$C$241,3,0))*(IF($D66=6,DX66,DW66))*((MIN((VLOOKUP($D66,$A$234:$E$241,5,0)),(IF($D66=6,DW66,DX66))))),MIN((VLOOKUP($D66,$A$234:$C$241,3,0)),(DU66+DV66))*(IF($D66=6,DX66,((MIN((VLOOKUP($D66,$A$234:$E$241,5,0)),DX66)))))))))/IF(AND($D66=2,'ראשי-פרטים כלליים וריכוז הוצאות'!$D$66&lt;&gt;4),1.2,1)</f>
        <v>0</v>
      </c>
      <c r="EA66" s="227"/>
      <c r="EB66" s="228"/>
      <c r="EC66" s="222"/>
      <c r="ED66" s="226"/>
      <c r="EE66" s="187">
        <f t="shared" si="21"/>
        <v>0</v>
      </c>
      <c r="EF66" s="15">
        <f>+(IF(OR($B66=0,$C66=0,$D66=0,$DC$2&gt;$ES$1),0,IF(OR(EA66=0,EC66=0,ED66=0),0,MIN((VLOOKUP($D66,$A$234:$C$241,3,0))*(IF($D66=6,ED66,EC66))*((MIN((VLOOKUP($D66,$A$234:$E$241,5,0)),(IF($D66=6,EC66,ED66))))),MIN((VLOOKUP($D66,$A$234:$C$241,3,0)),(EA66+EB66))*(IF($D66=6,ED66,((MIN((VLOOKUP($D66,$A$234:$E$241,5,0)),ED66)))))))))/IF(AND($D66=2,'ראשי-פרטים כלליים וריכוז הוצאות'!$D$66&lt;&gt;4),1.2,1)</f>
        <v>0</v>
      </c>
      <c r="EG66" s="227"/>
      <c r="EH66" s="228"/>
      <c r="EI66" s="222"/>
      <c r="EJ66" s="226"/>
      <c r="EK66" s="187">
        <f t="shared" si="22"/>
        <v>0</v>
      </c>
      <c r="EL66" s="15">
        <f>+(IF(OR($B66=0,$C66=0,$D66=0,$DC$2&gt;$ES$1),0,IF(OR(EG66=0,EI66=0,EJ66=0),0,MIN((VLOOKUP($D66,$A$234:$C$241,3,0))*(IF($D66=6,EJ66,EI66))*((MIN((VLOOKUP($D66,$A$234:$E$241,5,0)),(IF($D66=6,EI66,EJ66))))),MIN((VLOOKUP($D66,$A$234:$C$241,3,0)),(EG66+EH66))*(IF($D66=6,EJ66,((MIN((VLOOKUP($D66,$A$234:$E$241,5,0)),EJ66)))))))))/IF(AND($D66=2,'ראשי-פרטים כלליים וריכוז הוצאות'!$D$66&lt;&gt;4),1.2,1)</f>
        <v>0</v>
      </c>
      <c r="EM66" s="227"/>
      <c r="EN66" s="228"/>
      <c r="EO66" s="222"/>
      <c r="EP66" s="226"/>
      <c r="EQ66" s="187">
        <f t="shared" si="23"/>
        <v>0</v>
      </c>
      <c r="ER66" s="15">
        <f>+(IF(OR($B66=0,$C66=0,$D66=0,$DC$2&gt;$ES$1),0,IF(OR(EM66=0,EO66=0,EP66=0),0,MIN((VLOOKUP($D66,$A$234:$C$241,3,0))*(IF($D66=6,EP66,EO66))*((MIN((VLOOKUP($D66,$A$234:$E$241,5,0)),(IF($D66=6,EO66,EP66))))),MIN((VLOOKUP($D66,$A$234:$C$241,3,0)),(EM66+EN66))*(IF($D66=6,EP66,((MIN((VLOOKUP($D66,$A$234:$E$241,5,0)),EP66)))))))))/IF(AND($D66=2,'ראשי-פרטים כלליים וריכוז הוצאות'!$D$66&lt;&gt;4),1.2,1)</f>
        <v>0</v>
      </c>
      <c r="ES66" s="62">
        <f t="shared" si="24"/>
        <v>0</v>
      </c>
      <c r="ET66" s="183">
        <f t="shared" si="25"/>
        <v>9.9999999999999995E-7</v>
      </c>
      <c r="EU66" s="184">
        <f t="shared" si="26"/>
        <v>0</v>
      </c>
      <c r="EV66" s="62">
        <f t="shared" si="27"/>
        <v>0</v>
      </c>
      <c r="EW66" s="62">
        <v>0</v>
      </c>
      <c r="EX66" s="15">
        <f t="shared" si="28"/>
        <v>0</v>
      </c>
      <c r="EY66" s="219"/>
      <c r="EZ66" s="62">
        <f>MIN(EX66+EY66*ET66*ES66/$FA$1/IF(AND($D66=2,'ראשי-פרטים כלליים וריכוז הוצאות'!$D$66&lt;&gt;4),1.2,1),IF($D66&gt;0,VLOOKUP($D66,$A$234:$C$241,3,0)*12*EU66,0))</f>
        <v>0</v>
      </c>
      <c r="FA66" s="229"/>
      <c r="FB66" s="293">
        <f t="shared" si="29"/>
        <v>0</v>
      </c>
      <c r="FC66" s="296">
        <f t="shared" si="36"/>
        <v>0</v>
      </c>
      <c r="FD66" s="62">
        <f t="shared" si="37"/>
        <v>0</v>
      </c>
      <c r="FE66" s="62">
        <f t="shared" si="38"/>
        <v>0</v>
      </c>
      <c r="FF66" s="184">
        <f t="shared" si="39"/>
        <v>0</v>
      </c>
      <c r="FG66" s="62">
        <f t="shared" si="40"/>
        <v>0</v>
      </c>
      <c r="FH66" s="62">
        <f t="shared" si="41"/>
        <v>0</v>
      </c>
      <c r="FI66" s="274"/>
      <c r="FJ66" s="274"/>
      <c r="FK66" s="297"/>
    </row>
    <row r="67" spans="1:167" s="6" customFormat="1" ht="24" customHeight="1" x14ac:dyDescent="0.2">
      <c r="A67" s="112">
        <v>64</v>
      </c>
      <c r="B67" s="229"/>
      <c r="C67" s="229"/>
      <c r="D67" s="230"/>
      <c r="E67" s="220"/>
      <c r="F67" s="221"/>
      <c r="G67" s="222"/>
      <c r="H67" s="223"/>
      <c r="I67" s="187">
        <f t="shared" si="0"/>
        <v>0</v>
      </c>
      <c r="J67" s="15">
        <f>(IF(OR($B67=0,$C67=0,$D67=0,$E$2&gt;$ES$1),0,IF(OR($E67=0,$G67=0,$H67=0),0,MIN((VLOOKUP($D67,$A$234:$C$241,3,0))*(IF($D67=6,$H67,$G67))*((MIN((VLOOKUP($D67,$A$234:$E$241,5,0)),(IF($D67=6,$G67,$H67))))),MIN((VLOOKUP($D67,$A$234:$C$241,3,0)),($E67+$F67))*(IF($D67=6,$H67,((MIN((VLOOKUP($D67,$A$234:$E$241,5,0)),$H67)))))))))/IF(AND($D67=2,'ראשי-פרטים כלליים וריכוז הוצאות'!$D$66&lt;&gt;4),1.2,1)</f>
        <v>0</v>
      </c>
      <c r="K67" s="224"/>
      <c r="L67" s="225"/>
      <c r="M67" s="222"/>
      <c r="N67" s="226"/>
      <c r="O67" s="187">
        <f t="shared" si="1"/>
        <v>0</v>
      </c>
      <c r="P67" s="15">
        <f>+(IF(OR($B67=0,$C67=0,$D67=0,$K$2&gt;$ES$1),0,IF(OR($K67=0,$M67=0,$N67=0),0,MIN((VLOOKUP($D67,$A$234:$C$241,3,0))*(IF($D67=6,$N67,$M67))*((MIN((VLOOKUP($D67,$A$234:$E$241,5,0)),(IF($D67=6,$M67,$N67))))),MIN((VLOOKUP($D67,$A$234:$C$241,3,0)),($K67+$L67))*(IF($D67=6,$N67,((MIN((VLOOKUP($D67,$A$234:$E$241,5,0)),$N67)))))))))/IF(AND($D67=2,'ראשי-פרטים כלליים וריכוז הוצאות'!$D$66&lt;&gt;4),1.2,1)</f>
        <v>0</v>
      </c>
      <c r="Q67" s="227"/>
      <c r="R67" s="228"/>
      <c r="S67" s="222"/>
      <c r="T67" s="226"/>
      <c r="U67" s="187">
        <f t="shared" si="2"/>
        <v>0</v>
      </c>
      <c r="V67" s="15">
        <f>+(IF(OR($B67=0,$C67=0,$D67=0,$Q$2&gt;$ES$1),0,IF(OR(Q67=0,S67=0,T67=0),0,MIN((VLOOKUP($D67,$A$234:$C$241,3,0))*(IF($D67=6,T67,S67))*((MIN((VLOOKUP($D67,$A$234:$E$241,5,0)),(IF($D67=6,S67,T67))))),MIN((VLOOKUP($D67,$A$234:$C$241,3,0)),(Q67+R67))*(IF($D67=6,T67,((MIN((VLOOKUP($D67,$A$234:$E$241,5,0)),T67)))))))))/IF(AND($D67=2,'ראשי-פרטים כלליים וריכוז הוצאות'!$D$66&lt;&gt;4),1.2,1)</f>
        <v>0</v>
      </c>
      <c r="W67" s="220"/>
      <c r="X67" s="221"/>
      <c r="Y67" s="222"/>
      <c r="Z67" s="226"/>
      <c r="AA67" s="187">
        <f t="shared" si="3"/>
        <v>0</v>
      </c>
      <c r="AB67" s="15">
        <f>+(IF(OR($B67=0,$C67=0,$D67=0,$W$2&gt;$ES$1),0,IF(OR(W67=0,Y67=0,Z67=0),0,MIN((VLOOKUP($D67,$A$234:$C$241,3,0))*(IF($D67=6,Z67,Y67))*((MIN((VLOOKUP($D67,$A$234:$E$241,5,0)),(IF($D67=6,Y67,Z67))))),MIN((VLOOKUP($D67,$A$234:$C$241,3,0)),(W67+X67))*(IF($D67=6,Z67,((MIN((VLOOKUP($D67,$A$234:$E$241,5,0)),Z67)))))))))/IF(AND($D67=2,'ראשי-פרטים כלליים וריכוז הוצאות'!$D$66&lt;&gt;4),1.2,1)</f>
        <v>0</v>
      </c>
      <c r="AC67" s="224"/>
      <c r="AD67" s="225"/>
      <c r="AE67" s="222"/>
      <c r="AF67" s="226"/>
      <c r="AG67" s="187">
        <f t="shared" si="4"/>
        <v>0</v>
      </c>
      <c r="AH67" s="15">
        <f>+(IF(OR($B67=0,$C67=0,$D67=0,$AC$2&gt;$ES$1),0,IF(OR(AC67=0,AE67=0,AF67=0),0,MIN((VLOOKUP($D67,$A$234:$C$241,3,0))*(IF($D67=6,AF67,AE67))*((MIN((VLOOKUP($D67,$A$234:$E$241,5,0)),(IF($D67=6,AE67,AF67))))),MIN((VLOOKUP($D67,$A$234:$C$241,3,0)),(AC67+AD67))*(IF($D67=6,AF67,((MIN((VLOOKUP($D67,$A$234:$E$241,5,0)),AF67)))))))))/IF(AND($D67=2,'ראשי-פרטים כלליים וריכוז הוצאות'!$D$66&lt;&gt;4),1.2,1)</f>
        <v>0</v>
      </c>
      <c r="AI67" s="227"/>
      <c r="AJ67" s="228"/>
      <c r="AK67" s="222"/>
      <c r="AL67" s="226"/>
      <c r="AM67" s="187">
        <f t="shared" si="5"/>
        <v>0</v>
      </c>
      <c r="AN67" s="15">
        <f>+(IF(OR($B67=0,$C67=0,$D67=0,$AI$2&gt;$ES$1),0,IF(OR(AI67=0,AK67=0,AL67=0),0,MIN((VLOOKUP($D67,$A$234:$C$241,3,0))*(IF($D67=6,AL67,AK67))*((MIN((VLOOKUP($D67,$A$234:$E$241,5,0)),(IF($D67=6,AK67,AL67))))),MIN((VLOOKUP($D67,$A$234:$C$241,3,0)),(AI67+AJ67))*(IF($D67=6,AL67,((MIN((VLOOKUP($D67,$A$234:$E$241,5,0)),AL67)))))))))/IF(AND($D67=2,'ראשי-פרטים כלליים וריכוז הוצאות'!$D$66&lt;&gt;4),1.2,1)</f>
        <v>0</v>
      </c>
      <c r="AO67" s="220"/>
      <c r="AP67" s="221"/>
      <c r="AQ67" s="222"/>
      <c r="AR67" s="226"/>
      <c r="AS67" s="187">
        <f t="shared" si="6"/>
        <v>0</v>
      </c>
      <c r="AT67" s="15">
        <f>+(IF(OR($B67=0,$C67=0,$D67=0,$AO$2&gt;$ES$1),0,IF(OR(AO67=0,AQ67=0,AR67=0),0,MIN((VLOOKUP($D67,$A$234:$C$241,3,0))*(IF($D67=6,AR67,AQ67))*((MIN((VLOOKUP($D67,$A$234:$E$241,5,0)),(IF($D67=6,AQ67,AR67))))),MIN((VLOOKUP($D67,$A$234:$C$241,3,0)),(AO67+AP67))*(IF($D67=6,AR67,((MIN((VLOOKUP($D67,$A$234:$E$241,5,0)),AR67)))))))))/IF(AND($D67=2,'ראשי-פרטים כלליים וריכוז הוצאות'!$D$66&lt;&gt;4),1.2,1)</f>
        <v>0</v>
      </c>
      <c r="AU67" s="224"/>
      <c r="AV67" s="225"/>
      <c r="AW67" s="222"/>
      <c r="AX67" s="226"/>
      <c r="AY67" s="187">
        <f t="shared" si="7"/>
        <v>0</v>
      </c>
      <c r="AZ67" s="15">
        <f>+(IF(OR($B67=0,$C67=0,$D67=0,$AU$2&gt;$ES$1),0,IF(OR(AU67=0,AW67=0,AX67=0),0,MIN((VLOOKUP($D67,$A$234:$C$241,3,0))*(IF($D67=6,AX67,AW67))*((MIN((VLOOKUP($D67,$A$234:$E$241,5,0)),(IF($D67=6,AW67,AX67))))),MIN((VLOOKUP($D67,$A$234:$C$241,3,0)),(AU67+AV67))*(IF($D67=6,AX67,((MIN((VLOOKUP($D67,$A$234:$E$241,5,0)),AX67)))))))))/IF(AND($D67=2,'ראשי-פרטים כלליים וריכוז הוצאות'!$D$66&lt;&gt;4),1.2,1)</f>
        <v>0</v>
      </c>
      <c r="BA67" s="227"/>
      <c r="BB67" s="228"/>
      <c r="BC67" s="222"/>
      <c r="BD67" s="226"/>
      <c r="BE67" s="187">
        <f t="shared" si="8"/>
        <v>0</v>
      </c>
      <c r="BF67" s="15">
        <f>+(IF(OR($B67=0,$C67=0,$D67=0,$BA$2&gt;$ES$1),0,IF(OR(BA67=0,BC67=0,BD67=0),0,MIN((VLOOKUP($D67,$A$234:$C$241,3,0))*(IF($D67=6,BD67,BC67))*((MIN((VLOOKUP($D67,$A$234:$E$241,5,0)),(IF($D67=6,BC67,BD67))))),MIN((VLOOKUP($D67,$A$234:$C$241,3,0)),(BA67+BB67))*(IF($D67=6,BD67,((MIN((VLOOKUP($D67,$A$234:$E$241,5,0)),BD67)))))))))/IF(AND($D67=2,'ראשי-פרטים כלליים וריכוז הוצאות'!$D$66&lt;&gt;4),1.2,1)</f>
        <v>0</v>
      </c>
      <c r="BG67" s="227"/>
      <c r="BH67" s="228"/>
      <c r="BI67" s="222"/>
      <c r="BJ67" s="226"/>
      <c r="BK67" s="187">
        <f t="shared" si="9"/>
        <v>0</v>
      </c>
      <c r="BL67" s="15">
        <f>+(IF(OR($B67=0,$C67=0,$D67=0,$BG$2&gt;$ES$1),0,IF(OR(BG67=0,BI67=0,BJ67=0),0,MIN((VLOOKUP($D67,$A$234:$C$241,3,0))*(IF($D67=6,BJ67,BI67))*((MIN((VLOOKUP($D67,$A$234:$E$241,5,0)),(IF($D67=6,BI67,BJ67))))),MIN((VLOOKUP($D67,$A$234:$C$241,3,0)),(BG67+BH67))*(IF($D67=6,BJ67,((MIN((VLOOKUP($D67,$A$234:$E$241,5,0)),BJ67)))))))))/IF(AND($D67=2,'ראשי-פרטים כלליים וריכוז הוצאות'!$D$66&lt;&gt;4),1.2,1)</f>
        <v>0</v>
      </c>
      <c r="BM67" s="227"/>
      <c r="BN67" s="228"/>
      <c r="BO67" s="222"/>
      <c r="BP67" s="226"/>
      <c r="BQ67" s="187">
        <f t="shared" si="10"/>
        <v>0</v>
      </c>
      <c r="BR67" s="15">
        <f>+(IF(OR($B67=0,$C67=0,$D67=0,$BM$2&gt;$ES$1),0,IF(OR(BM67=0,BO67=0,BP67=0),0,MIN((VLOOKUP($D67,$A$234:$C$241,3,0))*(IF($D67=6,BP67,BO67))*((MIN((VLOOKUP($D67,$A$234:$E$241,5,0)),(IF($D67=6,BO67,BP67))))),MIN((VLOOKUP($D67,$A$234:$C$241,3,0)),(BM67+BN67))*(IF($D67=6,BP67,((MIN((VLOOKUP($D67,$A$234:$E$241,5,0)),BP67)))))))))/IF(AND($D67=2,'ראשי-פרטים כלליים וריכוז הוצאות'!$D$66&lt;&gt;4),1.2,1)</f>
        <v>0</v>
      </c>
      <c r="BS67" s="227"/>
      <c r="BT67" s="228"/>
      <c r="BU67" s="222"/>
      <c r="BV67" s="226"/>
      <c r="BW67" s="187">
        <f t="shared" si="11"/>
        <v>0</v>
      </c>
      <c r="BX67" s="15">
        <f>+(IF(OR($B67=0,$C67=0,$D67=0,$BS$2&gt;$ES$1),0,IF(OR(BS67=0,BU67=0,BV67=0),0,MIN((VLOOKUP($D67,$A$234:$C$241,3,0))*(IF($D67=6,BV67,BU67))*((MIN((VLOOKUP($D67,$A$234:$E$241,5,0)),(IF($D67=6,BU67,BV67))))),MIN((VLOOKUP($D67,$A$234:$C$241,3,0)),(BS67+BT67))*(IF($D67=6,BV67,((MIN((VLOOKUP($D67,$A$234:$E$241,5,0)),BV67)))))))))/IF(AND($D67=2,'ראשי-פרטים כלליים וריכוז הוצאות'!$D$66&lt;&gt;4),1.2,1)</f>
        <v>0</v>
      </c>
      <c r="BY67" s="227"/>
      <c r="BZ67" s="228"/>
      <c r="CA67" s="222"/>
      <c r="CB67" s="226"/>
      <c r="CC67" s="187">
        <f t="shared" si="12"/>
        <v>0</v>
      </c>
      <c r="CD67" s="15">
        <f>+(IF(OR($B67=0,$C67=0,$D67=0,$BY$2&gt;$ES$1),0,IF(OR(BY67=0,CA67=0,CB67=0),0,MIN((VLOOKUP($D67,$A$234:$C$241,3,0))*(IF($D67=6,CB67,CA67))*((MIN((VLOOKUP($D67,$A$234:$E$241,5,0)),(IF($D67=6,CA67,CB67))))),MIN((VLOOKUP($D67,$A$234:$C$241,3,0)),(BY67+BZ67))*(IF($D67=6,CB67,((MIN((VLOOKUP($D67,$A$234:$E$241,5,0)),CB67)))))))))/IF(AND($D67=2,'ראשי-פרטים כלליים וריכוז הוצאות'!$D$66&lt;&gt;4),1.2,1)</f>
        <v>0</v>
      </c>
      <c r="CE67" s="227"/>
      <c r="CF67" s="228"/>
      <c r="CG67" s="222"/>
      <c r="CH67" s="226"/>
      <c r="CI67" s="187">
        <f t="shared" si="13"/>
        <v>0</v>
      </c>
      <c r="CJ67" s="15">
        <f>+(IF(OR($B67=0,$C67=0,$D67=0,$CE$2&gt;$ES$1),0,IF(OR(CE67=0,CG67=0,CH67=0),0,MIN((VLOOKUP($D67,$A$234:$C$241,3,0))*(IF($D67=6,CH67,CG67))*((MIN((VLOOKUP($D67,$A$234:$E$241,5,0)),(IF($D67=6,CG67,CH67))))),MIN((VLOOKUP($D67,$A$234:$C$241,3,0)),(CE67+CF67))*(IF($D67=6,CH67,((MIN((VLOOKUP($D67,$A$234:$E$241,5,0)),CH67)))))))))/IF(AND($D67=2,'ראשי-פרטים כלליים וריכוז הוצאות'!$D$66&lt;&gt;4),1.2,1)</f>
        <v>0</v>
      </c>
      <c r="CK67" s="227"/>
      <c r="CL67" s="228"/>
      <c r="CM67" s="222"/>
      <c r="CN67" s="226"/>
      <c r="CO67" s="187">
        <f t="shared" si="14"/>
        <v>0</v>
      </c>
      <c r="CP67" s="15">
        <f>+(IF(OR($B67=0,$C67=0,$D67=0,$CK$2&gt;$ES$1),0,IF(OR(CK67=0,CM67=0,CN67=0),0,MIN((VLOOKUP($D67,$A$234:$C$241,3,0))*(IF($D67=6,CN67,CM67))*((MIN((VLOOKUP($D67,$A$234:$E$241,5,0)),(IF($D67=6,CM67,CN67))))),MIN((VLOOKUP($D67,$A$234:$C$241,3,0)),(CK67+CL67))*(IF($D67=6,CN67,((MIN((VLOOKUP($D67,$A$234:$E$241,5,0)),CN67)))))))))/IF(AND($D67=2,'ראשי-פרטים כלליים וריכוז הוצאות'!$D$66&lt;&gt;4),1.2,1)</f>
        <v>0</v>
      </c>
      <c r="CQ67" s="227"/>
      <c r="CR67" s="228"/>
      <c r="CS67" s="222"/>
      <c r="CT67" s="226"/>
      <c r="CU67" s="187">
        <f t="shared" si="15"/>
        <v>0</v>
      </c>
      <c r="CV67" s="15">
        <f>+(IF(OR($B67=0,$C67=0,$D67=0,$CQ$2&gt;$ES$1),0,IF(OR(CQ67=0,CS67=0,CT67=0),0,MIN((VLOOKUP($D67,$A$234:$C$241,3,0))*(IF($D67=6,CT67,CS67))*((MIN((VLOOKUP($D67,$A$234:$E$241,5,0)),(IF($D67=6,CS67,CT67))))),MIN((VLOOKUP($D67,$A$234:$C$241,3,0)),(CQ67+CR67))*(IF($D67=6,CT67,((MIN((VLOOKUP($D67,$A$234:$E$241,5,0)),CT67)))))))))/IF(AND($D67=2,'ראשי-פרטים כלליים וריכוז הוצאות'!$D$66&lt;&gt;4),1.2,1)</f>
        <v>0</v>
      </c>
      <c r="CW67" s="227"/>
      <c r="CX67" s="228"/>
      <c r="CY67" s="222"/>
      <c r="CZ67" s="226"/>
      <c r="DA67" s="187">
        <f t="shared" si="16"/>
        <v>0</v>
      </c>
      <c r="DB67" s="15">
        <f>+(IF(OR($B67=0,$C67=0,$D67=0,$CW$2&gt;$ES$1),0,IF(OR(CW67=0,CY67=0,CZ67=0),0,MIN((VLOOKUP($D67,$A$234:$C$241,3,0))*(IF($D67=6,CZ67,CY67))*((MIN((VLOOKUP($D67,$A$234:$E$241,5,0)),(IF($D67=6,CY67,CZ67))))),MIN((VLOOKUP($D67,$A$234:$C$241,3,0)),(CW67+CX67))*(IF($D67=6,CZ67,((MIN((VLOOKUP($D67,$A$234:$E$241,5,0)),CZ67)))))))))/IF(AND($D67=2,'ראשי-פרטים כלליים וריכוז הוצאות'!$D$66&lt;&gt;4),1.2,1)</f>
        <v>0</v>
      </c>
      <c r="DC67" s="227"/>
      <c r="DD67" s="228"/>
      <c r="DE67" s="222"/>
      <c r="DF67" s="226"/>
      <c r="DG67" s="187">
        <f t="shared" si="17"/>
        <v>0</v>
      </c>
      <c r="DH67" s="15">
        <f>+(IF(OR($B67=0,$C67=0,$D67=0,$DC$2&gt;$ES$1),0,IF(OR(DC67=0,DE67=0,DF67=0),0,MIN((VLOOKUP($D67,$A$234:$C$241,3,0))*(IF($D67=6,DF67,DE67))*((MIN((VLOOKUP($D67,$A$234:$E$241,5,0)),(IF($D67=6,DE67,DF67))))),MIN((VLOOKUP($D67,$A$234:$C$241,3,0)),(DC67+DD67))*(IF($D67=6,DF67,((MIN((VLOOKUP($D67,$A$234:$E$241,5,0)),DF67)))))))))/IF(AND($D67=2,'ראשי-פרטים כלליים וריכוז הוצאות'!$D$66&lt;&gt;4),1.2,1)</f>
        <v>0</v>
      </c>
      <c r="DI67" s="227"/>
      <c r="DJ67" s="228"/>
      <c r="DK67" s="222"/>
      <c r="DL67" s="226"/>
      <c r="DM67" s="187">
        <f t="shared" si="18"/>
        <v>0</v>
      </c>
      <c r="DN67" s="15">
        <f>+(IF(OR($B67=0,$C67=0,$D67=0,$DC$2&gt;$ES$1),0,IF(OR(DI67=0,DK67=0,DL67=0),0,MIN((VLOOKUP($D67,$A$234:$C$241,3,0))*(IF($D67=6,DL67,DK67))*((MIN((VLOOKUP($D67,$A$234:$E$241,5,0)),(IF($D67=6,DK67,DL67))))),MIN((VLOOKUP($D67,$A$234:$C$241,3,0)),(DI67+DJ67))*(IF($D67=6,DL67,((MIN((VLOOKUP($D67,$A$234:$E$241,5,0)),DL67)))))))))/IF(AND($D67=2,'ראשי-פרטים כלליים וריכוז הוצאות'!$D$66&lt;&gt;4),1.2,1)</f>
        <v>0</v>
      </c>
      <c r="DO67" s="227"/>
      <c r="DP67" s="228"/>
      <c r="DQ67" s="222"/>
      <c r="DR67" s="226"/>
      <c r="DS67" s="187">
        <f t="shared" si="19"/>
        <v>0</v>
      </c>
      <c r="DT67" s="15">
        <f>+(IF(OR($B67=0,$C67=0,$D67=0,$DC$2&gt;$ES$1),0,IF(OR(DO67=0,DQ67=0,DR67=0),0,MIN((VLOOKUP($D67,$A$234:$C$241,3,0))*(IF($D67=6,DR67,DQ67))*((MIN((VLOOKUP($D67,$A$234:$E$241,5,0)),(IF($D67=6,DQ67,DR67))))),MIN((VLOOKUP($D67,$A$234:$C$241,3,0)),(DO67+DP67))*(IF($D67=6,DR67,((MIN((VLOOKUP($D67,$A$234:$E$241,5,0)),DR67)))))))))/IF(AND($D67=2,'ראשי-פרטים כלליים וריכוז הוצאות'!$D$66&lt;&gt;4),1.2,1)</f>
        <v>0</v>
      </c>
      <c r="DU67" s="227"/>
      <c r="DV67" s="228"/>
      <c r="DW67" s="222"/>
      <c r="DX67" s="226"/>
      <c r="DY67" s="187">
        <f t="shared" si="20"/>
        <v>0</v>
      </c>
      <c r="DZ67" s="15">
        <f>+(IF(OR($B67=0,$C67=0,$D67=0,$DC$2&gt;$ES$1),0,IF(OR(DU67=0,DW67=0,DX67=0),0,MIN((VLOOKUP($D67,$A$234:$C$241,3,0))*(IF($D67=6,DX67,DW67))*((MIN((VLOOKUP($D67,$A$234:$E$241,5,0)),(IF($D67=6,DW67,DX67))))),MIN((VLOOKUP($D67,$A$234:$C$241,3,0)),(DU67+DV67))*(IF($D67=6,DX67,((MIN((VLOOKUP($D67,$A$234:$E$241,5,0)),DX67)))))))))/IF(AND($D67=2,'ראשי-פרטים כלליים וריכוז הוצאות'!$D$66&lt;&gt;4),1.2,1)</f>
        <v>0</v>
      </c>
      <c r="EA67" s="227"/>
      <c r="EB67" s="228"/>
      <c r="EC67" s="222"/>
      <c r="ED67" s="226"/>
      <c r="EE67" s="187">
        <f t="shared" si="21"/>
        <v>0</v>
      </c>
      <c r="EF67" s="15">
        <f>+(IF(OR($B67=0,$C67=0,$D67=0,$DC$2&gt;$ES$1),0,IF(OR(EA67=0,EC67=0,ED67=0),0,MIN((VLOOKUP($D67,$A$234:$C$241,3,0))*(IF($D67=6,ED67,EC67))*((MIN((VLOOKUP($D67,$A$234:$E$241,5,0)),(IF($D67=6,EC67,ED67))))),MIN((VLOOKUP($D67,$A$234:$C$241,3,0)),(EA67+EB67))*(IF($D67=6,ED67,((MIN((VLOOKUP($D67,$A$234:$E$241,5,0)),ED67)))))))))/IF(AND($D67=2,'ראשי-פרטים כלליים וריכוז הוצאות'!$D$66&lt;&gt;4),1.2,1)</f>
        <v>0</v>
      </c>
      <c r="EG67" s="227"/>
      <c r="EH67" s="228"/>
      <c r="EI67" s="222"/>
      <c r="EJ67" s="226"/>
      <c r="EK67" s="187">
        <f t="shared" si="22"/>
        <v>0</v>
      </c>
      <c r="EL67" s="15">
        <f>+(IF(OR($B67=0,$C67=0,$D67=0,$DC$2&gt;$ES$1),0,IF(OR(EG67=0,EI67=0,EJ67=0),0,MIN((VLOOKUP($D67,$A$234:$C$241,3,0))*(IF($D67=6,EJ67,EI67))*((MIN((VLOOKUP($D67,$A$234:$E$241,5,0)),(IF($D67=6,EI67,EJ67))))),MIN((VLOOKUP($D67,$A$234:$C$241,3,0)),(EG67+EH67))*(IF($D67=6,EJ67,((MIN((VLOOKUP($D67,$A$234:$E$241,5,0)),EJ67)))))))))/IF(AND($D67=2,'ראשי-פרטים כלליים וריכוז הוצאות'!$D$66&lt;&gt;4),1.2,1)</f>
        <v>0</v>
      </c>
      <c r="EM67" s="227"/>
      <c r="EN67" s="228"/>
      <c r="EO67" s="222"/>
      <c r="EP67" s="226"/>
      <c r="EQ67" s="187">
        <f t="shared" si="23"/>
        <v>0</v>
      </c>
      <c r="ER67" s="15">
        <f>+(IF(OR($B67=0,$C67=0,$D67=0,$DC$2&gt;$ES$1),0,IF(OR(EM67=0,EO67=0,EP67=0),0,MIN((VLOOKUP($D67,$A$234:$C$241,3,0))*(IF($D67=6,EP67,EO67))*((MIN((VLOOKUP($D67,$A$234:$E$241,5,0)),(IF($D67=6,EO67,EP67))))),MIN((VLOOKUP($D67,$A$234:$C$241,3,0)),(EM67+EN67))*(IF($D67=6,EP67,((MIN((VLOOKUP($D67,$A$234:$E$241,5,0)),EP67)))))))))/IF(AND($D67=2,'ראשי-פרטים כלליים וריכוז הוצאות'!$D$66&lt;&gt;4),1.2,1)</f>
        <v>0</v>
      </c>
      <c r="ES67" s="62">
        <f t="shared" si="24"/>
        <v>0</v>
      </c>
      <c r="ET67" s="183">
        <f t="shared" si="25"/>
        <v>9.9999999999999995E-7</v>
      </c>
      <c r="EU67" s="184">
        <f t="shared" si="26"/>
        <v>0</v>
      </c>
      <c r="EV67" s="62">
        <f t="shared" si="27"/>
        <v>0</v>
      </c>
      <c r="EW67" s="62">
        <v>0</v>
      </c>
      <c r="EX67" s="15">
        <f t="shared" si="28"/>
        <v>0</v>
      </c>
      <c r="EY67" s="219"/>
      <c r="EZ67" s="62">
        <f>MIN(EX67+EY67*ET67*ES67/$FA$1/IF(AND($D67=2,'ראשי-פרטים כלליים וריכוז הוצאות'!$D$66&lt;&gt;4),1.2,1),IF($D67&gt;0,VLOOKUP($D67,$A$234:$C$241,3,0)*12*EU67,0))</f>
        <v>0</v>
      </c>
      <c r="FA67" s="229"/>
      <c r="FB67" s="293">
        <f t="shared" si="29"/>
        <v>0</v>
      </c>
      <c r="FC67" s="296">
        <f t="shared" si="36"/>
        <v>0</v>
      </c>
      <c r="FD67" s="62">
        <f t="shared" si="37"/>
        <v>0</v>
      </c>
      <c r="FE67" s="62">
        <f t="shared" si="38"/>
        <v>0</v>
      </c>
      <c r="FF67" s="184">
        <f t="shared" si="39"/>
        <v>0</v>
      </c>
      <c r="FG67" s="62">
        <f t="shared" si="40"/>
        <v>0</v>
      </c>
      <c r="FH67" s="62">
        <f t="shared" si="41"/>
        <v>0</v>
      </c>
      <c r="FI67" s="274"/>
      <c r="FJ67" s="274"/>
      <c r="FK67" s="297"/>
    </row>
    <row r="68" spans="1:167" s="6" customFormat="1" ht="24" customHeight="1" x14ac:dyDescent="0.2">
      <c r="A68" s="112">
        <v>65</v>
      </c>
      <c r="B68" s="229"/>
      <c r="C68" s="229"/>
      <c r="D68" s="230"/>
      <c r="E68" s="220"/>
      <c r="F68" s="221"/>
      <c r="G68" s="222"/>
      <c r="H68" s="223"/>
      <c r="I68" s="187">
        <f t="shared" si="0"/>
        <v>0</v>
      </c>
      <c r="J68" s="15">
        <f>(IF(OR($B68=0,$C68=0,$D68=0,$E$2&gt;$ES$1),0,IF(OR($E68=0,$G68=0,$H68=0),0,MIN((VLOOKUP($D68,$A$234:$C$241,3,0))*(IF($D68=6,$H68,$G68))*((MIN((VLOOKUP($D68,$A$234:$E$241,5,0)),(IF($D68=6,$G68,$H68))))),MIN((VLOOKUP($D68,$A$234:$C$241,3,0)),($E68+$F68))*(IF($D68=6,$H68,((MIN((VLOOKUP($D68,$A$234:$E$241,5,0)),$H68)))))))))/IF(AND($D68=2,'ראשי-פרטים כלליים וריכוז הוצאות'!$D$66&lt;&gt;4),1.2,1)</f>
        <v>0</v>
      </c>
      <c r="K68" s="224"/>
      <c r="L68" s="225"/>
      <c r="M68" s="222"/>
      <c r="N68" s="226"/>
      <c r="O68" s="187">
        <f t="shared" si="1"/>
        <v>0</v>
      </c>
      <c r="P68" s="15">
        <f>+(IF(OR($B68=0,$C68=0,$D68=0,$K$2&gt;$ES$1),0,IF(OR($K68=0,$M68=0,$N68=0),0,MIN((VLOOKUP($D68,$A$234:$C$241,3,0))*(IF($D68=6,$N68,$M68))*((MIN((VLOOKUP($D68,$A$234:$E$241,5,0)),(IF($D68=6,$M68,$N68))))),MIN((VLOOKUP($D68,$A$234:$C$241,3,0)),($K68+$L68))*(IF($D68=6,$N68,((MIN((VLOOKUP($D68,$A$234:$E$241,5,0)),$N68)))))))))/IF(AND($D68=2,'ראשי-פרטים כלליים וריכוז הוצאות'!$D$66&lt;&gt;4),1.2,1)</f>
        <v>0</v>
      </c>
      <c r="Q68" s="227"/>
      <c r="R68" s="228"/>
      <c r="S68" s="222"/>
      <c r="T68" s="226"/>
      <c r="U68" s="187">
        <f t="shared" si="2"/>
        <v>0</v>
      </c>
      <c r="V68" s="15">
        <f>+(IF(OR($B68=0,$C68=0,$D68=0,$Q$2&gt;$ES$1),0,IF(OR(Q68=0,S68=0,T68=0),0,MIN((VLOOKUP($D68,$A$234:$C$241,3,0))*(IF($D68=6,T68,S68))*((MIN((VLOOKUP($D68,$A$234:$E$241,5,0)),(IF($D68=6,S68,T68))))),MIN((VLOOKUP($D68,$A$234:$C$241,3,0)),(Q68+R68))*(IF($D68=6,T68,((MIN((VLOOKUP($D68,$A$234:$E$241,5,0)),T68)))))))))/IF(AND($D68=2,'ראשי-פרטים כלליים וריכוז הוצאות'!$D$66&lt;&gt;4),1.2,1)</f>
        <v>0</v>
      </c>
      <c r="W68" s="220"/>
      <c r="X68" s="221"/>
      <c r="Y68" s="222"/>
      <c r="Z68" s="226"/>
      <c r="AA68" s="187">
        <f t="shared" si="3"/>
        <v>0</v>
      </c>
      <c r="AB68" s="15">
        <f>+(IF(OR($B68=0,$C68=0,$D68=0,$W$2&gt;$ES$1),0,IF(OR(W68=0,Y68=0,Z68=0),0,MIN((VLOOKUP($D68,$A$234:$C$241,3,0))*(IF($D68=6,Z68,Y68))*((MIN((VLOOKUP($D68,$A$234:$E$241,5,0)),(IF($D68=6,Y68,Z68))))),MIN((VLOOKUP($D68,$A$234:$C$241,3,0)),(W68+X68))*(IF($D68=6,Z68,((MIN((VLOOKUP($D68,$A$234:$E$241,5,0)),Z68)))))))))/IF(AND($D68=2,'ראשי-פרטים כלליים וריכוז הוצאות'!$D$66&lt;&gt;4),1.2,1)</f>
        <v>0</v>
      </c>
      <c r="AC68" s="224"/>
      <c r="AD68" s="225"/>
      <c r="AE68" s="222"/>
      <c r="AF68" s="226"/>
      <c r="AG68" s="187">
        <f t="shared" si="4"/>
        <v>0</v>
      </c>
      <c r="AH68" s="15">
        <f>+(IF(OR($B68=0,$C68=0,$D68=0,$AC$2&gt;$ES$1),0,IF(OR(AC68=0,AE68=0,AF68=0),0,MIN((VLOOKUP($D68,$A$234:$C$241,3,0))*(IF($D68=6,AF68,AE68))*((MIN((VLOOKUP($D68,$A$234:$E$241,5,0)),(IF($D68=6,AE68,AF68))))),MIN((VLOOKUP($D68,$A$234:$C$241,3,0)),(AC68+AD68))*(IF($D68=6,AF68,((MIN((VLOOKUP($D68,$A$234:$E$241,5,0)),AF68)))))))))/IF(AND($D68=2,'ראשי-פרטים כלליים וריכוז הוצאות'!$D$66&lt;&gt;4),1.2,1)</f>
        <v>0</v>
      </c>
      <c r="AI68" s="227"/>
      <c r="AJ68" s="228"/>
      <c r="AK68" s="222"/>
      <c r="AL68" s="226"/>
      <c r="AM68" s="187">
        <f t="shared" si="5"/>
        <v>0</v>
      </c>
      <c r="AN68" s="15">
        <f>+(IF(OR($B68=0,$C68=0,$D68=0,$AI$2&gt;$ES$1),0,IF(OR(AI68=0,AK68=0,AL68=0),0,MIN((VLOOKUP($D68,$A$234:$C$241,3,0))*(IF($D68=6,AL68,AK68))*((MIN((VLOOKUP($D68,$A$234:$E$241,5,0)),(IF($D68=6,AK68,AL68))))),MIN((VLOOKUP($D68,$A$234:$C$241,3,0)),(AI68+AJ68))*(IF($D68=6,AL68,((MIN((VLOOKUP($D68,$A$234:$E$241,5,0)),AL68)))))))))/IF(AND($D68=2,'ראשי-פרטים כלליים וריכוז הוצאות'!$D$66&lt;&gt;4),1.2,1)</f>
        <v>0</v>
      </c>
      <c r="AO68" s="220"/>
      <c r="AP68" s="221"/>
      <c r="AQ68" s="222"/>
      <c r="AR68" s="226"/>
      <c r="AS68" s="187">
        <f t="shared" si="6"/>
        <v>0</v>
      </c>
      <c r="AT68" s="15">
        <f>+(IF(OR($B68=0,$C68=0,$D68=0,$AO$2&gt;$ES$1),0,IF(OR(AO68=0,AQ68=0,AR68=0),0,MIN((VLOOKUP($D68,$A$234:$C$241,3,0))*(IF($D68=6,AR68,AQ68))*((MIN((VLOOKUP($D68,$A$234:$E$241,5,0)),(IF($D68=6,AQ68,AR68))))),MIN((VLOOKUP($D68,$A$234:$C$241,3,0)),(AO68+AP68))*(IF($D68=6,AR68,((MIN((VLOOKUP($D68,$A$234:$E$241,5,0)),AR68)))))))))/IF(AND($D68=2,'ראשי-פרטים כלליים וריכוז הוצאות'!$D$66&lt;&gt;4),1.2,1)</f>
        <v>0</v>
      </c>
      <c r="AU68" s="224"/>
      <c r="AV68" s="225"/>
      <c r="AW68" s="222"/>
      <c r="AX68" s="226"/>
      <c r="AY68" s="187">
        <f t="shared" si="7"/>
        <v>0</v>
      </c>
      <c r="AZ68" s="15">
        <f>+(IF(OR($B68=0,$C68=0,$D68=0,$AU$2&gt;$ES$1),0,IF(OR(AU68=0,AW68=0,AX68=0),0,MIN((VLOOKUP($D68,$A$234:$C$241,3,0))*(IF($D68=6,AX68,AW68))*((MIN((VLOOKUP($D68,$A$234:$E$241,5,0)),(IF($D68=6,AW68,AX68))))),MIN((VLOOKUP($D68,$A$234:$C$241,3,0)),(AU68+AV68))*(IF($D68=6,AX68,((MIN((VLOOKUP($D68,$A$234:$E$241,5,0)),AX68)))))))))/IF(AND($D68=2,'ראשי-פרטים כלליים וריכוז הוצאות'!$D$66&lt;&gt;4),1.2,1)</f>
        <v>0</v>
      </c>
      <c r="BA68" s="227"/>
      <c r="BB68" s="228"/>
      <c r="BC68" s="222"/>
      <c r="BD68" s="226"/>
      <c r="BE68" s="187">
        <f t="shared" si="8"/>
        <v>0</v>
      </c>
      <c r="BF68" s="15">
        <f>+(IF(OR($B68=0,$C68=0,$D68=0,$BA$2&gt;$ES$1),0,IF(OR(BA68=0,BC68=0,BD68=0),0,MIN((VLOOKUP($D68,$A$234:$C$241,3,0))*(IF($D68=6,BD68,BC68))*((MIN((VLOOKUP($D68,$A$234:$E$241,5,0)),(IF($D68=6,BC68,BD68))))),MIN((VLOOKUP($D68,$A$234:$C$241,3,0)),(BA68+BB68))*(IF($D68=6,BD68,((MIN((VLOOKUP($D68,$A$234:$E$241,5,0)),BD68)))))))))/IF(AND($D68=2,'ראשי-פרטים כלליים וריכוז הוצאות'!$D$66&lt;&gt;4),1.2,1)</f>
        <v>0</v>
      </c>
      <c r="BG68" s="227"/>
      <c r="BH68" s="228"/>
      <c r="BI68" s="222"/>
      <c r="BJ68" s="226"/>
      <c r="BK68" s="187">
        <f t="shared" si="9"/>
        <v>0</v>
      </c>
      <c r="BL68" s="15">
        <f>+(IF(OR($B68=0,$C68=0,$D68=0,$BG$2&gt;$ES$1),0,IF(OR(BG68=0,BI68=0,BJ68=0),0,MIN((VLOOKUP($D68,$A$234:$C$241,3,0))*(IF($D68=6,BJ68,BI68))*((MIN((VLOOKUP($D68,$A$234:$E$241,5,0)),(IF($D68=6,BI68,BJ68))))),MIN((VLOOKUP($D68,$A$234:$C$241,3,0)),(BG68+BH68))*(IF($D68=6,BJ68,((MIN((VLOOKUP($D68,$A$234:$E$241,5,0)),BJ68)))))))))/IF(AND($D68=2,'ראשי-פרטים כלליים וריכוז הוצאות'!$D$66&lt;&gt;4),1.2,1)</f>
        <v>0</v>
      </c>
      <c r="BM68" s="227"/>
      <c r="BN68" s="228"/>
      <c r="BO68" s="222"/>
      <c r="BP68" s="226"/>
      <c r="BQ68" s="187">
        <f t="shared" si="10"/>
        <v>0</v>
      </c>
      <c r="BR68" s="15">
        <f>+(IF(OR($B68=0,$C68=0,$D68=0,$BM$2&gt;$ES$1),0,IF(OR(BM68=0,BO68=0,BP68=0),0,MIN((VLOOKUP($D68,$A$234:$C$241,3,0))*(IF($D68=6,BP68,BO68))*((MIN((VLOOKUP($D68,$A$234:$E$241,5,0)),(IF($D68=6,BO68,BP68))))),MIN((VLOOKUP($D68,$A$234:$C$241,3,0)),(BM68+BN68))*(IF($D68=6,BP68,((MIN((VLOOKUP($D68,$A$234:$E$241,5,0)),BP68)))))))))/IF(AND($D68=2,'ראשי-פרטים כלליים וריכוז הוצאות'!$D$66&lt;&gt;4),1.2,1)</f>
        <v>0</v>
      </c>
      <c r="BS68" s="227"/>
      <c r="BT68" s="228"/>
      <c r="BU68" s="222"/>
      <c r="BV68" s="226"/>
      <c r="BW68" s="187">
        <f t="shared" si="11"/>
        <v>0</v>
      </c>
      <c r="BX68" s="15">
        <f>+(IF(OR($B68=0,$C68=0,$D68=0,$BS$2&gt;$ES$1),0,IF(OR(BS68=0,BU68=0,BV68=0),0,MIN((VLOOKUP($D68,$A$234:$C$241,3,0))*(IF($D68=6,BV68,BU68))*((MIN((VLOOKUP($D68,$A$234:$E$241,5,0)),(IF($D68=6,BU68,BV68))))),MIN((VLOOKUP($D68,$A$234:$C$241,3,0)),(BS68+BT68))*(IF($D68=6,BV68,((MIN((VLOOKUP($D68,$A$234:$E$241,5,0)),BV68)))))))))/IF(AND($D68=2,'ראשי-פרטים כלליים וריכוז הוצאות'!$D$66&lt;&gt;4),1.2,1)</f>
        <v>0</v>
      </c>
      <c r="BY68" s="227"/>
      <c r="BZ68" s="228"/>
      <c r="CA68" s="222"/>
      <c r="CB68" s="226"/>
      <c r="CC68" s="187">
        <f t="shared" si="12"/>
        <v>0</v>
      </c>
      <c r="CD68" s="15">
        <f>+(IF(OR($B68=0,$C68=0,$D68=0,$BY$2&gt;$ES$1),0,IF(OR(BY68=0,CA68=0,CB68=0),0,MIN((VLOOKUP($D68,$A$234:$C$241,3,0))*(IF($D68=6,CB68,CA68))*((MIN((VLOOKUP($D68,$A$234:$E$241,5,0)),(IF($D68=6,CA68,CB68))))),MIN((VLOOKUP($D68,$A$234:$C$241,3,0)),(BY68+BZ68))*(IF($D68=6,CB68,((MIN((VLOOKUP($D68,$A$234:$E$241,5,0)),CB68)))))))))/IF(AND($D68=2,'ראשי-פרטים כלליים וריכוז הוצאות'!$D$66&lt;&gt;4),1.2,1)</f>
        <v>0</v>
      </c>
      <c r="CE68" s="227"/>
      <c r="CF68" s="228"/>
      <c r="CG68" s="222"/>
      <c r="CH68" s="226"/>
      <c r="CI68" s="187">
        <f t="shared" si="13"/>
        <v>0</v>
      </c>
      <c r="CJ68" s="15">
        <f>+(IF(OR($B68=0,$C68=0,$D68=0,$CE$2&gt;$ES$1),0,IF(OR(CE68=0,CG68=0,CH68=0),0,MIN((VLOOKUP($D68,$A$234:$C$241,3,0))*(IF($D68=6,CH68,CG68))*((MIN((VLOOKUP($D68,$A$234:$E$241,5,0)),(IF($D68=6,CG68,CH68))))),MIN((VLOOKUP($D68,$A$234:$C$241,3,0)),(CE68+CF68))*(IF($D68=6,CH68,((MIN((VLOOKUP($D68,$A$234:$E$241,5,0)),CH68)))))))))/IF(AND($D68=2,'ראשי-פרטים כלליים וריכוז הוצאות'!$D$66&lt;&gt;4),1.2,1)</f>
        <v>0</v>
      </c>
      <c r="CK68" s="227"/>
      <c r="CL68" s="228"/>
      <c r="CM68" s="222"/>
      <c r="CN68" s="226"/>
      <c r="CO68" s="187">
        <f t="shared" si="14"/>
        <v>0</v>
      </c>
      <c r="CP68" s="15">
        <f>+(IF(OR($B68=0,$C68=0,$D68=0,$CK$2&gt;$ES$1),0,IF(OR(CK68=0,CM68=0,CN68=0),0,MIN((VLOOKUP($D68,$A$234:$C$241,3,0))*(IF($D68=6,CN68,CM68))*((MIN((VLOOKUP($D68,$A$234:$E$241,5,0)),(IF($D68=6,CM68,CN68))))),MIN((VLOOKUP($D68,$A$234:$C$241,3,0)),(CK68+CL68))*(IF($D68=6,CN68,((MIN((VLOOKUP($D68,$A$234:$E$241,5,0)),CN68)))))))))/IF(AND($D68=2,'ראשי-פרטים כלליים וריכוז הוצאות'!$D$66&lt;&gt;4),1.2,1)</f>
        <v>0</v>
      </c>
      <c r="CQ68" s="227"/>
      <c r="CR68" s="228"/>
      <c r="CS68" s="222"/>
      <c r="CT68" s="226"/>
      <c r="CU68" s="187">
        <f t="shared" si="15"/>
        <v>0</v>
      </c>
      <c r="CV68" s="15">
        <f>+(IF(OR($B68=0,$C68=0,$D68=0,$CQ$2&gt;$ES$1),0,IF(OR(CQ68=0,CS68=0,CT68=0),0,MIN((VLOOKUP($D68,$A$234:$C$241,3,0))*(IF($D68=6,CT68,CS68))*((MIN((VLOOKUP($D68,$A$234:$E$241,5,0)),(IF($D68=6,CS68,CT68))))),MIN((VLOOKUP($D68,$A$234:$C$241,3,0)),(CQ68+CR68))*(IF($D68=6,CT68,((MIN((VLOOKUP($D68,$A$234:$E$241,5,0)),CT68)))))))))/IF(AND($D68=2,'ראשי-פרטים כלליים וריכוז הוצאות'!$D$66&lt;&gt;4),1.2,1)</f>
        <v>0</v>
      </c>
      <c r="CW68" s="227"/>
      <c r="CX68" s="228"/>
      <c r="CY68" s="222"/>
      <c r="CZ68" s="226"/>
      <c r="DA68" s="187">
        <f t="shared" si="16"/>
        <v>0</v>
      </c>
      <c r="DB68" s="15">
        <f>+(IF(OR($B68=0,$C68=0,$D68=0,$CW$2&gt;$ES$1),0,IF(OR(CW68=0,CY68=0,CZ68=0),0,MIN((VLOOKUP($D68,$A$234:$C$241,3,0))*(IF($D68=6,CZ68,CY68))*((MIN((VLOOKUP($D68,$A$234:$E$241,5,0)),(IF($D68=6,CY68,CZ68))))),MIN((VLOOKUP($D68,$A$234:$C$241,3,0)),(CW68+CX68))*(IF($D68=6,CZ68,((MIN((VLOOKUP($D68,$A$234:$E$241,5,0)),CZ68)))))))))/IF(AND($D68=2,'ראשי-פרטים כלליים וריכוז הוצאות'!$D$66&lt;&gt;4),1.2,1)</f>
        <v>0</v>
      </c>
      <c r="DC68" s="227"/>
      <c r="DD68" s="228"/>
      <c r="DE68" s="222"/>
      <c r="DF68" s="226"/>
      <c r="DG68" s="187">
        <f t="shared" si="17"/>
        <v>0</v>
      </c>
      <c r="DH68" s="15">
        <f>+(IF(OR($B68=0,$C68=0,$D68=0,$DC$2&gt;$ES$1),0,IF(OR(DC68=0,DE68=0,DF68=0),0,MIN((VLOOKUP($D68,$A$234:$C$241,3,0))*(IF($D68=6,DF68,DE68))*((MIN((VLOOKUP($D68,$A$234:$E$241,5,0)),(IF($D68=6,DE68,DF68))))),MIN((VLOOKUP($D68,$A$234:$C$241,3,0)),(DC68+DD68))*(IF($D68=6,DF68,((MIN((VLOOKUP($D68,$A$234:$E$241,5,0)),DF68)))))))))/IF(AND($D68=2,'ראשי-פרטים כלליים וריכוז הוצאות'!$D$66&lt;&gt;4),1.2,1)</f>
        <v>0</v>
      </c>
      <c r="DI68" s="227"/>
      <c r="DJ68" s="228"/>
      <c r="DK68" s="222"/>
      <c r="DL68" s="226"/>
      <c r="DM68" s="187">
        <f t="shared" si="18"/>
        <v>0</v>
      </c>
      <c r="DN68" s="15">
        <f>+(IF(OR($B68=0,$C68=0,$D68=0,$DC$2&gt;$ES$1),0,IF(OR(DI68=0,DK68=0,DL68=0),0,MIN((VLOOKUP($D68,$A$234:$C$241,3,0))*(IF($D68=6,DL68,DK68))*((MIN((VLOOKUP($D68,$A$234:$E$241,5,0)),(IF($D68=6,DK68,DL68))))),MIN((VLOOKUP($D68,$A$234:$C$241,3,0)),(DI68+DJ68))*(IF($D68=6,DL68,((MIN((VLOOKUP($D68,$A$234:$E$241,5,0)),DL68)))))))))/IF(AND($D68=2,'ראשי-פרטים כלליים וריכוז הוצאות'!$D$66&lt;&gt;4),1.2,1)</f>
        <v>0</v>
      </c>
      <c r="DO68" s="227"/>
      <c r="DP68" s="228"/>
      <c r="DQ68" s="222"/>
      <c r="DR68" s="226"/>
      <c r="DS68" s="187">
        <f t="shared" si="19"/>
        <v>0</v>
      </c>
      <c r="DT68" s="15">
        <f>+(IF(OR($B68=0,$C68=0,$D68=0,$DC$2&gt;$ES$1),0,IF(OR(DO68=0,DQ68=0,DR68=0),0,MIN((VLOOKUP($D68,$A$234:$C$241,3,0))*(IF($D68=6,DR68,DQ68))*((MIN((VLOOKUP($D68,$A$234:$E$241,5,0)),(IF($D68=6,DQ68,DR68))))),MIN((VLOOKUP($D68,$A$234:$C$241,3,0)),(DO68+DP68))*(IF($D68=6,DR68,((MIN((VLOOKUP($D68,$A$234:$E$241,5,0)),DR68)))))))))/IF(AND($D68=2,'ראשי-פרטים כלליים וריכוז הוצאות'!$D$66&lt;&gt;4),1.2,1)</f>
        <v>0</v>
      </c>
      <c r="DU68" s="227"/>
      <c r="DV68" s="228"/>
      <c r="DW68" s="222"/>
      <c r="DX68" s="226"/>
      <c r="DY68" s="187">
        <f t="shared" si="20"/>
        <v>0</v>
      </c>
      <c r="DZ68" s="15">
        <f>+(IF(OR($B68=0,$C68=0,$D68=0,$DC$2&gt;$ES$1),0,IF(OR(DU68=0,DW68=0,DX68=0),0,MIN((VLOOKUP($D68,$A$234:$C$241,3,0))*(IF($D68=6,DX68,DW68))*((MIN((VLOOKUP($D68,$A$234:$E$241,5,0)),(IF($D68=6,DW68,DX68))))),MIN((VLOOKUP($D68,$A$234:$C$241,3,0)),(DU68+DV68))*(IF($D68=6,DX68,((MIN((VLOOKUP($D68,$A$234:$E$241,5,0)),DX68)))))))))/IF(AND($D68=2,'ראשי-פרטים כלליים וריכוז הוצאות'!$D$66&lt;&gt;4),1.2,1)</f>
        <v>0</v>
      </c>
      <c r="EA68" s="227"/>
      <c r="EB68" s="228"/>
      <c r="EC68" s="222"/>
      <c r="ED68" s="226"/>
      <c r="EE68" s="187">
        <f t="shared" si="21"/>
        <v>0</v>
      </c>
      <c r="EF68" s="15">
        <f>+(IF(OR($B68=0,$C68=0,$D68=0,$DC$2&gt;$ES$1),0,IF(OR(EA68=0,EC68=0,ED68=0),0,MIN((VLOOKUP($D68,$A$234:$C$241,3,0))*(IF($D68=6,ED68,EC68))*((MIN((VLOOKUP($D68,$A$234:$E$241,5,0)),(IF($D68=6,EC68,ED68))))),MIN((VLOOKUP($D68,$A$234:$C$241,3,0)),(EA68+EB68))*(IF($D68=6,ED68,((MIN((VLOOKUP($D68,$A$234:$E$241,5,0)),ED68)))))))))/IF(AND($D68=2,'ראשי-פרטים כלליים וריכוז הוצאות'!$D$66&lt;&gt;4),1.2,1)</f>
        <v>0</v>
      </c>
      <c r="EG68" s="227"/>
      <c r="EH68" s="228"/>
      <c r="EI68" s="222"/>
      <c r="EJ68" s="226"/>
      <c r="EK68" s="187">
        <f t="shared" si="22"/>
        <v>0</v>
      </c>
      <c r="EL68" s="15">
        <f>+(IF(OR($B68=0,$C68=0,$D68=0,$DC$2&gt;$ES$1),0,IF(OR(EG68=0,EI68=0,EJ68=0),0,MIN((VLOOKUP($D68,$A$234:$C$241,3,0))*(IF($D68=6,EJ68,EI68))*((MIN((VLOOKUP($D68,$A$234:$E$241,5,0)),(IF($D68=6,EI68,EJ68))))),MIN((VLOOKUP($D68,$A$234:$C$241,3,0)),(EG68+EH68))*(IF($D68=6,EJ68,((MIN((VLOOKUP($D68,$A$234:$E$241,5,0)),EJ68)))))))))/IF(AND($D68=2,'ראשי-פרטים כלליים וריכוז הוצאות'!$D$66&lt;&gt;4),1.2,1)</f>
        <v>0</v>
      </c>
      <c r="EM68" s="227"/>
      <c r="EN68" s="228"/>
      <c r="EO68" s="222"/>
      <c r="EP68" s="226"/>
      <c r="EQ68" s="187">
        <f t="shared" si="23"/>
        <v>0</v>
      </c>
      <c r="ER68" s="15">
        <f>+(IF(OR($B68=0,$C68=0,$D68=0,$DC$2&gt;$ES$1),0,IF(OR(EM68=0,EO68=0,EP68=0),0,MIN((VLOOKUP($D68,$A$234:$C$241,3,0))*(IF($D68=6,EP68,EO68))*((MIN((VLOOKUP($D68,$A$234:$E$241,5,0)),(IF($D68=6,EO68,EP68))))),MIN((VLOOKUP($D68,$A$234:$C$241,3,0)),(EM68+EN68))*(IF($D68=6,EP68,((MIN((VLOOKUP($D68,$A$234:$E$241,5,0)),EP68)))))))))/IF(AND($D68=2,'ראשי-פרטים כלליים וריכוז הוצאות'!$D$66&lt;&gt;4),1.2,1)</f>
        <v>0</v>
      </c>
      <c r="ES68" s="62">
        <f t="shared" si="24"/>
        <v>0</v>
      </c>
      <c r="ET68" s="183">
        <f t="shared" si="25"/>
        <v>9.9999999999999995E-7</v>
      </c>
      <c r="EU68" s="184">
        <f t="shared" si="26"/>
        <v>0</v>
      </c>
      <c r="EV68" s="62">
        <f t="shared" si="27"/>
        <v>0</v>
      </c>
      <c r="EW68" s="62">
        <v>0</v>
      </c>
      <c r="EX68" s="15">
        <f t="shared" si="28"/>
        <v>0</v>
      </c>
      <c r="EY68" s="219"/>
      <c r="EZ68" s="62">
        <f>MIN(EX68+EY68*ET68*ES68/$FA$1/IF(AND($D68=2,'ראשי-פרטים כלליים וריכוז הוצאות'!$D$66&lt;&gt;4),1.2,1),IF($D68&gt;0,VLOOKUP($D68,$A$234:$C$241,3,0)*12*EU68,0))</f>
        <v>0</v>
      </c>
      <c r="FA68" s="229"/>
      <c r="FB68" s="293">
        <f t="shared" si="29"/>
        <v>0</v>
      </c>
      <c r="FC68" s="296">
        <f t="shared" si="36"/>
        <v>0</v>
      </c>
      <c r="FD68" s="62">
        <f t="shared" si="37"/>
        <v>0</v>
      </c>
      <c r="FE68" s="62">
        <f t="shared" si="38"/>
        <v>0</v>
      </c>
      <c r="FF68" s="184">
        <f t="shared" si="39"/>
        <v>0</v>
      </c>
      <c r="FG68" s="62">
        <f t="shared" si="40"/>
        <v>0</v>
      </c>
      <c r="FH68" s="62">
        <f t="shared" si="41"/>
        <v>0</v>
      </c>
      <c r="FI68" s="274"/>
      <c r="FJ68" s="274"/>
      <c r="FK68" s="297"/>
    </row>
    <row r="69" spans="1:167" s="6" customFormat="1" ht="24" customHeight="1" x14ac:dyDescent="0.2">
      <c r="A69" s="112">
        <v>66</v>
      </c>
      <c r="B69" s="229"/>
      <c r="C69" s="229"/>
      <c r="D69" s="230"/>
      <c r="E69" s="220"/>
      <c r="F69" s="221"/>
      <c r="G69" s="222"/>
      <c r="H69" s="223"/>
      <c r="I69" s="187">
        <f t="shared" ref="I69:I132" si="42">IF(OR($G69=0,$H69=0),0,IF($D69=6,$H69*MIN((VLOOKUP($D69,$A$234:$E$241,5,0)),$G69),$G69*MIN((VLOOKUP($D69,$A$234:$E$241,5,0)),$H69)))/12</f>
        <v>0</v>
      </c>
      <c r="J69" s="15">
        <f>(IF(OR($B69=0,$C69=0,$D69=0,$E$2&gt;$ES$1),0,IF(OR($E69=0,$G69=0,$H69=0),0,MIN((VLOOKUP($D69,$A$234:$C$241,3,0))*(IF($D69=6,$H69,$G69))*((MIN((VLOOKUP($D69,$A$234:$E$241,5,0)),(IF($D69=6,$G69,$H69))))),MIN((VLOOKUP($D69,$A$234:$C$241,3,0)),($E69+$F69))*(IF($D69=6,$H69,((MIN((VLOOKUP($D69,$A$234:$E$241,5,0)),$H69)))))))))/IF(AND($D69=2,'ראשי-פרטים כלליים וריכוז הוצאות'!$D$66&lt;&gt;4),1.2,1)</f>
        <v>0</v>
      </c>
      <c r="K69" s="224"/>
      <c r="L69" s="225"/>
      <c r="M69" s="222"/>
      <c r="N69" s="226"/>
      <c r="O69" s="187">
        <f t="shared" ref="O69:O132" si="43">IF(OR($M69=0,$N69=0),0,IF($D69=6,$N69*MIN((VLOOKUP($D69,$A$234:$E$241,5,0)),$M69),$M69*MIN((VLOOKUP($D69,$A$234:$E$241,5,0)),$N69)))/12</f>
        <v>0</v>
      </c>
      <c r="P69" s="15">
        <f>+(IF(OR($B69=0,$C69=0,$D69=0,$K$2&gt;$ES$1),0,IF(OR($K69=0,$M69=0,$N69=0),0,MIN((VLOOKUP($D69,$A$234:$C$241,3,0))*(IF($D69=6,$N69,$M69))*((MIN((VLOOKUP($D69,$A$234:$E$241,5,0)),(IF($D69=6,$M69,$N69))))),MIN((VLOOKUP($D69,$A$234:$C$241,3,0)),($K69+$L69))*(IF($D69=6,$N69,((MIN((VLOOKUP($D69,$A$234:$E$241,5,0)),$N69)))))))))/IF(AND($D69=2,'ראשי-פרטים כלליים וריכוז הוצאות'!$D$66&lt;&gt;4),1.2,1)</f>
        <v>0</v>
      </c>
      <c r="Q69" s="227"/>
      <c r="R69" s="228"/>
      <c r="S69" s="222"/>
      <c r="T69" s="226"/>
      <c r="U69" s="187">
        <f t="shared" ref="U69:U132" si="44">IF(OR($S69=0,$T69=0),0,IF($D69=6,$T69*MIN((VLOOKUP($D69,$A$234:$E$241,5,0)),$S69),$S69*MIN((VLOOKUP($D69,$A$234:$E$241,5,0)),$T69)))/12</f>
        <v>0</v>
      </c>
      <c r="V69" s="15">
        <f>+(IF(OR($B69=0,$C69=0,$D69=0,$Q$2&gt;$ES$1),0,IF(OR(Q69=0,S69=0,T69=0),0,MIN((VLOOKUP($D69,$A$234:$C$241,3,0))*(IF($D69=6,T69,S69))*((MIN((VLOOKUP($D69,$A$234:$E$241,5,0)),(IF($D69=6,S69,T69))))),MIN((VLOOKUP($D69,$A$234:$C$241,3,0)),(Q69+R69))*(IF($D69=6,T69,((MIN((VLOOKUP($D69,$A$234:$E$241,5,0)),T69)))))))))/IF(AND($D69=2,'ראשי-פרטים כלליים וריכוז הוצאות'!$D$66&lt;&gt;4),1.2,1)</f>
        <v>0</v>
      </c>
      <c r="W69" s="220"/>
      <c r="X69" s="221"/>
      <c r="Y69" s="222"/>
      <c r="Z69" s="226"/>
      <c r="AA69" s="187">
        <f t="shared" ref="AA69:AA132" si="45">IF(OR($Y69=0,$Z69=0),0,IF($D69=6,$Z69*MIN((VLOOKUP($D69,$A$234:$E$241,5,0)),$Y69),$Y69*MIN((VLOOKUP($D69,$A$234:$E$241,5,0)),$Z69)))/12</f>
        <v>0</v>
      </c>
      <c r="AB69" s="15">
        <f>+(IF(OR($B69=0,$C69=0,$D69=0,$W$2&gt;$ES$1),0,IF(OR(W69=0,Y69=0,Z69=0),0,MIN((VLOOKUP($D69,$A$234:$C$241,3,0))*(IF($D69=6,Z69,Y69))*((MIN((VLOOKUP($D69,$A$234:$E$241,5,0)),(IF($D69=6,Y69,Z69))))),MIN((VLOOKUP($D69,$A$234:$C$241,3,0)),(W69+X69))*(IF($D69=6,Z69,((MIN((VLOOKUP($D69,$A$234:$E$241,5,0)),Z69)))))))))/IF(AND($D69=2,'ראשי-פרטים כלליים וריכוז הוצאות'!$D$66&lt;&gt;4),1.2,1)</f>
        <v>0</v>
      </c>
      <c r="AC69" s="224"/>
      <c r="AD69" s="225"/>
      <c r="AE69" s="222"/>
      <c r="AF69" s="226"/>
      <c r="AG69" s="187">
        <f t="shared" ref="AG69:AG132" si="46">IF(OR($AE69=0,$AF69=0),0,IF($D69=6,$AF69*MIN((VLOOKUP($D69,$A$234:$E$241,5,0)),$AE69),$AE69*MIN((VLOOKUP($D69,$A$234:$E$241,5,0)),$AF69)))/12</f>
        <v>0</v>
      </c>
      <c r="AH69" s="15">
        <f>+(IF(OR($B69=0,$C69=0,$D69=0,$AC$2&gt;$ES$1),0,IF(OR(AC69=0,AE69=0,AF69=0),0,MIN((VLOOKUP($D69,$A$234:$C$241,3,0))*(IF($D69=6,AF69,AE69))*((MIN((VLOOKUP($D69,$A$234:$E$241,5,0)),(IF($D69=6,AE69,AF69))))),MIN((VLOOKUP($D69,$A$234:$C$241,3,0)),(AC69+AD69))*(IF($D69=6,AF69,((MIN((VLOOKUP($D69,$A$234:$E$241,5,0)),AF69)))))))))/IF(AND($D69=2,'ראשי-פרטים כלליים וריכוז הוצאות'!$D$66&lt;&gt;4),1.2,1)</f>
        <v>0</v>
      </c>
      <c r="AI69" s="227"/>
      <c r="AJ69" s="228"/>
      <c r="AK69" s="222"/>
      <c r="AL69" s="226"/>
      <c r="AM69" s="187">
        <f t="shared" ref="AM69:AM132" si="47">IF(OR($AK69=0,$AL69=0),0,IF($D69=6,$AL69*MIN((VLOOKUP($D69,$A$234:$E$241,5,0)),$AK69),$AK69*MIN((VLOOKUP($D69,$A$234:$E$241,5,0)),$AL69)))/12</f>
        <v>0</v>
      </c>
      <c r="AN69" s="15">
        <f>+(IF(OR($B69=0,$C69=0,$D69=0,$AI$2&gt;$ES$1),0,IF(OR(AI69=0,AK69=0,AL69=0),0,MIN((VLOOKUP($D69,$A$234:$C$241,3,0))*(IF($D69=6,AL69,AK69))*((MIN((VLOOKUP($D69,$A$234:$E$241,5,0)),(IF($D69=6,AK69,AL69))))),MIN((VLOOKUP($D69,$A$234:$C$241,3,0)),(AI69+AJ69))*(IF($D69=6,AL69,((MIN((VLOOKUP($D69,$A$234:$E$241,5,0)),AL69)))))))))/IF(AND($D69=2,'ראשי-פרטים כלליים וריכוז הוצאות'!$D$66&lt;&gt;4),1.2,1)</f>
        <v>0</v>
      </c>
      <c r="AO69" s="220"/>
      <c r="AP69" s="221"/>
      <c r="AQ69" s="222"/>
      <c r="AR69" s="226"/>
      <c r="AS69" s="187">
        <f t="shared" ref="AS69:AS132" si="48">IF(OR($AQ69=0,$AR69=0),0,IF($D69=6,$AR69*MIN((VLOOKUP($D69,$A$234:$E$241,5,0)),$AQ69),$AQ69*MIN((VLOOKUP($D69,$A$234:$E$241,5,0)),$AR69)))/12</f>
        <v>0</v>
      </c>
      <c r="AT69" s="15">
        <f>+(IF(OR($B69=0,$C69=0,$D69=0,$AO$2&gt;$ES$1),0,IF(OR(AO69=0,AQ69=0,AR69=0),0,MIN((VLOOKUP($D69,$A$234:$C$241,3,0))*(IF($D69=6,AR69,AQ69))*((MIN((VLOOKUP($D69,$A$234:$E$241,5,0)),(IF($D69=6,AQ69,AR69))))),MIN((VLOOKUP($D69,$A$234:$C$241,3,0)),(AO69+AP69))*(IF($D69=6,AR69,((MIN((VLOOKUP($D69,$A$234:$E$241,5,0)),AR69)))))))))/IF(AND($D69=2,'ראשי-פרטים כלליים וריכוז הוצאות'!$D$66&lt;&gt;4),1.2,1)</f>
        <v>0</v>
      </c>
      <c r="AU69" s="224"/>
      <c r="AV69" s="225"/>
      <c r="AW69" s="222"/>
      <c r="AX69" s="226"/>
      <c r="AY69" s="187">
        <f t="shared" ref="AY69:AY132" si="49">IF(OR($AW69=0,$AX69=0),0,IF($D69=6,$AX69*MIN((VLOOKUP($D69,$A$234:$E$241,5,0)),$AW69),$AW69*MIN((VLOOKUP($D69,$A$234:$E$241,5,0)),$AX69)))/12</f>
        <v>0</v>
      </c>
      <c r="AZ69" s="15">
        <f>+(IF(OR($B69=0,$C69=0,$D69=0,$AU$2&gt;$ES$1),0,IF(OR(AU69=0,AW69=0,AX69=0),0,MIN((VLOOKUP($D69,$A$234:$C$241,3,0))*(IF($D69=6,AX69,AW69))*((MIN((VLOOKUP($D69,$A$234:$E$241,5,0)),(IF($D69=6,AW69,AX69))))),MIN((VLOOKUP($D69,$A$234:$C$241,3,0)),(AU69+AV69))*(IF($D69=6,AX69,((MIN((VLOOKUP($D69,$A$234:$E$241,5,0)),AX69)))))))))/IF(AND($D69=2,'ראשי-פרטים כלליים וריכוז הוצאות'!$D$66&lt;&gt;4),1.2,1)</f>
        <v>0</v>
      </c>
      <c r="BA69" s="227"/>
      <c r="BB69" s="228"/>
      <c r="BC69" s="222"/>
      <c r="BD69" s="226"/>
      <c r="BE69" s="187">
        <f t="shared" ref="BE69:BE132" si="50">IF(OR($BC69=0,$BD69=0),0,IF($D69=6,$BD69*MIN((VLOOKUP($D69,$A$234:$E$241,5,0)),$BC69),$BC69*MIN((VLOOKUP($D69,$A$234:$E$241,5,0)),$BD69)))/12</f>
        <v>0</v>
      </c>
      <c r="BF69" s="15">
        <f>+(IF(OR($B69=0,$C69=0,$D69=0,$BA$2&gt;$ES$1),0,IF(OR(BA69=0,BC69=0,BD69=0),0,MIN((VLOOKUP($D69,$A$234:$C$241,3,0))*(IF($D69=6,BD69,BC69))*((MIN((VLOOKUP($D69,$A$234:$E$241,5,0)),(IF($D69=6,BC69,BD69))))),MIN((VLOOKUP($D69,$A$234:$C$241,3,0)),(BA69+BB69))*(IF($D69=6,BD69,((MIN((VLOOKUP($D69,$A$234:$E$241,5,0)),BD69)))))))))/IF(AND($D69=2,'ראשי-פרטים כלליים וריכוז הוצאות'!$D$66&lt;&gt;4),1.2,1)</f>
        <v>0</v>
      </c>
      <c r="BG69" s="227"/>
      <c r="BH69" s="228"/>
      <c r="BI69" s="222"/>
      <c r="BJ69" s="226"/>
      <c r="BK69" s="187">
        <f t="shared" ref="BK69:BK132" si="51">IF(OR($BI69=0,$BJ69=0),0,IF($D69=6,$BJ69*MIN((VLOOKUP($D69,$A$234:$E$241,5,0)),$BI69),$BI69*MIN((VLOOKUP($D69,$A$234:$E$241,5,0)),$BJ69)))/12</f>
        <v>0</v>
      </c>
      <c r="BL69" s="15">
        <f>+(IF(OR($B69=0,$C69=0,$D69=0,$BG$2&gt;$ES$1),0,IF(OR(BG69=0,BI69=0,BJ69=0),0,MIN((VLOOKUP($D69,$A$234:$C$241,3,0))*(IF($D69=6,BJ69,BI69))*((MIN((VLOOKUP($D69,$A$234:$E$241,5,0)),(IF($D69=6,BI69,BJ69))))),MIN((VLOOKUP($D69,$A$234:$C$241,3,0)),(BG69+BH69))*(IF($D69=6,BJ69,((MIN((VLOOKUP($D69,$A$234:$E$241,5,0)),BJ69)))))))))/IF(AND($D69=2,'ראשי-פרטים כלליים וריכוז הוצאות'!$D$66&lt;&gt;4),1.2,1)</f>
        <v>0</v>
      </c>
      <c r="BM69" s="227"/>
      <c r="BN69" s="228"/>
      <c r="BO69" s="222"/>
      <c r="BP69" s="226"/>
      <c r="BQ69" s="187">
        <f t="shared" ref="BQ69:BQ132" si="52">IF(OR($BO69=0,$BP69=0),0,IF($D69=6,$BP69*MIN((VLOOKUP($D69,$A$234:$E$241,5,0)),$BO69),$BO69*MIN((VLOOKUP($D69,$A$234:$E$241,5,0)),$BP69)))/12</f>
        <v>0</v>
      </c>
      <c r="BR69" s="15">
        <f>+(IF(OR($B69=0,$C69=0,$D69=0,$BM$2&gt;$ES$1),0,IF(OR(BM69=0,BO69=0,BP69=0),0,MIN((VLOOKUP($D69,$A$234:$C$241,3,0))*(IF($D69=6,BP69,BO69))*((MIN((VLOOKUP($D69,$A$234:$E$241,5,0)),(IF($D69=6,BO69,BP69))))),MIN((VLOOKUP($D69,$A$234:$C$241,3,0)),(BM69+BN69))*(IF($D69=6,BP69,((MIN((VLOOKUP($D69,$A$234:$E$241,5,0)),BP69)))))))))/IF(AND($D69=2,'ראשי-פרטים כלליים וריכוז הוצאות'!$D$66&lt;&gt;4),1.2,1)</f>
        <v>0</v>
      </c>
      <c r="BS69" s="227"/>
      <c r="BT69" s="228"/>
      <c r="BU69" s="222"/>
      <c r="BV69" s="226"/>
      <c r="BW69" s="187">
        <f t="shared" ref="BW69:BW132" si="53">IF(OR($BU69=0,$BV69=0),0,IF($D69=6,$BV69*MIN((VLOOKUP($D69,$A$234:$E$241,5,0)),$BU69),$BU69*MIN((VLOOKUP($D69,$A$234:$E$241,5,0)),$BV69)))/12</f>
        <v>0</v>
      </c>
      <c r="BX69" s="15">
        <f>+(IF(OR($B69=0,$C69=0,$D69=0,$BS$2&gt;$ES$1),0,IF(OR(BS69=0,BU69=0,BV69=0),0,MIN((VLOOKUP($D69,$A$234:$C$241,3,0))*(IF($D69=6,BV69,BU69))*((MIN((VLOOKUP($D69,$A$234:$E$241,5,0)),(IF($D69=6,BU69,BV69))))),MIN((VLOOKUP($D69,$A$234:$C$241,3,0)),(BS69+BT69))*(IF($D69=6,BV69,((MIN((VLOOKUP($D69,$A$234:$E$241,5,0)),BV69)))))))))/IF(AND($D69=2,'ראשי-פרטים כלליים וריכוז הוצאות'!$D$66&lt;&gt;4),1.2,1)</f>
        <v>0</v>
      </c>
      <c r="BY69" s="227"/>
      <c r="BZ69" s="228"/>
      <c r="CA69" s="222"/>
      <c r="CB69" s="226"/>
      <c r="CC69" s="187">
        <f t="shared" ref="CC69:CC132" si="54">IF(OR($CA69=0,$CB69=0),0,IF($D69=6,$CB69*MIN((VLOOKUP($D69,$A$234:$E$241,5,0)),$CA69),$CA69*MIN((VLOOKUP($D69,$A$234:$E$241,5,0)),$CB69)))/12</f>
        <v>0</v>
      </c>
      <c r="CD69" s="15">
        <f>+(IF(OR($B69=0,$C69=0,$D69=0,$BY$2&gt;$ES$1),0,IF(OR(BY69=0,CA69=0,CB69=0),0,MIN((VLOOKUP($D69,$A$234:$C$241,3,0))*(IF($D69=6,CB69,CA69))*((MIN((VLOOKUP($D69,$A$234:$E$241,5,0)),(IF($D69=6,CA69,CB69))))),MIN((VLOOKUP($D69,$A$234:$C$241,3,0)),(BY69+BZ69))*(IF($D69=6,CB69,((MIN((VLOOKUP($D69,$A$234:$E$241,5,0)),CB69)))))))))/IF(AND($D69=2,'ראשי-פרטים כלליים וריכוז הוצאות'!$D$66&lt;&gt;4),1.2,1)</f>
        <v>0</v>
      </c>
      <c r="CE69" s="227"/>
      <c r="CF69" s="228"/>
      <c r="CG69" s="222"/>
      <c r="CH69" s="226"/>
      <c r="CI69" s="187">
        <f t="shared" ref="CI69:CI132" si="55">IF(OR($CG69=0,$CH69=0),0,IF($D69=6,$CH69*MIN((VLOOKUP($D69,$A$234:$E$241,5,0)),$CG69),$CG69*MIN((VLOOKUP($D69,$A$234:$E$241,5,0)),$CH69)))/12</f>
        <v>0</v>
      </c>
      <c r="CJ69" s="15">
        <f>+(IF(OR($B69=0,$C69=0,$D69=0,$CE$2&gt;$ES$1),0,IF(OR(CE69=0,CG69=0,CH69=0),0,MIN((VLOOKUP($D69,$A$234:$C$241,3,0))*(IF($D69=6,CH69,CG69))*((MIN((VLOOKUP($D69,$A$234:$E$241,5,0)),(IF($D69=6,CG69,CH69))))),MIN((VLOOKUP($D69,$A$234:$C$241,3,0)),(CE69+CF69))*(IF($D69=6,CH69,((MIN((VLOOKUP($D69,$A$234:$E$241,5,0)),CH69)))))))))/IF(AND($D69=2,'ראשי-פרטים כלליים וריכוז הוצאות'!$D$66&lt;&gt;4),1.2,1)</f>
        <v>0</v>
      </c>
      <c r="CK69" s="227"/>
      <c r="CL69" s="228"/>
      <c r="CM69" s="222"/>
      <c r="CN69" s="226"/>
      <c r="CO69" s="187">
        <f t="shared" ref="CO69:CO132" si="56">IF(OR($CM69=0,$CN69=0),0,IF($D69=6,$CN69*MIN((VLOOKUP($D69,$A$234:$E$241,5,0)),$CM69),$CM69*MIN((VLOOKUP($D69,$A$234:$E$241,5,0)),$CN69)))/12</f>
        <v>0</v>
      </c>
      <c r="CP69" s="15">
        <f>+(IF(OR($B69=0,$C69=0,$D69=0,$CK$2&gt;$ES$1),0,IF(OR(CK69=0,CM69=0,CN69=0),0,MIN((VLOOKUP($D69,$A$234:$C$241,3,0))*(IF($D69=6,CN69,CM69))*((MIN((VLOOKUP($D69,$A$234:$E$241,5,0)),(IF($D69=6,CM69,CN69))))),MIN((VLOOKUP($D69,$A$234:$C$241,3,0)),(CK69+CL69))*(IF($D69=6,CN69,((MIN((VLOOKUP($D69,$A$234:$E$241,5,0)),CN69)))))))))/IF(AND($D69=2,'ראשי-פרטים כלליים וריכוז הוצאות'!$D$66&lt;&gt;4),1.2,1)</f>
        <v>0</v>
      </c>
      <c r="CQ69" s="227"/>
      <c r="CR69" s="228"/>
      <c r="CS69" s="222"/>
      <c r="CT69" s="226"/>
      <c r="CU69" s="187">
        <f t="shared" ref="CU69:CU132" si="57">IF(OR($CS69=0,$CT69=0),0,IF($D69=6,$CT69*MIN((VLOOKUP($D69,$A$234:$E$241,5,0)),$CS69),$CS69*MIN((VLOOKUP($D69,$A$234:$E$241,5,0)),$CT69)))/12</f>
        <v>0</v>
      </c>
      <c r="CV69" s="15">
        <f>+(IF(OR($B69=0,$C69=0,$D69=0,$CQ$2&gt;$ES$1),0,IF(OR(CQ69=0,CS69=0,CT69=0),0,MIN((VLOOKUP($D69,$A$234:$C$241,3,0))*(IF($D69=6,CT69,CS69))*((MIN((VLOOKUP($D69,$A$234:$E$241,5,0)),(IF($D69=6,CS69,CT69))))),MIN((VLOOKUP($D69,$A$234:$C$241,3,0)),(CQ69+CR69))*(IF($D69=6,CT69,((MIN((VLOOKUP($D69,$A$234:$E$241,5,0)),CT69)))))))))/IF(AND($D69=2,'ראשי-פרטים כלליים וריכוז הוצאות'!$D$66&lt;&gt;4),1.2,1)</f>
        <v>0</v>
      </c>
      <c r="CW69" s="227"/>
      <c r="CX69" s="228"/>
      <c r="CY69" s="222"/>
      <c r="CZ69" s="226"/>
      <c r="DA69" s="187">
        <f t="shared" ref="DA69:DA132" si="58">IF(OR($CY69=0,$CZ69=0),0,IF($D69=6,$CZ69*MIN((VLOOKUP($D69,$A$234:$E$241,5,0)),$CY69),$CY69*MIN((VLOOKUP($D69,$A$234:$E$241,5,0)),$CZ69)))/12</f>
        <v>0</v>
      </c>
      <c r="DB69" s="15">
        <f>+(IF(OR($B69=0,$C69=0,$D69=0,$CW$2&gt;$ES$1),0,IF(OR(CW69=0,CY69=0,CZ69=0),0,MIN((VLOOKUP($D69,$A$234:$C$241,3,0))*(IF($D69=6,CZ69,CY69))*((MIN((VLOOKUP($D69,$A$234:$E$241,5,0)),(IF($D69=6,CY69,CZ69))))),MIN((VLOOKUP($D69,$A$234:$C$241,3,0)),(CW69+CX69))*(IF($D69=6,CZ69,((MIN((VLOOKUP($D69,$A$234:$E$241,5,0)),CZ69)))))))))/IF(AND($D69=2,'ראשי-פרטים כלליים וריכוז הוצאות'!$D$66&lt;&gt;4),1.2,1)</f>
        <v>0</v>
      </c>
      <c r="DC69" s="227"/>
      <c r="DD69" s="228"/>
      <c r="DE69" s="222"/>
      <c r="DF69" s="226"/>
      <c r="DG69" s="187">
        <f t="shared" ref="DG69:DG132" si="59">IF(OR(DE69=0,DF69=0),0,IF($D69=6,DF69*MIN((VLOOKUP($D69,$A$234:$E$241,5,0)),DE69),DE69*MIN((VLOOKUP($D69,$A$234:$E$241,5,0)),DF69)))/12</f>
        <v>0</v>
      </c>
      <c r="DH69" s="15">
        <f>+(IF(OR($B69=0,$C69=0,$D69=0,$DC$2&gt;$ES$1),0,IF(OR(DC69=0,DE69=0,DF69=0),0,MIN((VLOOKUP($D69,$A$234:$C$241,3,0))*(IF($D69=6,DF69,DE69))*((MIN((VLOOKUP($D69,$A$234:$E$241,5,0)),(IF($D69=6,DE69,DF69))))),MIN((VLOOKUP($D69,$A$234:$C$241,3,0)),(DC69+DD69))*(IF($D69=6,DF69,((MIN((VLOOKUP($D69,$A$234:$E$241,5,0)),DF69)))))))))/IF(AND($D69=2,'ראשי-פרטים כלליים וריכוז הוצאות'!$D$66&lt;&gt;4),1.2,1)</f>
        <v>0</v>
      </c>
      <c r="DI69" s="227"/>
      <c r="DJ69" s="228"/>
      <c r="DK69" s="222"/>
      <c r="DL69" s="226"/>
      <c r="DM69" s="187">
        <f t="shared" ref="DM69:DM132" si="60">IF(OR(DK69=0,DL69=0),0,IF($D69=6,DL69*MIN((VLOOKUP($D69,$A$234:$E$241,5,0)),DK69),DK69*MIN((VLOOKUP($D69,$A$234:$E$241,5,0)),DL69)))/12</f>
        <v>0</v>
      </c>
      <c r="DN69" s="15">
        <f>+(IF(OR($B69=0,$C69=0,$D69=0,$DC$2&gt;$ES$1),0,IF(OR(DI69=0,DK69=0,DL69=0),0,MIN((VLOOKUP($D69,$A$234:$C$241,3,0))*(IF($D69=6,DL69,DK69))*((MIN((VLOOKUP($D69,$A$234:$E$241,5,0)),(IF($D69=6,DK69,DL69))))),MIN((VLOOKUP($D69,$A$234:$C$241,3,0)),(DI69+DJ69))*(IF($D69=6,DL69,((MIN((VLOOKUP($D69,$A$234:$E$241,5,0)),DL69)))))))))/IF(AND($D69=2,'ראשי-פרטים כלליים וריכוז הוצאות'!$D$66&lt;&gt;4),1.2,1)</f>
        <v>0</v>
      </c>
      <c r="DO69" s="227"/>
      <c r="DP69" s="228"/>
      <c r="DQ69" s="222"/>
      <c r="DR69" s="226"/>
      <c r="DS69" s="187">
        <f t="shared" ref="DS69:DS132" si="61">IF(OR(DQ69=0,DR69=0),0,IF($D69=6,DR69*MIN((VLOOKUP($D69,$A$234:$E$241,5,0)),DQ69),DQ69*MIN((VLOOKUP($D69,$A$234:$E$241,5,0)),DR69)))/12</f>
        <v>0</v>
      </c>
      <c r="DT69" s="15">
        <f>+(IF(OR($B69=0,$C69=0,$D69=0,$DC$2&gt;$ES$1),0,IF(OR(DO69=0,DQ69=0,DR69=0),0,MIN((VLOOKUP($D69,$A$234:$C$241,3,0))*(IF($D69=6,DR69,DQ69))*((MIN((VLOOKUP($D69,$A$234:$E$241,5,0)),(IF($D69=6,DQ69,DR69))))),MIN((VLOOKUP($D69,$A$234:$C$241,3,0)),(DO69+DP69))*(IF($D69=6,DR69,((MIN((VLOOKUP($D69,$A$234:$E$241,5,0)),DR69)))))))))/IF(AND($D69=2,'ראשי-פרטים כלליים וריכוז הוצאות'!$D$66&lt;&gt;4),1.2,1)</f>
        <v>0</v>
      </c>
      <c r="DU69" s="227"/>
      <c r="DV69" s="228"/>
      <c r="DW69" s="222"/>
      <c r="DX69" s="226"/>
      <c r="DY69" s="187">
        <f t="shared" ref="DY69:DY132" si="62">IF(OR(DW69=0,DX69=0),0,IF($D69=6,DX69*MIN((VLOOKUP($D69,$A$234:$E$241,5,0)),DW69),DW69*MIN((VLOOKUP($D69,$A$234:$E$241,5,0)),DX69)))/12</f>
        <v>0</v>
      </c>
      <c r="DZ69" s="15">
        <f>+(IF(OR($B69=0,$C69=0,$D69=0,$DC$2&gt;$ES$1),0,IF(OR(DU69=0,DW69=0,DX69=0),0,MIN((VLOOKUP($D69,$A$234:$C$241,3,0))*(IF($D69=6,DX69,DW69))*((MIN((VLOOKUP($D69,$A$234:$E$241,5,0)),(IF($D69=6,DW69,DX69))))),MIN((VLOOKUP($D69,$A$234:$C$241,3,0)),(DU69+DV69))*(IF($D69=6,DX69,((MIN((VLOOKUP($D69,$A$234:$E$241,5,0)),DX69)))))))))/IF(AND($D69=2,'ראשי-פרטים כלליים וריכוז הוצאות'!$D$66&lt;&gt;4),1.2,1)</f>
        <v>0</v>
      </c>
      <c r="EA69" s="227"/>
      <c r="EB69" s="228"/>
      <c r="EC69" s="222"/>
      <c r="ED69" s="226"/>
      <c r="EE69" s="187">
        <f t="shared" ref="EE69:EE132" si="63">IF(OR(EC69=0,ED69=0),0,IF($D69=6,ED69*MIN((VLOOKUP($D69,$A$234:$E$241,5,0)),EC69),EC69*MIN((VLOOKUP($D69,$A$234:$E$241,5,0)),ED69)))/12</f>
        <v>0</v>
      </c>
      <c r="EF69" s="15">
        <f>+(IF(OR($B69=0,$C69=0,$D69=0,$DC$2&gt;$ES$1),0,IF(OR(EA69=0,EC69=0,ED69=0),0,MIN((VLOOKUP($D69,$A$234:$C$241,3,0))*(IF($D69=6,ED69,EC69))*((MIN((VLOOKUP($D69,$A$234:$E$241,5,0)),(IF($D69=6,EC69,ED69))))),MIN((VLOOKUP($D69,$A$234:$C$241,3,0)),(EA69+EB69))*(IF($D69=6,ED69,((MIN((VLOOKUP($D69,$A$234:$E$241,5,0)),ED69)))))))))/IF(AND($D69=2,'ראשי-פרטים כלליים וריכוז הוצאות'!$D$66&lt;&gt;4),1.2,1)</f>
        <v>0</v>
      </c>
      <c r="EG69" s="227"/>
      <c r="EH69" s="228"/>
      <c r="EI69" s="222"/>
      <c r="EJ69" s="226"/>
      <c r="EK69" s="187">
        <f t="shared" ref="EK69:EK132" si="64">IF(OR(EI69=0,EJ69=0),0,IF($D69=6,EJ69*MIN((VLOOKUP($D69,$A$234:$E$241,5,0)),EI69),EI69*MIN((VLOOKUP($D69,$A$234:$E$241,5,0)),EJ69)))/12</f>
        <v>0</v>
      </c>
      <c r="EL69" s="15">
        <f>+(IF(OR($B69=0,$C69=0,$D69=0,$DC$2&gt;$ES$1),0,IF(OR(EG69=0,EI69=0,EJ69=0),0,MIN((VLOOKUP($D69,$A$234:$C$241,3,0))*(IF($D69=6,EJ69,EI69))*((MIN((VLOOKUP($D69,$A$234:$E$241,5,0)),(IF($D69=6,EI69,EJ69))))),MIN((VLOOKUP($D69,$A$234:$C$241,3,0)),(EG69+EH69))*(IF($D69=6,EJ69,((MIN((VLOOKUP($D69,$A$234:$E$241,5,0)),EJ69)))))))))/IF(AND($D69=2,'ראשי-פרטים כלליים וריכוז הוצאות'!$D$66&lt;&gt;4),1.2,1)</f>
        <v>0</v>
      </c>
      <c r="EM69" s="227"/>
      <c r="EN69" s="228"/>
      <c r="EO69" s="222"/>
      <c r="EP69" s="226"/>
      <c r="EQ69" s="187">
        <f t="shared" ref="EQ69:EQ132" si="65">IF(OR(EO69=0,EP69=0),0,IF($D69=6,EP69*MIN((VLOOKUP($D69,$A$234:$E$241,5,0)),EO69),EO69*MIN((VLOOKUP($D69,$A$234:$E$241,5,0)),EP69)))/12</f>
        <v>0</v>
      </c>
      <c r="ER69" s="15">
        <f>+(IF(OR($B69=0,$C69=0,$D69=0,$DC$2&gt;$ES$1),0,IF(OR(EM69=0,EO69=0,EP69=0),0,MIN((VLOOKUP($D69,$A$234:$C$241,3,0))*(IF($D69=6,EP69,EO69))*((MIN((VLOOKUP($D69,$A$234:$E$241,5,0)),(IF($D69=6,EO69,EP69))))),MIN((VLOOKUP($D69,$A$234:$C$241,3,0)),(EM69+EN69))*(IF($D69=6,EP69,((MIN((VLOOKUP($D69,$A$234:$E$241,5,0)),EP69)))))))))/IF(AND($D69=2,'ראשי-פרטים כלליים וריכוז הוצאות'!$D$66&lt;&gt;4),1.2,1)</f>
        <v>0</v>
      </c>
      <c r="ES69" s="62">
        <f t="shared" ref="ES69:ES132" si="66">IF(EP69=0,0,1)+IF(EJ69=0,0,1)+IF(ED69=0,0,1)+IF(DX69=0,0,1)+IF(DR69=0,0,1)+IF(DL69=0,0,1)+IF(DF69=0,0,1)+IF(CZ69=0,0,1)+IF(CT69=0,0,1)+IF(CN69=0,0,1)+IF(CH69=0,0,1)+IF(CB69=0,0,1)+IF(BV69=0,0,1)+IF(BP69=0,0,1)+IF(BJ69=0,0,1)+IF(BD69=0,0,1)+IF(AX69=0,0,1)+IF(AR69=0,0,1)+IF(AL69=0,0,1)+IF(AF69=0,0,1)+IF(Z69=0,0,1)+IF(T69=0,0,1)+IF(N69=0,0,1)+IF(H69=0,0,1)</f>
        <v>0</v>
      </c>
      <c r="ET69" s="183">
        <f t="shared" ref="ET69:ET132" si="67">IF(ES69=0,0.000001,SUM(EP69,EJ69,ED69,DX69,DR69,DL69,DF69,CZ69,CT69,CN69,CH69,CB69,BV69,BP69,BJ69,BD69,AX69,AR69,AL69,AF69,Z69,T69,N69,H69)/ES69)</f>
        <v>9.9999999999999995E-7</v>
      </c>
      <c r="EU69" s="184">
        <f t="shared" ref="EU69:EU132" si="68">+I69+O69+U69+AA69+AG69+AM69+AS69+AY69+BE69+BK69+BQ69+BW69+CC69+CI69+CO69+CU69+DA69+DG69+DM69+DS69+DY69+EE69+EK69+EQ69</f>
        <v>0</v>
      </c>
      <c r="EV69" s="62">
        <f t="shared" ref="EV69:EV132" si="69">+(EM69+EN69)*EP69+(EG69+EH69)*EJ69+(EA69+EB69)*ED69+(DU69+DV69)*DX69+(DO69+DP69)*DR69+(DI69+DJ69)*DL69+(DC69+DD69)*DF69+(CW69+CX69)*CZ69+(CQ69+CR69)*CT69+(CK69+CL69)*CN69+(CE69+CF69)*CH69+(BY69+BZ69)*CB69+(BS69+BT69)*BV69+(BM69+BN69)*BP69+(BG69+BH69)*BJ69+(BA69+BB69)*BD69+(AU69+AV69)*AX69+(AO69+AP69)*AR69+(AI69+AJ69)*AL69+(AC69+AD69)*AF69+(W69+X69)*Z69+(Q69+R69)*T69+(K69+L69)*N69+(E69+F69)*H69</f>
        <v>0</v>
      </c>
      <c r="EW69" s="62">
        <v>0</v>
      </c>
      <c r="EX69" s="15">
        <f t="shared" ref="EX69:EX132" si="70">SUM(DN69,DT69,DZ69,EF69,EL69,ER69,DH69,DB69,CV69,CP69,CJ69,CD69,BX69,BR69,BL69,BF69,AZ69,AT69,AN69,AH69,AB69,V69,P69,J69)</f>
        <v>0</v>
      </c>
      <c r="EY69" s="219"/>
      <c r="EZ69" s="62">
        <f>MIN(EX69+EY69*ET69*ES69/$FA$1/IF(AND($D69=2,'ראשי-פרטים כלליים וריכוז הוצאות'!$D$66&lt;&gt;4),1.2,1),IF($D69&gt;0,VLOOKUP($D69,$A$234:$C$241,3,0)*12*EU69,0))</f>
        <v>0</v>
      </c>
      <c r="FA69" s="229"/>
      <c r="FB69" s="293">
        <f t="shared" ref="FB69:FB132" si="71">IF(AND($D69&lt;=5,FA69="כן"),MIN(EZ69*1.06,IF($D69&gt;0,VLOOKUP($D69,$A$234:$C$241,3,0)*$FA$1)),EZ69)</f>
        <v>0</v>
      </c>
      <c r="FC69" s="296">
        <f t="shared" si="36"/>
        <v>0</v>
      </c>
      <c r="FD69" s="62">
        <f t="shared" si="37"/>
        <v>0</v>
      </c>
      <c r="FE69" s="62">
        <f t="shared" si="38"/>
        <v>0</v>
      </c>
      <c r="FF69" s="184">
        <f t="shared" si="39"/>
        <v>0</v>
      </c>
      <c r="FG69" s="62">
        <f t="shared" si="40"/>
        <v>0</v>
      </c>
      <c r="FH69" s="62">
        <f t="shared" si="41"/>
        <v>0</v>
      </c>
      <c r="FI69" s="274"/>
      <c r="FJ69" s="274"/>
      <c r="FK69" s="297"/>
    </row>
    <row r="70" spans="1:167" s="6" customFormat="1" ht="24" customHeight="1" x14ac:dyDescent="0.2">
      <c r="A70" s="112">
        <v>67</v>
      </c>
      <c r="B70" s="229"/>
      <c r="C70" s="229"/>
      <c r="D70" s="230"/>
      <c r="E70" s="220"/>
      <c r="F70" s="221"/>
      <c r="G70" s="222"/>
      <c r="H70" s="223"/>
      <c r="I70" s="187">
        <f t="shared" si="42"/>
        <v>0</v>
      </c>
      <c r="J70" s="15">
        <f>(IF(OR($B70=0,$C70=0,$D70=0,$E$2&gt;$ES$1),0,IF(OR($E70=0,$G70=0,$H70=0),0,MIN((VLOOKUP($D70,$A$234:$C$241,3,0))*(IF($D70=6,$H70,$G70))*((MIN((VLOOKUP($D70,$A$234:$E$241,5,0)),(IF($D70=6,$G70,$H70))))),MIN((VLOOKUP($D70,$A$234:$C$241,3,0)),($E70+$F70))*(IF($D70=6,$H70,((MIN((VLOOKUP($D70,$A$234:$E$241,5,0)),$H70)))))))))/IF(AND($D70=2,'ראשי-פרטים כלליים וריכוז הוצאות'!$D$66&lt;&gt;4),1.2,1)</f>
        <v>0</v>
      </c>
      <c r="K70" s="224"/>
      <c r="L70" s="225"/>
      <c r="M70" s="222"/>
      <c r="N70" s="226"/>
      <c r="O70" s="187">
        <f t="shared" si="43"/>
        <v>0</v>
      </c>
      <c r="P70" s="15">
        <f>+(IF(OR($B70=0,$C70=0,$D70=0,$K$2&gt;$ES$1),0,IF(OR($K70=0,$M70=0,$N70=0),0,MIN((VLOOKUP($D70,$A$234:$C$241,3,0))*(IF($D70=6,$N70,$M70))*((MIN((VLOOKUP($D70,$A$234:$E$241,5,0)),(IF($D70=6,$M70,$N70))))),MIN((VLOOKUP($D70,$A$234:$C$241,3,0)),($K70+$L70))*(IF($D70=6,$N70,((MIN((VLOOKUP($D70,$A$234:$E$241,5,0)),$N70)))))))))/IF(AND($D70=2,'ראשי-פרטים כלליים וריכוז הוצאות'!$D$66&lt;&gt;4),1.2,1)</f>
        <v>0</v>
      </c>
      <c r="Q70" s="227"/>
      <c r="R70" s="228"/>
      <c r="S70" s="222"/>
      <c r="T70" s="226"/>
      <c r="U70" s="187">
        <f t="shared" si="44"/>
        <v>0</v>
      </c>
      <c r="V70" s="15">
        <f>+(IF(OR($B70=0,$C70=0,$D70=0,$Q$2&gt;$ES$1),0,IF(OR(Q70=0,S70=0,T70=0),0,MIN((VLOOKUP($D70,$A$234:$C$241,3,0))*(IF($D70=6,T70,S70))*((MIN((VLOOKUP($D70,$A$234:$E$241,5,0)),(IF($D70=6,S70,T70))))),MIN((VLOOKUP($D70,$A$234:$C$241,3,0)),(Q70+R70))*(IF($D70=6,T70,((MIN((VLOOKUP($D70,$A$234:$E$241,5,0)),T70)))))))))/IF(AND($D70=2,'ראשי-פרטים כלליים וריכוז הוצאות'!$D$66&lt;&gt;4),1.2,1)</f>
        <v>0</v>
      </c>
      <c r="W70" s="220"/>
      <c r="X70" s="221"/>
      <c r="Y70" s="222"/>
      <c r="Z70" s="226"/>
      <c r="AA70" s="187">
        <f t="shared" si="45"/>
        <v>0</v>
      </c>
      <c r="AB70" s="15">
        <f>+(IF(OR($B70=0,$C70=0,$D70=0,$W$2&gt;$ES$1),0,IF(OR(W70=0,Y70=0,Z70=0),0,MIN((VLOOKUP($D70,$A$234:$C$241,3,0))*(IF($D70=6,Z70,Y70))*((MIN((VLOOKUP($D70,$A$234:$E$241,5,0)),(IF($D70=6,Y70,Z70))))),MIN((VLOOKUP($D70,$A$234:$C$241,3,0)),(W70+X70))*(IF($D70=6,Z70,((MIN((VLOOKUP($D70,$A$234:$E$241,5,0)),Z70)))))))))/IF(AND($D70=2,'ראשי-פרטים כלליים וריכוז הוצאות'!$D$66&lt;&gt;4),1.2,1)</f>
        <v>0</v>
      </c>
      <c r="AC70" s="224"/>
      <c r="AD70" s="225"/>
      <c r="AE70" s="222"/>
      <c r="AF70" s="226"/>
      <c r="AG70" s="187">
        <f t="shared" si="46"/>
        <v>0</v>
      </c>
      <c r="AH70" s="15">
        <f>+(IF(OR($B70=0,$C70=0,$D70=0,$AC$2&gt;$ES$1),0,IF(OR(AC70=0,AE70=0,AF70=0),0,MIN((VLOOKUP($D70,$A$234:$C$241,3,0))*(IF($D70=6,AF70,AE70))*((MIN((VLOOKUP($D70,$A$234:$E$241,5,0)),(IF($D70=6,AE70,AF70))))),MIN((VLOOKUP($D70,$A$234:$C$241,3,0)),(AC70+AD70))*(IF($D70=6,AF70,((MIN((VLOOKUP($D70,$A$234:$E$241,5,0)),AF70)))))))))/IF(AND($D70=2,'ראשי-פרטים כלליים וריכוז הוצאות'!$D$66&lt;&gt;4),1.2,1)</f>
        <v>0</v>
      </c>
      <c r="AI70" s="227"/>
      <c r="AJ70" s="228"/>
      <c r="AK70" s="222"/>
      <c r="AL70" s="226"/>
      <c r="AM70" s="187">
        <f t="shared" si="47"/>
        <v>0</v>
      </c>
      <c r="AN70" s="15">
        <f>+(IF(OR($B70=0,$C70=0,$D70=0,$AI$2&gt;$ES$1),0,IF(OR(AI70=0,AK70=0,AL70=0),0,MIN((VLOOKUP($D70,$A$234:$C$241,3,0))*(IF($D70=6,AL70,AK70))*((MIN((VLOOKUP($D70,$A$234:$E$241,5,0)),(IF($D70=6,AK70,AL70))))),MIN((VLOOKUP($D70,$A$234:$C$241,3,0)),(AI70+AJ70))*(IF($D70=6,AL70,((MIN((VLOOKUP($D70,$A$234:$E$241,5,0)),AL70)))))))))/IF(AND($D70=2,'ראשי-פרטים כלליים וריכוז הוצאות'!$D$66&lt;&gt;4),1.2,1)</f>
        <v>0</v>
      </c>
      <c r="AO70" s="220"/>
      <c r="AP70" s="221"/>
      <c r="AQ70" s="222"/>
      <c r="AR70" s="226"/>
      <c r="AS70" s="187">
        <f t="shared" si="48"/>
        <v>0</v>
      </c>
      <c r="AT70" s="15">
        <f>+(IF(OR($B70=0,$C70=0,$D70=0,$AO$2&gt;$ES$1),0,IF(OR(AO70=0,AQ70=0,AR70=0),0,MIN((VLOOKUP($D70,$A$234:$C$241,3,0))*(IF($D70=6,AR70,AQ70))*((MIN((VLOOKUP($D70,$A$234:$E$241,5,0)),(IF($D70=6,AQ70,AR70))))),MIN((VLOOKUP($D70,$A$234:$C$241,3,0)),(AO70+AP70))*(IF($D70=6,AR70,((MIN((VLOOKUP($D70,$A$234:$E$241,5,0)),AR70)))))))))/IF(AND($D70=2,'ראשי-פרטים כלליים וריכוז הוצאות'!$D$66&lt;&gt;4),1.2,1)</f>
        <v>0</v>
      </c>
      <c r="AU70" s="224"/>
      <c r="AV70" s="225"/>
      <c r="AW70" s="222"/>
      <c r="AX70" s="226"/>
      <c r="AY70" s="187">
        <f t="shared" si="49"/>
        <v>0</v>
      </c>
      <c r="AZ70" s="15">
        <f>+(IF(OR($B70=0,$C70=0,$D70=0,$AU$2&gt;$ES$1),0,IF(OR(AU70=0,AW70=0,AX70=0),0,MIN((VLOOKUP($D70,$A$234:$C$241,3,0))*(IF($D70=6,AX70,AW70))*((MIN((VLOOKUP($D70,$A$234:$E$241,5,0)),(IF($D70=6,AW70,AX70))))),MIN((VLOOKUP($D70,$A$234:$C$241,3,0)),(AU70+AV70))*(IF($D70=6,AX70,((MIN((VLOOKUP($D70,$A$234:$E$241,5,0)),AX70)))))))))/IF(AND($D70=2,'ראשי-פרטים כלליים וריכוז הוצאות'!$D$66&lt;&gt;4),1.2,1)</f>
        <v>0</v>
      </c>
      <c r="BA70" s="227"/>
      <c r="BB70" s="228"/>
      <c r="BC70" s="222"/>
      <c r="BD70" s="226"/>
      <c r="BE70" s="187">
        <f t="shared" si="50"/>
        <v>0</v>
      </c>
      <c r="BF70" s="15">
        <f>+(IF(OR($B70=0,$C70=0,$D70=0,$BA$2&gt;$ES$1),0,IF(OR(BA70=0,BC70=0,BD70=0),0,MIN((VLOOKUP($D70,$A$234:$C$241,3,0))*(IF($D70=6,BD70,BC70))*((MIN((VLOOKUP($D70,$A$234:$E$241,5,0)),(IF($D70=6,BC70,BD70))))),MIN((VLOOKUP($D70,$A$234:$C$241,3,0)),(BA70+BB70))*(IF($D70=6,BD70,((MIN((VLOOKUP($D70,$A$234:$E$241,5,0)),BD70)))))))))/IF(AND($D70=2,'ראשי-פרטים כלליים וריכוז הוצאות'!$D$66&lt;&gt;4),1.2,1)</f>
        <v>0</v>
      </c>
      <c r="BG70" s="227"/>
      <c r="BH70" s="228"/>
      <c r="BI70" s="222"/>
      <c r="BJ70" s="226"/>
      <c r="BK70" s="187">
        <f t="shared" si="51"/>
        <v>0</v>
      </c>
      <c r="BL70" s="15">
        <f>+(IF(OR($B70=0,$C70=0,$D70=0,$BG$2&gt;$ES$1),0,IF(OR(BG70=0,BI70=0,BJ70=0),0,MIN((VLOOKUP($D70,$A$234:$C$241,3,0))*(IF($D70=6,BJ70,BI70))*((MIN((VLOOKUP($D70,$A$234:$E$241,5,0)),(IF($D70=6,BI70,BJ70))))),MIN((VLOOKUP($D70,$A$234:$C$241,3,0)),(BG70+BH70))*(IF($D70=6,BJ70,((MIN((VLOOKUP($D70,$A$234:$E$241,5,0)),BJ70)))))))))/IF(AND($D70=2,'ראשי-פרטים כלליים וריכוז הוצאות'!$D$66&lt;&gt;4),1.2,1)</f>
        <v>0</v>
      </c>
      <c r="BM70" s="227"/>
      <c r="BN70" s="228"/>
      <c r="BO70" s="222"/>
      <c r="BP70" s="226"/>
      <c r="BQ70" s="187">
        <f t="shared" si="52"/>
        <v>0</v>
      </c>
      <c r="BR70" s="15">
        <f>+(IF(OR($B70=0,$C70=0,$D70=0,$BM$2&gt;$ES$1),0,IF(OR(BM70=0,BO70=0,BP70=0),0,MIN((VLOOKUP($D70,$A$234:$C$241,3,0))*(IF($D70=6,BP70,BO70))*((MIN((VLOOKUP($D70,$A$234:$E$241,5,0)),(IF($D70=6,BO70,BP70))))),MIN((VLOOKUP($D70,$A$234:$C$241,3,0)),(BM70+BN70))*(IF($D70=6,BP70,((MIN((VLOOKUP($D70,$A$234:$E$241,5,0)),BP70)))))))))/IF(AND($D70=2,'ראשי-פרטים כלליים וריכוז הוצאות'!$D$66&lt;&gt;4),1.2,1)</f>
        <v>0</v>
      </c>
      <c r="BS70" s="227"/>
      <c r="BT70" s="228"/>
      <c r="BU70" s="222"/>
      <c r="BV70" s="226"/>
      <c r="BW70" s="187">
        <f t="shared" si="53"/>
        <v>0</v>
      </c>
      <c r="BX70" s="15">
        <f>+(IF(OR($B70=0,$C70=0,$D70=0,$BS$2&gt;$ES$1),0,IF(OR(BS70=0,BU70=0,BV70=0),0,MIN((VLOOKUP($D70,$A$234:$C$241,3,0))*(IF($D70=6,BV70,BU70))*((MIN((VLOOKUP($D70,$A$234:$E$241,5,0)),(IF($D70=6,BU70,BV70))))),MIN((VLOOKUP($D70,$A$234:$C$241,3,0)),(BS70+BT70))*(IF($D70=6,BV70,((MIN((VLOOKUP($D70,$A$234:$E$241,5,0)),BV70)))))))))/IF(AND($D70=2,'ראשי-פרטים כלליים וריכוז הוצאות'!$D$66&lt;&gt;4),1.2,1)</f>
        <v>0</v>
      </c>
      <c r="BY70" s="227"/>
      <c r="BZ70" s="228"/>
      <c r="CA70" s="222"/>
      <c r="CB70" s="226"/>
      <c r="CC70" s="187">
        <f t="shared" si="54"/>
        <v>0</v>
      </c>
      <c r="CD70" s="15">
        <f>+(IF(OR($B70=0,$C70=0,$D70=0,$BY$2&gt;$ES$1),0,IF(OR(BY70=0,CA70=0,CB70=0),0,MIN((VLOOKUP($D70,$A$234:$C$241,3,0))*(IF($D70=6,CB70,CA70))*((MIN((VLOOKUP($D70,$A$234:$E$241,5,0)),(IF($D70=6,CA70,CB70))))),MIN((VLOOKUP($D70,$A$234:$C$241,3,0)),(BY70+BZ70))*(IF($D70=6,CB70,((MIN((VLOOKUP($D70,$A$234:$E$241,5,0)),CB70)))))))))/IF(AND($D70=2,'ראשי-פרטים כלליים וריכוז הוצאות'!$D$66&lt;&gt;4),1.2,1)</f>
        <v>0</v>
      </c>
      <c r="CE70" s="227"/>
      <c r="CF70" s="228"/>
      <c r="CG70" s="222"/>
      <c r="CH70" s="226"/>
      <c r="CI70" s="187">
        <f t="shared" si="55"/>
        <v>0</v>
      </c>
      <c r="CJ70" s="15">
        <f>+(IF(OR($B70=0,$C70=0,$D70=0,$CE$2&gt;$ES$1),0,IF(OR(CE70=0,CG70=0,CH70=0),0,MIN((VLOOKUP($D70,$A$234:$C$241,3,0))*(IF($D70=6,CH70,CG70))*((MIN((VLOOKUP($D70,$A$234:$E$241,5,0)),(IF($D70=6,CG70,CH70))))),MIN((VLOOKUP($D70,$A$234:$C$241,3,0)),(CE70+CF70))*(IF($D70=6,CH70,((MIN((VLOOKUP($D70,$A$234:$E$241,5,0)),CH70)))))))))/IF(AND($D70=2,'ראשי-פרטים כלליים וריכוז הוצאות'!$D$66&lt;&gt;4),1.2,1)</f>
        <v>0</v>
      </c>
      <c r="CK70" s="227"/>
      <c r="CL70" s="228"/>
      <c r="CM70" s="222"/>
      <c r="CN70" s="226"/>
      <c r="CO70" s="187">
        <f t="shared" si="56"/>
        <v>0</v>
      </c>
      <c r="CP70" s="15">
        <f>+(IF(OR($B70=0,$C70=0,$D70=0,$CK$2&gt;$ES$1),0,IF(OR(CK70=0,CM70=0,CN70=0),0,MIN((VLOOKUP($D70,$A$234:$C$241,3,0))*(IF($D70=6,CN70,CM70))*((MIN((VLOOKUP($D70,$A$234:$E$241,5,0)),(IF($D70=6,CM70,CN70))))),MIN((VLOOKUP($D70,$A$234:$C$241,3,0)),(CK70+CL70))*(IF($D70=6,CN70,((MIN((VLOOKUP($D70,$A$234:$E$241,5,0)),CN70)))))))))/IF(AND($D70=2,'ראשי-פרטים כלליים וריכוז הוצאות'!$D$66&lt;&gt;4),1.2,1)</f>
        <v>0</v>
      </c>
      <c r="CQ70" s="227"/>
      <c r="CR70" s="228"/>
      <c r="CS70" s="222"/>
      <c r="CT70" s="226"/>
      <c r="CU70" s="187">
        <f t="shared" si="57"/>
        <v>0</v>
      </c>
      <c r="CV70" s="15">
        <f>+(IF(OR($B70=0,$C70=0,$D70=0,$CQ$2&gt;$ES$1),0,IF(OR(CQ70=0,CS70=0,CT70=0),0,MIN((VLOOKUP($D70,$A$234:$C$241,3,0))*(IF($D70=6,CT70,CS70))*((MIN((VLOOKUP($D70,$A$234:$E$241,5,0)),(IF($D70=6,CS70,CT70))))),MIN((VLOOKUP($D70,$A$234:$C$241,3,0)),(CQ70+CR70))*(IF($D70=6,CT70,((MIN((VLOOKUP($D70,$A$234:$E$241,5,0)),CT70)))))))))/IF(AND($D70=2,'ראשי-פרטים כלליים וריכוז הוצאות'!$D$66&lt;&gt;4),1.2,1)</f>
        <v>0</v>
      </c>
      <c r="CW70" s="227"/>
      <c r="CX70" s="228"/>
      <c r="CY70" s="222"/>
      <c r="CZ70" s="226"/>
      <c r="DA70" s="187">
        <f t="shared" si="58"/>
        <v>0</v>
      </c>
      <c r="DB70" s="15">
        <f>+(IF(OR($B70=0,$C70=0,$D70=0,$CW$2&gt;$ES$1),0,IF(OR(CW70=0,CY70=0,CZ70=0),0,MIN((VLOOKUP($D70,$A$234:$C$241,3,0))*(IF($D70=6,CZ70,CY70))*((MIN((VLOOKUP($D70,$A$234:$E$241,5,0)),(IF($D70=6,CY70,CZ70))))),MIN((VLOOKUP($D70,$A$234:$C$241,3,0)),(CW70+CX70))*(IF($D70=6,CZ70,((MIN((VLOOKUP($D70,$A$234:$E$241,5,0)),CZ70)))))))))/IF(AND($D70=2,'ראשי-פרטים כלליים וריכוז הוצאות'!$D$66&lt;&gt;4),1.2,1)</f>
        <v>0</v>
      </c>
      <c r="DC70" s="227"/>
      <c r="DD70" s="228"/>
      <c r="DE70" s="222"/>
      <c r="DF70" s="226"/>
      <c r="DG70" s="187">
        <f t="shared" si="59"/>
        <v>0</v>
      </c>
      <c r="DH70" s="15">
        <f>+(IF(OR($B70=0,$C70=0,$D70=0,$DC$2&gt;$ES$1),0,IF(OR(DC70=0,DE70=0,DF70=0),0,MIN((VLOOKUP($D70,$A$234:$C$241,3,0))*(IF($D70=6,DF70,DE70))*((MIN((VLOOKUP($D70,$A$234:$E$241,5,0)),(IF($D70=6,DE70,DF70))))),MIN((VLOOKUP($D70,$A$234:$C$241,3,0)),(DC70+DD70))*(IF($D70=6,DF70,((MIN((VLOOKUP($D70,$A$234:$E$241,5,0)),DF70)))))))))/IF(AND($D70=2,'ראשי-פרטים כלליים וריכוז הוצאות'!$D$66&lt;&gt;4),1.2,1)</f>
        <v>0</v>
      </c>
      <c r="DI70" s="227"/>
      <c r="DJ70" s="228"/>
      <c r="DK70" s="222"/>
      <c r="DL70" s="226"/>
      <c r="DM70" s="187">
        <f t="shared" si="60"/>
        <v>0</v>
      </c>
      <c r="DN70" s="15">
        <f>+(IF(OR($B70=0,$C70=0,$D70=0,$DC$2&gt;$ES$1),0,IF(OR(DI70=0,DK70=0,DL70=0),0,MIN((VLOOKUP($D70,$A$234:$C$241,3,0))*(IF($D70=6,DL70,DK70))*((MIN((VLOOKUP($D70,$A$234:$E$241,5,0)),(IF($D70=6,DK70,DL70))))),MIN((VLOOKUP($D70,$A$234:$C$241,3,0)),(DI70+DJ70))*(IF($D70=6,DL70,((MIN((VLOOKUP($D70,$A$234:$E$241,5,0)),DL70)))))))))/IF(AND($D70=2,'ראשי-פרטים כלליים וריכוז הוצאות'!$D$66&lt;&gt;4),1.2,1)</f>
        <v>0</v>
      </c>
      <c r="DO70" s="227"/>
      <c r="DP70" s="228"/>
      <c r="DQ70" s="222"/>
      <c r="DR70" s="226"/>
      <c r="DS70" s="187">
        <f t="shared" si="61"/>
        <v>0</v>
      </c>
      <c r="DT70" s="15">
        <f>+(IF(OR($B70=0,$C70=0,$D70=0,$DC$2&gt;$ES$1),0,IF(OR(DO70=0,DQ70=0,DR70=0),0,MIN((VLOOKUP($D70,$A$234:$C$241,3,0))*(IF($D70=6,DR70,DQ70))*((MIN((VLOOKUP($D70,$A$234:$E$241,5,0)),(IF($D70=6,DQ70,DR70))))),MIN((VLOOKUP($D70,$A$234:$C$241,3,0)),(DO70+DP70))*(IF($D70=6,DR70,((MIN((VLOOKUP($D70,$A$234:$E$241,5,0)),DR70)))))))))/IF(AND($D70=2,'ראשי-פרטים כלליים וריכוז הוצאות'!$D$66&lt;&gt;4),1.2,1)</f>
        <v>0</v>
      </c>
      <c r="DU70" s="227"/>
      <c r="DV70" s="228"/>
      <c r="DW70" s="222"/>
      <c r="DX70" s="226"/>
      <c r="DY70" s="187">
        <f t="shared" si="62"/>
        <v>0</v>
      </c>
      <c r="DZ70" s="15">
        <f>+(IF(OR($B70=0,$C70=0,$D70=0,$DC$2&gt;$ES$1),0,IF(OR(DU70=0,DW70=0,DX70=0),0,MIN((VLOOKUP($D70,$A$234:$C$241,3,0))*(IF($D70=6,DX70,DW70))*((MIN((VLOOKUP($D70,$A$234:$E$241,5,0)),(IF($D70=6,DW70,DX70))))),MIN((VLOOKUP($D70,$A$234:$C$241,3,0)),(DU70+DV70))*(IF($D70=6,DX70,((MIN((VLOOKUP($D70,$A$234:$E$241,5,0)),DX70)))))))))/IF(AND($D70=2,'ראשי-פרטים כלליים וריכוז הוצאות'!$D$66&lt;&gt;4),1.2,1)</f>
        <v>0</v>
      </c>
      <c r="EA70" s="227"/>
      <c r="EB70" s="228"/>
      <c r="EC70" s="222"/>
      <c r="ED70" s="226"/>
      <c r="EE70" s="187">
        <f t="shared" si="63"/>
        <v>0</v>
      </c>
      <c r="EF70" s="15">
        <f>+(IF(OR($B70=0,$C70=0,$D70=0,$DC$2&gt;$ES$1),0,IF(OR(EA70=0,EC70=0,ED70=0),0,MIN((VLOOKUP($D70,$A$234:$C$241,3,0))*(IF($D70=6,ED70,EC70))*((MIN((VLOOKUP($D70,$A$234:$E$241,5,0)),(IF($D70=6,EC70,ED70))))),MIN((VLOOKUP($D70,$A$234:$C$241,3,0)),(EA70+EB70))*(IF($D70=6,ED70,((MIN((VLOOKUP($D70,$A$234:$E$241,5,0)),ED70)))))))))/IF(AND($D70=2,'ראשי-פרטים כלליים וריכוז הוצאות'!$D$66&lt;&gt;4),1.2,1)</f>
        <v>0</v>
      </c>
      <c r="EG70" s="227"/>
      <c r="EH70" s="228"/>
      <c r="EI70" s="222"/>
      <c r="EJ70" s="226"/>
      <c r="EK70" s="187">
        <f t="shared" si="64"/>
        <v>0</v>
      </c>
      <c r="EL70" s="15">
        <f>+(IF(OR($B70=0,$C70=0,$D70=0,$DC$2&gt;$ES$1),0,IF(OR(EG70=0,EI70=0,EJ70=0),0,MIN((VLOOKUP($D70,$A$234:$C$241,3,0))*(IF($D70=6,EJ70,EI70))*((MIN((VLOOKUP($D70,$A$234:$E$241,5,0)),(IF($D70=6,EI70,EJ70))))),MIN((VLOOKUP($D70,$A$234:$C$241,3,0)),(EG70+EH70))*(IF($D70=6,EJ70,((MIN((VLOOKUP($D70,$A$234:$E$241,5,0)),EJ70)))))))))/IF(AND($D70=2,'ראשי-פרטים כלליים וריכוז הוצאות'!$D$66&lt;&gt;4),1.2,1)</f>
        <v>0</v>
      </c>
      <c r="EM70" s="227"/>
      <c r="EN70" s="228"/>
      <c r="EO70" s="222"/>
      <c r="EP70" s="226"/>
      <c r="EQ70" s="187">
        <f t="shared" si="65"/>
        <v>0</v>
      </c>
      <c r="ER70" s="15">
        <f>+(IF(OR($B70=0,$C70=0,$D70=0,$DC$2&gt;$ES$1),0,IF(OR(EM70=0,EO70=0,EP70=0),0,MIN((VLOOKUP($D70,$A$234:$C$241,3,0))*(IF($D70=6,EP70,EO70))*((MIN((VLOOKUP($D70,$A$234:$E$241,5,0)),(IF($D70=6,EO70,EP70))))),MIN((VLOOKUP($D70,$A$234:$C$241,3,0)),(EM70+EN70))*(IF($D70=6,EP70,((MIN((VLOOKUP($D70,$A$234:$E$241,5,0)),EP70)))))))))/IF(AND($D70=2,'ראשי-פרטים כלליים וריכוז הוצאות'!$D$66&lt;&gt;4),1.2,1)</f>
        <v>0</v>
      </c>
      <c r="ES70" s="62">
        <f t="shared" si="66"/>
        <v>0</v>
      </c>
      <c r="ET70" s="183">
        <f t="shared" si="67"/>
        <v>9.9999999999999995E-7</v>
      </c>
      <c r="EU70" s="184">
        <f t="shared" si="68"/>
        <v>0</v>
      </c>
      <c r="EV70" s="62">
        <f t="shared" si="69"/>
        <v>0</v>
      </c>
      <c r="EW70" s="62">
        <v>0</v>
      </c>
      <c r="EX70" s="15">
        <f t="shared" si="70"/>
        <v>0</v>
      </c>
      <c r="EY70" s="219"/>
      <c r="EZ70" s="62">
        <f>MIN(EX70+EY70*ET70*ES70/$FA$1/IF(AND($D70=2,'ראשי-פרטים כלליים וריכוז הוצאות'!$D$66&lt;&gt;4),1.2,1),IF($D70&gt;0,VLOOKUP($D70,$A$234:$C$241,3,0)*12*EU70,0))</f>
        <v>0</v>
      </c>
      <c r="FA70" s="229"/>
      <c r="FB70" s="293">
        <f t="shared" si="71"/>
        <v>0</v>
      </c>
      <c r="FC70" s="296">
        <f t="shared" si="36"/>
        <v>0</v>
      </c>
      <c r="FD70" s="62">
        <f t="shared" si="37"/>
        <v>0</v>
      </c>
      <c r="FE70" s="62">
        <f t="shared" si="38"/>
        <v>0</v>
      </c>
      <c r="FF70" s="184">
        <f t="shared" si="39"/>
        <v>0</v>
      </c>
      <c r="FG70" s="62">
        <f t="shared" si="40"/>
        <v>0</v>
      </c>
      <c r="FH70" s="62">
        <f t="shared" si="41"/>
        <v>0</v>
      </c>
      <c r="FI70" s="274"/>
      <c r="FJ70" s="274"/>
      <c r="FK70" s="297"/>
    </row>
    <row r="71" spans="1:167" s="6" customFormat="1" ht="24" customHeight="1" x14ac:dyDescent="0.2">
      <c r="A71" s="112">
        <v>68</v>
      </c>
      <c r="B71" s="229"/>
      <c r="C71" s="229"/>
      <c r="D71" s="230"/>
      <c r="E71" s="220"/>
      <c r="F71" s="221"/>
      <c r="G71" s="222"/>
      <c r="H71" s="223"/>
      <c r="I71" s="187">
        <f t="shared" si="42"/>
        <v>0</v>
      </c>
      <c r="J71" s="15">
        <f>(IF(OR($B71=0,$C71=0,$D71=0,$E$2&gt;$ES$1),0,IF(OR($E71=0,$G71=0,$H71=0),0,MIN((VLOOKUP($D71,$A$234:$C$241,3,0))*(IF($D71=6,$H71,$G71))*((MIN((VLOOKUP($D71,$A$234:$E$241,5,0)),(IF($D71=6,$G71,$H71))))),MIN((VLOOKUP($D71,$A$234:$C$241,3,0)),($E71+$F71))*(IF($D71=6,$H71,((MIN((VLOOKUP($D71,$A$234:$E$241,5,0)),$H71)))))))))/IF(AND($D71=2,'ראשי-פרטים כלליים וריכוז הוצאות'!$D$66&lt;&gt;4),1.2,1)</f>
        <v>0</v>
      </c>
      <c r="K71" s="224"/>
      <c r="L71" s="225"/>
      <c r="M71" s="222"/>
      <c r="N71" s="226"/>
      <c r="O71" s="187">
        <f t="shared" si="43"/>
        <v>0</v>
      </c>
      <c r="P71" s="15">
        <f>+(IF(OR($B71=0,$C71=0,$D71=0,$K$2&gt;$ES$1),0,IF(OR($K71=0,$M71=0,$N71=0),0,MIN((VLOOKUP($D71,$A$234:$C$241,3,0))*(IF($D71=6,$N71,$M71))*((MIN((VLOOKUP($D71,$A$234:$E$241,5,0)),(IF($D71=6,$M71,$N71))))),MIN((VLOOKUP($D71,$A$234:$C$241,3,0)),($K71+$L71))*(IF($D71=6,$N71,((MIN((VLOOKUP($D71,$A$234:$E$241,5,0)),$N71)))))))))/IF(AND($D71=2,'ראשי-פרטים כלליים וריכוז הוצאות'!$D$66&lt;&gt;4),1.2,1)</f>
        <v>0</v>
      </c>
      <c r="Q71" s="227"/>
      <c r="R71" s="228"/>
      <c r="S71" s="222"/>
      <c r="T71" s="226"/>
      <c r="U71" s="187">
        <f t="shared" si="44"/>
        <v>0</v>
      </c>
      <c r="V71" s="15">
        <f>+(IF(OR($B71=0,$C71=0,$D71=0,$Q$2&gt;$ES$1),0,IF(OR(Q71=0,S71=0,T71=0),0,MIN((VLOOKUP($D71,$A$234:$C$241,3,0))*(IF($D71=6,T71,S71))*((MIN((VLOOKUP($D71,$A$234:$E$241,5,0)),(IF($D71=6,S71,T71))))),MIN((VLOOKUP($D71,$A$234:$C$241,3,0)),(Q71+R71))*(IF($D71=6,T71,((MIN((VLOOKUP($D71,$A$234:$E$241,5,0)),T71)))))))))/IF(AND($D71=2,'ראשי-פרטים כלליים וריכוז הוצאות'!$D$66&lt;&gt;4),1.2,1)</f>
        <v>0</v>
      </c>
      <c r="W71" s="220"/>
      <c r="X71" s="221"/>
      <c r="Y71" s="222"/>
      <c r="Z71" s="226"/>
      <c r="AA71" s="187">
        <f t="shared" si="45"/>
        <v>0</v>
      </c>
      <c r="AB71" s="15">
        <f>+(IF(OR($B71=0,$C71=0,$D71=0,$W$2&gt;$ES$1),0,IF(OR(W71=0,Y71=0,Z71=0),0,MIN((VLOOKUP($D71,$A$234:$C$241,3,0))*(IF($D71=6,Z71,Y71))*((MIN((VLOOKUP($D71,$A$234:$E$241,5,0)),(IF($D71=6,Y71,Z71))))),MIN((VLOOKUP($D71,$A$234:$C$241,3,0)),(W71+X71))*(IF($D71=6,Z71,((MIN((VLOOKUP($D71,$A$234:$E$241,5,0)),Z71)))))))))/IF(AND($D71=2,'ראשי-פרטים כלליים וריכוז הוצאות'!$D$66&lt;&gt;4),1.2,1)</f>
        <v>0</v>
      </c>
      <c r="AC71" s="224"/>
      <c r="AD71" s="225"/>
      <c r="AE71" s="222"/>
      <c r="AF71" s="226"/>
      <c r="AG71" s="187">
        <f t="shared" si="46"/>
        <v>0</v>
      </c>
      <c r="AH71" s="15">
        <f>+(IF(OR($B71=0,$C71=0,$D71=0,$AC$2&gt;$ES$1),0,IF(OR(AC71=0,AE71=0,AF71=0),0,MIN((VLOOKUP($D71,$A$234:$C$241,3,0))*(IF($D71=6,AF71,AE71))*((MIN((VLOOKUP($D71,$A$234:$E$241,5,0)),(IF($D71=6,AE71,AF71))))),MIN((VLOOKUP($D71,$A$234:$C$241,3,0)),(AC71+AD71))*(IF($D71=6,AF71,((MIN((VLOOKUP($D71,$A$234:$E$241,5,0)),AF71)))))))))/IF(AND($D71=2,'ראשי-פרטים כלליים וריכוז הוצאות'!$D$66&lt;&gt;4),1.2,1)</f>
        <v>0</v>
      </c>
      <c r="AI71" s="227"/>
      <c r="AJ71" s="228"/>
      <c r="AK71" s="222"/>
      <c r="AL71" s="226"/>
      <c r="AM71" s="187">
        <f t="shared" si="47"/>
        <v>0</v>
      </c>
      <c r="AN71" s="15">
        <f>+(IF(OR($B71=0,$C71=0,$D71=0,$AI$2&gt;$ES$1),0,IF(OR(AI71=0,AK71=0,AL71=0),0,MIN((VLOOKUP($D71,$A$234:$C$241,3,0))*(IF($D71=6,AL71,AK71))*((MIN((VLOOKUP($D71,$A$234:$E$241,5,0)),(IF($D71=6,AK71,AL71))))),MIN((VLOOKUP($D71,$A$234:$C$241,3,0)),(AI71+AJ71))*(IF($D71=6,AL71,((MIN((VLOOKUP($D71,$A$234:$E$241,5,0)),AL71)))))))))/IF(AND($D71=2,'ראשי-פרטים כלליים וריכוז הוצאות'!$D$66&lt;&gt;4),1.2,1)</f>
        <v>0</v>
      </c>
      <c r="AO71" s="220"/>
      <c r="AP71" s="221"/>
      <c r="AQ71" s="222"/>
      <c r="AR71" s="226"/>
      <c r="AS71" s="187">
        <f t="shared" si="48"/>
        <v>0</v>
      </c>
      <c r="AT71" s="15">
        <f>+(IF(OR($B71=0,$C71=0,$D71=0,$AO$2&gt;$ES$1),0,IF(OR(AO71=0,AQ71=0,AR71=0),0,MIN((VLOOKUP($D71,$A$234:$C$241,3,0))*(IF($D71=6,AR71,AQ71))*((MIN((VLOOKUP($D71,$A$234:$E$241,5,0)),(IF($D71=6,AQ71,AR71))))),MIN((VLOOKUP($D71,$A$234:$C$241,3,0)),(AO71+AP71))*(IF($D71=6,AR71,((MIN((VLOOKUP($D71,$A$234:$E$241,5,0)),AR71)))))))))/IF(AND($D71=2,'ראשי-פרטים כלליים וריכוז הוצאות'!$D$66&lt;&gt;4),1.2,1)</f>
        <v>0</v>
      </c>
      <c r="AU71" s="224"/>
      <c r="AV71" s="225"/>
      <c r="AW71" s="222"/>
      <c r="AX71" s="226"/>
      <c r="AY71" s="187">
        <f t="shared" si="49"/>
        <v>0</v>
      </c>
      <c r="AZ71" s="15">
        <f>+(IF(OR($B71=0,$C71=0,$D71=0,$AU$2&gt;$ES$1),0,IF(OR(AU71=0,AW71=0,AX71=0),0,MIN((VLOOKUP($D71,$A$234:$C$241,3,0))*(IF($D71=6,AX71,AW71))*((MIN((VLOOKUP($D71,$A$234:$E$241,5,0)),(IF($D71=6,AW71,AX71))))),MIN((VLOOKUP($D71,$A$234:$C$241,3,0)),(AU71+AV71))*(IF($D71=6,AX71,((MIN((VLOOKUP($D71,$A$234:$E$241,5,0)),AX71)))))))))/IF(AND($D71=2,'ראשי-פרטים כלליים וריכוז הוצאות'!$D$66&lt;&gt;4),1.2,1)</f>
        <v>0</v>
      </c>
      <c r="BA71" s="227"/>
      <c r="BB71" s="228"/>
      <c r="BC71" s="222"/>
      <c r="BD71" s="226"/>
      <c r="BE71" s="187">
        <f t="shared" si="50"/>
        <v>0</v>
      </c>
      <c r="BF71" s="15">
        <f>+(IF(OR($B71=0,$C71=0,$D71=0,$BA$2&gt;$ES$1),0,IF(OR(BA71=0,BC71=0,BD71=0),0,MIN((VLOOKUP($D71,$A$234:$C$241,3,0))*(IF($D71=6,BD71,BC71))*((MIN((VLOOKUP($D71,$A$234:$E$241,5,0)),(IF($D71=6,BC71,BD71))))),MIN((VLOOKUP($D71,$A$234:$C$241,3,0)),(BA71+BB71))*(IF($D71=6,BD71,((MIN((VLOOKUP($D71,$A$234:$E$241,5,0)),BD71)))))))))/IF(AND($D71=2,'ראשי-פרטים כלליים וריכוז הוצאות'!$D$66&lt;&gt;4),1.2,1)</f>
        <v>0</v>
      </c>
      <c r="BG71" s="227"/>
      <c r="BH71" s="228"/>
      <c r="BI71" s="222"/>
      <c r="BJ71" s="226"/>
      <c r="BK71" s="187">
        <f t="shared" si="51"/>
        <v>0</v>
      </c>
      <c r="BL71" s="15">
        <f>+(IF(OR($B71=0,$C71=0,$D71=0,$BG$2&gt;$ES$1),0,IF(OR(BG71=0,BI71=0,BJ71=0),0,MIN((VLOOKUP($D71,$A$234:$C$241,3,0))*(IF($D71=6,BJ71,BI71))*((MIN((VLOOKUP($D71,$A$234:$E$241,5,0)),(IF($D71=6,BI71,BJ71))))),MIN((VLOOKUP($D71,$A$234:$C$241,3,0)),(BG71+BH71))*(IF($D71=6,BJ71,((MIN((VLOOKUP($D71,$A$234:$E$241,5,0)),BJ71)))))))))/IF(AND($D71=2,'ראשי-פרטים כלליים וריכוז הוצאות'!$D$66&lt;&gt;4),1.2,1)</f>
        <v>0</v>
      </c>
      <c r="BM71" s="227"/>
      <c r="BN71" s="228"/>
      <c r="BO71" s="222"/>
      <c r="BP71" s="226"/>
      <c r="BQ71" s="187">
        <f t="shared" si="52"/>
        <v>0</v>
      </c>
      <c r="BR71" s="15">
        <f>+(IF(OR($B71=0,$C71=0,$D71=0,$BM$2&gt;$ES$1),0,IF(OR(BM71=0,BO71=0,BP71=0),0,MIN((VLOOKUP($D71,$A$234:$C$241,3,0))*(IF($D71=6,BP71,BO71))*((MIN((VLOOKUP($D71,$A$234:$E$241,5,0)),(IF($D71=6,BO71,BP71))))),MIN((VLOOKUP($D71,$A$234:$C$241,3,0)),(BM71+BN71))*(IF($D71=6,BP71,((MIN((VLOOKUP($D71,$A$234:$E$241,5,0)),BP71)))))))))/IF(AND($D71=2,'ראשי-פרטים כלליים וריכוז הוצאות'!$D$66&lt;&gt;4),1.2,1)</f>
        <v>0</v>
      </c>
      <c r="BS71" s="227"/>
      <c r="BT71" s="228"/>
      <c r="BU71" s="222"/>
      <c r="BV71" s="226"/>
      <c r="BW71" s="187">
        <f t="shared" si="53"/>
        <v>0</v>
      </c>
      <c r="BX71" s="15">
        <f>+(IF(OR($B71=0,$C71=0,$D71=0,$BS$2&gt;$ES$1),0,IF(OR(BS71=0,BU71=0,BV71=0),0,MIN((VLOOKUP($D71,$A$234:$C$241,3,0))*(IF($D71=6,BV71,BU71))*((MIN((VLOOKUP($D71,$A$234:$E$241,5,0)),(IF($D71=6,BU71,BV71))))),MIN((VLOOKUP($D71,$A$234:$C$241,3,0)),(BS71+BT71))*(IF($D71=6,BV71,((MIN((VLOOKUP($D71,$A$234:$E$241,5,0)),BV71)))))))))/IF(AND($D71=2,'ראשי-פרטים כלליים וריכוז הוצאות'!$D$66&lt;&gt;4),1.2,1)</f>
        <v>0</v>
      </c>
      <c r="BY71" s="227"/>
      <c r="BZ71" s="228"/>
      <c r="CA71" s="222"/>
      <c r="CB71" s="226"/>
      <c r="CC71" s="187">
        <f t="shared" si="54"/>
        <v>0</v>
      </c>
      <c r="CD71" s="15">
        <f>+(IF(OR($B71=0,$C71=0,$D71=0,$BY$2&gt;$ES$1),0,IF(OR(BY71=0,CA71=0,CB71=0),0,MIN((VLOOKUP($D71,$A$234:$C$241,3,0))*(IF($D71=6,CB71,CA71))*((MIN((VLOOKUP($D71,$A$234:$E$241,5,0)),(IF($D71=6,CA71,CB71))))),MIN((VLOOKUP($D71,$A$234:$C$241,3,0)),(BY71+BZ71))*(IF($D71=6,CB71,((MIN((VLOOKUP($D71,$A$234:$E$241,5,0)),CB71)))))))))/IF(AND($D71=2,'ראשי-פרטים כלליים וריכוז הוצאות'!$D$66&lt;&gt;4),1.2,1)</f>
        <v>0</v>
      </c>
      <c r="CE71" s="227"/>
      <c r="CF71" s="228"/>
      <c r="CG71" s="222"/>
      <c r="CH71" s="226"/>
      <c r="CI71" s="187">
        <f t="shared" si="55"/>
        <v>0</v>
      </c>
      <c r="CJ71" s="15">
        <f>+(IF(OR($B71=0,$C71=0,$D71=0,$CE$2&gt;$ES$1),0,IF(OR(CE71=0,CG71=0,CH71=0),0,MIN((VLOOKUP($D71,$A$234:$C$241,3,0))*(IF($D71=6,CH71,CG71))*((MIN((VLOOKUP($D71,$A$234:$E$241,5,0)),(IF($D71=6,CG71,CH71))))),MIN((VLOOKUP($D71,$A$234:$C$241,3,0)),(CE71+CF71))*(IF($D71=6,CH71,((MIN((VLOOKUP($D71,$A$234:$E$241,5,0)),CH71)))))))))/IF(AND($D71=2,'ראשי-פרטים כלליים וריכוז הוצאות'!$D$66&lt;&gt;4),1.2,1)</f>
        <v>0</v>
      </c>
      <c r="CK71" s="227"/>
      <c r="CL71" s="228"/>
      <c r="CM71" s="222"/>
      <c r="CN71" s="226"/>
      <c r="CO71" s="187">
        <f t="shared" si="56"/>
        <v>0</v>
      </c>
      <c r="CP71" s="15">
        <f>+(IF(OR($B71=0,$C71=0,$D71=0,$CK$2&gt;$ES$1),0,IF(OR(CK71=0,CM71=0,CN71=0),0,MIN((VLOOKUP($D71,$A$234:$C$241,3,0))*(IF($D71=6,CN71,CM71))*((MIN((VLOOKUP($D71,$A$234:$E$241,5,0)),(IF($D71=6,CM71,CN71))))),MIN((VLOOKUP($D71,$A$234:$C$241,3,0)),(CK71+CL71))*(IF($D71=6,CN71,((MIN((VLOOKUP($D71,$A$234:$E$241,5,0)),CN71)))))))))/IF(AND($D71=2,'ראשי-פרטים כלליים וריכוז הוצאות'!$D$66&lt;&gt;4),1.2,1)</f>
        <v>0</v>
      </c>
      <c r="CQ71" s="227"/>
      <c r="CR71" s="228"/>
      <c r="CS71" s="222"/>
      <c r="CT71" s="226"/>
      <c r="CU71" s="187">
        <f t="shared" si="57"/>
        <v>0</v>
      </c>
      <c r="CV71" s="15">
        <f>+(IF(OR($B71=0,$C71=0,$D71=0,$CQ$2&gt;$ES$1),0,IF(OR(CQ71=0,CS71=0,CT71=0),0,MIN((VLOOKUP($D71,$A$234:$C$241,3,0))*(IF($D71=6,CT71,CS71))*((MIN((VLOOKUP($D71,$A$234:$E$241,5,0)),(IF($D71=6,CS71,CT71))))),MIN((VLOOKUP($D71,$A$234:$C$241,3,0)),(CQ71+CR71))*(IF($D71=6,CT71,((MIN((VLOOKUP($D71,$A$234:$E$241,5,0)),CT71)))))))))/IF(AND($D71=2,'ראשי-פרטים כלליים וריכוז הוצאות'!$D$66&lt;&gt;4),1.2,1)</f>
        <v>0</v>
      </c>
      <c r="CW71" s="227"/>
      <c r="CX71" s="228"/>
      <c r="CY71" s="222"/>
      <c r="CZ71" s="226"/>
      <c r="DA71" s="187">
        <f t="shared" si="58"/>
        <v>0</v>
      </c>
      <c r="DB71" s="15">
        <f>+(IF(OR($B71=0,$C71=0,$D71=0,$CW$2&gt;$ES$1),0,IF(OR(CW71=0,CY71=0,CZ71=0),0,MIN((VLOOKUP($D71,$A$234:$C$241,3,0))*(IF($D71=6,CZ71,CY71))*((MIN((VLOOKUP($D71,$A$234:$E$241,5,0)),(IF($D71=6,CY71,CZ71))))),MIN((VLOOKUP($D71,$A$234:$C$241,3,0)),(CW71+CX71))*(IF($D71=6,CZ71,((MIN((VLOOKUP($D71,$A$234:$E$241,5,0)),CZ71)))))))))/IF(AND($D71=2,'ראשי-פרטים כלליים וריכוז הוצאות'!$D$66&lt;&gt;4),1.2,1)</f>
        <v>0</v>
      </c>
      <c r="DC71" s="227"/>
      <c r="DD71" s="228"/>
      <c r="DE71" s="222"/>
      <c r="DF71" s="226"/>
      <c r="DG71" s="187">
        <f t="shared" si="59"/>
        <v>0</v>
      </c>
      <c r="DH71" s="15">
        <f>+(IF(OR($B71=0,$C71=0,$D71=0,$DC$2&gt;$ES$1),0,IF(OR(DC71=0,DE71=0,DF71=0),0,MIN((VLOOKUP($D71,$A$234:$C$241,3,0))*(IF($D71=6,DF71,DE71))*((MIN((VLOOKUP($D71,$A$234:$E$241,5,0)),(IF($D71=6,DE71,DF71))))),MIN((VLOOKUP($D71,$A$234:$C$241,3,0)),(DC71+DD71))*(IF($D71=6,DF71,((MIN((VLOOKUP($D71,$A$234:$E$241,5,0)),DF71)))))))))/IF(AND($D71=2,'ראשי-פרטים כלליים וריכוז הוצאות'!$D$66&lt;&gt;4),1.2,1)</f>
        <v>0</v>
      </c>
      <c r="DI71" s="227"/>
      <c r="DJ71" s="228"/>
      <c r="DK71" s="222"/>
      <c r="DL71" s="226"/>
      <c r="DM71" s="187">
        <f t="shared" si="60"/>
        <v>0</v>
      </c>
      <c r="DN71" s="15">
        <f>+(IF(OR($B71=0,$C71=0,$D71=0,$DC$2&gt;$ES$1),0,IF(OR(DI71=0,DK71=0,DL71=0),0,MIN((VLOOKUP($D71,$A$234:$C$241,3,0))*(IF($D71=6,DL71,DK71))*((MIN((VLOOKUP($D71,$A$234:$E$241,5,0)),(IF($D71=6,DK71,DL71))))),MIN((VLOOKUP($D71,$A$234:$C$241,3,0)),(DI71+DJ71))*(IF($D71=6,DL71,((MIN((VLOOKUP($D71,$A$234:$E$241,5,0)),DL71)))))))))/IF(AND($D71=2,'ראשי-פרטים כלליים וריכוז הוצאות'!$D$66&lt;&gt;4),1.2,1)</f>
        <v>0</v>
      </c>
      <c r="DO71" s="227"/>
      <c r="DP71" s="228"/>
      <c r="DQ71" s="222"/>
      <c r="DR71" s="226"/>
      <c r="DS71" s="187">
        <f t="shared" si="61"/>
        <v>0</v>
      </c>
      <c r="DT71" s="15">
        <f>+(IF(OR($B71=0,$C71=0,$D71=0,$DC$2&gt;$ES$1),0,IF(OR(DO71=0,DQ71=0,DR71=0),0,MIN((VLOOKUP($D71,$A$234:$C$241,3,0))*(IF($D71=6,DR71,DQ71))*((MIN((VLOOKUP($D71,$A$234:$E$241,5,0)),(IF($D71=6,DQ71,DR71))))),MIN((VLOOKUP($D71,$A$234:$C$241,3,0)),(DO71+DP71))*(IF($D71=6,DR71,((MIN((VLOOKUP($D71,$A$234:$E$241,5,0)),DR71)))))))))/IF(AND($D71=2,'ראשי-פרטים כלליים וריכוז הוצאות'!$D$66&lt;&gt;4),1.2,1)</f>
        <v>0</v>
      </c>
      <c r="DU71" s="227"/>
      <c r="DV71" s="228"/>
      <c r="DW71" s="222"/>
      <c r="DX71" s="226"/>
      <c r="DY71" s="187">
        <f t="shared" si="62"/>
        <v>0</v>
      </c>
      <c r="DZ71" s="15">
        <f>+(IF(OR($B71=0,$C71=0,$D71=0,$DC$2&gt;$ES$1),0,IF(OR(DU71=0,DW71=0,DX71=0),0,MIN((VLOOKUP($D71,$A$234:$C$241,3,0))*(IF($D71=6,DX71,DW71))*((MIN((VLOOKUP($D71,$A$234:$E$241,5,0)),(IF($D71=6,DW71,DX71))))),MIN((VLOOKUP($D71,$A$234:$C$241,3,0)),(DU71+DV71))*(IF($D71=6,DX71,((MIN((VLOOKUP($D71,$A$234:$E$241,5,0)),DX71)))))))))/IF(AND($D71=2,'ראשי-פרטים כלליים וריכוז הוצאות'!$D$66&lt;&gt;4),1.2,1)</f>
        <v>0</v>
      </c>
      <c r="EA71" s="227"/>
      <c r="EB71" s="228"/>
      <c r="EC71" s="222"/>
      <c r="ED71" s="226"/>
      <c r="EE71" s="187">
        <f t="shared" si="63"/>
        <v>0</v>
      </c>
      <c r="EF71" s="15">
        <f>+(IF(OR($B71=0,$C71=0,$D71=0,$DC$2&gt;$ES$1),0,IF(OR(EA71=0,EC71=0,ED71=0),0,MIN((VLOOKUP($D71,$A$234:$C$241,3,0))*(IF($D71=6,ED71,EC71))*((MIN((VLOOKUP($D71,$A$234:$E$241,5,0)),(IF($D71=6,EC71,ED71))))),MIN((VLOOKUP($D71,$A$234:$C$241,3,0)),(EA71+EB71))*(IF($D71=6,ED71,((MIN((VLOOKUP($D71,$A$234:$E$241,5,0)),ED71)))))))))/IF(AND($D71=2,'ראשי-פרטים כלליים וריכוז הוצאות'!$D$66&lt;&gt;4),1.2,1)</f>
        <v>0</v>
      </c>
      <c r="EG71" s="227"/>
      <c r="EH71" s="228"/>
      <c r="EI71" s="222"/>
      <c r="EJ71" s="226"/>
      <c r="EK71" s="187">
        <f t="shared" si="64"/>
        <v>0</v>
      </c>
      <c r="EL71" s="15">
        <f>+(IF(OR($B71=0,$C71=0,$D71=0,$DC$2&gt;$ES$1),0,IF(OR(EG71=0,EI71=0,EJ71=0),0,MIN((VLOOKUP($D71,$A$234:$C$241,3,0))*(IF($D71=6,EJ71,EI71))*((MIN((VLOOKUP($D71,$A$234:$E$241,5,0)),(IF($D71=6,EI71,EJ71))))),MIN((VLOOKUP($D71,$A$234:$C$241,3,0)),(EG71+EH71))*(IF($D71=6,EJ71,((MIN((VLOOKUP($D71,$A$234:$E$241,5,0)),EJ71)))))))))/IF(AND($D71=2,'ראשי-פרטים כלליים וריכוז הוצאות'!$D$66&lt;&gt;4),1.2,1)</f>
        <v>0</v>
      </c>
      <c r="EM71" s="227"/>
      <c r="EN71" s="228"/>
      <c r="EO71" s="222"/>
      <c r="EP71" s="226"/>
      <c r="EQ71" s="187">
        <f t="shared" si="65"/>
        <v>0</v>
      </c>
      <c r="ER71" s="15">
        <f>+(IF(OR($B71=0,$C71=0,$D71=0,$DC$2&gt;$ES$1),0,IF(OR(EM71=0,EO71=0,EP71=0),0,MIN((VLOOKUP($D71,$A$234:$C$241,3,0))*(IF($D71=6,EP71,EO71))*((MIN((VLOOKUP($D71,$A$234:$E$241,5,0)),(IF($D71=6,EO71,EP71))))),MIN((VLOOKUP($D71,$A$234:$C$241,3,0)),(EM71+EN71))*(IF($D71=6,EP71,((MIN((VLOOKUP($D71,$A$234:$E$241,5,0)),EP71)))))))))/IF(AND($D71=2,'ראשי-פרטים כלליים וריכוז הוצאות'!$D$66&lt;&gt;4),1.2,1)</f>
        <v>0</v>
      </c>
      <c r="ES71" s="62">
        <f t="shared" si="66"/>
        <v>0</v>
      </c>
      <c r="ET71" s="183">
        <f t="shared" si="67"/>
        <v>9.9999999999999995E-7</v>
      </c>
      <c r="EU71" s="184">
        <f t="shared" si="68"/>
        <v>0</v>
      </c>
      <c r="EV71" s="62">
        <f t="shared" si="69"/>
        <v>0</v>
      </c>
      <c r="EW71" s="62">
        <v>0</v>
      </c>
      <c r="EX71" s="15">
        <f t="shared" si="70"/>
        <v>0</v>
      </c>
      <c r="EY71" s="219"/>
      <c r="EZ71" s="62">
        <f>MIN(EX71+EY71*ET71*ES71/$FA$1/IF(AND($D71=2,'ראשי-פרטים כלליים וריכוז הוצאות'!$D$66&lt;&gt;4),1.2,1),IF($D71&gt;0,VLOOKUP($D71,$A$234:$C$241,3,0)*12*EU71,0))</f>
        <v>0</v>
      </c>
      <c r="FA71" s="229"/>
      <c r="FB71" s="293">
        <f t="shared" si="71"/>
        <v>0</v>
      </c>
      <c r="FC71" s="296">
        <f t="shared" si="36"/>
        <v>0</v>
      </c>
      <c r="FD71" s="62">
        <f t="shared" si="37"/>
        <v>0</v>
      </c>
      <c r="FE71" s="62">
        <f t="shared" si="38"/>
        <v>0</v>
      </c>
      <c r="FF71" s="184">
        <f t="shared" si="39"/>
        <v>0</v>
      </c>
      <c r="FG71" s="62">
        <f t="shared" si="40"/>
        <v>0</v>
      </c>
      <c r="FH71" s="62">
        <f t="shared" si="41"/>
        <v>0</v>
      </c>
      <c r="FI71" s="274"/>
      <c r="FJ71" s="274"/>
      <c r="FK71" s="297"/>
    </row>
    <row r="72" spans="1:167" s="6" customFormat="1" ht="24" customHeight="1" x14ac:dyDescent="0.2">
      <c r="A72" s="112">
        <v>69</v>
      </c>
      <c r="B72" s="229"/>
      <c r="C72" s="229"/>
      <c r="D72" s="230"/>
      <c r="E72" s="220"/>
      <c r="F72" s="221"/>
      <c r="G72" s="222"/>
      <c r="H72" s="223"/>
      <c r="I72" s="187">
        <f t="shared" si="42"/>
        <v>0</v>
      </c>
      <c r="J72" s="15">
        <f>(IF(OR($B72=0,$C72=0,$D72=0,$E$2&gt;$ES$1),0,IF(OR($E72=0,$G72=0,$H72=0),0,MIN((VLOOKUP($D72,$A$234:$C$241,3,0))*(IF($D72=6,$H72,$G72))*((MIN((VLOOKUP($D72,$A$234:$E$241,5,0)),(IF($D72=6,$G72,$H72))))),MIN((VLOOKUP($D72,$A$234:$C$241,3,0)),($E72+$F72))*(IF($D72=6,$H72,((MIN((VLOOKUP($D72,$A$234:$E$241,5,0)),$H72)))))))))/IF(AND($D72=2,'ראשי-פרטים כלליים וריכוז הוצאות'!$D$66&lt;&gt;4),1.2,1)</f>
        <v>0</v>
      </c>
      <c r="K72" s="224"/>
      <c r="L72" s="225"/>
      <c r="M72" s="222"/>
      <c r="N72" s="226"/>
      <c r="O72" s="187">
        <f t="shared" si="43"/>
        <v>0</v>
      </c>
      <c r="P72" s="15">
        <f>+(IF(OR($B72=0,$C72=0,$D72=0,$K$2&gt;$ES$1),0,IF(OR($K72=0,$M72=0,$N72=0),0,MIN((VLOOKUP($D72,$A$234:$C$241,3,0))*(IF($D72=6,$N72,$M72))*((MIN((VLOOKUP($D72,$A$234:$E$241,5,0)),(IF($D72=6,$M72,$N72))))),MIN((VLOOKUP($D72,$A$234:$C$241,3,0)),($K72+$L72))*(IF($D72=6,$N72,((MIN((VLOOKUP($D72,$A$234:$E$241,5,0)),$N72)))))))))/IF(AND($D72=2,'ראשי-פרטים כלליים וריכוז הוצאות'!$D$66&lt;&gt;4),1.2,1)</f>
        <v>0</v>
      </c>
      <c r="Q72" s="227"/>
      <c r="R72" s="228"/>
      <c r="S72" s="222"/>
      <c r="T72" s="226"/>
      <c r="U72" s="187">
        <f t="shared" si="44"/>
        <v>0</v>
      </c>
      <c r="V72" s="15">
        <f>+(IF(OR($B72=0,$C72=0,$D72=0,$Q$2&gt;$ES$1),0,IF(OR(Q72=0,S72=0,T72=0),0,MIN((VLOOKUP($D72,$A$234:$C$241,3,0))*(IF($D72=6,T72,S72))*((MIN((VLOOKUP($D72,$A$234:$E$241,5,0)),(IF($D72=6,S72,T72))))),MIN((VLOOKUP($D72,$A$234:$C$241,3,0)),(Q72+R72))*(IF($D72=6,T72,((MIN((VLOOKUP($D72,$A$234:$E$241,5,0)),T72)))))))))/IF(AND($D72=2,'ראשי-פרטים כלליים וריכוז הוצאות'!$D$66&lt;&gt;4),1.2,1)</f>
        <v>0</v>
      </c>
      <c r="W72" s="220"/>
      <c r="X72" s="221"/>
      <c r="Y72" s="222"/>
      <c r="Z72" s="226"/>
      <c r="AA72" s="187">
        <f t="shared" si="45"/>
        <v>0</v>
      </c>
      <c r="AB72" s="15">
        <f>+(IF(OR($B72=0,$C72=0,$D72=0,$W$2&gt;$ES$1),0,IF(OR(W72=0,Y72=0,Z72=0),0,MIN((VLOOKUP($D72,$A$234:$C$241,3,0))*(IF($D72=6,Z72,Y72))*((MIN((VLOOKUP($D72,$A$234:$E$241,5,0)),(IF($D72=6,Y72,Z72))))),MIN((VLOOKUP($D72,$A$234:$C$241,3,0)),(W72+X72))*(IF($D72=6,Z72,((MIN((VLOOKUP($D72,$A$234:$E$241,5,0)),Z72)))))))))/IF(AND($D72=2,'ראשי-פרטים כלליים וריכוז הוצאות'!$D$66&lt;&gt;4),1.2,1)</f>
        <v>0</v>
      </c>
      <c r="AC72" s="224"/>
      <c r="AD72" s="225"/>
      <c r="AE72" s="222"/>
      <c r="AF72" s="226"/>
      <c r="AG72" s="187">
        <f t="shared" si="46"/>
        <v>0</v>
      </c>
      <c r="AH72" s="15">
        <f>+(IF(OR($B72=0,$C72=0,$D72=0,$AC$2&gt;$ES$1),0,IF(OR(AC72=0,AE72=0,AF72=0),0,MIN((VLOOKUP($D72,$A$234:$C$241,3,0))*(IF($D72=6,AF72,AE72))*((MIN((VLOOKUP($D72,$A$234:$E$241,5,0)),(IF($D72=6,AE72,AF72))))),MIN((VLOOKUP($D72,$A$234:$C$241,3,0)),(AC72+AD72))*(IF($D72=6,AF72,((MIN((VLOOKUP($D72,$A$234:$E$241,5,0)),AF72)))))))))/IF(AND($D72=2,'ראשי-פרטים כלליים וריכוז הוצאות'!$D$66&lt;&gt;4),1.2,1)</f>
        <v>0</v>
      </c>
      <c r="AI72" s="227"/>
      <c r="AJ72" s="228"/>
      <c r="AK72" s="222"/>
      <c r="AL72" s="226"/>
      <c r="AM72" s="187">
        <f t="shared" si="47"/>
        <v>0</v>
      </c>
      <c r="AN72" s="15">
        <f>+(IF(OR($B72=0,$C72=0,$D72=0,$AI$2&gt;$ES$1),0,IF(OR(AI72=0,AK72=0,AL72=0),0,MIN((VLOOKUP($D72,$A$234:$C$241,3,0))*(IF($D72=6,AL72,AK72))*((MIN((VLOOKUP($D72,$A$234:$E$241,5,0)),(IF($D72=6,AK72,AL72))))),MIN((VLOOKUP($D72,$A$234:$C$241,3,0)),(AI72+AJ72))*(IF($D72=6,AL72,((MIN((VLOOKUP($D72,$A$234:$E$241,5,0)),AL72)))))))))/IF(AND($D72=2,'ראשי-פרטים כלליים וריכוז הוצאות'!$D$66&lt;&gt;4),1.2,1)</f>
        <v>0</v>
      </c>
      <c r="AO72" s="220"/>
      <c r="AP72" s="221"/>
      <c r="AQ72" s="222"/>
      <c r="AR72" s="226"/>
      <c r="AS72" s="187">
        <f t="shared" si="48"/>
        <v>0</v>
      </c>
      <c r="AT72" s="15">
        <f>+(IF(OR($B72=0,$C72=0,$D72=0,$AO$2&gt;$ES$1),0,IF(OR(AO72=0,AQ72=0,AR72=0),0,MIN((VLOOKUP($D72,$A$234:$C$241,3,0))*(IF($D72=6,AR72,AQ72))*((MIN((VLOOKUP($D72,$A$234:$E$241,5,0)),(IF($D72=6,AQ72,AR72))))),MIN((VLOOKUP($D72,$A$234:$C$241,3,0)),(AO72+AP72))*(IF($D72=6,AR72,((MIN((VLOOKUP($D72,$A$234:$E$241,5,0)),AR72)))))))))/IF(AND($D72=2,'ראשי-פרטים כלליים וריכוז הוצאות'!$D$66&lt;&gt;4),1.2,1)</f>
        <v>0</v>
      </c>
      <c r="AU72" s="224"/>
      <c r="AV72" s="225"/>
      <c r="AW72" s="222"/>
      <c r="AX72" s="226"/>
      <c r="AY72" s="187">
        <f t="shared" si="49"/>
        <v>0</v>
      </c>
      <c r="AZ72" s="15">
        <f>+(IF(OR($B72=0,$C72=0,$D72=0,$AU$2&gt;$ES$1),0,IF(OR(AU72=0,AW72=0,AX72=0),0,MIN((VLOOKUP($D72,$A$234:$C$241,3,0))*(IF($D72=6,AX72,AW72))*((MIN((VLOOKUP($D72,$A$234:$E$241,5,0)),(IF($D72=6,AW72,AX72))))),MIN((VLOOKUP($D72,$A$234:$C$241,3,0)),(AU72+AV72))*(IF($D72=6,AX72,((MIN((VLOOKUP($D72,$A$234:$E$241,5,0)),AX72)))))))))/IF(AND($D72=2,'ראשי-פרטים כלליים וריכוז הוצאות'!$D$66&lt;&gt;4),1.2,1)</f>
        <v>0</v>
      </c>
      <c r="BA72" s="227"/>
      <c r="BB72" s="228"/>
      <c r="BC72" s="222"/>
      <c r="BD72" s="226"/>
      <c r="BE72" s="187">
        <f t="shared" si="50"/>
        <v>0</v>
      </c>
      <c r="BF72" s="15">
        <f>+(IF(OR($B72=0,$C72=0,$D72=0,$BA$2&gt;$ES$1),0,IF(OR(BA72=0,BC72=0,BD72=0),0,MIN((VLOOKUP($D72,$A$234:$C$241,3,0))*(IF($D72=6,BD72,BC72))*((MIN((VLOOKUP($D72,$A$234:$E$241,5,0)),(IF($D72=6,BC72,BD72))))),MIN((VLOOKUP($D72,$A$234:$C$241,3,0)),(BA72+BB72))*(IF($D72=6,BD72,((MIN((VLOOKUP($D72,$A$234:$E$241,5,0)),BD72)))))))))/IF(AND($D72=2,'ראשי-פרטים כלליים וריכוז הוצאות'!$D$66&lt;&gt;4),1.2,1)</f>
        <v>0</v>
      </c>
      <c r="BG72" s="227"/>
      <c r="BH72" s="228"/>
      <c r="BI72" s="222"/>
      <c r="BJ72" s="226"/>
      <c r="BK72" s="187">
        <f t="shared" si="51"/>
        <v>0</v>
      </c>
      <c r="BL72" s="15">
        <f>+(IF(OR($B72=0,$C72=0,$D72=0,$BG$2&gt;$ES$1),0,IF(OR(BG72=0,BI72=0,BJ72=0),0,MIN((VLOOKUP($D72,$A$234:$C$241,3,0))*(IF($D72=6,BJ72,BI72))*((MIN((VLOOKUP($D72,$A$234:$E$241,5,0)),(IF($D72=6,BI72,BJ72))))),MIN((VLOOKUP($D72,$A$234:$C$241,3,0)),(BG72+BH72))*(IF($D72=6,BJ72,((MIN((VLOOKUP($D72,$A$234:$E$241,5,0)),BJ72)))))))))/IF(AND($D72=2,'ראשי-פרטים כלליים וריכוז הוצאות'!$D$66&lt;&gt;4),1.2,1)</f>
        <v>0</v>
      </c>
      <c r="BM72" s="227"/>
      <c r="BN72" s="228"/>
      <c r="BO72" s="222"/>
      <c r="BP72" s="226"/>
      <c r="BQ72" s="187">
        <f t="shared" si="52"/>
        <v>0</v>
      </c>
      <c r="BR72" s="15">
        <f>+(IF(OR($B72=0,$C72=0,$D72=0,$BM$2&gt;$ES$1),0,IF(OR(BM72=0,BO72=0,BP72=0),0,MIN((VLOOKUP($D72,$A$234:$C$241,3,0))*(IF($D72=6,BP72,BO72))*((MIN((VLOOKUP($D72,$A$234:$E$241,5,0)),(IF($D72=6,BO72,BP72))))),MIN((VLOOKUP($D72,$A$234:$C$241,3,0)),(BM72+BN72))*(IF($D72=6,BP72,((MIN((VLOOKUP($D72,$A$234:$E$241,5,0)),BP72)))))))))/IF(AND($D72=2,'ראשי-פרטים כלליים וריכוז הוצאות'!$D$66&lt;&gt;4),1.2,1)</f>
        <v>0</v>
      </c>
      <c r="BS72" s="227"/>
      <c r="BT72" s="228"/>
      <c r="BU72" s="222"/>
      <c r="BV72" s="226"/>
      <c r="BW72" s="187">
        <f t="shared" si="53"/>
        <v>0</v>
      </c>
      <c r="BX72" s="15">
        <f>+(IF(OR($B72=0,$C72=0,$D72=0,$BS$2&gt;$ES$1),0,IF(OR(BS72=0,BU72=0,BV72=0),0,MIN((VLOOKUP($D72,$A$234:$C$241,3,0))*(IF($D72=6,BV72,BU72))*((MIN((VLOOKUP($D72,$A$234:$E$241,5,0)),(IF($D72=6,BU72,BV72))))),MIN((VLOOKUP($D72,$A$234:$C$241,3,0)),(BS72+BT72))*(IF($D72=6,BV72,((MIN((VLOOKUP($D72,$A$234:$E$241,5,0)),BV72)))))))))/IF(AND($D72=2,'ראשי-פרטים כלליים וריכוז הוצאות'!$D$66&lt;&gt;4),1.2,1)</f>
        <v>0</v>
      </c>
      <c r="BY72" s="227"/>
      <c r="BZ72" s="228"/>
      <c r="CA72" s="222"/>
      <c r="CB72" s="226"/>
      <c r="CC72" s="187">
        <f t="shared" si="54"/>
        <v>0</v>
      </c>
      <c r="CD72" s="15">
        <f>+(IF(OR($B72=0,$C72=0,$D72=0,$BY$2&gt;$ES$1),0,IF(OR(BY72=0,CA72=0,CB72=0),0,MIN((VLOOKUP($D72,$A$234:$C$241,3,0))*(IF($D72=6,CB72,CA72))*((MIN((VLOOKUP($D72,$A$234:$E$241,5,0)),(IF($D72=6,CA72,CB72))))),MIN((VLOOKUP($D72,$A$234:$C$241,3,0)),(BY72+BZ72))*(IF($D72=6,CB72,((MIN((VLOOKUP($D72,$A$234:$E$241,5,0)),CB72)))))))))/IF(AND($D72=2,'ראשי-פרטים כלליים וריכוז הוצאות'!$D$66&lt;&gt;4),1.2,1)</f>
        <v>0</v>
      </c>
      <c r="CE72" s="227"/>
      <c r="CF72" s="228"/>
      <c r="CG72" s="222"/>
      <c r="CH72" s="226"/>
      <c r="CI72" s="187">
        <f t="shared" si="55"/>
        <v>0</v>
      </c>
      <c r="CJ72" s="15">
        <f>+(IF(OR($B72=0,$C72=0,$D72=0,$CE$2&gt;$ES$1),0,IF(OR(CE72=0,CG72=0,CH72=0),0,MIN((VLOOKUP($D72,$A$234:$C$241,3,0))*(IF($D72=6,CH72,CG72))*((MIN((VLOOKUP($D72,$A$234:$E$241,5,0)),(IF($D72=6,CG72,CH72))))),MIN((VLOOKUP($D72,$A$234:$C$241,3,0)),(CE72+CF72))*(IF($D72=6,CH72,((MIN((VLOOKUP($D72,$A$234:$E$241,5,0)),CH72)))))))))/IF(AND($D72=2,'ראשי-פרטים כלליים וריכוז הוצאות'!$D$66&lt;&gt;4),1.2,1)</f>
        <v>0</v>
      </c>
      <c r="CK72" s="227"/>
      <c r="CL72" s="228"/>
      <c r="CM72" s="222"/>
      <c r="CN72" s="226"/>
      <c r="CO72" s="187">
        <f t="shared" si="56"/>
        <v>0</v>
      </c>
      <c r="CP72" s="15">
        <f>+(IF(OR($B72=0,$C72=0,$D72=0,$CK$2&gt;$ES$1),0,IF(OR(CK72=0,CM72=0,CN72=0),0,MIN((VLOOKUP($D72,$A$234:$C$241,3,0))*(IF($D72=6,CN72,CM72))*((MIN((VLOOKUP($D72,$A$234:$E$241,5,0)),(IF($D72=6,CM72,CN72))))),MIN((VLOOKUP($D72,$A$234:$C$241,3,0)),(CK72+CL72))*(IF($D72=6,CN72,((MIN((VLOOKUP($D72,$A$234:$E$241,5,0)),CN72)))))))))/IF(AND($D72=2,'ראשי-פרטים כלליים וריכוז הוצאות'!$D$66&lt;&gt;4),1.2,1)</f>
        <v>0</v>
      </c>
      <c r="CQ72" s="227"/>
      <c r="CR72" s="228"/>
      <c r="CS72" s="222"/>
      <c r="CT72" s="226"/>
      <c r="CU72" s="187">
        <f t="shared" si="57"/>
        <v>0</v>
      </c>
      <c r="CV72" s="15">
        <f>+(IF(OR($B72=0,$C72=0,$D72=0,$CQ$2&gt;$ES$1),0,IF(OR(CQ72=0,CS72=0,CT72=0),0,MIN((VLOOKUP($D72,$A$234:$C$241,3,0))*(IF($D72=6,CT72,CS72))*((MIN((VLOOKUP($D72,$A$234:$E$241,5,0)),(IF($D72=6,CS72,CT72))))),MIN((VLOOKUP($D72,$A$234:$C$241,3,0)),(CQ72+CR72))*(IF($D72=6,CT72,((MIN((VLOOKUP($D72,$A$234:$E$241,5,0)),CT72)))))))))/IF(AND($D72=2,'ראשי-פרטים כלליים וריכוז הוצאות'!$D$66&lt;&gt;4),1.2,1)</f>
        <v>0</v>
      </c>
      <c r="CW72" s="227"/>
      <c r="CX72" s="228"/>
      <c r="CY72" s="222"/>
      <c r="CZ72" s="226"/>
      <c r="DA72" s="187">
        <f t="shared" si="58"/>
        <v>0</v>
      </c>
      <c r="DB72" s="15">
        <f>+(IF(OR($B72=0,$C72=0,$D72=0,$CW$2&gt;$ES$1),0,IF(OR(CW72=0,CY72=0,CZ72=0),0,MIN((VLOOKUP($D72,$A$234:$C$241,3,0))*(IF($D72=6,CZ72,CY72))*((MIN((VLOOKUP($D72,$A$234:$E$241,5,0)),(IF($D72=6,CY72,CZ72))))),MIN((VLOOKUP($D72,$A$234:$C$241,3,0)),(CW72+CX72))*(IF($D72=6,CZ72,((MIN((VLOOKUP($D72,$A$234:$E$241,5,0)),CZ72)))))))))/IF(AND($D72=2,'ראשי-פרטים כלליים וריכוז הוצאות'!$D$66&lt;&gt;4),1.2,1)</f>
        <v>0</v>
      </c>
      <c r="DC72" s="227"/>
      <c r="DD72" s="228"/>
      <c r="DE72" s="222"/>
      <c r="DF72" s="226"/>
      <c r="DG72" s="187">
        <f t="shared" si="59"/>
        <v>0</v>
      </c>
      <c r="DH72" s="15">
        <f>+(IF(OR($B72=0,$C72=0,$D72=0,$DC$2&gt;$ES$1),0,IF(OR(DC72=0,DE72=0,DF72=0),0,MIN((VLOOKUP($D72,$A$234:$C$241,3,0))*(IF($D72=6,DF72,DE72))*((MIN((VLOOKUP($D72,$A$234:$E$241,5,0)),(IF($D72=6,DE72,DF72))))),MIN((VLOOKUP($D72,$A$234:$C$241,3,0)),(DC72+DD72))*(IF($D72=6,DF72,((MIN((VLOOKUP($D72,$A$234:$E$241,5,0)),DF72)))))))))/IF(AND($D72=2,'ראשי-פרטים כלליים וריכוז הוצאות'!$D$66&lt;&gt;4),1.2,1)</f>
        <v>0</v>
      </c>
      <c r="DI72" s="227"/>
      <c r="DJ72" s="228"/>
      <c r="DK72" s="222"/>
      <c r="DL72" s="226"/>
      <c r="DM72" s="187">
        <f t="shared" si="60"/>
        <v>0</v>
      </c>
      <c r="DN72" s="15">
        <f>+(IF(OR($B72=0,$C72=0,$D72=0,$DC$2&gt;$ES$1),0,IF(OR(DI72=0,DK72=0,DL72=0),0,MIN((VLOOKUP($D72,$A$234:$C$241,3,0))*(IF($D72=6,DL72,DK72))*((MIN((VLOOKUP($D72,$A$234:$E$241,5,0)),(IF($D72=6,DK72,DL72))))),MIN((VLOOKUP($D72,$A$234:$C$241,3,0)),(DI72+DJ72))*(IF($D72=6,DL72,((MIN((VLOOKUP($D72,$A$234:$E$241,5,0)),DL72)))))))))/IF(AND($D72=2,'ראשי-פרטים כלליים וריכוז הוצאות'!$D$66&lt;&gt;4),1.2,1)</f>
        <v>0</v>
      </c>
      <c r="DO72" s="227"/>
      <c r="DP72" s="228"/>
      <c r="DQ72" s="222"/>
      <c r="DR72" s="226"/>
      <c r="DS72" s="187">
        <f t="shared" si="61"/>
        <v>0</v>
      </c>
      <c r="DT72" s="15">
        <f>+(IF(OR($B72=0,$C72=0,$D72=0,$DC$2&gt;$ES$1),0,IF(OR(DO72=0,DQ72=0,DR72=0),0,MIN((VLOOKUP($D72,$A$234:$C$241,3,0))*(IF($D72=6,DR72,DQ72))*((MIN((VLOOKUP($D72,$A$234:$E$241,5,0)),(IF($D72=6,DQ72,DR72))))),MIN((VLOOKUP($D72,$A$234:$C$241,3,0)),(DO72+DP72))*(IF($D72=6,DR72,((MIN((VLOOKUP($D72,$A$234:$E$241,5,0)),DR72)))))))))/IF(AND($D72=2,'ראשי-פרטים כלליים וריכוז הוצאות'!$D$66&lt;&gt;4),1.2,1)</f>
        <v>0</v>
      </c>
      <c r="DU72" s="227"/>
      <c r="DV72" s="228"/>
      <c r="DW72" s="222"/>
      <c r="DX72" s="226"/>
      <c r="DY72" s="187">
        <f t="shared" si="62"/>
        <v>0</v>
      </c>
      <c r="DZ72" s="15">
        <f>+(IF(OR($B72=0,$C72=0,$D72=0,$DC$2&gt;$ES$1),0,IF(OR(DU72=0,DW72=0,DX72=0),0,MIN((VLOOKUP($D72,$A$234:$C$241,3,0))*(IF($D72=6,DX72,DW72))*((MIN((VLOOKUP($D72,$A$234:$E$241,5,0)),(IF($D72=6,DW72,DX72))))),MIN((VLOOKUP($D72,$A$234:$C$241,3,0)),(DU72+DV72))*(IF($D72=6,DX72,((MIN((VLOOKUP($D72,$A$234:$E$241,5,0)),DX72)))))))))/IF(AND($D72=2,'ראשי-פרטים כלליים וריכוז הוצאות'!$D$66&lt;&gt;4),1.2,1)</f>
        <v>0</v>
      </c>
      <c r="EA72" s="227"/>
      <c r="EB72" s="228"/>
      <c r="EC72" s="222"/>
      <c r="ED72" s="226"/>
      <c r="EE72" s="187">
        <f t="shared" si="63"/>
        <v>0</v>
      </c>
      <c r="EF72" s="15">
        <f>+(IF(OR($B72=0,$C72=0,$D72=0,$DC$2&gt;$ES$1),0,IF(OR(EA72=0,EC72=0,ED72=0),0,MIN((VLOOKUP($D72,$A$234:$C$241,3,0))*(IF($D72=6,ED72,EC72))*((MIN((VLOOKUP($D72,$A$234:$E$241,5,0)),(IF($D72=6,EC72,ED72))))),MIN((VLOOKUP($D72,$A$234:$C$241,3,0)),(EA72+EB72))*(IF($D72=6,ED72,((MIN((VLOOKUP($D72,$A$234:$E$241,5,0)),ED72)))))))))/IF(AND($D72=2,'ראשי-פרטים כלליים וריכוז הוצאות'!$D$66&lt;&gt;4),1.2,1)</f>
        <v>0</v>
      </c>
      <c r="EG72" s="227"/>
      <c r="EH72" s="228"/>
      <c r="EI72" s="222"/>
      <c r="EJ72" s="226"/>
      <c r="EK72" s="187">
        <f t="shared" si="64"/>
        <v>0</v>
      </c>
      <c r="EL72" s="15">
        <f>+(IF(OR($B72=0,$C72=0,$D72=0,$DC$2&gt;$ES$1),0,IF(OR(EG72=0,EI72=0,EJ72=0),0,MIN((VLOOKUP($D72,$A$234:$C$241,3,0))*(IF($D72=6,EJ72,EI72))*((MIN((VLOOKUP($D72,$A$234:$E$241,5,0)),(IF($D72=6,EI72,EJ72))))),MIN((VLOOKUP($D72,$A$234:$C$241,3,0)),(EG72+EH72))*(IF($D72=6,EJ72,((MIN((VLOOKUP($D72,$A$234:$E$241,5,0)),EJ72)))))))))/IF(AND($D72=2,'ראשי-פרטים כלליים וריכוז הוצאות'!$D$66&lt;&gt;4),1.2,1)</f>
        <v>0</v>
      </c>
      <c r="EM72" s="227"/>
      <c r="EN72" s="228"/>
      <c r="EO72" s="222"/>
      <c r="EP72" s="226"/>
      <c r="EQ72" s="187">
        <f t="shared" si="65"/>
        <v>0</v>
      </c>
      <c r="ER72" s="15">
        <f>+(IF(OR($B72=0,$C72=0,$D72=0,$DC$2&gt;$ES$1),0,IF(OR(EM72=0,EO72=0,EP72=0),0,MIN((VLOOKUP($D72,$A$234:$C$241,3,0))*(IF($D72=6,EP72,EO72))*((MIN((VLOOKUP($D72,$A$234:$E$241,5,0)),(IF($D72=6,EO72,EP72))))),MIN((VLOOKUP($D72,$A$234:$C$241,3,0)),(EM72+EN72))*(IF($D72=6,EP72,((MIN((VLOOKUP($D72,$A$234:$E$241,5,0)),EP72)))))))))/IF(AND($D72=2,'ראשי-פרטים כלליים וריכוז הוצאות'!$D$66&lt;&gt;4),1.2,1)</f>
        <v>0</v>
      </c>
      <c r="ES72" s="62">
        <f t="shared" si="66"/>
        <v>0</v>
      </c>
      <c r="ET72" s="183">
        <f t="shared" si="67"/>
        <v>9.9999999999999995E-7</v>
      </c>
      <c r="EU72" s="184">
        <f t="shared" si="68"/>
        <v>0</v>
      </c>
      <c r="EV72" s="62">
        <f t="shared" si="69"/>
        <v>0</v>
      </c>
      <c r="EW72" s="62">
        <v>0</v>
      </c>
      <c r="EX72" s="15">
        <f t="shared" si="70"/>
        <v>0</v>
      </c>
      <c r="EY72" s="219"/>
      <c r="EZ72" s="62">
        <f>MIN(EX72+EY72*ET72*ES72/$FA$1/IF(AND($D72=2,'ראשי-פרטים כלליים וריכוז הוצאות'!$D$66&lt;&gt;4),1.2,1),IF($D72&gt;0,VLOOKUP($D72,$A$234:$C$241,3,0)*12*EU72,0))</f>
        <v>0</v>
      </c>
      <c r="FA72" s="229"/>
      <c r="FB72" s="293">
        <f t="shared" si="71"/>
        <v>0</v>
      </c>
      <c r="FC72" s="296">
        <f t="shared" si="36"/>
        <v>0</v>
      </c>
      <c r="FD72" s="62">
        <f t="shared" si="37"/>
        <v>0</v>
      </c>
      <c r="FE72" s="62">
        <f t="shared" si="38"/>
        <v>0</v>
      </c>
      <c r="FF72" s="184">
        <f t="shared" si="39"/>
        <v>0</v>
      </c>
      <c r="FG72" s="62">
        <f t="shared" si="40"/>
        <v>0</v>
      </c>
      <c r="FH72" s="62">
        <f t="shared" si="41"/>
        <v>0</v>
      </c>
      <c r="FI72" s="274"/>
      <c r="FJ72" s="274"/>
      <c r="FK72" s="297"/>
    </row>
    <row r="73" spans="1:167" s="6" customFormat="1" ht="24" customHeight="1" thickBot="1" x14ac:dyDescent="0.25">
      <c r="A73" s="112">
        <v>70</v>
      </c>
      <c r="B73" s="229"/>
      <c r="C73" s="229"/>
      <c r="D73" s="230"/>
      <c r="E73" s="220"/>
      <c r="F73" s="221"/>
      <c r="G73" s="222"/>
      <c r="H73" s="223"/>
      <c r="I73" s="187">
        <f t="shared" si="42"/>
        <v>0</v>
      </c>
      <c r="J73" s="15">
        <f>(IF(OR($B73=0,$C73=0,$D73=0,$E$2&gt;$ES$1),0,IF(OR($E73=0,$G73=0,$H73=0),0,MIN((VLOOKUP($D73,$A$234:$C$241,3,0))*(IF($D73=6,$H73,$G73))*((MIN((VLOOKUP($D73,$A$234:$E$241,5,0)),(IF($D73=6,$G73,$H73))))),MIN((VLOOKUP($D73,$A$234:$C$241,3,0)),($E73+$F73))*(IF($D73=6,$H73,((MIN((VLOOKUP($D73,$A$234:$E$241,5,0)),$H73)))))))))/IF(AND($D73=2,'ראשי-פרטים כלליים וריכוז הוצאות'!$D$66&lt;&gt;4),1.2,1)</f>
        <v>0</v>
      </c>
      <c r="K73" s="224"/>
      <c r="L73" s="225"/>
      <c r="M73" s="222"/>
      <c r="N73" s="226"/>
      <c r="O73" s="187">
        <f t="shared" si="43"/>
        <v>0</v>
      </c>
      <c r="P73" s="15">
        <f>+(IF(OR($B73=0,$C73=0,$D73=0,$K$2&gt;$ES$1),0,IF(OR($K73=0,$M73=0,$N73=0),0,MIN((VLOOKUP($D73,$A$234:$C$241,3,0))*(IF($D73=6,$N73,$M73))*((MIN((VLOOKUP($D73,$A$234:$E$241,5,0)),(IF($D73=6,$M73,$N73))))),MIN((VLOOKUP($D73,$A$234:$C$241,3,0)),($K73+$L73))*(IF($D73=6,$N73,((MIN((VLOOKUP($D73,$A$234:$E$241,5,0)),$N73)))))))))/IF(AND($D73=2,'ראשי-פרטים כלליים וריכוז הוצאות'!$D$66&lt;&gt;4),1.2,1)</f>
        <v>0</v>
      </c>
      <c r="Q73" s="227"/>
      <c r="R73" s="228"/>
      <c r="S73" s="222"/>
      <c r="T73" s="226"/>
      <c r="U73" s="187">
        <f t="shared" si="44"/>
        <v>0</v>
      </c>
      <c r="V73" s="15">
        <f>+(IF(OR($B73=0,$C73=0,$D73=0,$Q$2&gt;$ES$1),0,IF(OR(Q73=0,S73=0,T73=0),0,MIN((VLOOKUP($D73,$A$234:$C$241,3,0))*(IF($D73=6,T73,S73))*((MIN((VLOOKUP($D73,$A$234:$E$241,5,0)),(IF($D73=6,S73,T73))))),MIN((VLOOKUP($D73,$A$234:$C$241,3,0)),(Q73+R73))*(IF($D73=6,T73,((MIN((VLOOKUP($D73,$A$234:$E$241,5,0)),T73)))))))))/IF(AND($D73=2,'ראשי-פרטים כלליים וריכוז הוצאות'!$D$66&lt;&gt;4),1.2,1)</f>
        <v>0</v>
      </c>
      <c r="W73" s="220"/>
      <c r="X73" s="221"/>
      <c r="Y73" s="222"/>
      <c r="Z73" s="226"/>
      <c r="AA73" s="187">
        <f t="shared" si="45"/>
        <v>0</v>
      </c>
      <c r="AB73" s="15">
        <f>+(IF(OR($B73=0,$C73=0,$D73=0,$W$2&gt;$ES$1),0,IF(OR(W73=0,Y73=0,Z73=0),0,MIN((VLOOKUP($D73,$A$234:$C$241,3,0))*(IF($D73=6,Z73,Y73))*((MIN((VLOOKUP($D73,$A$234:$E$241,5,0)),(IF($D73=6,Y73,Z73))))),MIN((VLOOKUP($D73,$A$234:$C$241,3,0)),(W73+X73))*(IF($D73=6,Z73,((MIN((VLOOKUP($D73,$A$234:$E$241,5,0)),Z73)))))))))/IF(AND($D73=2,'ראשי-פרטים כלליים וריכוז הוצאות'!$D$66&lt;&gt;4),1.2,1)</f>
        <v>0</v>
      </c>
      <c r="AC73" s="224"/>
      <c r="AD73" s="225"/>
      <c r="AE73" s="222"/>
      <c r="AF73" s="226"/>
      <c r="AG73" s="187">
        <f t="shared" si="46"/>
        <v>0</v>
      </c>
      <c r="AH73" s="15">
        <f>+(IF(OR($B73=0,$C73=0,$D73=0,$AC$2&gt;$ES$1),0,IF(OR(AC73=0,AE73=0,AF73=0),0,MIN((VLOOKUP($D73,$A$234:$C$241,3,0))*(IF($D73=6,AF73,AE73))*((MIN((VLOOKUP($D73,$A$234:$E$241,5,0)),(IF($D73=6,AE73,AF73))))),MIN((VLOOKUP($D73,$A$234:$C$241,3,0)),(AC73+AD73))*(IF($D73=6,AF73,((MIN((VLOOKUP($D73,$A$234:$E$241,5,0)),AF73)))))))))/IF(AND($D73=2,'ראשי-פרטים כלליים וריכוז הוצאות'!$D$66&lt;&gt;4),1.2,1)</f>
        <v>0</v>
      </c>
      <c r="AI73" s="227"/>
      <c r="AJ73" s="228"/>
      <c r="AK73" s="222"/>
      <c r="AL73" s="226"/>
      <c r="AM73" s="187">
        <f t="shared" si="47"/>
        <v>0</v>
      </c>
      <c r="AN73" s="15">
        <f>+(IF(OR($B73=0,$C73=0,$D73=0,$AI$2&gt;$ES$1),0,IF(OR(AI73=0,AK73=0,AL73=0),0,MIN((VLOOKUP($D73,$A$234:$C$241,3,0))*(IF($D73=6,AL73,AK73))*((MIN((VLOOKUP($D73,$A$234:$E$241,5,0)),(IF($D73=6,AK73,AL73))))),MIN((VLOOKUP($D73,$A$234:$C$241,3,0)),(AI73+AJ73))*(IF($D73=6,AL73,((MIN((VLOOKUP($D73,$A$234:$E$241,5,0)),AL73)))))))))/IF(AND($D73=2,'ראשי-פרטים כלליים וריכוז הוצאות'!$D$66&lt;&gt;4),1.2,1)</f>
        <v>0</v>
      </c>
      <c r="AO73" s="220"/>
      <c r="AP73" s="221"/>
      <c r="AQ73" s="222"/>
      <c r="AR73" s="226"/>
      <c r="AS73" s="187">
        <f t="shared" si="48"/>
        <v>0</v>
      </c>
      <c r="AT73" s="15">
        <f>+(IF(OR($B73=0,$C73=0,$D73=0,$AO$2&gt;$ES$1),0,IF(OR(AO73=0,AQ73=0,AR73=0),0,MIN((VLOOKUP($D73,$A$234:$C$241,3,0))*(IF($D73=6,AR73,AQ73))*((MIN((VLOOKUP($D73,$A$234:$E$241,5,0)),(IF($D73=6,AQ73,AR73))))),MIN((VLOOKUP($D73,$A$234:$C$241,3,0)),(AO73+AP73))*(IF($D73=6,AR73,((MIN((VLOOKUP($D73,$A$234:$E$241,5,0)),AR73)))))))))/IF(AND($D73=2,'ראשי-פרטים כלליים וריכוז הוצאות'!$D$66&lt;&gt;4),1.2,1)</f>
        <v>0</v>
      </c>
      <c r="AU73" s="224"/>
      <c r="AV73" s="225"/>
      <c r="AW73" s="222"/>
      <c r="AX73" s="226"/>
      <c r="AY73" s="187">
        <f t="shared" si="49"/>
        <v>0</v>
      </c>
      <c r="AZ73" s="15">
        <f>+(IF(OR($B73=0,$C73=0,$D73=0,$AU$2&gt;$ES$1),0,IF(OR(AU73=0,AW73=0,AX73=0),0,MIN((VLOOKUP($D73,$A$234:$C$241,3,0))*(IF($D73=6,AX73,AW73))*((MIN((VLOOKUP($D73,$A$234:$E$241,5,0)),(IF($D73=6,AW73,AX73))))),MIN((VLOOKUP($D73,$A$234:$C$241,3,0)),(AU73+AV73))*(IF($D73=6,AX73,((MIN((VLOOKUP($D73,$A$234:$E$241,5,0)),AX73)))))))))/IF(AND($D73=2,'ראשי-פרטים כלליים וריכוז הוצאות'!$D$66&lt;&gt;4),1.2,1)</f>
        <v>0</v>
      </c>
      <c r="BA73" s="227"/>
      <c r="BB73" s="228"/>
      <c r="BC73" s="222"/>
      <c r="BD73" s="226"/>
      <c r="BE73" s="187">
        <f t="shared" si="50"/>
        <v>0</v>
      </c>
      <c r="BF73" s="15">
        <f>+(IF(OR($B73=0,$C73=0,$D73=0,$BA$2&gt;$ES$1),0,IF(OR(BA73=0,BC73=0,BD73=0),0,MIN((VLOOKUP($D73,$A$234:$C$241,3,0))*(IF($D73=6,BD73,BC73))*((MIN((VLOOKUP($D73,$A$234:$E$241,5,0)),(IF($D73=6,BC73,BD73))))),MIN((VLOOKUP($D73,$A$234:$C$241,3,0)),(BA73+BB73))*(IF($D73=6,BD73,((MIN((VLOOKUP($D73,$A$234:$E$241,5,0)),BD73)))))))))/IF(AND($D73=2,'ראשי-פרטים כלליים וריכוז הוצאות'!$D$66&lt;&gt;4),1.2,1)</f>
        <v>0</v>
      </c>
      <c r="BG73" s="227"/>
      <c r="BH73" s="228"/>
      <c r="BI73" s="222"/>
      <c r="BJ73" s="226"/>
      <c r="BK73" s="187">
        <f t="shared" si="51"/>
        <v>0</v>
      </c>
      <c r="BL73" s="15">
        <f>+(IF(OR($B73=0,$C73=0,$D73=0,$BG$2&gt;$ES$1),0,IF(OR(BG73=0,BI73=0,BJ73=0),0,MIN((VLOOKUP($D73,$A$234:$C$241,3,0))*(IF($D73=6,BJ73,BI73))*((MIN((VLOOKUP($D73,$A$234:$E$241,5,0)),(IF($D73=6,BI73,BJ73))))),MIN((VLOOKUP($D73,$A$234:$C$241,3,0)),(BG73+BH73))*(IF($D73=6,BJ73,((MIN((VLOOKUP($D73,$A$234:$E$241,5,0)),BJ73)))))))))/IF(AND($D73=2,'ראשי-פרטים כלליים וריכוז הוצאות'!$D$66&lt;&gt;4),1.2,1)</f>
        <v>0</v>
      </c>
      <c r="BM73" s="227"/>
      <c r="BN73" s="228"/>
      <c r="BO73" s="222"/>
      <c r="BP73" s="226"/>
      <c r="BQ73" s="187">
        <f t="shared" si="52"/>
        <v>0</v>
      </c>
      <c r="BR73" s="15">
        <f>+(IF(OR($B73=0,$C73=0,$D73=0,$BM$2&gt;$ES$1),0,IF(OR(BM73=0,BO73=0,BP73=0),0,MIN((VLOOKUP($D73,$A$234:$C$241,3,0))*(IF($D73=6,BP73,BO73))*((MIN((VLOOKUP($D73,$A$234:$E$241,5,0)),(IF($D73=6,BO73,BP73))))),MIN((VLOOKUP($D73,$A$234:$C$241,3,0)),(BM73+BN73))*(IF($D73=6,BP73,((MIN((VLOOKUP($D73,$A$234:$E$241,5,0)),BP73)))))))))/IF(AND($D73=2,'ראשי-פרטים כלליים וריכוז הוצאות'!$D$66&lt;&gt;4),1.2,1)</f>
        <v>0</v>
      </c>
      <c r="BS73" s="227"/>
      <c r="BT73" s="228"/>
      <c r="BU73" s="222"/>
      <c r="BV73" s="226"/>
      <c r="BW73" s="187">
        <f t="shared" si="53"/>
        <v>0</v>
      </c>
      <c r="BX73" s="15">
        <f>+(IF(OR($B73=0,$C73=0,$D73=0,$BS$2&gt;$ES$1),0,IF(OR(BS73=0,BU73=0,BV73=0),0,MIN((VLOOKUP($D73,$A$234:$C$241,3,0))*(IF($D73=6,BV73,BU73))*((MIN((VLOOKUP($D73,$A$234:$E$241,5,0)),(IF($D73=6,BU73,BV73))))),MIN((VLOOKUP($D73,$A$234:$C$241,3,0)),(BS73+BT73))*(IF($D73=6,BV73,((MIN((VLOOKUP($D73,$A$234:$E$241,5,0)),BV73)))))))))/IF(AND($D73=2,'ראשי-פרטים כלליים וריכוז הוצאות'!$D$66&lt;&gt;4),1.2,1)</f>
        <v>0</v>
      </c>
      <c r="BY73" s="227"/>
      <c r="BZ73" s="228"/>
      <c r="CA73" s="222"/>
      <c r="CB73" s="226"/>
      <c r="CC73" s="187">
        <f t="shared" si="54"/>
        <v>0</v>
      </c>
      <c r="CD73" s="15">
        <f>+(IF(OR($B73=0,$C73=0,$D73=0,$BY$2&gt;$ES$1),0,IF(OR(BY73=0,CA73=0,CB73=0),0,MIN((VLOOKUP($D73,$A$234:$C$241,3,0))*(IF($D73=6,CB73,CA73))*((MIN((VLOOKUP($D73,$A$234:$E$241,5,0)),(IF($D73=6,CA73,CB73))))),MIN((VLOOKUP($D73,$A$234:$C$241,3,0)),(BY73+BZ73))*(IF($D73=6,CB73,((MIN((VLOOKUP($D73,$A$234:$E$241,5,0)),CB73)))))))))/IF(AND($D73=2,'ראשי-פרטים כלליים וריכוז הוצאות'!$D$66&lt;&gt;4),1.2,1)</f>
        <v>0</v>
      </c>
      <c r="CE73" s="227"/>
      <c r="CF73" s="228"/>
      <c r="CG73" s="222"/>
      <c r="CH73" s="226"/>
      <c r="CI73" s="187">
        <f t="shared" si="55"/>
        <v>0</v>
      </c>
      <c r="CJ73" s="15">
        <f>+(IF(OR($B73=0,$C73=0,$D73=0,$CE$2&gt;$ES$1),0,IF(OR(CE73=0,CG73=0,CH73=0),0,MIN((VLOOKUP($D73,$A$234:$C$241,3,0))*(IF($D73=6,CH73,CG73))*((MIN((VLOOKUP($D73,$A$234:$E$241,5,0)),(IF($D73=6,CG73,CH73))))),MIN((VLOOKUP($D73,$A$234:$C$241,3,0)),(CE73+CF73))*(IF($D73=6,CH73,((MIN((VLOOKUP($D73,$A$234:$E$241,5,0)),CH73)))))))))/IF(AND($D73=2,'ראשי-פרטים כלליים וריכוז הוצאות'!$D$66&lt;&gt;4),1.2,1)</f>
        <v>0</v>
      </c>
      <c r="CK73" s="227"/>
      <c r="CL73" s="228"/>
      <c r="CM73" s="222"/>
      <c r="CN73" s="226"/>
      <c r="CO73" s="187">
        <f t="shared" si="56"/>
        <v>0</v>
      </c>
      <c r="CP73" s="15">
        <f>+(IF(OR($B73=0,$C73=0,$D73=0,$CK$2&gt;$ES$1),0,IF(OR(CK73=0,CM73=0,CN73=0),0,MIN((VLOOKUP($D73,$A$234:$C$241,3,0))*(IF($D73=6,CN73,CM73))*((MIN((VLOOKUP($D73,$A$234:$E$241,5,0)),(IF($D73=6,CM73,CN73))))),MIN((VLOOKUP($D73,$A$234:$C$241,3,0)),(CK73+CL73))*(IF($D73=6,CN73,((MIN((VLOOKUP($D73,$A$234:$E$241,5,0)),CN73)))))))))/IF(AND($D73=2,'ראשי-פרטים כלליים וריכוז הוצאות'!$D$66&lt;&gt;4),1.2,1)</f>
        <v>0</v>
      </c>
      <c r="CQ73" s="227"/>
      <c r="CR73" s="228"/>
      <c r="CS73" s="222"/>
      <c r="CT73" s="226"/>
      <c r="CU73" s="187">
        <f t="shared" si="57"/>
        <v>0</v>
      </c>
      <c r="CV73" s="15">
        <f>+(IF(OR($B73=0,$C73=0,$D73=0,$CQ$2&gt;$ES$1),0,IF(OR(CQ73=0,CS73=0,CT73=0),0,MIN((VLOOKUP($D73,$A$234:$C$241,3,0))*(IF($D73=6,CT73,CS73))*((MIN((VLOOKUP($D73,$A$234:$E$241,5,0)),(IF($D73=6,CS73,CT73))))),MIN((VLOOKUP($D73,$A$234:$C$241,3,0)),(CQ73+CR73))*(IF($D73=6,CT73,((MIN((VLOOKUP($D73,$A$234:$E$241,5,0)),CT73)))))))))/IF(AND($D73=2,'ראשי-פרטים כלליים וריכוז הוצאות'!$D$66&lt;&gt;4),1.2,1)</f>
        <v>0</v>
      </c>
      <c r="CW73" s="227"/>
      <c r="CX73" s="228"/>
      <c r="CY73" s="222"/>
      <c r="CZ73" s="226"/>
      <c r="DA73" s="187">
        <f t="shared" si="58"/>
        <v>0</v>
      </c>
      <c r="DB73" s="15">
        <f>+(IF(OR($B73=0,$C73=0,$D73=0,$CW$2&gt;$ES$1),0,IF(OR(CW73=0,CY73=0,CZ73=0),0,MIN((VLOOKUP($D73,$A$234:$C$241,3,0))*(IF($D73=6,CZ73,CY73))*((MIN((VLOOKUP($D73,$A$234:$E$241,5,0)),(IF($D73=6,CY73,CZ73))))),MIN((VLOOKUP($D73,$A$234:$C$241,3,0)),(CW73+CX73))*(IF($D73=6,CZ73,((MIN((VLOOKUP($D73,$A$234:$E$241,5,0)),CZ73)))))))))/IF(AND($D73=2,'ראשי-פרטים כלליים וריכוז הוצאות'!$D$66&lt;&gt;4),1.2,1)</f>
        <v>0</v>
      </c>
      <c r="DC73" s="227"/>
      <c r="DD73" s="228"/>
      <c r="DE73" s="222"/>
      <c r="DF73" s="226"/>
      <c r="DG73" s="187">
        <f t="shared" si="59"/>
        <v>0</v>
      </c>
      <c r="DH73" s="15">
        <f>+(IF(OR($B73=0,$C73=0,$D73=0,$DC$2&gt;$ES$1),0,IF(OR(DC73=0,DE73=0,DF73=0),0,MIN((VLOOKUP($D73,$A$234:$C$241,3,0))*(IF($D73=6,DF73,DE73))*((MIN((VLOOKUP($D73,$A$234:$E$241,5,0)),(IF($D73=6,DE73,DF73))))),MIN((VLOOKUP($D73,$A$234:$C$241,3,0)),(DC73+DD73))*(IF($D73=6,DF73,((MIN((VLOOKUP($D73,$A$234:$E$241,5,0)),DF73)))))))))/IF(AND($D73=2,'ראשי-פרטים כלליים וריכוז הוצאות'!$D$66&lt;&gt;4),1.2,1)</f>
        <v>0</v>
      </c>
      <c r="DI73" s="227"/>
      <c r="DJ73" s="228"/>
      <c r="DK73" s="222"/>
      <c r="DL73" s="226"/>
      <c r="DM73" s="187">
        <f t="shared" si="60"/>
        <v>0</v>
      </c>
      <c r="DN73" s="15">
        <f>+(IF(OR($B73=0,$C73=0,$D73=0,$DC$2&gt;$ES$1),0,IF(OR(DI73=0,DK73=0,DL73=0),0,MIN((VLOOKUP($D73,$A$234:$C$241,3,0))*(IF($D73=6,DL73,DK73))*((MIN((VLOOKUP($D73,$A$234:$E$241,5,0)),(IF($D73=6,DK73,DL73))))),MIN((VLOOKUP($D73,$A$234:$C$241,3,0)),(DI73+DJ73))*(IF($D73=6,DL73,((MIN((VLOOKUP($D73,$A$234:$E$241,5,0)),DL73)))))))))/IF(AND($D73=2,'ראשי-פרטים כלליים וריכוז הוצאות'!$D$66&lt;&gt;4),1.2,1)</f>
        <v>0</v>
      </c>
      <c r="DO73" s="227"/>
      <c r="DP73" s="228"/>
      <c r="DQ73" s="222"/>
      <c r="DR73" s="226"/>
      <c r="DS73" s="187">
        <f t="shared" si="61"/>
        <v>0</v>
      </c>
      <c r="DT73" s="15">
        <f>+(IF(OR($B73=0,$C73=0,$D73=0,$DC$2&gt;$ES$1),0,IF(OR(DO73=0,DQ73=0,DR73=0),0,MIN((VLOOKUP($D73,$A$234:$C$241,3,0))*(IF($D73=6,DR73,DQ73))*((MIN((VLOOKUP($D73,$A$234:$E$241,5,0)),(IF($D73=6,DQ73,DR73))))),MIN((VLOOKUP($D73,$A$234:$C$241,3,0)),(DO73+DP73))*(IF($D73=6,DR73,((MIN((VLOOKUP($D73,$A$234:$E$241,5,0)),DR73)))))))))/IF(AND($D73=2,'ראשי-פרטים כלליים וריכוז הוצאות'!$D$66&lt;&gt;4),1.2,1)</f>
        <v>0</v>
      </c>
      <c r="DU73" s="227"/>
      <c r="DV73" s="228"/>
      <c r="DW73" s="222"/>
      <c r="DX73" s="226"/>
      <c r="DY73" s="187">
        <f t="shared" si="62"/>
        <v>0</v>
      </c>
      <c r="DZ73" s="15">
        <f>+(IF(OR($B73=0,$C73=0,$D73=0,$DC$2&gt;$ES$1),0,IF(OR(DU73=0,DW73=0,DX73=0),0,MIN((VLOOKUP($D73,$A$234:$C$241,3,0))*(IF($D73=6,DX73,DW73))*((MIN((VLOOKUP($D73,$A$234:$E$241,5,0)),(IF($D73=6,DW73,DX73))))),MIN((VLOOKUP($D73,$A$234:$C$241,3,0)),(DU73+DV73))*(IF($D73=6,DX73,((MIN((VLOOKUP($D73,$A$234:$E$241,5,0)),DX73)))))))))/IF(AND($D73=2,'ראשי-פרטים כלליים וריכוז הוצאות'!$D$66&lt;&gt;4),1.2,1)</f>
        <v>0</v>
      </c>
      <c r="EA73" s="227"/>
      <c r="EB73" s="228"/>
      <c r="EC73" s="222"/>
      <c r="ED73" s="226"/>
      <c r="EE73" s="187">
        <f t="shared" si="63"/>
        <v>0</v>
      </c>
      <c r="EF73" s="15">
        <f>+(IF(OR($B73=0,$C73=0,$D73=0,$DC$2&gt;$ES$1),0,IF(OR(EA73=0,EC73=0,ED73=0),0,MIN((VLOOKUP($D73,$A$234:$C$241,3,0))*(IF($D73=6,ED73,EC73))*((MIN((VLOOKUP($D73,$A$234:$E$241,5,0)),(IF($D73=6,EC73,ED73))))),MIN((VLOOKUP($D73,$A$234:$C$241,3,0)),(EA73+EB73))*(IF($D73=6,ED73,((MIN((VLOOKUP($D73,$A$234:$E$241,5,0)),ED73)))))))))/IF(AND($D73=2,'ראשי-פרטים כלליים וריכוז הוצאות'!$D$66&lt;&gt;4),1.2,1)</f>
        <v>0</v>
      </c>
      <c r="EG73" s="227"/>
      <c r="EH73" s="228"/>
      <c r="EI73" s="222"/>
      <c r="EJ73" s="226"/>
      <c r="EK73" s="187">
        <f t="shared" si="64"/>
        <v>0</v>
      </c>
      <c r="EL73" s="15">
        <f>+(IF(OR($B73=0,$C73=0,$D73=0,$DC$2&gt;$ES$1),0,IF(OR(EG73=0,EI73=0,EJ73=0),0,MIN((VLOOKUP($D73,$A$234:$C$241,3,0))*(IF($D73=6,EJ73,EI73))*((MIN((VLOOKUP($D73,$A$234:$E$241,5,0)),(IF($D73=6,EI73,EJ73))))),MIN((VLOOKUP($D73,$A$234:$C$241,3,0)),(EG73+EH73))*(IF($D73=6,EJ73,((MIN((VLOOKUP($D73,$A$234:$E$241,5,0)),EJ73)))))))))/IF(AND($D73=2,'ראשי-פרטים כלליים וריכוז הוצאות'!$D$66&lt;&gt;4),1.2,1)</f>
        <v>0</v>
      </c>
      <c r="EM73" s="227"/>
      <c r="EN73" s="228"/>
      <c r="EO73" s="222"/>
      <c r="EP73" s="226"/>
      <c r="EQ73" s="187">
        <f t="shared" si="65"/>
        <v>0</v>
      </c>
      <c r="ER73" s="15">
        <f>+(IF(OR($B73=0,$C73=0,$D73=0,$DC$2&gt;$ES$1),0,IF(OR(EM73=0,EO73=0,EP73=0),0,MIN((VLOOKUP($D73,$A$234:$C$241,3,0))*(IF($D73=6,EP73,EO73))*((MIN((VLOOKUP($D73,$A$234:$E$241,5,0)),(IF($D73=6,EO73,EP73))))),MIN((VLOOKUP($D73,$A$234:$C$241,3,0)),(EM73+EN73))*(IF($D73=6,EP73,((MIN((VLOOKUP($D73,$A$234:$E$241,5,0)),EP73)))))))))/IF(AND($D73=2,'ראשי-פרטים כלליים וריכוז הוצאות'!$D$66&lt;&gt;4),1.2,1)</f>
        <v>0</v>
      </c>
      <c r="ES73" s="62">
        <f t="shared" si="66"/>
        <v>0</v>
      </c>
      <c r="ET73" s="183">
        <f t="shared" si="67"/>
        <v>9.9999999999999995E-7</v>
      </c>
      <c r="EU73" s="184">
        <f t="shared" si="68"/>
        <v>0</v>
      </c>
      <c r="EV73" s="62">
        <f t="shared" si="69"/>
        <v>0</v>
      </c>
      <c r="EW73" s="62">
        <v>0</v>
      </c>
      <c r="EX73" s="15">
        <f t="shared" si="70"/>
        <v>0</v>
      </c>
      <c r="EY73" s="219"/>
      <c r="EZ73" s="62">
        <f>MIN(EX73+EY73*ET73*ES73/$FA$1/IF(AND($D73=2,'ראשי-פרטים כלליים וריכוז הוצאות'!$D$66&lt;&gt;4),1.2,1),IF($D73&gt;0,VLOOKUP($D73,$A$234:$C$241,3,0)*12*EU73,0))</f>
        <v>0</v>
      </c>
      <c r="FA73" s="229"/>
      <c r="FB73" s="293">
        <f t="shared" si="71"/>
        <v>0</v>
      </c>
      <c r="FC73" s="296">
        <f t="shared" si="36"/>
        <v>0</v>
      </c>
      <c r="FD73" s="62">
        <f t="shared" si="37"/>
        <v>0</v>
      </c>
      <c r="FE73" s="62">
        <f t="shared" si="38"/>
        <v>0</v>
      </c>
      <c r="FF73" s="217">
        <f t="shared" si="39"/>
        <v>0</v>
      </c>
      <c r="FG73" s="62">
        <f t="shared" si="40"/>
        <v>0</v>
      </c>
      <c r="FH73" s="62">
        <f t="shared" si="41"/>
        <v>0</v>
      </c>
      <c r="FI73" s="274"/>
      <c r="FJ73" s="274"/>
      <c r="FK73" s="297"/>
    </row>
    <row r="74" spans="1:167" s="6" customFormat="1" ht="24" hidden="1" customHeight="1" x14ac:dyDescent="0.2">
      <c r="A74" s="112">
        <v>71</v>
      </c>
      <c r="B74" s="229"/>
      <c r="C74" s="229"/>
      <c r="D74" s="230"/>
      <c r="E74" s="220"/>
      <c r="F74" s="221"/>
      <c r="G74" s="222"/>
      <c r="H74" s="223"/>
      <c r="I74" s="187">
        <f t="shared" si="42"/>
        <v>0</v>
      </c>
      <c r="J74" s="15">
        <f>(IF(OR($B74=0,$C74=0,$D74=0,$E$2&gt;$ES$1),0,IF(OR($E74=0,$G74=0,$H74=0),0,MIN((VLOOKUP($D74,$A$234:$C$241,3,0))*(IF($D74=6,$H74,$G74))*((MIN((VLOOKUP($D74,$A$234:$E$241,5,0)),(IF($D74=6,$G74,$H74))))),MIN((VLOOKUP($D74,$A$234:$C$241,3,0)),($E74+$F74))*(IF($D74=6,$H74,((MIN((VLOOKUP($D74,$A$234:$E$241,5,0)),$H74)))))))))/IF(AND($D74=2,'ראשי-פרטים כלליים וריכוז הוצאות'!$D$66&lt;&gt;4),1.2,1)</f>
        <v>0</v>
      </c>
      <c r="K74" s="224"/>
      <c r="L74" s="225"/>
      <c r="M74" s="222"/>
      <c r="N74" s="226"/>
      <c r="O74" s="187">
        <f t="shared" si="43"/>
        <v>0</v>
      </c>
      <c r="P74" s="15">
        <f>+(IF(OR($B74=0,$C74=0,$D74=0,$K$2&gt;$ES$1),0,IF(OR($K74=0,$M74=0,$N74=0),0,MIN((VLOOKUP($D74,$A$234:$C$241,3,0))*(IF($D74=6,$N74,$M74))*((MIN((VLOOKUP($D74,$A$234:$E$241,5,0)),(IF($D74=6,$M74,$N74))))),MIN((VLOOKUP($D74,$A$234:$C$241,3,0)),($K74+$L74))*(IF($D74=6,$N74,((MIN((VLOOKUP($D74,$A$234:$E$241,5,0)),$N74)))))))))/IF(AND($D74=2,'ראשי-פרטים כלליים וריכוז הוצאות'!$D$66&lt;&gt;4),1.2,1)</f>
        <v>0</v>
      </c>
      <c r="Q74" s="227"/>
      <c r="R74" s="228"/>
      <c r="S74" s="222"/>
      <c r="T74" s="226"/>
      <c r="U74" s="187">
        <f t="shared" si="44"/>
        <v>0</v>
      </c>
      <c r="V74" s="15">
        <f>+(IF(OR($B74=0,$C74=0,$D74=0,$Q$2&gt;$ES$1),0,IF(OR(Q74=0,S74=0,T74=0),0,MIN((VLOOKUP($D74,$A$234:$C$241,3,0))*(IF($D74=6,T74,S74))*((MIN((VLOOKUP($D74,$A$234:$E$241,5,0)),(IF($D74=6,S74,T74))))),MIN((VLOOKUP($D74,$A$234:$C$241,3,0)),(Q74+R74))*(IF($D74=6,T74,((MIN((VLOOKUP($D74,$A$234:$E$241,5,0)),T74)))))))))/IF(AND($D74=2,'ראשי-פרטים כלליים וריכוז הוצאות'!$D$66&lt;&gt;4),1.2,1)</f>
        <v>0</v>
      </c>
      <c r="W74" s="220"/>
      <c r="X74" s="221"/>
      <c r="Y74" s="222"/>
      <c r="Z74" s="226"/>
      <c r="AA74" s="187">
        <f t="shared" si="45"/>
        <v>0</v>
      </c>
      <c r="AB74" s="15">
        <f>+(IF(OR($B74=0,$C74=0,$D74=0,$W$2&gt;$ES$1),0,IF(OR(W74=0,Y74=0,Z74=0),0,MIN((VLOOKUP($D74,$A$234:$C$241,3,0))*(IF($D74=6,Z74,Y74))*((MIN((VLOOKUP($D74,$A$234:$E$241,5,0)),(IF($D74=6,Y74,Z74))))),MIN((VLOOKUP($D74,$A$234:$C$241,3,0)),(W74+X74))*(IF($D74=6,Z74,((MIN((VLOOKUP($D74,$A$234:$E$241,5,0)),Z74)))))))))/IF(AND($D74=2,'ראשי-פרטים כלליים וריכוז הוצאות'!$D$66&lt;&gt;4),1.2,1)</f>
        <v>0</v>
      </c>
      <c r="AC74" s="224"/>
      <c r="AD74" s="225"/>
      <c r="AE74" s="222"/>
      <c r="AF74" s="226"/>
      <c r="AG74" s="187">
        <f t="shared" si="46"/>
        <v>0</v>
      </c>
      <c r="AH74" s="15">
        <f>+(IF(OR($B74=0,$C74=0,$D74=0,$AC$2&gt;$ES$1),0,IF(OR(AC74=0,AE74=0,AF74=0),0,MIN((VLOOKUP($D74,$A$234:$C$241,3,0))*(IF($D74=6,AF74,AE74))*((MIN((VLOOKUP($D74,$A$234:$E$241,5,0)),(IF($D74=6,AE74,AF74))))),MIN((VLOOKUP($D74,$A$234:$C$241,3,0)),(AC74+AD74))*(IF($D74=6,AF74,((MIN((VLOOKUP($D74,$A$234:$E$241,5,0)),AF74)))))))))/IF(AND($D74=2,'ראשי-פרטים כלליים וריכוז הוצאות'!$D$66&lt;&gt;4),1.2,1)</f>
        <v>0</v>
      </c>
      <c r="AI74" s="227"/>
      <c r="AJ74" s="228"/>
      <c r="AK74" s="222"/>
      <c r="AL74" s="226"/>
      <c r="AM74" s="187">
        <f t="shared" si="47"/>
        <v>0</v>
      </c>
      <c r="AN74" s="15">
        <f>+(IF(OR($B74=0,$C74=0,$D74=0,$AI$2&gt;$ES$1),0,IF(OR(AI74=0,AK74=0,AL74=0),0,MIN((VLOOKUP($D74,$A$234:$C$241,3,0))*(IF($D74=6,AL74,AK74))*((MIN((VLOOKUP($D74,$A$234:$E$241,5,0)),(IF($D74=6,AK74,AL74))))),MIN((VLOOKUP($D74,$A$234:$C$241,3,0)),(AI74+AJ74))*(IF($D74=6,AL74,((MIN((VLOOKUP($D74,$A$234:$E$241,5,0)),AL74)))))))))/IF(AND($D74=2,'ראשי-פרטים כלליים וריכוז הוצאות'!$D$66&lt;&gt;4),1.2,1)</f>
        <v>0</v>
      </c>
      <c r="AO74" s="220"/>
      <c r="AP74" s="221"/>
      <c r="AQ74" s="222"/>
      <c r="AR74" s="226"/>
      <c r="AS74" s="187">
        <f t="shared" si="48"/>
        <v>0</v>
      </c>
      <c r="AT74" s="15">
        <f>+(IF(OR($B74=0,$C74=0,$D74=0,$AO$2&gt;$ES$1),0,IF(OR(AO74=0,AQ74=0,AR74=0),0,MIN((VLOOKUP($D74,$A$234:$C$241,3,0))*(IF($D74=6,AR74,AQ74))*((MIN((VLOOKUP($D74,$A$234:$E$241,5,0)),(IF($D74=6,AQ74,AR74))))),MIN((VLOOKUP($D74,$A$234:$C$241,3,0)),(AO74+AP74))*(IF($D74=6,AR74,((MIN((VLOOKUP($D74,$A$234:$E$241,5,0)),AR74)))))))))/IF(AND($D74=2,'ראשי-פרטים כלליים וריכוז הוצאות'!$D$66&lt;&gt;4),1.2,1)</f>
        <v>0</v>
      </c>
      <c r="AU74" s="224"/>
      <c r="AV74" s="225"/>
      <c r="AW74" s="222"/>
      <c r="AX74" s="226"/>
      <c r="AY74" s="187">
        <f t="shared" si="49"/>
        <v>0</v>
      </c>
      <c r="AZ74" s="15">
        <f>+(IF(OR($B74=0,$C74=0,$D74=0,$AU$2&gt;$ES$1),0,IF(OR(AU74=0,AW74=0,AX74=0),0,MIN((VLOOKUP($D74,$A$234:$C$241,3,0))*(IF($D74=6,AX74,AW74))*((MIN((VLOOKUP($D74,$A$234:$E$241,5,0)),(IF($D74=6,AW74,AX74))))),MIN((VLOOKUP($D74,$A$234:$C$241,3,0)),(AU74+AV74))*(IF($D74=6,AX74,((MIN((VLOOKUP($D74,$A$234:$E$241,5,0)),AX74)))))))))/IF(AND($D74=2,'ראשי-פרטים כלליים וריכוז הוצאות'!$D$66&lt;&gt;4),1.2,1)</f>
        <v>0</v>
      </c>
      <c r="BA74" s="227"/>
      <c r="BB74" s="228"/>
      <c r="BC74" s="222"/>
      <c r="BD74" s="226"/>
      <c r="BE74" s="187">
        <f t="shared" si="50"/>
        <v>0</v>
      </c>
      <c r="BF74" s="15">
        <f>+(IF(OR($B74=0,$C74=0,$D74=0,$BA$2&gt;$ES$1),0,IF(OR(BA74=0,BC74=0,BD74=0),0,MIN((VLOOKUP($D74,$A$234:$C$241,3,0))*(IF($D74=6,BD74,BC74))*((MIN((VLOOKUP($D74,$A$234:$E$241,5,0)),(IF($D74=6,BC74,BD74))))),MIN((VLOOKUP($D74,$A$234:$C$241,3,0)),(BA74+BB74))*(IF($D74=6,BD74,((MIN((VLOOKUP($D74,$A$234:$E$241,5,0)),BD74)))))))))/IF(AND($D74=2,'ראשי-פרטים כלליים וריכוז הוצאות'!$D$66&lt;&gt;4),1.2,1)</f>
        <v>0</v>
      </c>
      <c r="BG74" s="227"/>
      <c r="BH74" s="228"/>
      <c r="BI74" s="222"/>
      <c r="BJ74" s="226"/>
      <c r="BK74" s="187">
        <f t="shared" si="51"/>
        <v>0</v>
      </c>
      <c r="BL74" s="15">
        <f>+(IF(OR($B74=0,$C74=0,$D74=0,$BG$2&gt;$ES$1),0,IF(OR(BG74=0,BI74=0,BJ74=0),0,MIN((VLOOKUP($D74,$A$234:$C$241,3,0))*(IF($D74=6,BJ74,BI74))*((MIN((VLOOKUP($D74,$A$234:$E$241,5,0)),(IF($D74=6,BI74,BJ74))))),MIN((VLOOKUP($D74,$A$234:$C$241,3,0)),(BG74+BH74))*(IF($D74=6,BJ74,((MIN((VLOOKUP($D74,$A$234:$E$241,5,0)),BJ74)))))))))/IF(AND($D74=2,'ראשי-פרטים כלליים וריכוז הוצאות'!$D$66&lt;&gt;4),1.2,1)</f>
        <v>0</v>
      </c>
      <c r="BM74" s="227"/>
      <c r="BN74" s="228"/>
      <c r="BO74" s="222"/>
      <c r="BP74" s="226"/>
      <c r="BQ74" s="187">
        <f t="shared" si="52"/>
        <v>0</v>
      </c>
      <c r="BR74" s="15">
        <f>+(IF(OR($B74=0,$C74=0,$D74=0,$BM$2&gt;$ES$1),0,IF(OR(BM74=0,BO74=0,BP74=0),0,MIN((VLOOKUP($D74,$A$234:$C$241,3,0))*(IF($D74=6,BP74,BO74))*((MIN((VLOOKUP($D74,$A$234:$E$241,5,0)),(IF($D74=6,BO74,BP74))))),MIN((VLOOKUP($D74,$A$234:$C$241,3,0)),(BM74+BN74))*(IF($D74=6,BP74,((MIN((VLOOKUP($D74,$A$234:$E$241,5,0)),BP74)))))))))/IF(AND($D74=2,'ראשי-פרטים כלליים וריכוז הוצאות'!$D$66&lt;&gt;4),1.2,1)</f>
        <v>0</v>
      </c>
      <c r="BS74" s="227"/>
      <c r="BT74" s="228"/>
      <c r="BU74" s="222"/>
      <c r="BV74" s="226"/>
      <c r="BW74" s="187">
        <f t="shared" si="53"/>
        <v>0</v>
      </c>
      <c r="BX74" s="15">
        <f>+(IF(OR($B74=0,$C74=0,$D74=0,$BS$2&gt;$ES$1),0,IF(OR(BS74=0,BU74=0,BV74=0),0,MIN((VLOOKUP($D74,$A$234:$C$241,3,0))*(IF($D74=6,BV74,BU74))*((MIN((VLOOKUP($D74,$A$234:$E$241,5,0)),(IF($D74=6,BU74,BV74))))),MIN((VLOOKUP($D74,$A$234:$C$241,3,0)),(BS74+BT74))*(IF($D74=6,BV74,((MIN((VLOOKUP($D74,$A$234:$E$241,5,0)),BV74)))))))))/IF(AND($D74=2,'ראשי-פרטים כלליים וריכוז הוצאות'!$D$66&lt;&gt;4),1.2,1)</f>
        <v>0</v>
      </c>
      <c r="BY74" s="227"/>
      <c r="BZ74" s="228"/>
      <c r="CA74" s="222"/>
      <c r="CB74" s="226"/>
      <c r="CC74" s="187">
        <f t="shared" si="54"/>
        <v>0</v>
      </c>
      <c r="CD74" s="15">
        <f>+(IF(OR($B74=0,$C74=0,$D74=0,$BY$2&gt;$ES$1),0,IF(OR(BY74=0,CA74=0,CB74=0),0,MIN((VLOOKUP($D74,$A$234:$C$241,3,0))*(IF($D74=6,CB74,CA74))*((MIN((VLOOKUP($D74,$A$234:$E$241,5,0)),(IF($D74=6,CA74,CB74))))),MIN((VLOOKUP($D74,$A$234:$C$241,3,0)),(BY74+BZ74))*(IF($D74=6,CB74,((MIN((VLOOKUP($D74,$A$234:$E$241,5,0)),CB74)))))))))/IF(AND($D74=2,'ראשי-פרטים כלליים וריכוז הוצאות'!$D$66&lt;&gt;4),1.2,1)</f>
        <v>0</v>
      </c>
      <c r="CE74" s="227"/>
      <c r="CF74" s="228"/>
      <c r="CG74" s="222"/>
      <c r="CH74" s="226"/>
      <c r="CI74" s="187">
        <f t="shared" si="55"/>
        <v>0</v>
      </c>
      <c r="CJ74" s="15">
        <f>+(IF(OR($B74=0,$C74=0,$D74=0,$CE$2&gt;$ES$1),0,IF(OR(CE74=0,CG74=0,CH74=0),0,MIN((VLOOKUP($D74,$A$234:$C$241,3,0))*(IF($D74=6,CH74,CG74))*((MIN((VLOOKUP($D74,$A$234:$E$241,5,0)),(IF($D74=6,CG74,CH74))))),MIN((VLOOKUP($D74,$A$234:$C$241,3,0)),(CE74+CF74))*(IF($D74=6,CH74,((MIN((VLOOKUP($D74,$A$234:$E$241,5,0)),CH74)))))))))/IF(AND($D74=2,'ראשי-פרטים כלליים וריכוז הוצאות'!$D$66&lt;&gt;4),1.2,1)</f>
        <v>0</v>
      </c>
      <c r="CK74" s="227"/>
      <c r="CL74" s="228"/>
      <c r="CM74" s="222"/>
      <c r="CN74" s="226"/>
      <c r="CO74" s="187">
        <f t="shared" si="56"/>
        <v>0</v>
      </c>
      <c r="CP74" s="15">
        <f>+(IF(OR($B74=0,$C74=0,$D74=0,$CK$2&gt;$ES$1),0,IF(OR(CK74=0,CM74=0,CN74=0),0,MIN((VLOOKUP($D74,$A$234:$C$241,3,0))*(IF($D74=6,CN74,CM74))*((MIN((VLOOKUP($D74,$A$234:$E$241,5,0)),(IF($D74=6,CM74,CN74))))),MIN((VLOOKUP($D74,$A$234:$C$241,3,0)),(CK74+CL74))*(IF($D74=6,CN74,((MIN((VLOOKUP($D74,$A$234:$E$241,5,0)),CN74)))))))))/IF(AND($D74=2,'ראשי-פרטים כלליים וריכוז הוצאות'!$D$66&lt;&gt;4),1.2,1)</f>
        <v>0</v>
      </c>
      <c r="CQ74" s="227"/>
      <c r="CR74" s="228"/>
      <c r="CS74" s="222"/>
      <c r="CT74" s="226"/>
      <c r="CU74" s="187">
        <f t="shared" si="57"/>
        <v>0</v>
      </c>
      <c r="CV74" s="15">
        <f>+(IF(OR($B74=0,$C74=0,$D74=0,$CQ$2&gt;$ES$1),0,IF(OR(CQ74=0,CS74=0,CT74=0),0,MIN((VLOOKUP($D74,$A$234:$C$241,3,0))*(IF($D74=6,CT74,CS74))*((MIN((VLOOKUP($D74,$A$234:$E$241,5,0)),(IF($D74=6,CS74,CT74))))),MIN((VLOOKUP($D74,$A$234:$C$241,3,0)),(CQ74+CR74))*(IF($D74=6,CT74,((MIN((VLOOKUP($D74,$A$234:$E$241,5,0)),CT74)))))))))/IF(AND($D74=2,'ראשי-פרטים כלליים וריכוז הוצאות'!$D$66&lt;&gt;4),1.2,1)</f>
        <v>0</v>
      </c>
      <c r="CW74" s="227"/>
      <c r="CX74" s="228"/>
      <c r="CY74" s="222"/>
      <c r="CZ74" s="226"/>
      <c r="DA74" s="187">
        <f t="shared" si="58"/>
        <v>0</v>
      </c>
      <c r="DB74" s="15">
        <f>+(IF(OR($B74=0,$C74=0,$D74=0,$CW$2&gt;$ES$1),0,IF(OR(CW74=0,CY74=0,CZ74=0),0,MIN((VLOOKUP($D74,$A$234:$C$241,3,0))*(IF($D74=6,CZ74,CY74))*((MIN((VLOOKUP($D74,$A$234:$E$241,5,0)),(IF($D74=6,CY74,CZ74))))),MIN((VLOOKUP($D74,$A$234:$C$241,3,0)),(CW74+CX74))*(IF($D74=6,CZ74,((MIN((VLOOKUP($D74,$A$234:$E$241,5,0)),CZ74)))))))))/IF(AND($D74=2,'ראשי-פרטים כלליים וריכוז הוצאות'!$D$66&lt;&gt;4),1.2,1)</f>
        <v>0</v>
      </c>
      <c r="DC74" s="227"/>
      <c r="DD74" s="228"/>
      <c r="DE74" s="222"/>
      <c r="DF74" s="226"/>
      <c r="DG74" s="187">
        <f t="shared" si="59"/>
        <v>0</v>
      </c>
      <c r="DH74" s="15">
        <f>+(IF(OR($B74=0,$C74=0,$D74=0,$DC$2&gt;$ES$1),0,IF(OR(DC74=0,DE74=0,DF74=0),0,MIN((VLOOKUP($D74,$A$234:$C$241,3,0))*(IF($D74=6,DF74,DE74))*((MIN((VLOOKUP($D74,$A$234:$E$241,5,0)),(IF($D74=6,DE74,DF74))))),MIN((VLOOKUP($D74,$A$234:$C$241,3,0)),(DC74+DD74))*(IF($D74=6,DF74,((MIN((VLOOKUP($D74,$A$234:$E$241,5,0)),DF74)))))))))/IF(AND($D74=2,'ראשי-פרטים כלליים וריכוז הוצאות'!$D$66&lt;&gt;4),1.2,1)</f>
        <v>0</v>
      </c>
      <c r="DI74" s="227"/>
      <c r="DJ74" s="228"/>
      <c r="DK74" s="222"/>
      <c r="DL74" s="226"/>
      <c r="DM74" s="187">
        <f t="shared" si="60"/>
        <v>0</v>
      </c>
      <c r="DN74" s="15">
        <f>+(IF(OR($B74=0,$C74=0,$D74=0,$DC$2&gt;$ES$1),0,IF(OR(DI74=0,DK74=0,DL74=0),0,MIN((VLOOKUP($D74,$A$234:$C$241,3,0))*(IF($D74=6,DL74,DK74))*((MIN((VLOOKUP($D74,$A$234:$E$241,5,0)),(IF($D74=6,DK74,DL74))))),MIN((VLOOKUP($D74,$A$234:$C$241,3,0)),(DI74+DJ74))*(IF($D74=6,DL74,((MIN((VLOOKUP($D74,$A$234:$E$241,5,0)),DL74)))))))))/IF(AND($D74=2,'ראשי-פרטים כלליים וריכוז הוצאות'!$D$66&lt;&gt;4),1.2,1)</f>
        <v>0</v>
      </c>
      <c r="DO74" s="227"/>
      <c r="DP74" s="228"/>
      <c r="DQ74" s="222"/>
      <c r="DR74" s="226"/>
      <c r="DS74" s="187">
        <f t="shared" si="61"/>
        <v>0</v>
      </c>
      <c r="DT74" s="15">
        <f>+(IF(OR($B74=0,$C74=0,$D74=0,$DC$2&gt;$ES$1),0,IF(OR(DO74=0,DQ74=0,DR74=0),0,MIN((VLOOKUP($D74,$A$234:$C$241,3,0))*(IF($D74=6,DR74,DQ74))*((MIN((VLOOKUP($D74,$A$234:$E$241,5,0)),(IF($D74=6,DQ74,DR74))))),MIN((VLOOKUP($D74,$A$234:$C$241,3,0)),(DO74+DP74))*(IF($D74=6,DR74,((MIN((VLOOKUP($D74,$A$234:$E$241,5,0)),DR74)))))))))/IF(AND($D74=2,'ראשי-פרטים כלליים וריכוז הוצאות'!$D$66&lt;&gt;4),1.2,1)</f>
        <v>0</v>
      </c>
      <c r="DU74" s="227"/>
      <c r="DV74" s="228"/>
      <c r="DW74" s="222"/>
      <c r="DX74" s="226"/>
      <c r="DY74" s="187">
        <f t="shared" si="62"/>
        <v>0</v>
      </c>
      <c r="DZ74" s="15">
        <f>+(IF(OR($B74=0,$C74=0,$D74=0,$DC$2&gt;$ES$1),0,IF(OR(DU74=0,DW74=0,DX74=0),0,MIN((VLOOKUP($D74,$A$234:$C$241,3,0))*(IF($D74=6,DX74,DW74))*((MIN((VLOOKUP($D74,$A$234:$E$241,5,0)),(IF($D74=6,DW74,DX74))))),MIN((VLOOKUP($D74,$A$234:$C$241,3,0)),(DU74+DV74))*(IF($D74=6,DX74,((MIN((VLOOKUP($D74,$A$234:$E$241,5,0)),DX74)))))))))/IF(AND($D74=2,'ראשי-פרטים כלליים וריכוז הוצאות'!$D$66&lt;&gt;4),1.2,1)</f>
        <v>0</v>
      </c>
      <c r="EA74" s="227"/>
      <c r="EB74" s="228"/>
      <c r="EC74" s="222"/>
      <c r="ED74" s="226"/>
      <c r="EE74" s="187">
        <f t="shared" si="63"/>
        <v>0</v>
      </c>
      <c r="EF74" s="15">
        <f>+(IF(OR($B74=0,$C74=0,$D74=0,$DC$2&gt;$ES$1),0,IF(OR(EA74=0,EC74=0,ED74=0),0,MIN((VLOOKUP($D74,$A$234:$C$241,3,0))*(IF($D74=6,ED74,EC74))*((MIN((VLOOKUP($D74,$A$234:$E$241,5,0)),(IF($D74=6,EC74,ED74))))),MIN((VLOOKUP($D74,$A$234:$C$241,3,0)),(EA74+EB74))*(IF($D74=6,ED74,((MIN((VLOOKUP($D74,$A$234:$E$241,5,0)),ED74)))))))))/IF(AND($D74=2,'ראשי-פרטים כלליים וריכוז הוצאות'!$D$66&lt;&gt;4),1.2,1)</f>
        <v>0</v>
      </c>
      <c r="EG74" s="227"/>
      <c r="EH74" s="228"/>
      <c r="EI74" s="222"/>
      <c r="EJ74" s="226"/>
      <c r="EK74" s="187">
        <f t="shared" si="64"/>
        <v>0</v>
      </c>
      <c r="EL74" s="15">
        <f>+(IF(OR($B74=0,$C74=0,$D74=0,$DC$2&gt;$ES$1),0,IF(OR(EG74=0,EI74=0,EJ74=0),0,MIN((VLOOKUP($D74,$A$234:$C$241,3,0))*(IF($D74=6,EJ74,EI74))*((MIN((VLOOKUP($D74,$A$234:$E$241,5,0)),(IF($D74=6,EI74,EJ74))))),MIN((VLOOKUP($D74,$A$234:$C$241,3,0)),(EG74+EH74))*(IF($D74=6,EJ74,((MIN((VLOOKUP($D74,$A$234:$E$241,5,0)),EJ74)))))))))/IF(AND($D74=2,'ראשי-פרטים כלליים וריכוז הוצאות'!$D$66&lt;&gt;4),1.2,1)</f>
        <v>0</v>
      </c>
      <c r="EM74" s="227"/>
      <c r="EN74" s="228"/>
      <c r="EO74" s="222"/>
      <c r="EP74" s="226"/>
      <c r="EQ74" s="187">
        <f t="shared" si="65"/>
        <v>0</v>
      </c>
      <c r="ER74" s="15">
        <f>+(IF(OR($B74=0,$C74=0,$D74=0,$DC$2&gt;$ES$1),0,IF(OR(EM74=0,EO74=0,EP74=0),0,MIN((VLOOKUP($D74,$A$234:$C$241,3,0))*(IF($D74=6,EP74,EO74))*((MIN((VLOOKUP($D74,$A$234:$E$241,5,0)),(IF($D74=6,EO74,EP74))))),MIN((VLOOKUP($D74,$A$234:$C$241,3,0)),(EM74+EN74))*(IF($D74=6,EP74,((MIN((VLOOKUP($D74,$A$234:$E$241,5,0)),EP74)))))))))/IF(AND($D74=2,'ראשי-פרטים כלליים וריכוז הוצאות'!$D$66&lt;&gt;4),1.2,1)</f>
        <v>0</v>
      </c>
      <c r="ES74" s="62">
        <f t="shared" si="66"/>
        <v>0</v>
      </c>
      <c r="ET74" s="183">
        <f t="shared" si="67"/>
        <v>9.9999999999999995E-7</v>
      </c>
      <c r="EU74" s="184">
        <f t="shared" si="68"/>
        <v>0</v>
      </c>
      <c r="EV74" s="62">
        <f t="shared" si="69"/>
        <v>0</v>
      </c>
      <c r="EW74" s="62">
        <v>0</v>
      </c>
      <c r="EX74" s="15">
        <f t="shared" si="70"/>
        <v>0</v>
      </c>
      <c r="EY74" s="219"/>
      <c r="EZ74" s="62">
        <f>MIN(EX74+EY74*ET74*ES74/$FA$1/IF(AND($D74=2,'ראשי-פרטים כלליים וריכוז הוצאות'!$D$66&lt;&gt;4),1.2,1),IF($D74&gt;0,VLOOKUP($D74,$A$234:$C$241,3,0)*12*EU74,0))</f>
        <v>0</v>
      </c>
      <c r="FA74" s="229"/>
      <c r="FB74" s="293">
        <f t="shared" si="71"/>
        <v>0</v>
      </c>
      <c r="FC74" s="298"/>
      <c r="FD74" s="133"/>
      <c r="FE74" s="133"/>
      <c r="FF74" s="299"/>
      <c r="FG74" s="299"/>
      <c r="FH74" s="133"/>
      <c r="FI74" s="274">
        <f t="shared" ref="FI74:FI85" si="72">FA74-FF74</f>
        <v>0</v>
      </c>
      <c r="FJ74" s="274">
        <f t="shared" ref="FJ74:FJ85" si="73">FI74-FA74</f>
        <v>0</v>
      </c>
      <c r="FK74" s="297" t="str">
        <f t="shared" ref="FK74:FK131" si="74">IF(AND(FF74&gt;0,(FI74=FA74-FF74)),"מועסק פחות מ-10% מזמנו במופ","")</f>
        <v/>
      </c>
    </row>
    <row r="75" spans="1:167" s="6" customFormat="1" ht="24" hidden="1" customHeight="1" x14ac:dyDescent="0.2">
      <c r="A75" s="112">
        <v>72</v>
      </c>
      <c r="B75" s="229"/>
      <c r="C75" s="229"/>
      <c r="D75" s="230"/>
      <c r="E75" s="220"/>
      <c r="F75" s="221"/>
      <c r="G75" s="222"/>
      <c r="H75" s="223"/>
      <c r="I75" s="187">
        <f t="shared" si="42"/>
        <v>0</v>
      </c>
      <c r="J75" s="15">
        <f>(IF(OR($B75=0,$C75=0,$D75=0,$E$2&gt;$ES$1),0,IF(OR($E75=0,$G75=0,$H75=0),0,MIN((VLOOKUP($D75,$A$234:$C$241,3,0))*(IF($D75=6,$H75,$G75))*((MIN((VLOOKUP($D75,$A$234:$E$241,5,0)),(IF($D75=6,$G75,$H75))))),MIN((VLOOKUP($D75,$A$234:$C$241,3,0)),($E75+$F75))*(IF($D75=6,$H75,((MIN((VLOOKUP($D75,$A$234:$E$241,5,0)),$H75)))))))))/IF(AND($D75=2,'ראשי-פרטים כלליים וריכוז הוצאות'!$D$66&lt;&gt;4),1.2,1)</f>
        <v>0</v>
      </c>
      <c r="K75" s="224"/>
      <c r="L75" s="225"/>
      <c r="M75" s="222"/>
      <c r="N75" s="226"/>
      <c r="O75" s="187">
        <f t="shared" si="43"/>
        <v>0</v>
      </c>
      <c r="P75" s="15">
        <f>+(IF(OR($B75=0,$C75=0,$D75=0,$K$2&gt;$ES$1),0,IF(OR($K75=0,$M75=0,$N75=0),0,MIN((VLOOKUP($D75,$A$234:$C$241,3,0))*(IF($D75=6,$N75,$M75))*((MIN((VLOOKUP($D75,$A$234:$E$241,5,0)),(IF($D75=6,$M75,$N75))))),MIN((VLOOKUP($D75,$A$234:$C$241,3,0)),($K75+$L75))*(IF($D75=6,$N75,((MIN((VLOOKUP($D75,$A$234:$E$241,5,0)),$N75)))))))))/IF(AND($D75=2,'ראשי-פרטים כלליים וריכוז הוצאות'!$D$66&lt;&gt;4),1.2,1)</f>
        <v>0</v>
      </c>
      <c r="Q75" s="227"/>
      <c r="R75" s="228"/>
      <c r="S75" s="222"/>
      <c r="T75" s="226"/>
      <c r="U75" s="187">
        <f t="shared" si="44"/>
        <v>0</v>
      </c>
      <c r="V75" s="15">
        <f>+(IF(OR($B75=0,$C75=0,$D75=0,$Q$2&gt;$ES$1),0,IF(OR(Q75=0,S75=0,T75=0),0,MIN((VLOOKUP($D75,$A$234:$C$241,3,0))*(IF($D75=6,T75,S75))*((MIN((VLOOKUP($D75,$A$234:$E$241,5,0)),(IF($D75=6,S75,T75))))),MIN((VLOOKUP($D75,$A$234:$C$241,3,0)),(Q75+R75))*(IF($D75=6,T75,((MIN((VLOOKUP($D75,$A$234:$E$241,5,0)),T75)))))))))/IF(AND($D75=2,'ראשי-פרטים כלליים וריכוז הוצאות'!$D$66&lt;&gt;4),1.2,1)</f>
        <v>0</v>
      </c>
      <c r="W75" s="220"/>
      <c r="X75" s="221"/>
      <c r="Y75" s="222"/>
      <c r="Z75" s="226"/>
      <c r="AA75" s="187">
        <f t="shared" si="45"/>
        <v>0</v>
      </c>
      <c r="AB75" s="15">
        <f>+(IF(OR($B75=0,$C75=0,$D75=0,$W$2&gt;$ES$1),0,IF(OR(W75=0,Y75=0,Z75=0),0,MIN((VLOOKUP($D75,$A$234:$C$241,3,0))*(IF($D75=6,Z75,Y75))*((MIN((VLOOKUP($D75,$A$234:$E$241,5,0)),(IF($D75=6,Y75,Z75))))),MIN((VLOOKUP($D75,$A$234:$C$241,3,0)),(W75+X75))*(IF($D75=6,Z75,((MIN((VLOOKUP($D75,$A$234:$E$241,5,0)),Z75)))))))))/IF(AND($D75=2,'ראשי-פרטים כלליים וריכוז הוצאות'!$D$66&lt;&gt;4),1.2,1)</f>
        <v>0</v>
      </c>
      <c r="AC75" s="224"/>
      <c r="AD75" s="225"/>
      <c r="AE75" s="222"/>
      <c r="AF75" s="226"/>
      <c r="AG75" s="187">
        <f t="shared" si="46"/>
        <v>0</v>
      </c>
      <c r="AH75" s="15">
        <f>+(IF(OR($B75=0,$C75=0,$D75=0,$AC$2&gt;$ES$1),0,IF(OR(AC75=0,AE75=0,AF75=0),0,MIN((VLOOKUP($D75,$A$234:$C$241,3,0))*(IF($D75=6,AF75,AE75))*((MIN((VLOOKUP($D75,$A$234:$E$241,5,0)),(IF($D75=6,AE75,AF75))))),MIN((VLOOKUP($D75,$A$234:$C$241,3,0)),(AC75+AD75))*(IF($D75=6,AF75,((MIN((VLOOKUP($D75,$A$234:$E$241,5,0)),AF75)))))))))/IF(AND($D75=2,'ראשי-פרטים כלליים וריכוז הוצאות'!$D$66&lt;&gt;4),1.2,1)</f>
        <v>0</v>
      </c>
      <c r="AI75" s="227"/>
      <c r="AJ75" s="228"/>
      <c r="AK75" s="222"/>
      <c r="AL75" s="226"/>
      <c r="AM75" s="187">
        <f t="shared" si="47"/>
        <v>0</v>
      </c>
      <c r="AN75" s="15">
        <f>+(IF(OR($B75=0,$C75=0,$D75=0,$AI$2&gt;$ES$1),0,IF(OR(AI75=0,AK75=0,AL75=0),0,MIN((VLOOKUP($D75,$A$234:$C$241,3,0))*(IF($D75=6,AL75,AK75))*((MIN((VLOOKUP($D75,$A$234:$E$241,5,0)),(IF($D75=6,AK75,AL75))))),MIN((VLOOKUP($D75,$A$234:$C$241,3,0)),(AI75+AJ75))*(IF($D75=6,AL75,((MIN((VLOOKUP($D75,$A$234:$E$241,5,0)),AL75)))))))))/IF(AND($D75=2,'ראשי-פרטים כלליים וריכוז הוצאות'!$D$66&lt;&gt;4),1.2,1)</f>
        <v>0</v>
      </c>
      <c r="AO75" s="220"/>
      <c r="AP75" s="221"/>
      <c r="AQ75" s="222"/>
      <c r="AR75" s="226"/>
      <c r="AS75" s="187">
        <f t="shared" si="48"/>
        <v>0</v>
      </c>
      <c r="AT75" s="15">
        <f>+(IF(OR($B75=0,$C75=0,$D75=0,$AO$2&gt;$ES$1),0,IF(OR(AO75=0,AQ75=0,AR75=0),0,MIN((VLOOKUP($D75,$A$234:$C$241,3,0))*(IF($D75=6,AR75,AQ75))*((MIN((VLOOKUP($D75,$A$234:$E$241,5,0)),(IF($D75=6,AQ75,AR75))))),MIN((VLOOKUP($D75,$A$234:$C$241,3,0)),(AO75+AP75))*(IF($D75=6,AR75,((MIN((VLOOKUP($D75,$A$234:$E$241,5,0)),AR75)))))))))/IF(AND($D75=2,'ראשי-פרטים כלליים וריכוז הוצאות'!$D$66&lt;&gt;4),1.2,1)</f>
        <v>0</v>
      </c>
      <c r="AU75" s="224"/>
      <c r="AV75" s="225"/>
      <c r="AW75" s="222"/>
      <c r="AX75" s="226"/>
      <c r="AY75" s="187">
        <f t="shared" si="49"/>
        <v>0</v>
      </c>
      <c r="AZ75" s="15">
        <f>+(IF(OR($B75=0,$C75=0,$D75=0,$AU$2&gt;$ES$1),0,IF(OR(AU75=0,AW75=0,AX75=0),0,MIN((VLOOKUP($D75,$A$234:$C$241,3,0))*(IF($D75=6,AX75,AW75))*((MIN((VLOOKUP($D75,$A$234:$E$241,5,0)),(IF($D75=6,AW75,AX75))))),MIN((VLOOKUP($D75,$A$234:$C$241,3,0)),(AU75+AV75))*(IF($D75=6,AX75,((MIN((VLOOKUP($D75,$A$234:$E$241,5,0)),AX75)))))))))/IF(AND($D75=2,'ראשי-פרטים כלליים וריכוז הוצאות'!$D$66&lt;&gt;4),1.2,1)</f>
        <v>0</v>
      </c>
      <c r="BA75" s="227"/>
      <c r="BB75" s="228"/>
      <c r="BC75" s="222"/>
      <c r="BD75" s="226"/>
      <c r="BE75" s="187">
        <f t="shared" si="50"/>
        <v>0</v>
      </c>
      <c r="BF75" s="15">
        <f>+(IF(OR($B75=0,$C75=0,$D75=0,$BA$2&gt;$ES$1),0,IF(OR(BA75=0,BC75=0,BD75=0),0,MIN((VLOOKUP($D75,$A$234:$C$241,3,0))*(IF($D75=6,BD75,BC75))*((MIN((VLOOKUP($D75,$A$234:$E$241,5,0)),(IF($D75=6,BC75,BD75))))),MIN((VLOOKUP($D75,$A$234:$C$241,3,0)),(BA75+BB75))*(IF($D75=6,BD75,((MIN((VLOOKUP($D75,$A$234:$E$241,5,0)),BD75)))))))))/IF(AND($D75=2,'ראשי-פרטים כלליים וריכוז הוצאות'!$D$66&lt;&gt;4),1.2,1)</f>
        <v>0</v>
      </c>
      <c r="BG75" s="227"/>
      <c r="BH75" s="228"/>
      <c r="BI75" s="222"/>
      <c r="BJ75" s="226"/>
      <c r="BK75" s="187">
        <f t="shared" si="51"/>
        <v>0</v>
      </c>
      <c r="BL75" s="15">
        <f>+(IF(OR($B75=0,$C75=0,$D75=0,$BG$2&gt;$ES$1),0,IF(OR(BG75=0,BI75=0,BJ75=0),0,MIN((VLOOKUP($D75,$A$234:$C$241,3,0))*(IF($D75=6,BJ75,BI75))*((MIN((VLOOKUP($D75,$A$234:$E$241,5,0)),(IF($D75=6,BI75,BJ75))))),MIN((VLOOKUP($D75,$A$234:$C$241,3,0)),(BG75+BH75))*(IF($D75=6,BJ75,((MIN((VLOOKUP($D75,$A$234:$E$241,5,0)),BJ75)))))))))/IF(AND($D75=2,'ראשי-פרטים כלליים וריכוז הוצאות'!$D$66&lt;&gt;4),1.2,1)</f>
        <v>0</v>
      </c>
      <c r="BM75" s="227"/>
      <c r="BN75" s="228"/>
      <c r="BO75" s="222"/>
      <c r="BP75" s="226"/>
      <c r="BQ75" s="187">
        <f t="shared" si="52"/>
        <v>0</v>
      </c>
      <c r="BR75" s="15">
        <f>+(IF(OR($B75=0,$C75=0,$D75=0,$BM$2&gt;$ES$1),0,IF(OR(BM75=0,BO75=0,BP75=0),0,MIN((VLOOKUP($D75,$A$234:$C$241,3,0))*(IF($D75=6,BP75,BO75))*((MIN((VLOOKUP($D75,$A$234:$E$241,5,0)),(IF($D75=6,BO75,BP75))))),MIN((VLOOKUP($D75,$A$234:$C$241,3,0)),(BM75+BN75))*(IF($D75=6,BP75,((MIN((VLOOKUP($D75,$A$234:$E$241,5,0)),BP75)))))))))/IF(AND($D75=2,'ראשי-פרטים כלליים וריכוז הוצאות'!$D$66&lt;&gt;4),1.2,1)</f>
        <v>0</v>
      </c>
      <c r="BS75" s="227"/>
      <c r="BT75" s="228"/>
      <c r="BU75" s="222"/>
      <c r="BV75" s="226"/>
      <c r="BW75" s="187">
        <f t="shared" si="53"/>
        <v>0</v>
      </c>
      <c r="BX75" s="15">
        <f>+(IF(OR($B75=0,$C75=0,$D75=0,$BS$2&gt;$ES$1),0,IF(OR(BS75=0,BU75=0,BV75=0),0,MIN((VLOOKUP($D75,$A$234:$C$241,3,0))*(IF($D75=6,BV75,BU75))*((MIN((VLOOKUP($D75,$A$234:$E$241,5,0)),(IF($D75=6,BU75,BV75))))),MIN((VLOOKUP($D75,$A$234:$C$241,3,0)),(BS75+BT75))*(IF($D75=6,BV75,((MIN((VLOOKUP($D75,$A$234:$E$241,5,0)),BV75)))))))))/IF(AND($D75=2,'ראשי-פרטים כלליים וריכוז הוצאות'!$D$66&lt;&gt;4),1.2,1)</f>
        <v>0</v>
      </c>
      <c r="BY75" s="227"/>
      <c r="BZ75" s="228"/>
      <c r="CA75" s="222"/>
      <c r="CB75" s="226"/>
      <c r="CC75" s="187">
        <f t="shared" si="54"/>
        <v>0</v>
      </c>
      <c r="CD75" s="15">
        <f>+(IF(OR($B75=0,$C75=0,$D75=0,$BY$2&gt;$ES$1),0,IF(OR(BY75=0,CA75=0,CB75=0),0,MIN((VLOOKUP($D75,$A$234:$C$241,3,0))*(IF($D75=6,CB75,CA75))*((MIN((VLOOKUP($D75,$A$234:$E$241,5,0)),(IF($D75=6,CA75,CB75))))),MIN((VLOOKUP($D75,$A$234:$C$241,3,0)),(BY75+BZ75))*(IF($D75=6,CB75,((MIN((VLOOKUP($D75,$A$234:$E$241,5,0)),CB75)))))))))/IF(AND($D75=2,'ראשי-פרטים כלליים וריכוז הוצאות'!$D$66&lt;&gt;4),1.2,1)</f>
        <v>0</v>
      </c>
      <c r="CE75" s="227"/>
      <c r="CF75" s="228"/>
      <c r="CG75" s="222"/>
      <c r="CH75" s="226"/>
      <c r="CI75" s="187">
        <f t="shared" si="55"/>
        <v>0</v>
      </c>
      <c r="CJ75" s="15">
        <f>+(IF(OR($B75=0,$C75=0,$D75=0,$CE$2&gt;$ES$1),0,IF(OR(CE75=0,CG75=0,CH75=0),0,MIN((VLOOKUP($D75,$A$234:$C$241,3,0))*(IF($D75=6,CH75,CG75))*((MIN((VLOOKUP($D75,$A$234:$E$241,5,0)),(IF($D75=6,CG75,CH75))))),MIN((VLOOKUP($D75,$A$234:$C$241,3,0)),(CE75+CF75))*(IF($D75=6,CH75,((MIN((VLOOKUP($D75,$A$234:$E$241,5,0)),CH75)))))))))/IF(AND($D75=2,'ראשי-פרטים כלליים וריכוז הוצאות'!$D$66&lt;&gt;4),1.2,1)</f>
        <v>0</v>
      </c>
      <c r="CK75" s="227"/>
      <c r="CL75" s="228"/>
      <c r="CM75" s="222"/>
      <c r="CN75" s="226"/>
      <c r="CO75" s="187">
        <f t="shared" si="56"/>
        <v>0</v>
      </c>
      <c r="CP75" s="15">
        <f>+(IF(OR($B75=0,$C75=0,$D75=0,$CK$2&gt;$ES$1),0,IF(OR(CK75=0,CM75=0,CN75=0),0,MIN((VLOOKUP($D75,$A$234:$C$241,3,0))*(IF($D75=6,CN75,CM75))*((MIN((VLOOKUP($D75,$A$234:$E$241,5,0)),(IF($D75=6,CM75,CN75))))),MIN((VLOOKUP($D75,$A$234:$C$241,3,0)),(CK75+CL75))*(IF($D75=6,CN75,((MIN((VLOOKUP($D75,$A$234:$E$241,5,0)),CN75)))))))))/IF(AND($D75=2,'ראשי-פרטים כלליים וריכוז הוצאות'!$D$66&lt;&gt;4),1.2,1)</f>
        <v>0</v>
      </c>
      <c r="CQ75" s="227"/>
      <c r="CR75" s="228"/>
      <c r="CS75" s="222"/>
      <c r="CT75" s="226"/>
      <c r="CU75" s="187">
        <f t="shared" si="57"/>
        <v>0</v>
      </c>
      <c r="CV75" s="15">
        <f>+(IF(OR($B75=0,$C75=0,$D75=0,$CQ$2&gt;$ES$1),0,IF(OR(CQ75=0,CS75=0,CT75=0),0,MIN((VLOOKUP($D75,$A$234:$C$241,3,0))*(IF($D75=6,CT75,CS75))*((MIN((VLOOKUP($D75,$A$234:$E$241,5,0)),(IF($D75=6,CS75,CT75))))),MIN((VLOOKUP($D75,$A$234:$C$241,3,0)),(CQ75+CR75))*(IF($D75=6,CT75,((MIN((VLOOKUP($D75,$A$234:$E$241,5,0)),CT75)))))))))/IF(AND($D75=2,'ראשי-פרטים כלליים וריכוז הוצאות'!$D$66&lt;&gt;4),1.2,1)</f>
        <v>0</v>
      </c>
      <c r="CW75" s="227"/>
      <c r="CX75" s="228"/>
      <c r="CY75" s="222"/>
      <c r="CZ75" s="226"/>
      <c r="DA75" s="187">
        <f t="shared" si="58"/>
        <v>0</v>
      </c>
      <c r="DB75" s="15">
        <f>+(IF(OR($B75=0,$C75=0,$D75=0,$CW$2&gt;$ES$1),0,IF(OR(CW75=0,CY75=0,CZ75=0),0,MIN((VLOOKUP($D75,$A$234:$C$241,3,0))*(IF($D75=6,CZ75,CY75))*((MIN((VLOOKUP($D75,$A$234:$E$241,5,0)),(IF($D75=6,CY75,CZ75))))),MIN((VLOOKUP($D75,$A$234:$C$241,3,0)),(CW75+CX75))*(IF($D75=6,CZ75,((MIN((VLOOKUP($D75,$A$234:$E$241,5,0)),CZ75)))))))))/IF(AND($D75=2,'ראשי-פרטים כלליים וריכוז הוצאות'!$D$66&lt;&gt;4),1.2,1)</f>
        <v>0</v>
      </c>
      <c r="DC75" s="227"/>
      <c r="DD75" s="228"/>
      <c r="DE75" s="222"/>
      <c r="DF75" s="226"/>
      <c r="DG75" s="187">
        <f t="shared" si="59"/>
        <v>0</v>
      </c>
      <c r="DH75" s="15">
        <f>+(IF(OR($B75=0,$C75=0,$D75=0,$DC$2&gt;$ES$1),0,IF(OR(DC75=0,DE75=0,DF75=0),0,MIN((VLOOKUP($D75,$A$234:$C$241,3,0))*(IF($D75=6,DF75,DE75))*((MIN((VLOOKUP($D75,$A$234:$E$241,5,0)),(IF($D75=6,DE75,DF75))))),MIN((VLOOKUP($D75,$A$234:$C$241,3,0)),(DC75+DD75))*(IF($D75=6,DF75,((MIN((VLOOKUP($D75,$A$234:$E$241,5,0)),DF75)))))))))/IF(AND($D75=2,'ראשי-פרטים כלליים וריכוז הוצאות'!$D$66&lt;&gt;4),1.2,1)</f>
        <v>0</v>
      </c>
      <c r="DI75" s="227"/>
      <c r="DJ75" s="228"/>
      <c r="DK75" s="222"/>
      <c r="DL75" s="226"/>
      <c r="DM75" s="187">
        <f t="shared" si="60"/>
        <v>0</v>
      </c>
      <c r="DN75" s="15">
        <f>+(IF(OR($B75=0,$C75=0,$D75=0,$DC$2&gt;$ES$1),0,IF(OR(DI75=0,DK75=0,DL75=0),0,MIN((VLOOKUP($D75,$A$234:$C$241,3,0))*(IF($D75=6,DL75,DK75))*((MIN((VLOOKUP($D75,$A$234:$E$241,5,0)),(IF($D75=6,DK75,DL75))))),MIN((VLOOKUP($D75,$A$234:$C$241,3,0)),(DI75+DJ75))*(IF($D75=6,DL75,((MIN((VLOOKUP($D75,$A$234:$E$241,5,0)),DL75)))))))))/IF(AND($D75=2,'ראשי-פרטים כלליים וריכוז הוצאות'!$D$66&lt;&gt;4),1.2,1)</f>
        <v>0</v>
      </c>
      <c r="DO75" s="227"/>
      <c r="DP75" s="228"/>
      <c r="DQ75" s="222"/>
      <c r="DR75" s="226"/>
      <c r="DS75" s="187">
        <f t="shared" si="61"/>
        <v>0</v>
      </c>
      <c r="DT75" s="15">
        <f>+(IF(OR($B75=0,$C75=0,$D75=0,$DC$2&gt;$ES$1),0,IF(OR(DO75=0,DQ75=0,DR75=0),0,MIN((VLOOKUP($D75,$A$234:$C$241,3,0))*(IF($D75=6,DR75,DQ75))*((MIN((VLOOKUP($D75,$A$234:$E$241,5,0)),(IF($D75=6,DQ75,DR75))))),MIN((VLOOKUP($D75,$A$234:$C$241,3,0)),(DO75+DP75))*(IF($D75=6,DR75,((MIN((VLOOKUP($D75,$A$234:$E$241,5,0)),DR75)))))))))/IF(AND($D75=2,'ראשי-פרטים כלליים וריכוז הוצאות'!$D$66&lt;&gt;4),1.2,1)</f>
        <v>0</v>
      </c>
      <c r="DU75" s="227"/>
      <c r="DV75" s="228"/>
      <c r="DW75" s="222"/>
      <c r="DX75" s="226"/>
      <c r="DY75" s="187">
        <f t="shared" si="62"/>
        <v>0</v>
      </c>
      <c r="DZ75" s="15">
        <f>+(IF(OR($B75=0,$C75=0,$D75=0,$DC$2&gt;$ES$1),0,IF(OR(DU75=0,DW75=0,DX75=0),0,MIN((VLOOKUP($D75,$A$234:$C$241,3,0))*(IF($D75=6,DX75,DW75))*((MIN((VLOOKUP($D75,$A$234:$E$241,5,0)),(IF($D75=6,DW75,DX75))))),MIN((VLOOKUP($D75,$A$234:$C$241,3,0)),(DU75+DV75))*(IF($D75=6,DX75,((MIN((VLOOKUP($D75,$A$234:$E$241,5,0)),DX75)))))))))/IF(AND($D75=2,'ראשי-פרטים כלליים וריכוז הוצאות'!$D$66&lt;&gt;4),1.2,1)</f>
        <v>0</v>
      </c>
      <c r="EA75" s="227"/>
      <c r="EB75" s="228"/>
      <c r="EC75" s="222"/>
      <c r="ED75" s="226"/>
      <c r="EE75" s="187">
        <f t="shared" si="63"/>
        <v>0</v>
      </c>
      <c r="EF75" s="15">
        <f>+(IF(OR($B75=0,$C75=0,$D75=0,$DC$2&gt;$ES$1),0,IF(OR(EA75=0,EC75=0,ED75=0),0,MIN((VLOOKUP($D75,$A$234:$C$241,3,0))*(IF($D75=6,ED75,EC75))*((MIN((VLOOKUP($D75,$A$234:$E$241,5,0)),(IF($D75=6,EC75,ED75))))),MIN((VLOOKUP($D75,$A$234:$C$241,3,0)),(EA75+EB75))*(IF($D75=6,ED75,((MIN((VLOOKUP($D75,$A$234:$E$241,5,0)),ED75)))))))))/IF(AND($D75=2,'ראשי-פרטים כלליים וריכוז הוצאות'!$D$66&lt;&gt;4),1.2,1)</f>
        <v>0</v>
      </c>
      <c r="EG75" s="227"/>
      <c r="EH75" s="228"/>
      <c r="EI75" s="222"/>
      <c r="EJ75" s="226"/>
      <c r="EK75" s="187">
        <f t="shared" si="64"/>
        <v>0</v>
      </c>
      <c r="EL75" s="15">
        <f>+(IF(OR($B75=0,$C75=0,$D75=0,$DC$2&gt;$ES$1),0,IF(OR(EG75=0,EI75=0,EJ75=0),0,MIN((VLOOKUP($D75,$A$234:$C$241,3,0))*(IF($D75=6,EJ75,EI75))*((MIN((VLOOKUP($D75,$A$234:$E$241,5,0)),(IF($D75=6,EI75,EJ75))))),MIN((VLOOKUP($D75,$A$234:$C$241,3,0)),(EG75+EH75))*(IF($D75=6,EJ75,((MIN((VLOOKUP($D75,$A$234:$E$241,5,0)),EJ75)))))))))/IF(AND($D75=2,'ראשי-פרטים כלליים וריכוז הוצאות'!$D$66&lt;&gt;4),1.2,1)</f>
        <v>0</v>
      </c>
      <c r="EM75" s="227"/>
      <c r="EN75" s="228"/>
      <c r="EO75" s="222"/>
      <c r="EP75" s="226"/>
      <c r="EQ75" s="187">
        <f t="shared" si="65"/>
        <v>0</v>
      </c>
      <c r="ER75" s="15">
        <f>+(IF(OR($B75=0,$C75=0,$D75=0,$DC$2&gt;$ES$1),0,IF(OR(EM75=0,EO75=0,EP75=0),0,MIN((VLOOKUP($D75,$A$234:$C$241,3,0))*(IF($D75=6,EP75,EO75))*((MIN((VLOOKUP($D75,$A$234:$E$241,5,0)),(IF($D75=6,EO75,EP75))))),MIN((VLOOKUP($D75,$A$234:$C$241,3,0)),(EM75+EN75))*(IF($D75=6,EP75,((MIN((VLOOKUP($D75,$A$234:$E$241,5,0)),EP75)))))))))/IF(AND($D75=2,'ראשי-פרטים כלליים וריכוז הוצאות'!$D$66&lt;&gt;4),1.2,1)</f>
        <v>0</v>
      </c>
      <c r="ES75" s="62">
        <f t="shared" si="66"/>
        <v>0</v>
      </c>
      <c r="ET75" s="183">
        <f t="shared" si="67"/>
        <v>9.9999999999999995E-7</v>
      </c>
      <c r="EU75" s="184">
        <f t="shared" si="68"/>
        <v>0</v>
      </c>
      <c r="EV75" s="62">
        <f t="shared" si="69"/>
        <v>0</v>
      </c>
      <c r="EW75" s="62">
        <v>0</v>
      </c>
      <c r="EX75" s="15">
        <f t="shared" si="70"/>
        <v>0</v>
      </c>
      <c r="EY75" s="219"/>
      <c r="EZ75" s="62">
        <f>MIN(EX75+EY75*ET75*ES75/$FA$1/IF(AND($D75=2,'ראשי-פרטים כלליים וריכוז הוצאות'!$D$66&lt;&gt;4),1.2,1),IF($D75&gt;0,VLOOKUP($D75,$A$234:$C$241,3,0)*12*EU75,0))</f>
        <v>0</v>
      </c>
      <c r="FA75" s="229"/>
      <c r="FB75" s="293">
        <f t="shared" si="71"/>
        <v>0</v>
      </c>
      <c r="FC75" s="298"/>
      <c r="FD75" s="133"/>
      <c r="FE75" s="133"/>
      <c r="FF75" s="299"/>
      <c r="FG75" s="299"/>
      <c r="FH75" s="133"/>
      <c r="FI75" s="274">
        <f t="shared" si="72"/>
        <v>0</v>
      </c>
      <c r="FJ75" s="274">
        <f t="shared" si="73"/>
        <v>0</v>
      </c>
      <c r="FK75" s="297" t="str">
        <f t="shared" si="74"/>
        <v/>
      </c>
    </row>
    <row r="76" spans="1:167" s="6" customFormat="1" ht="24" hidden="1" customHeight="1" x14ac:dyDescent="0.2">
      <c r="A76" s="112">
        <v>73</v>
      </c>
      <c r="B76" s="229"/>
      <c r="C76" s="229"/>
      <c r="D76" s="230"/>
      <c r="E76" s="220"/>
      <c r="F76" s="221"/>
      <c r="G76" s="222"/>
      <c r="H76" s="223"/>
      <c r="I76" s="187">
        <f t="shared" si="42"/>
        <v>0</v>
      </c>
      <c r="J76" s="15">
        <f>(IF(OR($B76=0,$C76=0,$D76=0,$E$2&gt;$ES$1),0,IF(OR($E76=0,$G76=0,$H76=0),0,MIN((VLOOKUP($D76,$A$234:$C$241,3,0))*(IF($D76=6,$H76,$G76))*((MIN((VLOOKUP($D76,$A$234:$E$241,5,0)),(IF($D76=6,$G76,$H76))))),MIN((VLOOKUP($D76,$A$234:$C$241,3,0)),($E76+$F76))*(IF($D76=6,$H76,((MIN((VLOOKUP($D76,$A$234:$E$241,5,0)),$H76)))))))))/IF(AND($D76=2,'ראשי-פרטים כלליים וריכוז הוצאות'!$D$66&lt;&gt;4),1.2,1)</f>
        <v>0</v>
      </c>
      <c r="K76" s="224"/>
      <c r="L76" s="225"/>
      <c r="M76" s="222"/>
      <c r="N76" s="226"/>
      <c r="O76" s="187">
        <f t="shared" si="43"/>
        <v>0</v>
      </c>
      <c r="P76" s="15">
        <f>+(IF(OR($B76=0,$C76=0,$D76=0,$K$2&gt;$ES$1),0,IF(OR($K76=0,$M76=0,$N76=0),0,MIN((VLOOKUP($D76,$A$234:$C$241,3,0))*(IF($D76=6,$N76,$M76))*((MIN((VLOOKUP($D76,$A$234:$E$241,5,0)),(IF($D76=6,$M76,$N76))))),MIN((VLOOKUP($D76,$A$234:$C$241,3,0)),($K76+$L76))*(IF($D76=6,$N76,((MIN((VLOOKUP($D76,$A$234:$E$241,5,0)),$N76)))))))))/IF(AND($D76=2,'ראשי-פרטים כלליים וריכוז הוצאות'!$D$66&lt;&gt;4),1.2,1)</f>
        <v>0</v>
      </c>
      <c r="Q76" s="227"/>
      <c r="R76" s="228"/>
      <c r="S76" s="222"/>
      <c r="T76" s="226"/>
      <c r="U76" s="187">
        <f t="shared" si="44"/>
        <v>0</v>
      </c>
      <c r="V76" s="15">
        <f>+(IF(OR($B76=0,$C76=0,$D76=0,$Q$2&gt;$ES$1),0,IF(OR(Q76=0,S76=0,T76=0),0,MIN((VLOOKUP($D76,$A$234:$C$241,3,0))*(IF($D76=6,T76,S76))*((MIN((VLOOKUP($D76,$A$234:$E$241,5,0)),(IF($D76=6,S76,T76))))),MIN((VLOOKUP($D76,$A$234:$C$241,3,0)),(Q76+R76))*(IF($D76=6,T76,((MIN((VLOOKUP($D76,$A$234:$E$241,5,0)),T76)))))))))/IF(AND($D76=2,'ראשי-פרטים כלליים וריכוז הוצאות'!$D$66&lt;&gt;4),1.2,1)</f>
        <v>0</v>
      </c>
      <c r="W76" s="220"/>
      <c r="X76" s="221"/>
      <c r="Y76" s="222"/>
      <c r="Z76" s="226"/>
      <c r="AA76" s="187">
        <f t="shared" si="45"/>
        <v>0</v>
      </c>
      <c r="AB76" s="15">
        <f>+(IF(OR($B76=0,$C76=0,$D76=0,$W$2&gt;$ES$1),0,IF(OR(W76=0,Y76=0,Z76=0),0,MIN((VLOOKUP($D76,$A$234:$C$241,3,0))*(IF($D76=6,Z76,Y76))*((MIN((VLOOKUP($D76,$A$234:$E$241,5,0)),(IF($D76=6,Y76,Z76))))),MIN((VLOOKUP($D76,$A$234:$C$241,3,0)),(W76+X76))*(IF($D76=6,Z76,((MIN((VLOOKUP($D76,$A$234:$E$241,5,0)),Z76)))))))))/IF(AND($D76=2,'ראשי-פרטים כלליים וריכוז הוצאות'!$D$66&lt;&gt;4),1.2,1)</f>
        <v>0</v>
      </c>
      <c r="AC76" s="224"/>
      <c r="AD76" s="225"/>
      <c r="AE76" s="222"/>
      <c r="AF76" s="226"/>
      <c r="AG76" s="187">
        <f t="shared" si="46"/>
        <v>0</v>
      </c>
      <c r="AH76" s="15">
        <f>+(IF(OR($B76=0,$C76=0,$D76=0,$AC$2&gt;$ES$1),0,IF(OR(AC76=0,AE76=0,AF76=0),0,MIN((VLOOKUP($D76,$A$234:$C$241,3,0))*(IF($D76=6,AF76,AE76))*((MIN((VLOOKUP($D76,$A$234:$E$241,5,0)),(IF($D76=6,AE76,AF76))))),MIN((VLOOKUP($D76,$A$234:$C$241,3,0)),(AC76+AD76))*(IF($D76=6,AF76,((MIN((VLOOKUP($D76,$A$234:$E$241,5,0)),AF76)))))))))/IF(AND($D76=2,'ראשי-פרטים כלליים וריכוז הוצאות'!$D$66&lt;&gt;4),1.2,1)</f>
        <v>0</v>
      </c>
      <c r="AI76" s="227"/>
      <c r="AJ76" s="228"/>
      <c r="AK76" s="222"/>
      <c r="AL76" s="226"/>
      <c r="AM76" s="187">
        <f t="shared" si="47"/>
        <v>0</v>
      </c>
      <c r="AN76" s="15">
        <f>+(IF(OR($B76=0,$C76=0,$D76=0,$AI$2&gt;$ES$1),0,IF(OR(AI76=0,AK76=0,AL76=0),0,MIN((VLOOKUP($D76,$A$234:$C$241,3,0))*(IF($D76=6,AL76,AK76))*((MIN((VLOOKUP($D76,$A$234:$E$241,5,0)),(IF($D76=6,AK76,AL76))))),MIN((VLOOKUP($D76,$A$234:$C$241,3,0)),(AI76+AJ76))*(IF($D76=6,AL76,((MIN((VLOOKUP($D76,$A$234:$E$241,5,0)),AL76)))))))))/IF(AND($D76=2,'ראשי-פרטים כלליים וריכוז הוצאות'!$D$66&lt;&gt;4),1.2,1)</f>
        <v>0</v>
      </c>
      <c r="AO76" s="220"/>
      <c r="AP76" s="221"/>
      <c r="AQ76" s="222"/>
      <c r="AR76" s="226"/>
      <c r="AS76" s="187">
        <f t="shared" si="48"/>
        <v>0</v>
      </c>
      <c r="AT76" s="15">
        <f>+(IF(OR($B76=0,$C76=0,$D76=0,$AO$2&gt;$ES$1),0,IF(OR(AO76=0,AQ76=0,AR76=0),0,MIN((VLOOKUP($D76,$A$234:$C$241,3,0))*(IF($D76=6,AR76,AQ76))*((MIN((VLOOKUP($D76,$A$234:$E$241,5,0)),(IF($D76=6,AQ76,AR76))))),MIN((VLOOKUP($D76,$A$234:$C$241,3,0)),(AO76+AP76))*(IF($D76=6,AR76,((MIN((VLOOKUP($D76,$A$234:$E$241,5,0)),AR76)))))))))/IF(AND($D76=2,'ראשי-פרטים כלליים וריכוז הוצאות'!$D$66&lt;&gt;4),1.2,1)</f>
        <v>0</v>
      </c>
      <c r="AU76" s="224"/>
      <c r="AV76" s="225"/>
      <c r="AW76" s="222"/>
      <c r="AX76" s="226"/>
      <c r="AY76" s="187">
        <f t="shared" si="49"/>
        <v>0</v>
      </c>
      <c r="AZ76" s="15">
        <f>+(IF(OR($B76=0,$C76=0,$D76=0,$AU$2&gt;$ES$1),0,IF(OR(AU76=0,AW76=0,AX76=0),0,MIN((VLOOKUP($D76,$A$234:$C$241,3,0))*(IF($D76=6,AX76,AW76))*((MIN((VLOOKUP($D76,$A$234:$E$241,5,0)),(IF($D76=6,AW76,AX76))))),MIN((VLOOKUP($D76,$A$234:$C$241,3,0)),(AU76+AV76))*(IF($D76=6,AX76,((MIN((VLOOKUP($D76,$A$234:$E$241,5,0)),AX76)))))))))/IF(AND($D76=2,'ראשי-פרטים כלליים וריכוז הוצאות'!$D$66&lt;&gt;4),1.2,1)</f>
        <v>0</v>
      </c>
      <c r="BA76" s="227"/>
      <c r="BB76" s="228"/>
      <c r="BC76" s="222"/>
      <c r="BD76" s="226"/>
      <c r="BE76" s="187">
        <f t="shared" si="50"/>
        <v>0</v>
      </c>
      <c r="BF76" s="15">
        <f>+(IF(OR($B76=0,$C76=0,$D76=0,$BA$2&gt;$ES$1),0,IF(OR(BA76=0,BC76=0,BD76=0),0,MIN((VLOOKUP($D76,$A$234:$C$241,3,0))*(IF($D76=6,BD76,BC76))*((MIN((VLOOKUP($D76,$A$234:$E$241,5,0)),(IF($D76=6,BC76,BD76))))),MIN((VLOOKUP($D76,$A$234:$C$241,3,0)),(BA76+BB76))*(IF($D76=6,BD76,((MIN((VLOOKUP($D76,$A$234:$E$241,5,0)),BD76)))))))))/IF(AND($D76=2,'ראשי-פרטים כלליים וריכוז הוצאות'!$D$66&lt;&gt;4),1.2,1)</f>
        <v>0</v>
      </c>
      <c r="BG76" s="227"/>
      <c r="BH76" s="228"/>
      <c r="BI76" s="222"/>
      <c r="BJ76" s="226"/>
      <c r="BK76" s="187">
        <f t="shared" si="51"/>
        <v>0</v>
      </c>
      <c r="BL76" s="15">
        <f>+(IF(OR($B76=0,$C76=0,$D76=0,$BG$2&gt;$ES$1),0,IF(OR(BG76=0,BI76=0,BJ76=0),0,MIN((VLOOKUP($D76,$A$234:$C$241,3,0))*(IF($D76=6,BJ76,BI76))*((MIN((VLOOKUP($D76,$A$234:$E$241,5,0)),(IF($D76=6,BI76,BJ76))))),MIN((VLOOKUP($D76,$A$234:$C$241,3,0)),(BG76+BH76))*(IF($D76=6,BJ76,((MIN((VLOOKUP($D76,$A$234:$E$241,5,0)),BJ76)))))))))/IF(AND($D76=2,'ראשי-פרטים כלליים וריכוז הוצאות'!$D$66&lt;&gt;4),1.2,1)</f>
        <v>0</v>
      </c>
      <c r="BM76" s="227"/>
      <c r="BN76" s="228"/>
      <c r="BO76" s="222"/>
      <c r="BP76" s="226"/>
      <c r="BQ76" s="187">
        <f t="shared" si="52"/>
        <v>0</v>
      </c>
      <c r="BR76" s="15">
        <f>+(IF(OR($B76=0,$C76=0,$D76=0,$BM$2&gt;$ES$1),0,IF(OR(BM76=0,BO76=0,BP76=0),0,MIN((VLOOKUP($D76,$A$234:$C$241,3,0))*(IF($D76=6,BP76,BO76))*((MIN((VLOOKUP($D76,$A$234:$E$241,5,0)),(IF($D76=6,BO76,BP76))))),MIN((VLOOKUP($D76,$A$234:$C$241,3,0)),(BM76+BN76))*(IF($D76=6,BP76,((MIN((VLOOKUP($D76,$A$234:$E$241,5,0)),BP76)))))))))/IF(AND($D76=2,'ראשי-פרטים כלליים וריכוז הוצאות'!$D$66&lt;&gt;4),1.2,1)</f>
        <v>0</v>
      </c>
      <c r="BS76" s="227"/>
      <c r="BT76" s="228"/>
      <c r="BU76" s="222"/>
      <c r="BV76" s="226"/>
      <c r="BW76" s="187">
        <f t="shared" si="53"/>
        <v>0</v>
      </c>
      <c r="BX76" s="15">
        <f>+(IF(OR($B76=0,$C76=0,$D76=0,$BS$2&gt;$ES$1),0,IF(OR(BS76=0,BU76=0,BV76=0),0,MIN((VLOOKUP($D76,$A$234:$C$241,3,0))*(IF($D76=6,BV76,BU76))*((MIN((VLOOKUP($D76,$A$234:$E$241,5,0)),(IF($D76=6,BU76,BV76))))),MIN((VLOOKUP($D76,$A$234:$C$241,3,0)),(BS76+BT76))*(IF($D76=6,BV76,((MIN((VLOOKUP($D76,$A$234:$E$241,5,0)),BV76)))))))))/IF(AND($D76=2,'ראשי-פרטים כלליים וריכוז הוצאות'!$D$66&lt;&gt;4),1.2,1)</f>
        <v>0</v>
      </c>
      <c r="BY76" s="227"/>
      <c r="BZ76" s="228"/>
      <c r="CA76" s="222"/>
      <c r="CB76" s="226"/>
      <c r="CC76" s="187">
        <f t="shared" si="54"/>
        <v>0</v>
      </c>
      <c r="CD76" s="15">
        <f>+(IF(OR($B76=0,$C76=0,$D76=0,$BY$2&gt;$ES$1),0,IF(OR(BY76=0,CA76=0,CB76=0),0,MIN((VLOOKUP($D76,$A$234:$C$241,3,0))*(IF($D76=6,CB76,CA76))*((MIN((VLOOKUP($D76,$A$234:$E$241,5,0)),(IF($D76=6,CA76,CB76))))),MIN((VLOOKUP($D76,$A$234:$C$241,3,0)),(BY76+BZ76))*(IF($D76=6,CB76,((MIN((VLOOKUP($D76,$A$234:$E$241,5,0)),CB76)))))))))/IF(AND($D76=2,'ראשי-פרטים כלליים וריכוז הוצאות'!$D$66&lt;&gt;4),1.2,1)</f>
        <v>0</v>
      </c>
      <c r="CE76" s="227"/>
      <c r="CF76" s="228"/>
      <c r="CG76" s="222"/>
      <c r="CH76" s="226"/>
      <c r="CI76" s="187">
        <f t="shared" si="55"/>
        <v>0</v>
      </c>
      <c r="CJ76" s="15">
        <f>+(IF(OR($B76=0,$C76=0,$D76=0,$CE$2&gt;$ES$1),0,IF(OR(CE76=0,CG76=0,CH76=0),0,MIN((VLOOKUP($D76,$A$234:$C$241,3,0))*(IF($D76=6,CH76,CG76))*((MIN((VLOOKUP($D76,$A$234:$E$241,5,0)),(IF($D76=6,CG76,CH76))))),MIN((VLOOKUP($D76,$A$234:$C$241,3,0)),(CE76+CF76))*(IF($D76=6,CH76,((MIN((VLOOKUP($D76,$A$234:$E$241,5,0)),CH76)))))))))/IF(AND($D76=2,'ראשי-פרטים כלליים וריכוז הוצאות'!$D$66&lt;&gt;4),1.2,1)</f>
        <v>0</v>
      </c>
      <c r="CK76" s="227"/>
      <c r="CL76" s="228"/>
      <c r="CM76" s="222"/>
      <c r="CN76" s="226"/>
      <c r="CO76" s="187">
        <f t="shared" si="56"/>
        <v>0</v>
      </c>
      <c r="CP76" s="15">
        <f>+(IF(OR($B76=0,$C76=0,$D76=0,$CK$2&gt;$ES$1),0,IF(OR(CK76=0,CM76=0,CN76=0),0,MIN((VLOOKUP($D76,$A$234:$C$241,3,0))*(IF($D76=6,CN76,CM76))*((MIN((VLOOKUP($D76,$A$234:$E$241,5,0)),(IF($D76=6,CM76,CN76))))),MIN((VLOOKUP($D76,$A$234:$C$241,3,0)),(CK76+CL76))*(IF($D76=6,CN76,((MIN((VLOOKUP($D76,$A$234:$E$241,5,0)),CN76)))))))))/IF(AND($D76=2,'ראשי-פרטים כלליים וריכוז הוצאות'!$D$66&lt;&gt;4),1.2,1)</f>
        <v>0</v>
      </c>
      <c r="CQ76" s="227"/>
      <c r="CR76" s="228"/>
      <c r="CS76" s="222"/>
      <c r="CT76" s="226"/>
      <c r="CU76" s="187">
        <f t="shared" si="57"/>
        <v>0</v>
      </c>
      <c r="CV76" s="15">
        <f>+(IF(OR($B76=0,$C76=0,$D76=0,$CQ$2&gt;$ES$1),0,IF(OR(CQ76=0,CS76=0,CT76=0),0,MIN((VLOOKUP($D76,$A$234:$C$241,3,0))*(IF($D76=6,CT76,CS76))*((MIN((VLOOKUP($D76,$A$234:$E$241,5,0)),(IF($D76=6,CS76,CT76))))),MIN((VLOOKUP($D76,$A$234:$C$241,3,0)),(CQ76+CR76))*(IF($D76=6,CT76,((MIN((VLOOKUP($D76,$A$234:$E$241,5,0)),CT76)))))))))/IF(AND($D76=2,'ראשי-פרטים כלליים וריכוז הוצאות'!$D$66&lt;&gt;4),1.2,1)</f>
        <v>0</v>
      </c>
      <c r="CW76" s="227"/>
      <c r="CX76" s="228"/>
      <c r="CY76" s="222"/>
      <c r="CZ76" s="226"/>
      <c r="DA76" s="187">
        <f t="shared" si="58"/>
        <v>0</v>
      </c>
      <c r="DB76" s="15">
        <f>+(IF(OR($B76=0,$C76=0,$D76=0,$CW$2&gt;$ES$1),0,IF(OR(CW76=0,CY76=0,CZ76=0),0,MIN((VLOOKUP($D76,$A$234:$C$241,3,0))*(IF($D76=6,CZ76,CY76))*((MIN((VLOOKUP($D76,$A$234:$E$241,5,0)),(IF($D76=6,CY76,CZ76))))),MIN((VLOOKUP($D76,$A$234:$C$241,3,0)),(CW76+CX76))*(IF($D76=6,CZ76,((MIN((VLOOKUP($D76,$A$234:$E$241,5,0)),CZ76)))))))))/IF(AND($D76=2,'ראשי-פרטים כלליים וריכוז הוצאות'!$D$66&lt;&gt;4),1.2,1)</f>
        <v>0</v>
      </c>
      <c r="DC76" s="227"/>
      <c r="DD76" s="228"/>
      <c r="DE76" s="222"/>
      <c r="DF76" s="226"/>
      <c r="DG76" s="187">
        <f t="shared" si="59"/>
        <v>0</v>
      </c>
      <c r="DH76" s="15">
        <f>+(IF(OR($B76=0,$C76=0,$D76=0,$DC$2&gt;$ES$1),0,IF(OR(DC76=0,DE76=0,DF76=0),0,MIN((VLOOKUP($D76,$A$234:$C$241,3,0))*(IF($D76=6,DF76,DE76))*((MIN((VLOOKUP($D76,$A$234:$E$241,5,0)),(IF($D76=6,DE76,DF76))))),MIN((VLOOKUP($D76,$A$234:$C$241,3,0)),(DC76+DD76))*(IF($D76=6,DF76,((MIN((VLOOKUP($D76,$A$234:$E$241,5,0)),DF76)))))))))/IF(AND($D76=2,'ראשי-פרטים כלליים וריכוז הוצאות'!$D$66&lt;&gt;4),1.2,1)</f>
        <v>0</v>
      </c>
      <c r="DI76" s="227"/>
      <c r="DJ76" s="228"/>
      <c r="DK76" s="222"/>
      <c r="DL76" s="226"/>
      <c r="DM76" s="187">
        <f t="shared" si="60"/>
        <v>0</v>
      </c>
      <c r="DN76" s="15">
        <f>+(IF(OR($B76=0,$C76=0,$D76=0,$DC$2&gt;$ES$1),0,IF(OR(DI76=0,DK76=0,DL76=0),0,MIN((VLOOKUP($D76,$A$234:$C$241,3,0))*(IF($D76=6,DL76,DK76))*((MIN((VLOOKUP($D76,$A$234:$E$241,5,0)),(IF($D76=6,DK76,DL76))))),MIN((VLOOKUP($D76,$A$234:$C$241,3,0)),(DI76+DJ76))*(IF($D76=6,DL76,((MIN((VLOOKUP($D76,$A$234:$E$241,5,0)),DL76)))))))))/IF(AND($D76=2,'ראשי-פרטים כלליים וריכוז הוצאות'!$D$66&lt;&gt;4),1.2,1)</f>
        <v>0</v>
      </c>
      <c r="DO76" s="227"/>
      <c r="DP76" s="228"/>
      <c r="DQ76" s="222"/>
      <c r="DR76" s="226"/>
      <c r="DS76" s="187">
        <f t="shared" si="61"/>
        <v>0</v>
      </c>
      <c r="DT76" s="15">
        <f>+(IF(OR($B76=0,$C76=0,$D76=0,$DC$2&gt;$ES$1),0,IF(OR(DO76=0,DQ76=0,DR76=0),0,MIN((VLOOKUP($D76,$A$234:$C$241,3,0))*(IF($D76=6,DR76,DQ76))*((MIN((VLOOKUP($D76,$A$234:$E$241,5,0)),(IF($D76=6,DQ76,DR76))))),MIN((VLOOKUP($D76,$A$234:$C$241,3,0)),(DO76+DP76))*(IF($D76=6,DR76,((MIN((VLOOKUP($D76,$A$234:$E$241,5,0)),DR76)))))))))/IF(AND($D76=2,'ראשי-פרטים כלליים וריכוז הוצאות'!$D$66&lt;&gt;4),1.2,1)</f>
        <v>0</v>
      </c>
      <c r="DU76" s="227"/>
      <c r="DV76" s="228"/>
      <c r="DW76" s="222"/>
      <c r="DX76" s="226"/>
      <c r="DY76" s="187">
        <f t="shared" si="62"/>
        <v>0</v>
      </c>
      <c r="DZ76" s="15">
        <f>+(IF(OR($B76=0,$C76=0,$D76=0,$DC$2&gt;$ES$1),0,IF(OR(DU76=0,DW76=0,DX76=0),0,MIN((VLOOKUP($D76,$A$234:$C$241,3,0))*(IF($D76=6,DX76,DW76))*((MIN((VLOOKUP($D76,$A$234:$E$241,5,0)),(IF($D76=6,DW76,DX76))))),MIN((VLOOKUP($D76,$A$234:$C$241,3,0)),(DU76+DV76))*(IF($D76=6,DX76,((MIN((VLOOKUP($D76,$A$234:$E$241,5,0)),DX76)))))))))/IF(AND($D76=2,'ראשי-פרטים כלליים וריכוז הוצאות'!$D$66&lt;&gt;4),1.2,1)</f>
        <v>0</v>
      </c>
      <c r="EA76" s="227"/>
      <c r="EB76" s="228"/>
      <c r="EC76" s="222"/>
      <c r="ED76" s="226"/>
      <c r="EE76" s="187">
        <f t="shared" si="63"/>
        <v>0</v>
      </c>
      <c r="EF76" s="15">
        <f>+(IF(OR($B76=0,$C76=0,$D76=0,$DC$2&gt;$ES$1),0,IF(OR(EA76=0,EC76=0,ED76=0),0,MIN((VLOOKUP($D76,$A$234:$C$241,3,0))*(IF($D76=6,ED76,EC76))*((MIN((VLOOKUP($D76,$A$234:$E$241,5,0)),(IF($D76=6,EC76,ED76))))),MIN((VLOOKUP($D76,$A$234:$C$241,3,0)),(EA76+EB76))*(IF($D76=6,ED76,((MIN((VLOOKUP($D76,$A$234:$E$241,5,0)),ED76)))))))))/IF(AND($D76=2,'ראשי-פרטים כלליים וריכוז הוצאות'!$D$66&lt;&gt;4),1.2,1)</f>
        <v>0</v>
      </c>
      <c r="EG76" s="227"/>
      <c r="EH76" s="228"/>
      <c r="EI76" s="222"/>
      <c r="EJ76" s="226"/>
      <c r="EK76" s="187">
        <f t="shared" si="64"/>
        <v>0</v>
      </c>
      <c r="EL76" s="15">
        <f>+(IF(OR($B76=0,$C76=0,$D76=0,$DC$2&gt;$ES$1),0,IF(OR(EG76=0,EI76=0,EJ76=0),0,MIN((VLOOKUP($D76,$A$234:$C$241,3,0))*(IF($D76=6,EJ76,EI76))*((MIN((VLOOKUP($D76,$A$234:$E$241,5,0)),(IF($D76=6,EI76,EJ76))))),MIN((VLOOKUP($D76,$A$234:$C$241,3,0)),(EG76+EH76))*(IF($D76=6,EJ76,((MIN((VLOOKUP($D76,$A$234:$E$241,5,0)),EJ76)))))))))/IF(AND($D76=2,'ראשי-פרטים כלליים וריכוז הוצאות'!$D$66&lt;&gt;4),1.2,1)</f>
        <v>0</v>
      </c>
      <c r="EM76" s="227"/>
      <c r="EN76" s="228"/>
      <c r="EO76" s="222"/>
      <c r="EP76" s="226"/>
      <c r="EQ76" s="187">
        <f t="shared" si="65"/>
        <v>0</v>
      </c>
      <c r="ER76" s="15">
        <f>+(IF(OR($B76=0,$C76=0,$D76=0,$DC$2&gt;$ES$1),0,IF(OR(EM76=0,EO76=0,EP76=0),0,MIN((VLOOKUP($D76,$A$234:$C$241,3,0))*(IF($D76=6,EP76,EO76))*((MIN((VLOOKUP($D76,$A$234:$E$241,5,0)),(IF($D76=6,EO76,EP76))))),MIN((VLOOKUP($D76,$A$234:$C$241,3,0)),(EM76+EN76))*(IF($D76=6,EP76,((MIN((VLOOKUP($D76,$A$234:$E$241,5,0)),EP76)))))))))/IF(AND($D76=2,'ראשי-פרטים כלליים וריכוז הוצאות'!$D$66&lt;&gt;4),1.2,1)</f>
        <v>0</v>
      </c>
      <c r="ES76" s="62">
        <f t="shared" si="66"/>
        <v>0</v>
      </c>
      <c r="ET76" s="183">
        <f t="shared" si="67"/>
        <v>9.9999999999999995E-7</v>
      </c>
      <c r="EU76" s="184">
        <f t="shared" si="68"/>
        <v>0</v>
      </c>
      <c r="EV76" s="62">
        <f t="shared" si="69"/>
        <v>0</v>
      </c>
      <c r="EW76" s="62">
        <v>0</v>
      </c>
      <c r="EX76" s="15">
        <f t="shared" si="70"/>
        <v>0</v>
      </c>
      <c r="EY76" s="219"/>
      <c r="EZ76" s="62">
        <f>MIN(EX76+EY76*ET76*ES76/$FA$1/IF(AND($D76=2,'ראשי-פרטים כלליים וריכוז הוצאות'!$D$66&lt;&gt;4),1.2,1),IF($D76&gt;0,VLOOKUP($D76,$A$234:$C$241,3,0)*12*EU76,0))</f>
        <v>0</v>
      </c>
      <c r="FA76" s="229"/>
      <c r="FB76" s="293">
        <f t="shared" si="71"/>
        <v>0</v>
      </c>
      <c r="FC76" s="298"/>
      <c r="FD76" s="133"/>
      <c r="FE76" s="133"/>
      <c r="FF76" s="299"/>
      <c r="FG76" s="299"/>
      <c r="FH76" s="133"/>
      <c r="FI76" s="274">
        <f t="shared" si="72"/>
        <v>0</v>
      </c>
      <c r="FJ76" s="274">
        <f t="shared" si="73"/>
        <v>0</v>
      </c>
      <c r="FK76" s="297" t="str">
        <f t="shared" si="74"/>
        <v/>
      </c>
    </row>
    <row r="77" spans="1:167" s="6" customFormat="1" ht="24" hidden="1" customHeight="1" x14ac:dyDescent="0.2">
      <c r="A77" s="112">
        <v>74</v>
      </c>
      <c r="B77" s="229"/>
      <c r="C77" s="229"/>
      <c r="D77" s="230"/>
      <c r="E77" s="220"/>
      <c r="F77" s="221"/>
      <c r="G77" s="222"/>
      <c r="H77" s="223"/>
      <c r="I77" s="187">
        <f t="shared" si="42"/>
        <v>0</v>
      </c>
      <c r="J77" s="15">
        <f>(IF(OR($B77=0,$C77=0,$D77=0,$E$2&gt;$ES$1),0,IF(OR($E77=0,$G77=0,$H77=0),0,MIN((VLOOKUP($D77,$A$234:$C$241,3,0))*(IF($D77=6,$H77,$G77))*((MIN((VLOOKUP($D77,$A$234:$E$241,5,0)),(IF($D77=6,$G77,$H77))))),MIN((VLOOKUP($D77,$A$234:$C$241,3,0)),($E77+$F77))*(IF($D77=6,$H77,((MIN((VLOOKUP($D77,$A$234:$E$241,5,0)),$H77)))))))))/IF(AND($D77=2,'ראשי-פרטים כלליים וריכוז הוצאות'!$D$66&lt;&gt;4),1.2,1)</f>
        <v>0</v>
      </c>
      <c r="K77" s="224"/>
      <c r="L77" s="225"/>
      <c r="M77" s="222"/>
      <c r="N77" s="226"/>
      <c r="O77" s="187">
        <f t="shared" si="43"/>
        <v>0</v>
      </c>
      <c r="P77" s="15">
        <f>+(IF(OR($B77=0,$C77=0,$D77=0,$K$2&gt;$ES$1),0,IF(OR($K77=0,$M77=0,$N77=0),0,MIN((VLOOKUP($D77,$A$234:$C$241,3,0))*(IF($D77=6,$N77,$M77))*((MIN((VLOOKUP($D77,$A$234:$E$241,5,0)),(IF($D77=6,$M77,$N77))))),MIN((VLOOKUP($D77,$A$234:$C$241,3,0)),($K77+$L77))*(IF($D77=6,$N77,((MIN((VLOOKUP($D77,$A$234:$E$241,5,0)),$N77)))))))))/IF(AND($D77=2,'ראשי-פרטים כלליים וריכוז הוצאות'!$D$66&lt;&gt;4),1.2,1)</f>
        <v>0</v>
      </c>
      <c r="Q77" s="227"/>
      <c r="R77" s="228"/>
      <c r="S77" s="222"/>
      <c r="T77" s="226"/>
      <c r="U77" s="187">
        <f t="shared" si="44"/>
        <v>0</v>
      </c>
      <c r="V77" s="15">
        <f>+(IF(OR($B77=0,$C77=0,$D77=0,$Q$2&gt;$ES$1),0,IF(OR(Q77=0,S77=0,T77=0),0,MIN((VLOOKUP($D77,$A$234:$C$241,3,0))*(IF($D77=6,T77,S77))*((MIN((VLOOKUP($D77,$A$234:$E$241,5,0)),(IF($D77=6,S77,T77))))),MIN((VLOOKUP($D77,$A$234:$C$241,3,0)),(Q77+R77))*(IF($D77=6,T77,((MIN((VLOOKUP($D77,$A$234:$E$241,5,0)),T77)))))))))/IF(AND($D77=2,'ראשי-פרטים כלליים וריכוז הוצאות'!$D$66&lt;&gt;4),1.2,1)</f>
        <v>0</v>
      </c>
      <c r="W77" s="220"/>
      <c r="X77" s="221"/>
      <c r="Y77" s="222"/>
      <c r="Z77" s="226"/>
      <c r="AA77" s="187">
        <f t="shared" si="45"/>
        <v>0</v>
      </c>
      <c r="AB77" s="15">
        <f>+(IF(OR($B77=0,$C77=0,$D77=0,$W$2&gt;$ES$1),0,IF(OR(W77=0,Y77=0,Z77=0),0,MIN((VLOOKUP($D77,$A$234:$C$241,3,0))*(IF($D77=6,Z77,Y77))*((MIN((VLOOKUP($D77,$A$234:$E$241,5,0)),(IF($D77=6,Y77,Z77))))),MIN((VLOOKUP($D77,$A$234:$C$241,3,0)),(W77+X77))*(IF($D77=6,Z77,((MIN((VLOOKUP($D77,$A$234:$E$241,5,0)),Z77)))))))))/IF(AND($D77=2,'ראשי-פרטים כלליים וריכוז הוצאות'!$D$66&lt;&gt;4),1.2,1)</f>
        <v>0</v>
      </c>
      <c r="AC77" s="224"/>
      <c r="AD77" s="225"/>
      <c r="AE77" s="222"/>
      <c r="AF77" s="226"/>
      <c r="AG77" s="187">
        <f t="shared" si="46"/>
        <v>0</v>
      </c>
      <c r="AH77" s="15">
        <f>+(IF(OR($B77=0,$C77=0,$D77=0,$AC$2&gt;$ES$1),0,IF(OR(AC77=0,AE77=0,AF77=0),0,MIN((VLOOKUP($D77,$A$234:$C$241,3,0))*(IF($D77=6,AF77,AE77))*((MIN((VLOOKUP($D77,$A$234:$E$241,5,0)),(IF($D77=6,AE77,AF77))))),MIN((VLOOKUP($D77,$A$234:$C$241,3,0)),(AC77+AD77))*(IF($D77=6,AF77,((MIN((VLOOKUP($D77,$A$234:$E$241,5,0)),AF77)))))))))/IF(AND($D77=2,'ראשי-פרטים כלליים וריכוז הוצאות'!$D$66&lt;&gt;4),1.2,1)</f>
        <v>0</v>
      </c>
      <c r="AI77" s="227"/>
      <c r="AJ77" s="228"/>
      <c r="AK77" s="222"/>
      <c r="AL77" s="226"/>
      <c r="AM77" s="187">
        <f t="shared" si="47"/>
        <v>0</v>
      </c>
      <c r="AN77" s="15">
        <f>+(IF(OR($B77=0,$C77=0,$D77=0,$AI$2&gt;$ES$1),0,IF(OR(AI77=0,AK77=0,AL77=0),0,MIN((VLOOKUP($D77,$A$234:$C$241,3,0))*(IF($D77=6,AL77,AK77))*((MIN((VLOOKUP($D77,$A$234:$E$241,5,0)),(IF($D77=6,AK77,AL77))))),MIN((VLOOKUP($D77,$A$234:$C$241,3,0)),(AI77+AJ77))*(IF($D77=6,AL77,((MIN((VLOOKUP($D77,$A$234:$E$241,5,0)),AL77)))))))))/IF(AND($D77=2,'ראשי-פרטים כלליים וריכוז הוצאות'!$D$66&lt;&gt;4),1.2,1)</f>
        <v>0</v>
      </c>
      <c r="AO77" s="220"/>
      <c r="AP77" s="221"/>
      <c r="AQ77" s="222"/>
      <c r="AR77" s="226"/>
      <c r="AS77" s="187">
        <f t="shared" si="48"/>
        <v>0</v>
      </c>
      <c r="AT77" s="15">
        <f>+(IF(OR($B77=0,$C77=0,$D77=0,$AO$2&gt;$ES$1),0,IF(OR(AO77=0,AQ77=0,AR77=0),0,MIN((VLOOKUP($D77,$A$234:$C$241,3,0))*(IF($D77=6,AR77,AQ77))*((MIN((VLOOKUP($D77,$A$234:$E$241,5,0)),(IF($D77=6,AQ77,AR77))))),MIN((VLOOKUP($D77,$A$234:$C$241,3,0)),(AO77+AP77))*(IF($D77=6,AR77,((MIN((VLOOKUP($D77,$A$234:$E$241,5,0)),AR77)))))))))/IF(AND($D77=2,'ראשי-פרטים כלליים וריכוז הוצאות'!$D$66&lt;&gt;4),1.2,1)</f>
        <v>0</v>
      </c>
      <c r="AU77" s="224"/>
      <c r="AV77" s="225"/>
      <c r="AW77" s="222"/>
      <c r="AX77" s="226"/>
      <c r="AY77" s="187">
        <f t="shared" si="49"/>
        <v>0</v>
      </c>
      <c r="AZ77" s="15">
        <f>+(IF(OR($B77=0,$C77=0,$D77=0,$AU$2&gt;$ES$1),0,IF(OR(AU77=0,AW77=0,AX77=0),0,MIN((VLOOKUP($D77,$A$234:$C$241,3,0))*(IF($D77=6,AX77,AW77))*((MIN((VLOOKUP($D77,$A$234:$E$241,5,0)),(IF($D77=6,AW77,AX77))))),MIN((VLOOKUP($D77,$A$234:$C$241,3,0)),(AU77+AV77))*(IF($D77=6,AX77,((MIN((VLOOKUP($D77,$A$234:$E$241,5,0)),AX77)))))))))/IF(AND($D77=2,'ראשי-פרטים כלליים וריכוז הוצאות'!$D$66&lt;&gt;4),1.2,1)</f>
        <v>0</v>
      </c>
      <c r="BA77" s="227"/>
      <c r="BB77" s="228"/>
      <c r="BC77" s="222"/>
      <c r="BD77" s="226"/>
      <c r="BE77" s="187">
        <f t="shared" si="50"/>
        <v>0</v>
      </c>
      <c r="BF77" s="15">
        <f>+(IF(OR($B77=0,$C77=0,$D77=0,$BA$2&gt;$ES$1),0,IF(OR(BA77=0,BC77=0,BD77=0),0,MIN((VLOOKUP($D77,$A$234:$C$241,3,0))*(IF($D77=6,BD77,BC77))*((MIN((VLOOKUP($D77,$A$234:$E$241,5,0)),(IF($D77=6,BC77,BD77))))),MIN((VLOOKUP($D77,$A$234:$C$241,3,0)),(BA77+BB77))*(IF($D77=6,BD77,((MIN((VLOOKUP($D77,$A$234:$E$241,5,0)),BD77)))))))))/IF(AND($D77=2,'ראשי-פרטים כלליים וריכוז הוצאות'!$D$66&lt;&gt;4),1.2,1)</f>
        <v>0</v>
      </c>
      <c r="BG77" s="227"/>
      <c r="BH77" s="228"/>
      <c r="BI77" s="222"/>
      <c r="BJ77" s="226"/>
      <c r="BK77" s="187">
        <f t="shared" si="51"/>
        <v>0</v>
      </c>
      <c r="BL77" s="15">
        <f>+(IF(OR($B77=0,$C77=0,$D77=0,$BG$2&gt;$ES$1),0,IF(OR(BG77=0,BI77=0,BJ77=0),0,MIN((VLOOKUP($D77,$A$234:$C$241,3,0))*(IF($D77=6,BJ77,BI77))*((MIN((VLOOKUP($D77,$A$234:$E$241,5,0)),(IF($D77=6,BI77,BJ77))))),MIN((VLOOKUP($D77,$A$234:$C$241,3,0)),(BG77+BH77))*(IF($D77=6,BJ77,((MIN((VLOOKUP($D77,$A$234:$E$241,5,0)),BJ77)))))))))/IF(AND($D77=2,'ראשי-פרטים כלליים וריכוז הוצאות'!$D$66&lt;&gt;4),1.2,1)</f>
        <v>0</v>
      </c>
      <c r="BM77" s="227"/>
      <c r="BN77" s="228"/>
      <c r="BO77" s="222"/>
      <c r="BP77" s="226"/>
      <c r="BQ77" s="187">
        <f t="shared" si="52"/>
        <v>0</v>
      </c>
      <c r="BR77" s="15">
        <f>+(IF(OR($B77=0,$C77=0,$D77=0,$BM$2&gt;$ES$1),0,IF(OR(BM77=0,BO77=0,BP77=0),0,MIN((VLOOKUP($D77,$A$234:$C$241,3,0))*(IF($D77=6,BP77,BO77))*((MIN((VLOOKUP($D77,$A$234:$E$241,5,0)),(IF($D77=6,BO77,BP77))))),MIN((VLOOKUP($D77,$A$234:$C$241,3,0)),(BM77+BN77))*(IF($D77=6,BP77,((MIN((VLOOKUP($D77,$A$234:$E$241,5,0)),BP77)))))))))/IF(AND($D77=2,'ראשי-פרטים כלליים וריכוז הוצאות'!$D$66&lt;&gt;4),1.2,1)</f>
        <v>0</v>
      </c>
      <c r="BS77" s="227"/>
      <c r="BT77" s="228"/>
      <c r="BU77" s="222"/>
      <c r="BV77" s="226"/>
      <c r="BW77" s="187">
        <f t="shared" si="53"/>
        <v>0</v>
      </c>
      <c r="BX77" s="15">
        <f>+(IF(OR($B77=0,$C77=0,$D77=0,$BS$2&gt;$ES$1),0,IF(OR(BS77=0,BU77=0,BV77=0),0,MIN((VLOOKUP($D77,$A$234:$C$241,3,0))*(IF($D77=6,BV77,BU77))*((MIN((VLOOKUP($D77,$A$234:$E$241,5,0)),(IF($D77=6,BU77,BV77))))),MIN((VLOOKUP($D77,$A$234:$C$241,3,0)),(BS77+BT77))*(IF($D77=6,BV77,((MIN((VLOOKUP($D77,$A$234:$E$241,5,0)),BV77)))))))))/IF(AND($D77=2,'ראשי-פרטים כלליים וריכוז הוצאות'!$D$66&lt;&gt;4),1.2,1)</f>
        <v>0</v>
      </c>
      <c r="BY77" s="227"/>
      <c r="BZ77" s="228"/>
      <c r="CA77" s="222"/>
      <c r="CB77" s="226"/>
      <c r="CC77" s="187">
        <f t="shared" si="54"/>
        <v>0</v>
      </c>
      <c r="CD77" s="15">
        <f>+(IF(OR($B77=0,$C77=0,$D77=0,$BY$2&gt;$ES$1),0,IF(OR(BY77=0,CA77=0,CB77=0),0,MIN((VLOOKUP($D77,$A$234:$C$241,3,0))*(IF($D77=6,CB77,CA77))*((MIN((VLOOKUP($D77,$A$234:$E$241,5,0)),(IF($D77=6,CA77,CB77))))),MIN((VLOOKUP($D77,$A$234:$C$241,3,0)),(BY77+BZ77))*(IF($D77=6,CB77,((MIN((VLOOKUP($D77,$A$234:$E$241,5,0)),CB77)))))))))/IF(AND($D77=2,'ראשי-פרטים כלליים וריכוז הוצאות'!$D$66&lt;&gt;4),1.2,1)</f>
        <v>0</v>
      </c>
      <c r="CE77" s="227"/>
      <c r="CF77" s="228"/>
      <c r="CG77" s="222"/>
      <c r="CH77" s="226"/>
      <c r="CI77" s="187">
        <f t="shared" si="55"/>
        <v>0</v>
      </c>
      <c r="CJ77" s="15">
        <f>+(IF(OR($B77=0,$C77=0,$D77=0,$CE$2&gt;$ES$1),0,IF(OR(CE77=0,CG77=0,CH77=0),0,MIN((VLOOKUP($D77,$A$234:$C$241,3,0))*(IF($D77=6,CH77,CG77))*((MIN((VLOOKUP($D77,$A$234:$E$241,5,0)),(IF($D77=6,CG77,CH77))))),MIN((VLOOKUP($D77,$A$234:$C$241,3,0)),(CE77+CF77))*(IF($D77=6,CH77,((MIN((VLOOKUP($D77,$A$234:$E$241,5,0)),CH77)))))))))/IF(AND($D77=2,'ראשי-פרטים כלליים וריכוז הוצאות'!$D$66&lt;&gt;4),1.2,1)</f>
        <v>0</v>
      </c>
      <c r="CK77" s="227"/>
      <c r="CL77" s="228"/>
      <c r="CM77" s="222"/>
      <c r="CN77" s="226"/>
      <c r="CO77" s="187">
        <f t="shared" si="56"/>
        <v>0</v>
      </c>
      <c r="CP77" s="15">
        <f>+(IF(OR($B77=0,$C77=0,$D77=0,$CK$2&gt;$ES$1),0,IF(OR(CK77=0,CM77=0,CN77=0),0,MIN((VLOOKUP($D77,$A$234:$C$241,3,0))*(IF($D77=6,CN77,CM77))*((MIN((VLOOKUP($D77,$A$234:$E$241,5,0)),(IF($D77=6,CM77,CN77))))),MIN((VLOOKUP($D77,$A$234:$C$241,3,0)),(CK77+CL77))*(IF($D77=6,CN77,((MIN((VLOOKUP($D77,$A$234:$E$241,5,0)),CN77)))))))))/IF(AND($D77=2,'ראשי-פרטים כלליים וריכוז הוצאות'!$D$66&lt;&gt;4),1.2,1)</f>
        <v>0</v>
      </c>
      <c r="CQ77" s="227"/>
      <c r="CR77" s="228"/>
      <c r="CS77" s="222"/>
      <c r="CT77" s="226"/>
      <c r="CU77" s="187">
        <f t="shared" si="57"/>
        <v>0</v>
      </c>
      <c r="CV77" s="15">
        <f>+(IF(OR($B77=0,$C77=0,$D77=0,$CQ$2&gt;$ES$1),0,IF(OR(CQ77=0,CS77=0,CT77=0),0,MIN((VLOOKUP($D77,$A$234:$C$241,3,0))*(IF($D77=6,CT77,CS77))*((MIN((VLOOKUP($D77,$A$234:$E$241,5,0)),(IF($D77=6,CS77,CT77))))),MIN((VLOOKUP($D77,$A$234:$C$241,3,0)),(CQ77+CR77))*(IF($D77=6,CT77,((MIN((VLOOKUP($D77,$A$234:$E$241,5,0)),CT77)))))))))/IF(AND($D77=2,'ראשי-פרטים כלליים וריכוז הוצאות'!$D$66&lt;&gt;4),1.2,1)</f>
        <v>0</v>
      </c>
      <c r="CW77" s="227"/>
      <c r="CX77" s="228"/>
      <c r="CY77" s="222"/>
      <c r="CZ77" s="226"/>
      <c r="DA77" s="187">
        <f t="shared" si="58"/>
        <v>0</v>
      </c>
      <c r="DB77" s="15">
        <f>+(IF(OR($B77=0,$C77=0,$D77=0,$CW$2&gt;$ES$1),0,IF(OR(CW77=0,CY77=0,CZ77=0),0,MIN((VLOOKUP($D77,$A$234:$C$241,3,0))*(IF($D77=6,CZ77,CY77))*((MIN((VLOOKUP($D77,$A$234:$E$241,5,0)),(IF($D77=6,CY77,CZ77))))),MIN((VLOOKUP($D77,$A$234:$C$241,3,0)),(CW77+CX77))*(IF($D77=6,CZ77,((MIN((VLOOKUP($D77,$A$234:$E$241,5,0)),CZ77)))))))))/IF(AND($D77=2,'ראשי-פרטים כלליים וריכוז הוצאות'!$D$66&lt;&gt;4),1.2,1)</f>
        <v>0</v>
      </c>
      <c r="DC77" s="227"/>
      <c r="DD77" s="228"/>
      <c r="DE77" s="222"/>
      <c r="DF77" s="226"/>
      <c r="DG77" s="187">
        <f t="shared" si="59"/>
        <v>0</v>
      </c>
      <c r="DH77" s="15">
        <f>+(IF(OR($B77=0,$C77=0,$D77=0,$DC$2&gt;$ES$1),0,IF(OR(DC77=0,DE77=0,DF77=0),0,MIN((VLOOKUP($D77,$A$234:$C$241,3,0))*(IF($D77=6,DF77,DE77))*((MIN((VLOOKUP($D77,$A$234:$E$241,5,0)),(IF($D77=6,DE77,DF77))))),MIN((VLOOKUP($D77,$A$234:$C$241,3,0)),(DC77+DD77))*(IF($D77=6,DF77,((MIN((VLOOKUP($D77,$A$234:$E$241,5,0)),DF77)))))))))/IF(AND($D77=2,'ראשי-פרטים כלליים וריכוז הוצאות'!$D$66&lt;&gt;4),1.2,1)</f>
        <v>0</v>
      </c>
      <c r="DI77" s="227"/>
      <c r="DJ77" s="228"/>
      <c r="DK77" s="222"/>
      <c r="DL77" s="226"/>
      <c r="DM77" s="187">
        <f t="shared" si="60"/>
        <v>0</v>
      </c>
      <c r="DN77" s="15">
        <f>+(IF(OR($B77=0,$C77=0,$D77=0,$DC$2&gt;$ES$1),0,IF(OR(DI77=0,DK77=0,DL77=0),0,MIN((VLOOKUP($D77,$A$234:$C$241,3,0))*(IF($D77=6,DL77,DK77))*((MIN((VLOOKUP($D77,$A$234:$E$241,5,0)),(IF($D77=6,DK77,DL77))))),MIN((VLOOKUP($D77,$A$234:$C$241,3,0)),(DI77+DJ77))*(IF($D77=6,DL77,((MIN((VLOOKUP($D77,$A$234:$E$241,5,0)),DL77)))))))))/IF(AND($D77=2,'ראשי-פרטים כלליים וריכוז הוצאות'!$D$66&lt;&gt;4),1.2,1)</f>
        <v>0</v>
      </c>
      <c r="DO77" s="227"/>
      <c r="DP77" s="228"/>
      <c r="DQ77" s="222"/>
      <c r="DR77" s="226"/>
      <c r="DS77" s="187">
        <f t="shared" si="61"/>
        <v>0</v>
      </c>
      <c r="DT77" s="15">
        <f>+(IF(OR($B77=0,$C77=0,$D77=0,$DC$2&gt;$ES$1),0,IF(OR(DO77=0,DQ77=0,DR77=0),0,MIN((VLOOKUP($D77,$A$234:$C$241,3,0))*(IF($D77=6,DR77,DQ77))*((MIN((VLOOKUP($D77,$A$234:$E$241,5,0)),(IF($D77=6,DQ77,DR77))))),MIN((VLOOKUP($D77,$A$234:$C$241,3,0)),(DO77+DP77))*(IF($D77=6,DR77,((MIN((VLOOKUP($D77,$A$234:$E$241,5,0)),DR77)))))))))/IF(AND($D77=2,'ראשי-פרטים כלליים וריכוז הוצאות'!$D$66&lt;&gt;4),1.2,1)</f>
        <v>0</v>
      </c>
      <c r="DU77" s="227"/>
      <c r="DV77" s="228"/>
      <c r="DW77" s="222"/>
      <c r="DX77" s="226"/>
      <c r="DY77" s="187">
        <f t="shared" si="62"/>
        <v>0</v>
      </c>
      <c r="DZ77" s="15">
        <f>+(IF(OR($B77=0,$C77=0,$D77=0,$DC$2&gt;$ES$1),0,IF(OR(DU77=0,DW77=0,DX77=0),0,MIN((VLOOKUP($D77,$A$234:$C$241,3,0))*(IF($D77=6,DX77,DW77))*((MIN((VLOOKUP($D77,$A$234:$E$241,5,0)),(IF($D77=6,DW77,DX77))))),MIN((VLOOKUP($D77,$A$234:$C$241,3,0)),(DU77+DV77))*(IF($D77=6,DX77,((MIN((VLOOKUP($D77,$A$234:$E$241,5,0)),DX77)))))))))/IF(AND($D77=2,'ראשי-פרטים כלליים וריכוז הוצאות'!$D$66&lt;&gt;4),1.2,1)</f>
        <v>0</v>
      </c>
      <c r="EA77" s="227"/>
      <c r="EB77" s="228"/>
      <c r="EC77" s="222"/>
      <c r="ED77" s="226"/>
      <c r="EE77" s="187">
        <f t="shared" si="63"/>
        <v>0</v>
      </c>
      <c r="EF77" s="15">
        <f>+(IF(OR($B77=0,$C77=0,$D77=0,$DC$2&gt;$ES$1),0,IF(OR(EA77=0,EC77=0,ED77=0),0,MIN((VLOOKUP($D77,$A$234:$C$241,3,0))*(IF($D77=6,ED77,EC77))*((MIN((VLOOKUP($D77,$A$234:$E$241,5,0)),(IF($D77=6,EC77,ED77))))),MIN((VLOOKUP($D77,$A$234:$C$241,3,0)),(EA77+EB77))*(IF($D77=6,ED77,((MIN((VLOOKUP($D77,$A$234:$E$241,5,0)),ED77)))))))))/IF(AND($D77=2,'ראשי-פרטים כלליים וריכוז הוצאות'!$D$66&lt;&gt;4),1.2,1)</f>
        <v>0</v>
      </c>
      <c r="EG77" s="227"/>
      <c r="EH77" s="228"/>
      <c r="EI77" s="222"/>
      <c r="EJ77" s="226"/>
      <c r="EK77" s="187">
        <f t="shared" si="64"/>
        <v>0</v>
      </c>
      <c r="EL77" s="15">
        <f>+(IF(OR($B77=0,$C77=0,$D77=0,$DC$2&gt;$ES$1),0,IF(OR(EG77=0,EI77=0,EJ77=0),0,MIN((VLOOKUP($D77,$A$234:$C$241,3,0))*(IF($D77=6,EJ77,EI77))*((MIN((VLOOKUP($D77,$A$234:$E$241,5,0)),(IF($D77=6,EI77,EJ77))))),MIN((VLOOKUP($D77,$A$234:$C$241,3,0)),(EG77+EH77))*(IF($D77=6,EJ77,((MIN((VLOOKUP($D77,$A$234:$E$241,5,0)),EJ77)))))))))/IF(AND($D77=2,'ראשי-פרטים כלליים וריכוז הוצאות'!$D$66&lt;&gt;4),1.2,1)</f>
        <v>0</v>
      </c>
      <c r="EM77" s="227"/>
      <c r="EN77" s="228"/>
      <c r="EO77" s="222"/>
      <c r="EP77" s="226"/>
      <c r="EQ77" s="187">
        <f t="shared" si="65"/>
        <v>0</v>
      </c>
      <c r="ER77" s="15">
        <f>+(IF(OR($B77=0,$C77=0,$D77=0,$DC$2&gt;$ES$1),0,IF(OR(EM77=0,EO77=0,EP77=0),0,MIN((VLOOKUP($D77,$A$234:$C$241,3,0))*(IF($D77=6,EP77,EO77))*((MIN((VLOOKUP($D77,$A$234:$E$241,5,0)),(IF($D77=6,EO77,EP77))))),MIN((VLOOKUP($D77,$A$234:$C$241,3,0)),(EM77+EN77))*(IF($D77=6,EP77,((MIN((VLOOKUP($D77,$A$234:$E$241,5,0)),EP77)))))))))/IF(AND($D77=2,'ראשי-פרטים כלליים וריכוז הוצאות'!$D$66&lt;&gt;4),1.2,1)</f>
        <v>0</v>
      </c>
      <c r="ES77" s="62">
        <f t="shared" si="66"/>
        <v>0</v>
      </c>
      <c r="ET77" s="183">
        <f t="shared" si="67"/>
        <v>9.9999999999999995E-7</v>
      </c>
      <c r="EU77" s="184">
        <f t="shared" si="68"/>
        <v>0</v>
      </c>
      <c r="EV77" s="62">
        <f t="shared" si="69"/>
        <v>0</v>
      </c>
      <c r="EW77" s="62">
        <v>0</v>
      </c>
      <c r="EX77" s="15">
        <f t="shared" si="70"/>
        <v>0</v>
      </c>
      <c r="EY77" s="219"/>
      <c r="EZ77" s="62">
        <f>MIN(EX77+EY77*ET77*ES77/$FA$1/IF(AND($D77=2,'ראשי-פרטים כלליים וריכוז הוצאות'!$D$66&lt;&gt;4),1.2,1),IF($D77&gt;0,VLOOKUP($D77,$A$234:$C$241,3,0)*12*EU77,0))</f>
        <v>0</v>
      </c>
      <c r="FA77" s="229"/>
      <c r="FB77" s="293">
        <f t="shared" si="71"/>
        <v>0</v>
      </c>
      <c r="FC77" s="298"/>
      <c r="FD77" s="133"/>
      <c r="FE77" s="133"/>
      <c r="FF77" s="299"/>
      <c r="FG77" s="299"/>
      <c r="FH77" s="133"/>
      <c r="FI77" s="274">
        <f t="shared" si="72"/>
        <v>0</v>
      </c>
      <c r="FJ77" s="274">
        <f t="shared" si="73"/>
        <v>0</v>
      </c>
      <c r="FK77" s="297" t="str">
        <f t="shared" si="74"/>
        <v/>
      </c>
    </row>
    <row r="78" spans="1:167" s="6" customFormat="1" ht="24" hidden="1" customHeight="1" x14ac:dyDescent="0.2">
      <c r="A78" s="112">
        <v>75</v>
      </c>
      <c r="B78" s="229"/>
      <c r="C78" s="229"/>
      <c r="D78" s="230"/>
      <c r="E78" s="220"/>
      <c r="F78" s="221"/>
      <c r="G78" s="222"/>
      <c r="H78" s="223"/>
      <c r="I78" s="187">
        <f t="shared" si="42"/>
        <v>0</v>
      </c>
      <c r="J78" s="15">
        <f>(IF(OR($B78=0,$C78=0,$D78=0,$E$2&gt;$ES$1),0,IF(OR($E78=0,$G78=0,$H78=0),0,MIN((VLOOKUP($D78,$A$234:$C$241,3,0))*(IF($D78=6,$H78,$G78))*((MIN((VLOOKUP($D78,$A$234:$E$241,5,0)),(IF($D78=6,$G78,$H78))))),MIN((VLOOKUP($D78,$A$234:$C$241,3,0)),($E78+$F78))*(IF($D78=6,$H78,((MIN((VLOOKUP($D78,$A$234:$E$241,5,0)),$H78)))))))))/IF(AND($D78=2,'ראשי-פרטים כלליים וריכוז הוצאות'!$D$66&lt;&gt;4),1.2,1)</f>
        <v>0</v>
      </c>
      <c r="K78" s="224"/>
      <c r="L78" s="225"/>
      <c r="M78" s="222"/>
      <c r="N78" s="226"/>
      <c r="O78" s="187">
        <f t="shared" si="43"/>
        <v>0</v>
      </c>
      <c r="P78" s="15">
        <f>+(IF(OR($B78=0,$C78=0,$D78=0,$K$2&gt;$ES$1),0,IF(OR($K78=0,$M78=0,$N78=0),0,MIN((VLOOKUP($D78,$A$234:$C$241,3,0))*(IF($D78=6,$N78,$M78))*((MIN((VLOOKUP($D78,$A$234:$E$241,5,0)),(IF($D78=6,$M78,$N78))))),MIN((VLOOKUP($D78,$A$234:$C$241,3,0)),($K78+$L78))*(IF($D78=6,$N78,((MIN((VLOOKUP($D78,$A$234:$E$241,5,0)),$N78)))))))))/IF(AND($D78=2,'ראשי-פרטים כלליים וריכוז הוצאות'!$D$66&lt;&gt;4),1.2,1)</f>
        <v>0</v>
      </c>
      <c r="Q78" s="227"/>
      <c r="R78" s="228"/>
      <c r="S78" s="222"/>
      <c r="T78" s="226"/>
      <c r="U78" s="187">
        <f t="shared" si="44"/>
        <v>0</v>
      </c>
      <c r="V78" s="15">
        <f>+(IF(OR($B78=0,$C78=0,$D78=0,$Q$2&gt;$ES$1),0,IF(OR(Q78=0,S78=0,T78=0),0,MIN((VLOOKUP($D78,$A$234:$C$241,3,0))*(IF($D78=6,T78,S78))*((MIN((VLOOKUP($D78,$A$234:$E$241,5,0)),(IF($D78=6,S78,T78))))),MIN((VLOOKUP($D78,$A$234:$C$241,3,0)),(Q78+R78))*(IF($D78=6,T78,((MIN((VLOOKUP($D78,$A$234:$E$241,5,0)),T78)))))))))/IF(AND($D78=2,'ראשי-פרטים כלליים וריכוז הוצאות'!$D$66&lt;&gt;4),1.2,1)</f>
        <v>0</v>
      </c>
      <c r="W78" s="220"/>
      <c r="X78" s="221"/>
      <c r="Y78" s="222"/>
      <c r="Z78" s="226"/>
      <c r="AA78" s="187">
        <f t="shared" si="45"/>
        <v>0</v>
      </c>
      <c r="AB78" s="15">
        <f>+(IF(OR($B78=0,$C78=0,$D78=0,$W$2&gt;$ES$1),0,IF(OR(W78=0,Y78=0,Z78=0),0,MIN((VLOOKUP($D78,$A$234:$C$241,3,0))*(IF($D78=6,Z78,Y78))*((MIN((VLOOKUP($D78,$A$234:$E$241,5,0)),(IF($D78=6,Y78,Z78))))),MIN((VLOOKUP($D78,$A$234:$C$241,3,0)),(W78+X78))*(IF($D78=6,Z78,((MIN((VLOOKUP($D78,$A$234:$E$241,5,0)),Z78)))))))))/IF(AND($D78=2,'ראשי-פרטים כלליים וריכוז הוצאות'!$D$66&lt;&gt;4),1.2,1)</f>
        <v>0</v>
      </c>
      <c r="AC78" s="224"/>
      <c r="AD78" s="225"/>
      <c r="AE78" s="222"/>
      <c r="AF78" s="226"/>
      <c r="AG78" s="187">
        <f t="shared" si="46"/>
        <v>0</v>
      </c>
      <c r="AH78" s="15">
        <f>+(IF(OR($B78=0,$C78=0,$D78=0,$AC$2&gt;$ES$1),0,IF(OR(AC78=0,AE78=0,AF78=0),0,MIN((VLOOKUP($D78,$A$234:$C$241,3,0))*(IF($D78=6,AF78,AE78))*((MIN((VLOOKUP($D78,$A$234:$E$241,5,0)),(IF($D78=6,AE78,AF78))))),MIN((VLOOKUP($D78,$A$234:$C$241,3,0)),(AC78+AD78))*(IF($D78=6,AF78,((MIN((VLOOKUP($D78,$A$234:$E$241,5,0)),AF78)))))))))/IF(AND($D78=2,'ראשי-פרטים כלליים וריכוז הוצאות'!$D$66&lt;&gt;4),1.2,1)</f>
        <v>0</v>
      </c>
      <c r="AI78" s="227"/>
      <c r="AJ78" s="228"/>
      <c r="AK78" s="222"/>
      <c r="AL78" s="226"/>
      <c r="AM78" s="187">
        <f t="shared" si="47"/>
        <v>0</v>
      </c>
      <c r="AN78" s="15">
        <f>+(IF(OR($B78=0,$C78=0,$D78=0,$AI$2&gt;$ES$1),0,IF(OR(AI78=0,AK78=0,AL78=0),0,MIN((VLOOKUP($D78,$A$234:$C$241,3,0))*(IF($D78=6,AL78,AK78))*((MIN((VLOOKUP($D78,$A$234:$E$241,5,0)),(IF($D78=6,AK78,AL78))))),MIN((VLOOKUP($D78,$A$234:$C$241,3,0)),(AI78+AJ78))*(IF($D78=6,AL78,((MIN((VLOOKUP($D78,$A$234:$E$241,5,0)),AL78)))))))))/IF(AND($D78=2,'ראשי-פרטים כלליים וריכוז הוצאות'!$D$66&lt;&gt;4),1.2,1)</f>
        <v>0</v>
      </c>
      <c r="AO78" s="220"/>
      <c r="AP78" s="221"/>
      <c r="AQ78" s="222"/>
      <c r="AR78" s="226"/>
      <c r="AS78" s="187">
        <f t="shared" si="48"/>
        <v>0</v>
      </c>
      <c r="AT78" s="15">
        <f>+(IF(OR($B78=0,$C78=0,$D78=0,$AO$2&gt;$ES$1),0,IF(OR(AO78=0,AQ78=0,AR78=0),0,MIN((VLOOKUP($D78,$A$234:$C$241,3,0))*(IF($D78=6,AR78,AQ78))*((MIN((VLOOKUP($D78,$A$234:$E$241,5,0)),(IF($D78=6,AQ78,AR78))))),MIN((VLOOKUP($D78,$A$234:$C$241,3,0)),(AO78+AP78))*(IF($D78=6,AR78,((MIN((VLOOKUP($D78,$A$234:$E$241,5,0)),AR78)))))))))/IF(AND($D78=2,'ראשי-פרטים כלליים וריכוז הוצאות'!$D$66&lt;&gt;4),1.2,1)</f>
        <v>0</v>
      </c>
      <c r="AU78" s="224"/>
      <c r="AV78" s="225"/>
      <c r="AW78" s="222"/>
      <c r="AX78" s="226"/>
      <c r="AY78" s="187">
        <f t="shared" si="49"/>
        <v>0</v>
      </c>
      <c r="AZ78" s="15">
        <f>+(IF(OR($B78=0,$C78=0,$D78=0,$AU$2&gt;$ES$1),0,IF(OR(AU78=0,AW78=0,AX78=0),0,MIN((VLOOKUP($D78,$A$234:$C$241,3,0))*(IF($D78=6,AX78,AW78))*((MIN((VLOOKUP($D78,$A$234:$E$241,5,0)),(IF($D78=6,AW78,AX78))))),MIN((VLOOKUP($D78,$A$234:$C$241,3,0)),(AU78+AV78))*(IF($D78=6,AX78,((MIN((VLOOKUP($D78,$A$234:$E$241,5,0)),AX78)))))))))/IF(AND($D78=2,'ראשי-פרטים כלליים וריכוז הוצאות'!$D$66&lt;&gt;4),1.2,1)</f>
        <v>0</v>
      </c>
      <c r="BA78" s="227"/>
      <c r="BB78" s="228"/>
      <c r="BC78" s="222"/>
      <c r="BD78" s="226"/>
      <c r="BE78" s="187">
        <f t="shared" si="50"/>
        <v>0</v>
      </c>
      <c r="BF78" s="15">
        <f>+(IF(OR($B78=0,$C78=0,$D78=0,$BA$2&gt;$ES$1),0,IF(OR(BA78=0,BC78=0,BD78=0),0,MIN((VLOOKUP($D78,$A$234:$C$241,3,0))*(IF($D78=6,BD78,BC78))*((MIN((VLOOKUP($D78,$A$234:$E$241,5,0)),(IF($D78=6,BC78,BD78))))),MIN((VLOOKUP($D78,$A$234:$C$241,3,0)),(BA78+BB78))*(IF($D78=6,BD78,((MIN((VLOOKUP($D78,$A$234:$E$241,5,0)),BD78)))))))))/IF(AND($D78=2,'ראשי-פרטים כלליים וריכוז הוצאות'!$D$66&lt;&gt;4),1.2,1)</f>
        <v>0</v>
      </c>
      <c r="BG78" s="227"/>
      <c r="BH78" s="228"/>
      <c r="BI78" s="222"/>
      <c r="BJ78" s="226"/>
      <c r="BK78" s="187">
        <f t="shared" si="51"/>
        <v>0</v>
      </c>
      <c r="BL78" s="15">
        <f>+(IF(OR($B78=0,$C78=0,$D78=0,$BG$2&gt;$ES$1),0,IF(OR(BG78=0,BI78=0,BJ78=0),0,MIN((VLOOKUP($D78,$A$234:$C$241,3,0))*(IF($D78=6,BJ78,BI78))*((MIN((VLOOKUP($D78,$A$234:$E$241,5,0)),(IF($D78=6,BI78,BJ78))))),MIN((VLOOKUP($D78,$A$234:$C$241,3,0)),(BG78+BH78))*(IF($D78=6,BJ78,((MIN((VLOOKUP($D78,$A$234:$E$241,5,0)),BJ78)))))))))/IF(AND($D78=2,'ראשי-פרטים כלליים וריכוז הוצאות'!$D$66&lt;&gt;4),1.2,1)</f>
        <v>0</v>
      </c>
      <c r="BM78" s="227"/>
      <c r="BN78" s="228"/>
      <c r="BO78" s="222"/>
      <c r="BP78" s="226"/>
      <c r="BQ78" s="187">
        <f t="shared" si="52"/>
        <v>0</v>
      </c>
      <c r="BR78" s="15">
        <f>+(IF(OR($B78=0,$C78=0,$D78=0,$BM$2&gt;$ES$1),0,IF(OR(BM78=0,BO78=0,BP78=0),0,MIN((VLOOKUP($D78,$A$234:$C$241,3,0))*(IF($D78=6,BP78,BO78))*((MIN((VLOOKUP($D78,$A$234:$E$241,5,0)),(IF($D78=6,BO78,BP78))))),MIN((VLOOKUP($D78,$A$234:$C$241,3,0)),(BM78+BN78))*(IF($D78=6,BP78,((MIN((VLOOKUP($D78,$A$234:$E$241,5,0)),BP78)))))))))/IF(AND($D78=2,'ראשי-פרטים כלליים וריכוז הוצאות'!$D$66&lt;&gt;4),1.2,1)</f>
        <v>0</v>
      </c>
      <c r="BS78" s="227"/>
      <c r="BT78" s="228"/>
      <c r="BU78" s="222"/>
      <c r="BV78" s="226"/>
      <c r="BW78" s="187">
        <f t="shared" si="53"/>
        <v>0</v>
      </c>
      <c r="BX78" s="15">
        <f>+(IF(OR($B78=0,$C78=0,$D78=0,$BS$2&gt;$ES$1),0,IF(OR(BS78=0,BU78=0,BV78=0),0,MIN((VLOOKUP($D78,$A$234:$C$241,3,0))*(IF($D78=6,BV78,BU78))*((MIN((VLOOKUP($D78,$A$234:$E$241,5,0)),(IF($D78=6,BU78,BV78))))),MIN((VLOOKUP($D78,$A$234:$C$241,3,0)),(BS78+BT78))*(IF($D78=6,BV78,((MIN((VLOOKUP($D78,$A$234:$E$241,5,0)),BV78)))))))))/IF(AND($D78=2,'ראשי-פרטים כלליים וריכוז הוצאות'!$D$66&lt;&gt;4),1.2,1)</f>
        <v>0</v>
      </c>
      <c r="BY78" s="227"/>
      <c r="BZ78" s="228"/>
      <c r="CA78" s="222"/>
      <c r="CB78" s="226"/>
      <c r="CC78" s="187">
        <f t="shared" si="54"/>
        <v>0</v>
      </c>
      <c r="CD78" s="15">
        <f>+(IF(OR($B78=0,$C78=0,$D78=0,$BY$2&gt;$ES$1),0,IF(OR(BY78=0,CA78=0,CB78=0),0,MIN((VLOOKUP($D78,$A$234:$C$241,3,0))*(IF($D78=6,CB78,CA78))*((MIN((VLOOKUP($D78,$A$234:$E$241,5,0)),(IF($D78=6,CA78,CB78))))),MIN((VLOOKUP($D78,$A$234:$C$241,3,0)),(BY78+BZ78))*(IF($D78=6,CB78,((MIN((VLOOKUP($D78,$A$234:$E$241,5,0)),CB78)))))))))/IF(AND($D78=2,'ראשי-פרטים כלליים וריכוז הוצאות'!$D$66&lt;&gt;4),1.2,1)</f>
        <v>0</v>
      </c>
      <c r="CE78" s="227"/>
      <c r="CF78" s="228"/>
      <c r="CG78" s="222"/>
      <c r="CH78" s="226"/>
      <c r="CI78" s="187">
        <f t="shared" si="55"/>
        <v>0</v>
      </c>
      <c r="CJ78" s="15">
        <f>+(IF(OR($B78=0,$C78=0,$D78=0,$CE$2&gt;$ES$1),0,IF(OR(CE78=0,CG78=0,CH78=0),0,MIN((VLOOKUP($D78,$A$234:$C$241,3,0))*(IF($D78=6,CH78,CG78))*((MIN((VLOOKUP($D78,$A$234:$E$241,5,0)),(IF($D78=6,CG78,CH78))))),MIN((VLOOKUP($D78,$A$234:$C$241,3,0)),(CE78+CF78))*(IF($D78=6,CH78,((MIN((VLOOKUP($D78,$A$234:$E$241,5,0)),CH78)))))))))/IF(AND($D78=2,'ראשי-פרטים כלליים וריכוז הוצאות'!$D$66&lt;&gt;4),1.2,1)</f>
        <v>0</v>
      </c>
      <c r="CK78" s="227"/>
      <c r="CL78" s="228"/>
      <c r="CM78" s="222"/>
      <c r="CN78" s="226"/>
      <c r="CO78" s="187">
        <f t="shared" si="56"/>
        <v>0</v>
      </c>
      <c r="CP78" s="15">
        <f>+(IF(OR($B78=0,$C78=0,$D78=0,$CK$2&gt;$ES$1),0,IF(OR(CK78=0,CM78=0,CN78=0),0,MIN((VLOOKUP($D78,$A$234:$C$241,3,0))*(IF($D78=6,CN78,CM78))*((MIN((VLOOKUP($D78,$A$234:$E$241,5,0)),(IF($D78=6,CM78,CN78))))),MIN((VLOOKUP($D78,$A$234:$C$241,3,0)),(CK78+CL78))*(IF($D78=6,CN78,((MIN((VLOOKUP($D78,$A$234:$E$241,5,0)),CN78)))))))))/IF(AND($D78=2,'ראשי-פרטים כלליים וריכוז הוצאות'!$D$66&lt;&gt;4),1.2,1)</f>
        <v>0</v>
      </c>
      <c r="CQ78" s="227"/>
      <c r="CR78" s="228"/>
      <c r="CS78" s="222"/>
      <c r="CT78" s="226"/>
      <c r="CU78" s="187">
        <f t="shared" si="57"/>
        <v>0</v>
      </c>
      <c r="CV78" s="15">
        <f>+(IF(OR($B78=0,$C78=0,$D78=0,$CQ$2&gt;$ES$1),0,IF(OR(CQ78=0,CS78=0,CT78=0),0,MIN((VLOOKUP($D78,$A$234:$C$241,3,0))*(IF($D78=6,CT78,CS78))*((MIN((VLOOKUP($D78,$A$234:$E$241,5,0)),(IF($D78=6,CS78,CT78))))),MIN((VLOOKUP($D78,$A$234:$C$241,3,0)),(CQ78+CR78))*(IF($D78=6,CT78,((MIN((VLOOKUP($D78,$A$234:$E$241,5,0)),CT78)))))))))/IF(AND($D78=2,'ראשי-פרטים כלליים וריכוז הוצאות'!$D$66&lt;&gt;4),1.2,1)</f>
        <v>0</v>
      </c>
      <c r="CW78" s="227"/>
      <c r="CX78" s="228"/>
      <c r="CY78" s="222"/>
      <c r="CZ78" s="226"/>
      <c r="DA78" s="187">
        <f t="shared" si="58"/>
        <v>0</v>
      </c>
      <c r="DB78" s="15">
        <f>+(IF(OR($B78=0,$C78=0,$D78=0,$CW$2&gt;$ES$1),0,IF(OR(CW78=0,CY78=0,CZ78=0),0,MIN((VLOOKUP($D78,$A$234:$C$241,3,0))*(IF($D78=6,CZ78,CY78))*((MIN((VLOOKUP($D78,$A$234:$E$241,5,0)),(IF($D78=6,CY78,CZ78))))),MIN((VLOOKUP($D78,$A$234:$C$241,3,0)),(CW78+CX78))*(IF($D78=6,CZ78,((MIN((VLOOKUP($D78,$A$234:$E$241,5,0)),CZ78)))))))))/IF(AND($D78=2,'ראשי-פרטים כלליים וריכוז הוצאות'!$D$66&lt;&gt;4),1.2,1)</f>
        <v>0</v>
      </c>
      <c r="DC78" s="227"/>
      <c r="DD78" s="228"/>
      <c r="DE78" s="222"/>
      <c r="DF78" s="226"/>
      <c r="DG78" s="187">
        <f t="shared" si="59"/>
        <v>0</v>
      </c>
      <c r="DH78" s="15">
        <f>+(IF(OR($B78=0,$C78=0,$D78=0,$DC$2&gt;$ES$1),0,IF(OR(DC78=0,DE78=0,DF78=0),0,MIN((VLOOKUP($D78,$A$234:$C$241,3,0))*(IF($D78=6,DF78,DE78))*((MIN((VLOOKUP($D78,$A$234:$E$241,5,0)),(IF($D78=6,DE78,DF78))))),MIN((VLOOKUP($D78,$A$234:$C$241,3,0)),(DC78+DD78))*(IF($D78=6,DF78,((MIN((VLOOKUP($D78,$A$234:$E$241,5,0)),DF78)))))))))/IF(AND($D78=2,'ראשי-פרטים כלליים וריכוז הוצאות'!$D$66&lt;&gt;4),1.2,1)</f>
        <v>0</v>
      </c>
      <c r="DI78" s="227"/>
      <c r="DJ78" s="228"/>
      <c r="DK78" s="222"/>
      <c r="DL78" s="226"/>
      <c r="DM78" s="187">
        <f t="shared" si="60"/>
        <v>0</v>
      </c>
      <c r="DN78" s="15">
        <f>+(IF(OR($B78=0,$C78=0,$D78=0,$DC$2&gt;$ES$1),0,IF(OR(DI78=0,DK78=0,DL78=0),0,MIN((VLOOKUP($D78,$A$234:$C$241,3,0))*(IF($D78=6,DL78,DK78))*((MIN((VLOOKUP($D78,$A$234:$E$241,5,0)),(IF($D78=6,DK78,DL78))))),MIN((VLOOKUP($D78,$A$234:$C$241,3,0)),(DI78+DJ78))*(IF($D78=6,DL78,((MIN((VLOOKUP($D78,$A$234:$E$241,5,0)),DL78)))))))))/IF(AND($D78=2,'ראשי-פרטים כלליים וריכוז הוצאות'!$D$66&lt;&gt;4),1.2,1)</f>
        <v>0</v>
      </c>
      <c r="DO78" s="227"/>
      <c r="DP78" s="228"/>
      <c r="DQ78" s="222"/>
      <c r="DR78" s="226"/>
      <c r="DS78" s="187">
        <f t="shared" si="61"/>
        <v>0</v>
      </c>
      <c r="DT78" s="15">
        <f>+(IF(OR($B78=0,$C78=0,$D78=0,$DC$2&gt;$ES$1),0,IF(OR(DO78=0,DQ78=0,DR78=0),0,MIN((VLOOKUP($D78,$A$234:$C$241,3,0))*(IF($D78=6,DR78,DQ78))*((MIN((VLOOKUP($D78,$A$234:$E$241,5,0)),(IF($D78=6,DQ78,DR78))))),MIN((VLOOKUP($D78,$A$234:$C$241,3,0)),(DO78+DP78))*(IF($D78=6,DR78,((MIN((VLOOKUP($D78,$A$234:$E$241,5,0)),DR78)))))))))/IF(AND($D78=2,'ראשי-פרטים כלליים וריכוז הוצאות'!$D$66&lt;&gt;4),1.2,1)</f>
        <v>0</v>
      </c>
      <c r="DU78" s="227"/>
      <c r="DV78" s="228"/>
      <c r="DW78" s="222"/>
      <c r="DX78" s="226"/>
      <c r="DY78" s="187">
        <f t="shared" si="62"/>
        <v>0</v>
      </c>
      <c r="DZ78" s="15">
        <f>+(IF(OR($B78=0,$C78=0,$D78=0,$DC$2&gt;$ES$1),0,IF(OR(DU78=0,DW78=0,DX78=0),0,MIN((VLOOKUP($D78,$A$234:$C$241,3,0))*(IF($D78=6,DX78,DW78))*((MIN((VLOOKUP($D78,$A$234:$E$241,5,0)),(IF($D78=6,DW78,DX78))))),MIN((VLOOKUP($D78,$A$234:$C$241,3,0)),(DU78+DV78))*(IF($D78=6,DX78,((MIN((VLOOKUP($D78,$A$234:$E$241,5,0)),DX78)))))))))/IF(AND($D78=2,'ראשי-פרטים כלליים וריכוז הוצאות'!$D$66&lt;&gt;4),1.2,1)</f>
        <v>0</v>
      </c>
      <c r="EA78" s="227"/>
      <c r="EB78" s="228"/>
      <c r="EC78" s="222"/>
      <c r="ED78" s="226"/>
      <c r="EE78" s="187">
        <f t="shared" si="63"/>
        <v>0</v>
      </c>
      <c r="EF78" s="15">
        <f>+(IF(OR($B78=0,$C78=0,$D78=0,$DC$2&gt;$ES$1),0,IF(OR(EA78=0,EC78=0,ED78=0),0,MIN((VLOOKUP($D78,$A$234:$C$241,3,0))*(IF($D78=6,ED78,EC78))*((MIN((VLOOKUP($D78,$A$234:$E$241,5,0)),(IF($D78=6,EC78,ED78))))),MIN((VLOOKUP($D78,$A$234:$C$241,3,0)),(EA78+EB78))*(IF($D78=6,ED78,((MIN((VLOOKUP($D78,$A$234:$E$241,5,0)),ED78)))))))))/IF(AND($D78=2,'ראשי-פרטים כלליים וריכוז הוצאות'!$D$66&lt;&gt;4),1.2,1)</f>
        <v>0</v>
      </c>
      <c r="EG78" s="227"/>
      <c r="EH78" s="228"/>
      <c r="EI78" s="222"/>
      <c r="EJ78" s="226"/>
      <c r="EK78" s="187">
        <f t="shared" si="64"/>
        <v>0</v>
      </c>
      <c r="EL78" s="15">
        <f>+(IF(OR($B78=0,$C78=0,$D78=0,$DC$2&gt;$ES$1),0,IF(OR(EG78=0,EI78=0,EJ78=0),0,MIN((VLOOKUP($D78,$A$234:$C$241,3,0))*(IF($D78=6,EJ78,EI78))*((MIN((VLOOKUP($D78,$A$234:$E$241,5,0)),(IF($D78=6,EI78,EJ78))))),MIN((VLOOKUP($D78,$A$234:$C$241,3,0)),(EG78+EH78))*(IF($D78=6,EJ78,((MIN((VLOOKUP($D78,$A$234:$E$241,5,0)),EJ78)))))))))/IF(AND($D78=2,'ראשי-פרטים כלליים וריכוז הוצאות'!$D$66&lt;&gt;4),1.2,1)</f>
        <v>0</v>
      </c>
      <c r="EM78" s="227"/>
      <c r="EN78" s="228"/>
      <c r="EO78" s="222"/>
      <c r="EP78" s="226"/>
      <c r="EQ78" s="187">
        <f t="shared" si="65"/>
        <v>0</v>
      </c>
      <c r="ER78" s="15">
        <f>+(IF(OR($B78=0,$C78=0,$D78=0,$DC$2&gt;$ES$1),0,IF(OR(EM78=0,EO78=0,EP78=0),0,MIN((VLOOKUP($D78,$A$234:$C$241,3,0))*(IF($D78=6,EP78,EO78))*((MIN((VLOOKUP($D78,$A$234:$E$241,5,0)),(IF($D78=6,EO78,EP78))))),MIN((VLOOKUP($D78,$A$234:$C$241,3,0)),(EM78+EN78))*(IF($D78=6,EP78,((MIN((VLOOKUP($D78,$A$234:$E$241,5,0)),EP78)))))))))/IF(AND($D78=2,'ראשי-פרטים כלליים וריכוז הוצאות'!$D$66&lt;&gt;4),1.2,1)</f>
        <v>0</v>
      </c>
      <c r="ES78" s="62">
        <f t="shared" si="66"/>
        <v>0</v>
      </c>
      <c r="ET78" s="183">
        <f t="shared" si="67"/>
        <v>9.9999999999999995E-7</v>
      </c>
      <c r="EU78" s="184">
        <f t="shared" si="68"/>
        <v>0</v>
      </c>
      <c r="EV78" s="62">
        <f t="shared" si="69"/>
        <v>0</v>
      </c>
      <c r="EW78" s="62">
        <v>0</v>
      </c>
      <c r="EX78" s="15">
        <f t="shared" si="70"/>
        <v>0</v>
      </c>
      <c r="EY78" s="219"/>
      <c r="EZ78" s="62">
        <f>MIN(EX78+EY78*ET78*ES78/$FA$1/IF(AND($D78=2,'ראשי-פרטים כלליים וריכוז הוצאות'!$D$66&lt;&gt;4),1.2,1),IF($D78&gt;0,VLOOKUP($D78,$A$234:$C$241,3,0)*12*EU78,0))</f>
        <v>0</v>
      </c>
      <c r="FA78" s="229"/>
      <c r="FB78" s="293">
        <f t="shared" si="71"/>
        <v>0</v>
      </c>
      <c r="FC78" s="298"/>
      <c r="FD78" s="133"/>
      <c r="FE78" s="133"/>
      <c r="FF78" s="299"/>
      <c r="FG78" s="299"/>
      <c r="FH78" s="133"/>
      <c r="FI78" s="274">
        <f t="shared" si="72"/>
        <v>0</v>
      </c>
      <c r="FJ78" s="274">
        <f t="shared" si="73"/>
        <v>0</v>
      </c>
      <c r="FK78" s="297" t="str">
        <f t="shared" si="74"/>
        <v/>
      </c>
    </row>
    <row r="79" spans="1:167" s="6" customFormat="1" ht="24" hidden="1" customHeight="1" x14ac:dyDescent="0.2">
      <c r="A79" s="112">
        <v>76</v>
      </c>
      <c r="B79" s="229"/>
      <c r="C79" s="229"/>
      <c r="D79" s="230"/>
      <c r="E79" s="220"/>
      <c r="F79" s="221"/>
      <c r="G79" s="222"/>
      <c r="H79" s="223"/>
      <c r="I79" s="187">
        <f t="shared" si="42"/>
        <v>0</v>
      </c>
      <c r="J79" s="15">
        <f>(IF(OR($B79=0,$C79=0,$D79=0,$E$2&gt;$ES$1),0,IF(OR($E79=0,$G79=0,$H79=0),0,MIN((VLOOKUP($D79,$A$234:$C$241,3,0))*(IF($D79=6,$H79,$G79))*((MIN((VLOOKUP($D79,$A$234:$E$241,5,0)),(IF($D79=6,$G79,$H79))))),MIN((VLOOKUP($D79,$A$234:$C$241,3,0)),($E79+$F79))*(IF($D79=6,$H79,((MIN((VLOOKUP($D79,$A$234:$E$241,5,0)),$H79)))))))))/IF(AND($D79=2,'ראשי-פרטים כלליים וריכוז הוצאות'!$D$66&lt;&gt;4),1.2,1)</f>
        <v>0</v>
      </c>
      <c r="K79" s="224"/>
      <c r="L79" s="225"/>
      <c r="M79" s="222"/>
      <c r="N79" s="226"/>
      <c r="O79" s="187">
        <f t="shared" si="43"/>
        <v>0</v>
      </c>
      <c r="P79" s="15">
        <f>+(IF(OR($B79=0,$C79=0,$D79=0,$K$2&gt;$ES$1),0,IF(OR($K79=0,$M79=0,$N79=0),0,MIN((VLOOKUP($D79,$A$234:$C$241,3,0))*(IF($D79=6,$N79,$M79))*((MIN((VLOOKUP($D79,$A$234:$E$241,5,0)),(IF($D79=6,$M79,$N79))))),MIN((VLOOKUP($D79,$A$234:$C$241,3,0)),($K79+$L79))*(IF($D79=6,$N79,((MIN((VLOOKUP($D79,$A$234:$E$241,5,0)),$N79)))))))))/IF(AND($D79=2,'ראשי-פרטים כלליים וריכוז הוצאות'!$D$66&lt;&gt;4),1.2,1)</f>
        <v>0</v>
      </c>
      <c r="Q79" s="227"/>
      <c r="R79" s="228"/>
      <c r="S79" s="222"/>
      <c r="T79" s="226"/>
      <c r="U79" s="187">
        <f t="shared" si="44"/>
        <v>0</v>
      </c>
      <c r="V79" s="15">
        <f>+(IF(OR($B79=0,$C79=0,$D79=0,$Q$2&gt;$ES$1),0,IF(OR(Q79=0,S79=0,T79=0),0,MIN((VLOOKUP($D79,$A$234:$C$241,3,0))*(IF($D79=6,T79,S79))*((MIN((VLOOKUP($D79,$A$234:$E$241,5,0)),(IF($D79=6,S79,T79))))),MIN((VLOOKUP($D79,$A$234:$C$241,3,0)),(Q79+R79))*(IF($D79=6,T79,((MIN((VLOOKUP($D79,$A$234:$E$241,5,0)),T79)))))))))/IF(AND($D79=2,'ראשי-פרטים כלליים וריכוז הוצאות'!$D$66&lt;&gt;4),1.2,1)</f>
        <v>0</v>
      </c>
      <c r="W79" s="220"/>
      <c r="X79" s="221"/>
      <c r="Y79" s="222"/>
      <c r="Z79" s="226"/>
      <c r="AA79" s="187">
        <f t="shared" si="45"/>
        <v>0</v>
      </c>
      <c r="AB79" s="15">
        <f>+(IF(OR($B79=0,$C79=0,$D79=0,$W$2&gt;$ES$1),0,IF(OR(W79=0,Y79=0,Z79=0),0,MIN((VLOOKUP($D79,$A$234:$C$241,3,0))*(IF($D79=6,Z79,Y79))*((MIN((VLOOKUP($D79,$A$234:$E$241,5,0)),(IF($D79=6,Y79,Z79))))),MIN((VLOOKUP($D79,$A$234:$C$241,3,0)),(W79+X79))*(IF($D79=6,Z79,((MIN((VLOOKUP($D79,$A$234:$E$241,5,0)),Z79)))))))))/IF(AND($D79=2,'ראשי-פרטים כלליים וריכוז הוצאות'!$D$66&lt;&gt;4),1.2,1)</f>
        <v>0</v>
      </c>
      <c r="AC79" s="224"/>
      <c r="AD79" s="225"/>
      <c r="AE79" s="222"/>
      <c r="AF79" s="226"/>
      <c r="AG79" s="187">
        <f t="shared" si="46"/>
        <v>0</v>
      </c>
      <c r="AH79" s="15">
        <f>+(IF(OR($B79=0,$C79=0,$D79=0,$AC$2&gt;$ES$1),0,IF(OR(AC79=0,AE79=0,AF79=0),0,MIN((VLOOKUP($D79,$A$234:$C$241,3,0))*(IF($D79=6,AF79,AE79))*((MIN((VLOOKUP($D79,$A$234:$E$241,5,0)),(IF($D79=6,AE79,AF79))))),MIN((VLOOKUP($D79,$A$234:$C$241,3,0)),(AC79+AD79))*(IF($D79=6,AF79,((MIN((VLOOKUP($D79,$A$234:$E$241,5,0)),AF79)))))))))/IF(AND($D79=2,'ראשי-פרטים כלליים וריכוז הוצאות'!$D$66&lt;&gt;4),1.2,1)</f>
        <v>0</v>
      </c>
      <c r="AI79" s="227"/>
      <c r="AJ79" s="228"/>
      <c r="AK79" s="222"/>
      <c r="AL79" s="226"/>
      <c r="AM79" s="187">
        <f t="shared" si="47"/>
        <v>0</v>
      </c>
      <c r="AN79" s="15">
        <f>+(IF(OR($B79=0,$C79=0,$D79=0,$AI$2&gt;$ES$1),0,IF(OR(AI79=0,AK79=0,AL79=0),0,MIN((VLOOKUP($D79,$A$234:$C$241,3,0))*(IF($D79=6,AL79,AK79))*((MIN((VLOOKUP($D79,$A$234:$E$241,5,0)),(IF($D79=6,AK79,AL79))))),MIN((VLOOKUP($D79,$A$234:$C$241,3,0)),(AI79+AJ79))*(IF($D79=6,AL79,((MIN((VLOOKUP($D79,$A$234:$E$241,5,0)),AL79)))))))))/IF(AND($D79=2,'ראשי-פרטים כלליים וריכוז הוצאות'!$D$66&lt;&gt;4),1.2,1)</f>
        <v>0</v>
      </c>
      <c r="AO79" s="220"/>
      <c r="AP79" s="221"/>
      <c r="AQ79" s="222"/>
      <c r="AR79" s="226"/>
      <c r="AS79" s="187">
        <f t="shared" si="48"/>
        <v>0</v>
      </c>
      <c r="AT79" s="15">
        <f>+(IF(OR($B79=0,$C79=0,$D79=0,$AO$2&gt;$ES$1),0,IF(OR(AO79=0,AQ79=0,AR79=0),0,MIN((VLOOKUP($D79,$A$234:$C$241,3,0))*(IF($D79=6,AR79,AQ79))*((MIN((VLOOKUP($D79,$A$234:$E$241,5,0)),(IF($D79=6,AQ79,AR79))))),MIN((VLOOKUP($D79,$A$234:$C$241,3,0)),(AO79+AP79))*(IF($D79=6,AR79,((MIN((VLOOKUP($D79,$A$234:$E$241,5,0)),AR79)))))))))/IF(AND($D79=2,'ראשי-פרטים כלליים וריכוז הוצאות'!$D$66&lt;&gt;4),1.2,1)</f>
        <v>0</v>
      </c>
      <c r="AU79" s="224"/>
      <c r="AV79" s="225"/>
      <c r="AW79" s="222"/>
      <c r="AX79" s="226"/>
      <c r="AY79" s="187">
        <f t="shared" si="49"/>
        <v>0</v>
      </c>
      <c r="AZ79" s="15">
        <f>+(IF(OR($B79=0,$C79=0,$D79=0,$AU$2&gt;$ES$1),0,IF(OR(AU79=0,AW79=0,AX79=0),0,MIN((VLOOKUP($D79,$A$234:$C$241,3,0))*(IF($D79=6,AX79,AW79))*((MIN((VLOOKUP($D79,$A$234:$E$241,5,0)),(IF($D79=6,AW79,AX79))))),MIN((VLOOKUP($D79,$A$234:$C$241,3,0)),(AU79+AV79))*(IF($D79=6,AX79,((MIN((VLOOKUP($D79,$A$234:$E$241,5,0)),AX79)))))))))/IF(AND($D79=2,'ראשי-פרטים כלליים וריכוז הוצאות'!$D$66&lt;&gt;4),1.2,1)</f>
        <v>0</v>
      </c>
      <c r="BA79" s="227"/>
      <c r="BB79" s="228"/>
      <c r="BC79" s="222"/>
      <c r="BD79" s="226"/>
      <c r="BE79" s="187">
        <f t="shared" si="50"/>
        <v>0</v>
      </c>
      <c r="BF79" s="15">
        <f>+(IF(OR($B79=0,$C79=0,$D79=0,$BA$2&gt;$ES$1),0,IF(OR(BA79=0,BC79=0,BD79=0),0,MIN((VLOOKUP($D79,$A$234:$C$241,3,0))*(IF($D79=6,BD79,BC79))*((MIN((VLOOKUP($D79,$A$234:$E$241,5,0)),(IF($D79=6,BC79,BD79))))),MIN((VLOOKUP($D79,$A$234:$C$241,3,0)),(BA79+BB79))*(IF($D79=6,BD79,((MIN((VLOOKUP($D79,$A$234:$E$241,5,0)),BD79)))))))))/IF(AND($D79=2,'ראשי-פרטים כלליים וריכוז הוצאות'!$D$66&lt;&gt;4),1.2,1)</f>
        <v>0</v>
      </c>
      <c r="BG79" s="227"/>
      <c r="BH79" s="228"/>
      <c r="BI79" s="222"/>
      <c r="BJ79" s="226"/>
      <c r="BK79" s="187">
        <f t="shared" si="51"/>
        <v>0</v>
      </c>
      <c r="BL79" s="15">
        <f>+(IF(OR($B79=0,$C79=0,$D79=0,$BG$2&gt;$ES$1),0,IF(OR(BG79=0,BI79=0,BJ79=0),0,MIN((VLOOKUP($D79,$A$234:$C$241,3,0))*(IF($D79=6,BJ79,BI79))*((MIN((VLOOKUP($D79,$A$234:$E$241,5,0)),(IF($D79=6,BI79,BJ79))))),MIN((VLOOKUP($D79,$A$234:$C$241,3,0)),(BG79+BH79))*(IF($D79=6,BJ79,((MIN((VLOOKUP($D79,$A$234:$E$241,5,0)),BJ79)))))))))/IF(AND($D79=2,'ראשי-פרטים כלליים וריכוז הוצאות'!$D$66&lt;&gt;4),1.2,1)</f>
        <v>0</v>
      </c>
      <c r="BM79" s="227"/>
      <c r="BN79" s="228"/>
      <c r="BO79" s="222"/>
      <c r="BP79" s="226"/>
      <c r="BQ79" s="187">
        <f t="shared" si="52"/>
        <v>0</v>
      </c>
      <c r="BR79" s="15">
        <f>+(IF(OR($B79=0,$C79=0,$D79=0,$BM$2&gt;$ES$1),0,IF(OR(BM79=0,BO79=0,BP79=0),0,MIN((VLOOKUP($D79,$A$234:$C$241,3,0))*(IF($D79=6,BP79,BO79))*((MIN((VLOOKUP($D79,$A$234:$E$241,5,0)),(IF($D79=6,BO79,BP79))))),MIN((VLOOKUP($D79,$A$234:$C$241,3,0)),(BM79+BN79))*(IF($D79=6,BP79,((MIN((VLOOKUP($D79,$A$234:$E$241,5,0)),BP79)))))))))/IF(AND($D79=2,'ראשי-פרטים כלליים וריכוז הוצאות'!$D$66&lt;&gt;4),1.2,1)</f>
        <v>0</v>
      </c>
      <c r="BS79" s="227"/>
      <c r="BT79" s="228"/>
      <c r="BU79" s="222"/>
      <c r="BV79" s="226"/>
      <c r="BW79" s="187">
        <f t="shared" si="53"/>
        <v>0</v>
      </c>
      <c r="BX79" s="15">
        <f>+(IF(OR($B79=0,$C79=0,$D79=0,$BS$2&gt;$ES$1),0,IF(OR(BS79=0,BU79=0,BV79=0),0,MIN((VLOOKUP($D79,$A$234:$C$241,3,0))*(IF($D79=6,BV79,BU79))*((MIN((VLOOKUP($D79,$A$234:$E$241,5,0)),(IF($D79=6,BU79,BV79))))),MIN((VLOOKUP($D79,$A$234:$C$241,3,0)),(BS79+BT79))*(IF($D79=6,BV79,((MIN((VLOOKUP($D79,$A$234:$E$241,5,0)),BV79)))))))))/IF(AND($D79=2,'ראשי-פרטים כלליים וריכוז הוצאות'!$D$66&lt;&gt;4),1.2,1)</f>
        <v>0</v>
      </c>
      <c r="BY79" s="227"/>
      <c r="BZ79" s="228"/>
      <c r="CA79" s="222"/>
      <c r="CB79" s="226"/>
      <c r="CC79" s="187">
        <f t="shared" si="54"/>
        <v>0</v>
      </c>
      <c r="CD79" s="15">
        <f>+(IF(OR($B79=0,$C79=0,$D79=0,$BY$2&gt;$ES$1),0,IF(OR(BY79=0,CA79=0,CB79=0),0,MIN((VLOOKUP($D79,$A$234:$C$241,3,0))*(IF($D79=6,CB79,CA79))*((MIN((VLOOKUP($D79,$A$234:$E$241,5,0)),(IF($D79=6,CA79,CB79))))),MIN((VLOOKUP($D79,$A$234:$C$241,3,0)),(BY79+BZ79))*(IF($D79=6,CB79,((MIN((VLOOKUP($D79,$A$234:$E$241,5,0)),CB79)))))))))/IF(AND($D79=2,'ראשי-פרטים כלליים וריכוז הוצאות'!$D$66&lt;&gt;4),1.2,1)</f>
        <v>0</v>
      </c>
      <c r="CE79" s="227"/>
      <c r="CF79" s="228"/>
      <c r="CG79" s="222"/>
      <c r="CH79" s="226"/>
      <c r="CI79" s="187">
        <f t="shared" si="55"/>
        <v>0</v>
      </c>
      <c r="CJ79" s="15">
        <f>+(IF(OR($B79=0,$C79=0,$D79=0,$CE$2&gt;$ES$1),0,IF(OR(CE79=0,CG79=0,CH79=0),0,MIN((VLOOKUP($D79,$A$234:$C$241,3,0))*(IF($D79=6,CH79,CG79))*((MIN((VLOOKUP($D79,$A$234:$E$241,5,0)),(IF($D79=6,CG79,CH79))))),MIN((VLOOKUP($D79,$A$234:$C$241,3,0)),(CE79+CF79))*(IF($D79=6,CH79,((MIN((VLOOKUP($D79,$A$234:$E$241,5,0)),CH79)))))))))/IF(AND($D79=2,'ראשי-פרטים כלליים וריכוז הוצאות'!$D$66&lt;&gt;4),1.2,1)</f>
        <v>0</v>
      </c>
      <c r="CK79" s="227"/>
      <c r="CL79" s="228"/>
      <c r="CM79" s="222"/>
      <c r="CN79" s="226"/>
      <c r="CO79" s="187">
        <f t="shared" si="56"/>
        <v>0</v>
      </c>
      <c r="CP79" s="15">
        <f>+(IF(OR($B79=0,$C79=0,$D79=0,$CK$2&gt;$ES$1),0,IF(OR(CK79=0,CM79=0,CN79=0),0,MIN((VLOOKUP($D79,$A$234:$C$241,3,0))*(IF($D79=6,CN79,CM79))*((MIN((VLOOKUP($D79,$A$234:$E$241,5,0)),(IF($D79=6,CM79,CN79))))),MIN((VLOOKUP($D79,$A$234:$C$241,3,0)),(CK79+CL79))*(IF($D79=6,CN79,((MIN((VLOOKUP($D79,$A$234:$E$241,5,0)),CN79)))))))))/IF(AND($D79=2,'ראשי-פרטים כלליים וריכוז הוצאות'!$D$66&lt;&gt;4),1.2,1)</f>
        <v>0</v>
      </c>
      <c r="CQ79" s="227"/>
      <c r="CR79" s="228"/>
      <c r="CS79" s="222"/>
      <c r="CT79" s="226"/>
      <c r="CU79" s="187">
        <f t="shared" si="57"/>
        <v>0</v>
      </c>
      <c r="CV79" s="15">
        <f>+(IF(OR($B79=0,$C79=0,$D79=0,$CQ$2&gt;$ES$1),0,IF(OR(CQ79=0,CS79=0,CT79=0),0,MIN((VLOOKUP($D79,$A$234:$C$241,3,0))*(IF($D79=6,CT79,CS79))*((MIN((VLOOKUP($D79,$A$234:$E$241,5,0)),(IF($D79=6,CS79,CT79))))),MIN((VLOOKUP($D79,$A$234:$C$241,3,0)),(CQ79+CR79))*(IF($D79=6,CT79,((MIN((VLOOKUP($D79,$A$234:$E$241,5,0)),CT79)))))))))/IF(AND($D79=2,'ראשי-פרטים כלליים וריכוז הוצאות'!$D$66&lt;&gt;4),1.2,1)</f>
        <v>0</v>
      </c>
      <c r="CW79" s="227"/>
      <c r="CX79" s="228"/>
      <c r="CY79" s="222"/>
      <c r="CZ79" s="226"/>
      <c r="DA79" s="187">
        <f t="shared" si="58"/>
        <v>0</v>
      </c>
      <c r="DB79" s="15">
        <f>+(IF(OR($B79=0,$C79=0,$D79=0,$CW$2&gt;$ES$1),0,IF(OR(CW79=0,CY79=0,CZ79=0),0,MIN((VLOOKUP($D79,$A$234:$C$241,3,0))*(IF($D79=6,CZ79,CY79))*((MIN((VLOOKUP($D79,$A$234:$E$241,5,0)),(IF($D79=6,CY79,CZ79))))),MIN((VLOOKUP($D79,$A$234:$C$241,3,0)),(CW79+CX79))*(IF($D79=6,CZ79,((MIN((VLOOKUP($D79,$A$234:$E$241,5,0)),CZ79)))))))))/IF(AND($D79=2,'ראשי-פרטים כלליים וריכוז הוצאות'!$D$66&lt;&gt;4),1.2,1)</f>
        <v>0</v>
      </c>
      <c r="DC79" s="227"/>
      <c r="DD79" s="228"/>
      <c r="DE79" s="222"/>
      <c r="DF79" s="226"/>
      <c r="DG79" s="187">
        <f t="shared" si="59"/>
        <v>0</v>
      </c>
      <c r="DH79" s="15">
        <f>+(IF(OR($B79=0,$C79=0,$D79=0,$DC$2&gt;$ES$1),0,IF(OR(DC79=0,DE79=0,DF79=0),0,MIN((VLOOKUP($D79,$A$234:$C$241,3,0))*(IF($D79=6,DF79,DE79))*((MIN((VLOOKUP($D79,$A$234:$E$241,5,0)),(IF($D79=6,DE79,DF79))))),MIN((VLOOKUP($D79,$A$234:$C$241,3,0)),(DC79+DD79))*(IF($D79=6,DF79,((MIN((VLOOKUP($D79,$A$234:$E$241,5,0)),DF79)))))))))/IF(AND($D79=2,'ראשי-פרטים כלליים וריכוז הוצאות'!$D$66&lt;&gt;4),1.2,1)</f>
        <v>0</v>
      </c>
      <c r="DI79" s="227"/>
      <c r="DJ79" s="228"/>
      <c r="DK79" s="222"/>
      <c r="DL79" s="226"/>
      <c r="DM79" s="187">
        <f t="shared" si="60"/>
        <v>0</v>
      </c>
      <c r="DN79" s="15">
        <f>+(IF(OR($B79=0,$C79=0,$D79=0,$DC$2&gt;$ES$1),0,IF(OR(DI79=0,DK79=0,DL79=0),0,MIN((VLOOKUP($D79,$A$234:$C$241,3,0))*(IF($D79=6,DL79,DK79))*((MIN((VLOOKUP($D79,$A$234:$E$241,5,0)),(IF($D79=6,DK79,DL79))))),MIN((VLOOKUP($D79,$A$234:$C$241,3,0)),(DI79+DJ79))*(IF($D79=6,DL79,((MIN((VLOOKUP($D79,$A$234:$E$241,5,0)),DL79)))))))))/IF(AND($D79=2,'ראשי-פרטים כלליים וריכוז הוצאות'!$D$66&lt;&gt;4),1.2,1)</f>
        <v>0</v>
      </c>
      <c r="DO79" s="227"/>
      <c r="DP79" s="228"/>
      <c r="DQ79" s="222"/>
      <c r="DR79" s="226"/>
      <c r="DS79" s="187">
        <f t="shared" si="61"/>
        <v>0</v>
      </c>
      <c r="DT79" s="15">
        <f>+(IF(OR($B79=0,$C79=0,$D79=0,$DC$2&gt;$ES$1),0,IF(OR(DO79=0,DQ79=0,DR79=0),0,MIN((VLOOKUP($D79,$A$234:$C$241,3,0))*(IF($D79=6,DR79,DQ79))*((MIN((VLOOKUP($D79,$A$234:$E$241,5,0)),(IF($D79=6,DQ79,DR79))))),MIN((VLOOKUP($D79,$A$234:$C$241,3,0)),(DO79+DP79))*(IF($D79=6,DR79,((MIN((VLOOKUP($D79,$A$234:$E$241,5,0)),DR79)))))))))/IF(AND($D79=2,'ראשי-פרטים כלליים וריכוז הוצאות'!$D$66&lt;&gt;4),1.2,1)</f>
        <v>0</v>
      </c>
      <c r="DU79" s="227"/>
      <c r="DV79" s="228"/>
      <c r="DW79" s="222"/>
      <c r="DX79" s="226"/>
      <c r="DY79" s="187">
        <f t="shared" si="62"/>
        <v>0</v>
      </c>
      <c r="DZ79" s="15">
        <f>+(IF(OR($B79=0,$C79=0,$D79=0,$DC$2&gt;$ES$1),0,IF(OR(DU79=0,DW79=0,DX79=0),0,MIN((VLOOKUP($D79,$A$234:$C$241,3,0))*(IF($D79=6,DX79,DW79))*((MIN((VLOOKUP($D79,$A$234:$E$241,5,0)),(IF($D79=6,DW79,DX79))))),MIN((VLOOKUP($D79,$A$234:$C$241,3,0)),(DU79+DV79))*(IF($D79=6,DX79,((MIN((VLOOKUP($D79,$A$234:$E$241,5,0)),DX79)))))))))/IF(AND($D79=2,'ראשי-פרטים כלליים וריכוז הוצאות'!$D$66&lt;&gt;4),1.2,1)</f>
        <v>0</v>
      </c>
      <c r="EA79" s="227"/>
      <c r="EB79" s="228"/>
      <c r="EC79" s="222"/>
      <c r="ED79" s="226"/>
      <c r="EE79" s="187">
        <f t="shared" si="63"/>
        <v>0</v>
      </c>
      <c r="EF79" s="15">
        <f>+(IF(OR($B79=0,$C79=0,$D79=0,$DC$2&gt;$ES$1),0,IF(OR(EA79=0,EC79=0,ED79=0),0,MIN((VLOOKUP($D79,$A$234:$C$241,3,0))*(IF($D79=6,ED79,EC79))*((MIN((VLOOKUP($D79,$A$234:$E$241,5,0)),(IF($D79=6,EC79,ED79))))),MIN((VLOOKUP($D79,$A$234:$C$241,3,0)),(EA79+EB79))*(IF($D79=6,ED79,((MIN((VLOOKUP($D79,$A$234:$E$241,5,0)),ED79)))))))))/IF(AND($D79=2,'ראשי-פרטים כלליים וריכוז הוצאות'!$D$66&lt;&gt;4),1.2,1)</f>
        <v>0</v>
      </c>
      <c r="EG79" s="227"/>
      <c r="EH79" s="228"/>
      <c r="EI79" s="222"/>
      <c r="EJ79" s="226"/>
      <c r="EK79" s="187">
        <f t="shared" si="64"/>
        <v>0</v>
      </c>
      <c r="EL79" s="15">
        <f>+(IF(OR($B79=0,$C79=0,$D79=0,$DC$2&gt;$ES$1),0,IF(OR(EG79=0,EI79=0,EJ79=0),0,MIN((VLOOKUP($D79,$A$234:$C$241,3,0))*(IF($D79=6,EJ79,EI79))*((MIN((VLOOKUP($D79,$A$234:$E$241,5,0)),(IF($D79=6,EI79,EJ79))))),MIN((VLOOKUP($D79,$A$234:$C$241,3,0)),(EG79+EH79))*(IF($D79=6,EJ79,((MIN((VLOOKUP($D79,$A$234:$E$241,5,0)),EJ79)))))))))/IF(AND($D79=2,'ראשי-פרטים כלליים וריכוז הוצאות'!$D$66&lt;&gt;4),1.2,1)</f>
        <v>0</v>
      </c>
      <c r="EM79" s="227"/>
      <c r="EN79" s="228"/>
      <c r="EO79" s="222"/>
      <c r="EP79" s="226"/>
      <c r="EQ79" s="187">
        <f t="shared" si="65"/>
        <v>0</v>
      </c>
      <c r="ER79" s="15">
        <f>+(IF(OR($B79=0,$C79=0,$D79=0,$DC$2&gt;$ES$1),0,IF(OR(EM79=0,EO79=0,EP79=0),0,MIN((VLOOKUP($D79,$A$234:$C$241,3,0))*(IF($D79=6,EP79,EO79))*((MIN((VLOOKUP($D79,$A$234:$E$241,5,0)),(IF($D79=6,EO79,EP79))))),MIN((VLOOKUP($D79,$A$234:$C$241,3,0)),(EM79+EN79))*(IF($D79=6,EP79,((MIN((VLOOKUP($D79,$A$234:$E$241,5,0)),EP79)))))))))/IF(AND($D79=2,'ראשי-פרטים כלליים וריכוז הוצאות'!$D$66&lt;&gt;4),1.2,1)</f>
        <v>0</v>
      </c>
      <c r="ES79" s="62">
        <f t="shared" si="66"/>
        <v>0</v>
      </c>
      <c r="ET79" s="183">
        <f t="shared" si="67"/>
        <v>9.9999999999999995E-7</v>
      </c>
      <c r="EU79" s="184">
        <f t="shared" si="68"/>
        <v>0</v>
      </c>
      <c r="EV79" s="62">
        <f t="shared" si="69"/>
        <v>0</v>
      </c>
      <c r="EW79" s="62">
        <v>0</v>
      </c>
      <c r="EX79" s="15">
        <f t="shared" si="70"/>
        <v>0</v>
      </c>
      <c r="EY79" s="219"/>
      <c r="EZ79" s="62">
        <f>MIN(EX79+EY79*ET79*ES79/$FA$1/IF(AND($D79=2,'ראשי-פרטים כלליים וריכוז הוצאות'!$D$66&lt;&gt;4),1.2,1),IF($D79&gt;0,VLOOKUP($D79,$A$234:$C$241,3,0)*12*EU79,0))</f>
        <v>0</v>
      </c>
      <c r="FA79" s="229"/>
      <c r="FB79" s="293">
        <f t="shared" si="71"/>
        <v>0</v>
      </c>
      <c r="FC79" s="298"/>
      <c r="FD79" s="133"/>
      <c r="FE79" s="133"/>
      <c r="FF79" s="299"/>
      <c r="FG79" s="299"/>
      <c r="FH79" s="133"/>
      <c r="FI79" s="274">
        <f t="shared" si="72"/>
        <v>0</v>
      </c>
      <c r="FJ79" s="274">
        <f t="shared" si="73"/>
        <v>0</v>
      </c>
      <c r="FK79" s="297" t="str">
        <f t="shared" si="74"/>
        <v/>
      </c>
    </row>
    <row r="80" spans="1:167" s="6" customFormat="1" ht="24" hidden="1" customHeight="1" x14ac:dyDescent="0.2">
      <c r="A80" s="112">
        <v>77</v>
      </c>
      <c r="B80" s="229"/>
      <c r="C80" s="229"/>
      <c r="D80" s="230"/>
      <c r="E80" s="220"/>
      <c r="F80" s="221"/>
      <c r="G80" s="222"/>
      <c r="H80" s="223"/>
      <c r="I80" s="187">
        <f t="shared" si="42"/>
        <v>0</v>
      </c>
      <c r="J80" s="15">
        <f>(IF(OR($B80=0,$C80=0,$D80=0,$E$2&gt;$ES$1),0,IF(OR($E80=0,$G80=0,$H80=0),0,MIN((VLOOKUP($D80,$A$234:$C$241,3,0))*(IF($D80=6,$H80,$G80))*((MIN((VLOOKUP($D80,$A$234:$E$241,5,0)),(IF($D80=6,$G80,$H80))))),MIN((VLOOKUP($D80,$A$234:$C$241,3,0)),($E80+$F80))*(IF($D80=6,$H80,((MIN((VLOOKUP($D80,$A$234:$E$241,5,0)),$H80)))))))))/IF(AND($D80=2,'ראשי-פרטים כלליים וריכוז הוצאות'!$D$66&lt;&gt;4),1.2,1)</f>
        <v>0</v>
      </c>
      <c r="K80" s="224"/>
      <c r="L80" s="225"/>
      <c r="M80" s="222"/>
      <c r="N80" s="226"/>
      <c r="O80" s="187">
        <f t="shared" si="43"/>
        <v>0</v>
      </c>
      <c r="P80" s="15">
        <f>+(IF(OR($B80=0,$C80=0,$D80=0,$K$2&gt;$ES$1),0,IF(OR($K80=0,$M80=0,$N80=0),0,MIN((VLOOKUP($D80,$A$234:$C$241,3,0))*(IF($D80=6,$N80,$M80))*((MIN((VLOOKUP($D80,$A$234:$E$241,5,0)),(IF($D80=6,$M80,$N80))))),MIN((VLOOKUP($D80,$A$234:$C$241,3,0)),($K80+$L80))*(IF($D80=6,$N80,((MIN((VLOOKUP($D80,$A$234:$E$241,5,0)),$N80)))))))))/IF(AND($D80=2,'ראשי-פרטים כלליים וריכוז הוצאות'!$D$66&lt;&gt;4),1.2,1)</f>
        <v>0</v>
      </c>
      <c r="Q80" s="227"/>
      <c r="R80" s="228"/>
      <c r="S80" s="222"/>
      <c r="T80" s="226"/>
      <c r="U80" s="187">
        <f t="shared" si="44"/>
        <v>0</v>
      </c>
      <c r="V80" s="15">
        <f>+(IF(OR($B80=0,$C80=0,$D80=0,$Q$2&gt;$ES$1),0,IF(OR(Q80=0,S80=0,T80=0),0,MIN((VLOOKUP($D80,$A$234:$C$241,3,0))*(IF($D80=6,T80,S80))*((MIN((VLOOKUP($D80,$A$234:$E$241,5,0)),(IF($D80=6,S80,T80))))),MIN((VLOOKUP($D80,$A$234:$C$241,3,0)),(Q80+R80))*(IF($D80=6,T80,((MIN((VLOOKUP($D80,$A$234:$E$241,5,0)),T80)))))))))/IF(AND($D80=2,'ראשי-פרטים כלליים וריכוז הוצאות'!$D$66&lt;&gt;4),1.2,1)</f>
        <v>0</v>
      </c>
      <c r="W80" s="220"/>
      <c r="X80" s="221"/>
      <c r="Y80" s="222"/>
      <c r="Z80" s="226"/>
      <c r="AA80" s="187">
        <f t="shared" si="45"/>
        <v>0</v>
      </c>
      <c r="AB80" s="15">
        <f>+(IF(OR($B80=0,$C80=0,$D80=0,$W$2&gt;$ES$1),0,IF(OR(W80=0,Y80=0,Z80=0),0,MIN((VLOOKUP($D80,$A$234:$C$241,3,0))*(IF($D80=6,Z80,Y80))*((MIN((VLOOKUP($D80,$A$234:$E$241,5,0)),(IF($D80=6,Y80,Z80))))),MIN((VLOOKUP($D80,$A$234:$C$241,3,0)),(W80+X80))*(IF($D80=6,Z80,((MIN((VLOOKUP($D80,$A$234:$E$241,5,0)),Z80)))))))))/IF(AND($D80=2,'ראשי-פרטים כלליים וריכוז הוצאות'!$D$66&lt;&gt;4),1.2,1)</f>
        <v>0</v>
      </c>
      <c r="AC80" s="224"/>
      <c r="AD80" s="225"/>
      <c r="AE80" s="222"/>
      <c r="AF80" s="226"/>
      <c r="AG80" s="187">
        <f t="shared" si="46"/>
        <v>0</v>
      </c>
      <c r="AH80" s="15">
        <f>+(IF(OR($B80=0,$C80=0,$D80=0,$AC$2&gt;$ES$1),0,IF(OR(AC80=0,AE80=0,AF80=0),0,MIN((VLOOKUP($D80,$A$234:$C$241,3,0))*(IF($D80=6,AF80,AE80))*((MIN((VLOOKUP($D80,$A$234:$E$241,5,0)),(IF($D80=6,AE80,AF80))))),MIN((VLOOKUP($D80,$A$234:$C$241,3,0)),(AC80+AD80))*(IF($D80=6,AF80,((MIN((VLOOKUP($D80,$A$234:$E$241,5,0)),AF80)))))))))/IF(AND($D80=2,'ראשי-פרטים כלליים וריכוז הוצאות'!$D$66&lt;&gt;4),1.2,1)</f>
        <v>0</v>
      </c>
      <c r="AI80" s="227"/>
      <c r="AJ80" s="228"/>
      <c r="AK80" s="222"/>
      <c r="AL80" s="226"/>
      <c r="AM80" s="187">
        <f t="shared" si="47"/>
        <v>0</v>
      </c>
      <c r="AN80" s="15">
        <f>+(IF(OR($B80=0,$C80=0,$D80=0,$AI$2&gt;$ES$1),0,IF(OR(AI80=0,AK80=0,AL80=0),0,MIN((VLOOKUP($D80,$A$234:$C$241,3,0))*(IF($D80=6,AL80,AK80))*((MIN((VLOOKUP($D80,$A$234:$E$241,5,0)),(IF($D80=6,AK80,AL80))))),MIN((VLOOKUP($D80,$A$234:$C$241,3,0)),(AI80+AJ80))*(IF($D80=6,AL80,((MIN((VLOOKUP($D80,$A$234:$E$241,5,0)),AL80)))))))))/IF(AND($D80=2,'ראשי-פרטים כלליים וריכוז הוצאות'!$D$66&lt;&gt;4),1.2,1)</f>
        <v>0</v>
      </c>
      <c r="AO80" s="220"/>
      <c r="AP80" s="221"/>
      <c r="AQ80" s="222"/>
      <c r="AR80" s="226"/>
      <c r="AS80" s="187">
        <f t="shared" si="48"/>
        <v>0</v>
      </c>
      <c r="AT80" s="15">
        <f>+(IF(OR($B80=0,$C80=0,$D80=0,$AO$2&gt;$ES$1),0,IF(OR(AO80=0,AQ80=0,AR80=0),0,MIN((VLOOKUP($D80,$A$234:$C$241,3,0))*(IF($D80=6,AR80,AQ80))*((MIN((VLOOKUP($D80,$A$234:$E$241,5,0)),(IF($D80=6,AQ80,AR80))))),MIN((VLOOKUP($D80,$A$234:$C$241,3,0)),(AO80+AP80))*(IF($D80=6,AR80,((MIN((VLOOKUP($D80,$A$234:$E$241,5,0)),AR80)))))))))/IF(AND($D80=2,'ראשי-פרטים כלליים וריכוז הוצאות'!$D$66&lt;&gt;4),1.2,1)</f>
        <v>0</v>
      </c>
      <c r="AU80" s="224"/>
      <c r="AV80" s="225"/>
      <c r="AW80" s="222"/>
      <c r="AX80" s="226"/>
      <c r="AY80" s="187">
        <f t="shared" si="49"/>
        <v>0</v>
      </c>
      <c r="AZ80" s="15">
        <f>+(IF(OR($B80=0,$C80=0,$D80=0,$AU$2&gt;$ES$1),0,IF(OR(AU80=0,AW80=0,AX80=0),0,MIN((VLOOKUP($D80,$A$234:$C$241,3,0))*(IF($D80=6,AX80,AW80))*((MIN((VLOOKUP($D80,$A$234:$E$241,5,0)),(IF($D80=6,AW80,AX80))))),MIN((VLOOKUP($D80,$A$234:$C$241,3,0)),(AU80+AV80))*(IF($D80=6,AX80,((MIN((VLOOKUP($D80,$A$234:$E$241,5,0)),AX80)))))))))/IF(AND($D80=2,'ראשי-פרטים כלליים וריכוז הוצאות'!$D$66&lt;&gt;4),1.2,1)</f>
        <v>0</v>
      </c>
      <c r="BA80" s="227"/>
      <c r="BB80" s="228"/>
      <c r="BC80" s="222"/>
      <c r="BD80" s="226"/>
      <c r="BE80" s="187">
        <f t="shared" si="50"/>
        <v>0</v>
      </c>
      <c r="BF80" s="15">
        <f>+(IF(OR($B80=0,$C80=0,$D80=0,$BA$2&gt;$ES$1),0,IF(OR(BA80=0,BC80=0,BD80=0),0,MIN((VLOOKUP($D80,$A$234:$C$241,3,0))*(IF($D80=6,BD80,BC80))*((MIN((VLOOKUP($D80,$A$234:$E$241,5,0)),(IF($D80=6,BC80,BD80))))),MIN((VLOOKUP($D80,$A$234:$C$241,3,0)),(BA80+BB80))*(IF($D80=6,BD80,((MIN((VLOOKUP($D80,$A$234:$E$241,5,0)),BD80)))))))))/IF(AND($D80=2,'ראשי-פרטים כלליים וריכוז הוצאות'!$D$66&lt;&gt;4),1.2,1)</f>
        <v>0</v>
      </c>
      <c r="BG80" s="227"/>
      <c r="BH80" s="228"/>
      <c r="BI80" s="222"/>
      <c r="BJ80" s="226"/>
      <c r="BK80" s="187">
        <f t="shared" si="51"/>
        <v>0</v>
      </c>
      <c r="BL80" s="15">
        <f>+(IF(OR($B80=0,$C80=0,$D80=0,$BG$2&gt;$ES$1),0,IF(OR(BG80=0,BI80=0,BJ80=0),0,MIN((VLOOKUP($D80,$A$234:$C$241,3,0))*(IF($D80=6,BJ80,BI80))*((MIN((VLOOKUP($D80,$A$234:$E$241,5,0)),(IF($D80=6,BI80,BJ80))))),MIN((VLOOKUP($D80,$A$234:$C$241,3,0)),(BG80+BH80))*(IF($D80=6,BJ80,((MIN((VLOOKUP($D80,$A$234:$E$241,5,0)),BJ80)))))))))/IF(AND($D80=2,'ראשי-פרטים כלליים וריכוז הוצאות'!$D$66&lt;&gt;4),1.2,1)</f>
        <v>0</v>
      </c>
      <c r="BM80" s="227"/>
      <c r="BN80" s="228"/>
      <c r="BO80" s="222"/>
      <c r="BP80" s="226"/>
      <c r="BQ80" s="187">
        <f t="shared" si="52"/>
        <v>0</v>
      </c>
      <c r="BR80" s="15">
        <f>+(IF(OR($B80=0,$C80=0,$D80=0,$BM$2&gt;$ES$1),0,IF(OR(BM80=0,BO80=0,BP80=0),0,MIN((VLOOKUP($D80,$A$234:$C$241,3,0))*(IF($D80=6,BP80,BO80))*((MIN((VLOOKUP($D80,$A$234:$E$241,5,0)),(IF($D80=6,BO80,BP80))))),MIN((VLOOKUP($D80,$A$234:$C$241,3,0)),(BM80+BN80))*(IF($D80=6,BP80,((MIN((VLOOKUP($D80,$A$234:$E$241,5,0)),BP80)))))))))/IF(AND($D80=2,'ראשי-פרטים כלליים וריכוז הוצאות'!$D$66&lt;&gt;4),1.2,1)</f>
        <v>0</v>
      </c>
      <c r="BS80" s="227"/>
      <c r="BT80" s="228"/>
      <c r="BU80" s="222"/>
      <c r="BV80" s="226"/>
      <c r="BW80" s="187">
        <f t="shared" si="53"/>
        <v>0</v>
      </c>
      <c r="BX80" s="15">
        <f>+(IF(OR($B80=0,$C80=0,$D80=0,$BS$2&gt;$ES$1),0,IF(OR(BS80=0,BU80=0,BV80=0),0,MIN((VLOOKUP($D80,$A$234:$C$241,3,0))*(IF($D80=6,BV80,BU80))*((MIN((VLOOKUP($D80,$A$234:$E$241,5,0)),(IF($D80=6,BU80,BV80))))),MIN((VLOOKUP($D80,$A$234:$C$241,3,0)),(BS80+BT80))*(IF($D80=6,BV80,((MIN((VLOOKUP($D80,$A$234:$E$241,5,0)),BV80)))))))))/IF(AND($D80=2,'ראשי-פרטים כלליים וריכוז הוצאות'!$D$66&lt;&gt;4),1.2,1)</f>
        <v>0</v>
      </c>
      <c r="BY80" s="227"/>
      <c r="BZ80" s="228"/>
      <c r="CA80" s="222"/>
      <c r="CB80" s="226"/>
      <c r="CC80" s="187">
        <f t="shared" si="54"/>
        <v>0</v>
      </c>
      <c r="CD80" s="15">
        <f>+(IF(OR($B80=0,$C80=0,$D80=0,$BY$2&gt;$ES$1),0,IF(OR(BY80=0,CA80=0,CB80=0),0,MIN((VLOOKUP($D80,$A$234:$C$241,3,0))*(IF($D80=6,CB80,CA80))*((MIN((VLOOKUP($D80,$A$234:$E$241,5,0)),(IF($D80=6,CA80,CB80))))),MIN((VLOOKUP($D80,$A$234:$C$241,3,0)),(BY80+BZ80))*(IF($D80=6,CB80,((MIN((VLOOKUP($D80,$A$234:$E$241,5,0)),CB80)))))))))/IF(AND($D80=2,'ראשי-פרטים כלליים וריכוז הוצאות'!$D$66&lt;&gt;4),1.2,1)</f>
        <v>0</v>
      </c>
      <c r="CE80" s="227"/>
      <c r="CF80" s="228"/>
      <c r="CG80" s="222"/>
      <c r="CH80" s="226"/>
      <c r="CI80" s="187">
        <f t="shared" si="55"/>
        <v>0</v>
      </c>
      <c r="CJ80" s="15">
        <f>+(IF(OR($B80=0,$C80=0,$D80=0,$CE$2&gt;$ES$1),0,IF(OR(CE80=0,CG80=0,CH80=0),0,MIN((VLOOKUP($D80,$A$234:$C$241,3,0))*(IF($D80=6,CH80,CG80))*((MIN((VLOOKUP($D80,$A$234:$E$241,5,0)),(IF($D80=6,CG80,CH80))))),MIN((VLOOKUP($D80,$A$234:$C$241,3,0)),(CE80+CF80))*(IF($D80=6,CH80,((MIN((VLOOKUP($D80,$A$234:$E$241,5,0)),CH80)))))))))/IF(AND($D80=2,'ראשי-פרטים כלליים וריכוז הוצאות'!$D$66&lt;&gt;4),1.2,1)</f>
        <v>0</v>
      </c>
      <c r="CK80" s="227"/>
      <c r="CL80" s="228"/>
      <c r="CM80" s="222"/>
      <c r="CN80" s="226"/>
      <c r="CO80" s="187">
        <f t="shared" si="56"/>
        <v>0</v>
      </c>
      <c r="CP80" s="15">
        <f>+(IF(OR($B80=0,$C80=0,$D80=0,$CK$2&gt;$ES$1),0,IF(OR(CK80=0,CM80=0,CN80=0),0,MIN((VLOOKUP($D80,$A$234:$C$241,3,0))*(IF($D80=6,CN80,CM80))*((MIN((VLOOKUP($D80,$A$234:$E$241,5,0)),(IF($D80=6,CM80,CN80))))),MIN((VLOOKUP($D80,$A$234:$C$241,3,0)),(CK80+CL80))*(IF($D80=6,CN80,((MIN((VLOOKUP($D80,$A$234:$E$241,5,0)),CN80)))))))))/IF(AND($D80=2,'ראשי-פרטים כלליים וריכוז הוצאות'!$D$66&lt;&gt;4),1.2,1)</f>
        <v>0</v>
      </c>
      <c r="CQ80" s="227"/>
      <c r="CR80" s="228"/>
      <c r="CS80" s="222"/>
      <c r="CT80" s="226"/>
      <c r="CU80" s="187">
        <f t="shared" si="57"/>
        <v>0</v>
      </c>
      <c r="CV80" s="15">
        <f>+(IF(OR($B80=0,$C80=0,$D80=0,$CQ$2&gt;$ES$1),0,IF(OR(CQ80=0,CS80=0,CT80=0),0,MIN((VLOOKUP($D80,$A$234:$C$241,3,0))*(IF($D80=6,CT80,CS80))*((MIN((VLOOKUP($D80,$A$234:$E$241,5,0)),(IF($D80=6,CS80,CT80))))),MIN((VLOOKUP($D80,$A$234:$C$241,3,0)),(CQ80+CR80))*(IF($D80=6,CT80,((MIN((VLOOKUP($D80,$A$234:$E$241,5,0)),CT80)))))))))/IF(AND($D80=2,'ראשי-פרטים כלליים וריכוז הוצאות'!$D$66&lt;&gt;4),1.2,1)</f>
        <v>0</v>
      </c>
      <c r="CW80" s="227"/>
      <c r="CX80" s="228"/>
      <c r="CY80" s="222"/>
      <c r="CZ80" s="226"/>
      <c r="DA80" s="187">
        <f t="shared" si="58"/>
        <v>0</v>
      </c>
      <c r="DB80" s="15">
        <f>+(IF(OR($B80=0,$C80=0,$D80=0,$CW$2&gt;$ES$1),0,IF(OR(CW80=0,CY80=0,CZ80=0),0,MIN((VLOOKUP($D80,$A$234:$C$241,3,0))*(IF($D80=6,CZ80,CY80))*((MIN((VLOOKUP($D80,$A$234:$E$241,5,0)),(IF($D80=6,CY80,CZ80))))),MIN((VLOOKUP($D80,$A$234:$C$241,3,0)),(CW80+CX80))*(IF($D80=6,CZ80,((MIN((VLOOKUP($D80,$A$234:$E$241,5,0)),CZ80)))))))))/IF(AND($D80=2,'ראשי-פרטים כלליים וריכוז הוצאות'!$D$66&lt;&gt;4),1.2,1)</f>
        <v>0</v>
      </c>
      <c r="DC80" s="227"/>
      <c r="DD80" s="228"/>
      <c r="DE80" s="222"/>
      <c r="DF80" s="226"/>
      <c r="DG80" s="187">
        <f t="shared" si="59"/>
        <v>0</v>
      </c>
      <c r="DH80" s="15">
        <f>+(IF(OR($B80=0,$C80=0,$D80=0,$DC$2&gt;$ES$1),0,IF(OR(DC80=0,DE80=0,DF80=0),0,MIN((VLOOKUP($D80,$A$234:$C$241,3,0))*(IF($D80=6,DF80,DE80))*((MIN((VLOOKUP($D80,$A$234:$E$241,5,0)),(IF($D80=6,DE80,DF80))))),MIN((VLOOKUP($D80,$A$234:$C$241,3,0)),(DC80+DD80))*(IF($D80=6,DF80,((MIN((VLOOKUP($D80,$A$234:$E$241,5,0)),DF80)))))))))/IF(AND($D80=2,'ראשי-פרטים כלליים וריכוז הוצאות'!$D$66&lt;&gt;4),1.2,1)</f>
        <v>0</v>
      </c>
      <c r="DI80" s="227"/>
      <c r="DJ80" s="228"/>
      <c r="DK80" s="222"/>
      <c r="DL80" s="226"/>
      <c r="DM80" s="187">
        <f t="shared" si="60"/>
        <v>0</v>
      </c>
      <c r="DN80" s="15">
        <f>+(IF(OR($B80=0,$C80=0,$D80=0,$DC$2&gt;$ES$1),0,IF(OR(DI80=0,DK80=0,DL80=0),0,MIN((VLOOKUP($D80,$A$234:$C$241,3,0))*(IF($D80=6,DL80,DK80))*((MIN((VLOOKUP($D80,$A$234:$E$241,5,0)),(IF($D80=6,DK80,DL80))))),MIN((VLOOKUP($D80,$A$234:$C$241,3,0)),(DI80+DJ80))*(IF($D80=6,DL80,((MIN((VLOOKUP($D80,$A$234:$E$241,5,0)),DL80)))))))))/IF(AND($D80=2,'ראשי-פרטים כלליים וריכוז הוצאות'!$D$66&lt;&gt;4),1.2,1)</f>
        <v>0</v>
      </c>
      <c r="DO80" s="227"/>
      <c r="DP80" s="228"/>
      <c r="DQ80" s="222"/>
      <c r="DR80" s="226"/>
      <c r="DS80" s="187">
        <f t="shared" si="61"/>
        <v>0</v>
      </c>
      <c r="DT80" s="15">
        <f>+(IF(OR($B80=0,$C80=0,$D80=0,$DC$2&gt;$ES$1),0,IF(OR(DO80=0,DQ80=0,DR80=0),0,MIN((VLOOKUP($D80,$A$234:$C$241,3,0))*(IF($D80=6,DR80,DQ80))*((MIN((VLOOKUP($D80,$A$234:$E$241,5,0)),(IF($D80=6,DQ80,DR80))))),MIN((VLOOKUP($D80,$A$234:$C$241,3,0)),(DO80+DP80))*(IF($D80=6,DR80,((MIN((VLOOKUP($D80,$A$234:$E$241,5,0)),DR80)))))))))/IF(AND($D80=2,'ראשי-פרטים כלליים וריכוז הוצאות'!$D$66&lt;&gt;4),1.2,1)</f>
        <v>0</v>
      </c>
      <c r="DU80" s="227"/>
      <c r="DV80" s="228"/>
      <c r="DW80" s="222"/>
      <c r="DX80" s="226"/>
      <c r="DY80" s="187">
        <f t="shared" si="62"/>
        <v>0</v>
      </c>
      <c r="DZ80" s="15">
        <f>+(IF(OR($B80=0,$C80=0,$D80=0,$DC$2&gt;$ES$1),0,IF(OR(DU80=0,DW80=0,DX80=0),0,MIN((VLOOKUP($D80,$A$234:$C$241,3,0))*(IF($D80=6,DX80,DW80))*((MIN((VLOOKUP($D80,$A$234:$E$241,5,0)),(IF($D80=6,DW80,DX80))))),MIN((VLOOKUP($D80,$A$234:$C$241,3,0)),(DU80+DV80))*(IF($D80=6,DX80,((MIN((VLOOKUP($D80,$A$234:$E$241,5,0)),DX80)))))))))/IF(AND($D80=2,'ראשי-פרטים כלליים וריכוז הוצאות'!$D$66&lt;&gt;4),1.2,1)</f>
        <v>0</v>
      </c>
      <c r="EA80" s="227"/>
      <c r="EB80" s="228"/>
      <c r="EC80" s="222"/>
      <c r="ED80" s="226"/>
      <c r="EE80" s="187">
        <f t="shared" si="63"/>
        <v>0</v>
      </c>
      <c r="EF80" s="15">
        <f>+(IF(OR($B80=0,$C80=0,$D80=0,$DC$2&gt;$ES$1),0,IF(OR(EA80=0,EC80=0,ED80=0),0,MIN((VLOOKUP($D80,$A$234:$C$241,3,0))*(IF($D80=6,ED80,EC80))*((MIN((VLOOKUP($D80,$A$234:$E$241,5,0)),(IF($D80=6,EC80,ED80))))),MIN((VLOOKUP($D80,$A$234:$C$241,3,0)),(EA80+EB80))*(IF($D80=6,ED80,((MIN((VLOOKUP($D80,$A$234:$E$241,5,0)),ED80)))))))))/IF(AND($D80=2,'ראשי-פרטים כלליים וריכוז הוצאות'!$D$66&lt;&gt;4),1.2,1)</f>
        <v>0</v>
      </c>
      <c r="EG80" s="227"/>
      <c r="EH80" s="228"/>
      <c r="EI80" s="222"/>
      <c r="EJ80" s="226"/>
      <c r="EK80" s="187">
        <f t="shared" si="64"/>
        <v>0</v>
      </c>
      <c r="EL80" s="15">
        <f>+(IF(OR($B80=0,$C80=0,$D80=0,$DC$2&gt;$ES$1),0,IF(OR(EG80=0,EI80=0,EJ80=0),0,MIN((VLOOKUP($D80,$A$234:$C$241,3,0))*(IF($D80=6,EJ80,EI80))*((MIN((VLOOKUP($D80,$A$234:$E$241,5,0)),(IF($D80=6,EI80,EJ80))))),MIN((VLOOKUP($D80,$A$234:$C$241,3,0)),(EG80+EH80))*(IF($D80=6,EJ80,((MIN((VLOOKUP($D80,$A$234:$E$241,5,0)),EJ80)))))))))/IF(AND($D80=2,'ראשי-פרטים כלליים וריכוז הוצאות'!$D$66&lt;&gt;4),1.2,1)</f>
        <v>0</v>
      </c>
      <c r="EM80" s="227"/>
      <c r="EN80" s="228"/>
      <c r="EO80" s="222"/>
      <c r="EP80" s="226"/>
      <c r="EQ80" s="187">
        <f t="shared" si="65"/>
        <v>0</v>
      </c>
      <c r="ER80" s="15">
        <f>+(IF(OR($B80=0,$C80=0,$D80=0,$DC$2&gt;$ES$1),0,IF(OR(EM80=0,EO80=0,EP80=0),0,MIN((VLOOKUP($D80,$A$234:$C$241,3,0))*(IF($D80=6,EP80,EO80))*((MIN((VLOOKUP($D80,$A$234:$E$241,5,0)),(IF($D80=6,EO80,EP80))))),MIN((VLOOKUP($D80,$A$234:$C$241,3,0)),(EM80+EN80))*(IF($D80=6,EP80,((MIN((VLOOKUP($D80,$A$234:$E$241,5,0)),EP80)))))))))/IF(AND($D80=2,'ראשי-פרטים כלליים וריכוז הוצאות'!$D$66&lt;&gt;4),1.2,1)</f>
        <v>0</v>
      </c>
      <c r="ES80" s="62">
        <f t="shared" si="66"/>
        <v>0</v>
      </c>
      <c r="ET80" s="183">
        <f t="shared" si="67"/>
        <v>9.9999999999999995E-7</v>
      </c>
      <c r="EU80" s="184">
        <f t="shared" si="68"/>
        <v>0</v>
      </c>
      <c r="EV80" s="62">
        <f t="shared" si="69"/>
        <v>0</v>
      </c>
      <c r="EW80" s="62">
        <v>0</v>
      </c>
      <c r="EX80" s="15">
        <f t="shared" si="70"/>
        <v>0</v>
      </c>
      <c r="EY80" s="219"/>
      <c r="EZ80" s="62">
        <f>MIN(EX80+EY80*ET80*ES80/$FA$1/IF(AND($D80=2,'ראשי-פרטים כלליים וריכוז הוצאות'!$D$66&lt;&gt;4),1.2,1),IF($D80&gt;0,VLOOKUP($D80,$A$234:$C$241,3,0)*12*EU80,0))</f>
        <v>0</v>
      </c>
      <c r="FA80" s="229"/>
      <c r="FB80" s="293">
        <f t="shared" si="71"/>
        <v>0</v>
      </c>
      <c r="FC80" s="298"/>
      <c r="FD80" s="133"/>
      <c r="FE80" s="133"/>
      <c r="FF80" s="299"/>
      <c r="FG80" s="299"/>
      <c r="FH80" s="133"/>
      <c r="FI80" s="274">
        <f t="shared" si="72"/>
        <v>0</v>
      </c>
      <c r="FJ80" s="274">
        <f t="shared" si="73"/>
        <v>0</v>
      </c>
      <c r="FK80" s="297" t="str">
        <f t="shared" si="74"/>
        <v/>
      </c>
    </row>
    <row r="81" spans="1:167" s="6" customFormat="1" ht="24" hidden="1" customHeight="1" x14ac:dyDescent="0.2">
      <c r="A81" s="112">
        <v>78</v>
      </c>
      <c r="B81" s="229"/>
      <c r="C81" s="229"/>
      <c r="D81" s="230"/>
      <c r="E81" s="220"/>
      <c r="F81" s="221"/>
      <c r="G81" s="222"/>
      <c r="H81" s="223"/>
      <c r="I81" s="187">
        <f t="shared" si="42"/>
        <v>0</v>
      </c>
      <c r="J81" s="15">
        <f>(IF(OR($B81=0,$C81=0,$D81=0,$E$2&gt;$ES$1),0,IF(OR($E81=0,$G81=0,$H81=0),0,MIN((VLOOKUP($D81,$A$234:$C$241,3,0))*(IF($D81=6,$H81,$G81))*((MIN((VLOOKUP($D81,$A$234:$E$241,5,0)),(IF($D81=6,$G81,$H81))))),MIN((VLOOKUP($D81,$A$234:$C$241,3,0)),($E81+$F81))*(IF($D81=6,$H81,((MIN((VLOOKUP($D81,$A$234:$E$241,5,0)),$H81)))))))))/IF(AND($D81=2,'ראשי-פרטים כלליים וריכוז הוצאות'!$D$66&lt;&gt;4),1.2,1)</f>
        <v>0</v>
      </c>
      <c r="K81" s="224"/>
      <c r="L81" s="225"/>
      <c r="M81" s="222"/>
      <c r="N81" s="226"/>
      <c r="O81" s="187">
        <f t="shared" si="43"/>
        <v>0</v>
      </c>
      <c r="P81" s="15">
        <f>+(IF(OR($B81=0,$C81=0,$D81=0,$K$2&gt;$ES$1),0,IF(OR($K81=0,$M81=0,$N81=0),0,MIN((VLOOKUP($D81,$A$234:$C$241,3,0))*(IF($D81=6,$N81,$M81))*((MIN((VLOOKUP($D81,$A$234:$E$241,5,0)),(IF($D81=6,$M81,$N81))))),MIN((VLOOKUP($D81,$A$234:$C$241,3,0)),($K81+$L81))*(IF($D81=6,$N81,((MIN((VLOOKUP($D81,$A$234:$E$241,5,0)),$N81)))))))))/IF(AND($D81=2,'ראשי-פרטים כלליים וריכוז הוצאות'!$D$66&lt;&gt;4),1.2,1)</f>
        <v>0</v>
      </c>
      <c r="Q81" s="227"/>
      <c r="R81" s="228"/>
      <c r="S81" s="222"/>
      <c r="T81" s="226"/>
      <c r="U81" s="187">
        <f t="shared" si="44"/>
        <v>0</v>
      </c>
      <c r="V81" s="15">
        <f>+(IF(OR($B81=0,$C81=0,$D81=0,$Q$2&gt;$ES$1),0,IF(OR(Q81=0,S81=0,T81=0),0,MIN((VLOOKUP($D81,$A$234:$C$241,3,0))*(IF($D81=6,T81,S81))*((MIN((VLOOKUP($D81,$A$234:$E$241,5,0)),(IF($D81=6,S81,T81))))),MIN((VLOOKUP($D81,$A$234:$C$241,3,0)),(Q81+R81))*(IF($D81=6,T81,((MIN((VLOOKUP($D81,$A$234:$E$241,5,0)),T81)))))))))/IF(AND($D81=2,'ראשי-פרטים כלליים וריכוז הוצאות'!$D$66&lt;&gt;4),1.2,1)</f>
        <v>0</v>
      </c>
      <c r="W81" s="220"/>
      <c r="X81" s="221"/>
      <c r="Y81" s="222"/>
      <c r="Z81" s="226"/>
      <c r="AA81" s="187">
        <f t="shared" si="45"/>
        <v>0</v>
      </c>
      <c r="AB81" s="15">
        <f>+(IF(OR($B81=0,$C81=0,$D81=0,$W$2&gt;$ES$1),0,IF(OR(W81=0,Y81=0,Z81=0),0,MIN((VLOOKUP($D81,$A$234:$C$241,3,0))*(IF($D81=6,Z81,Y81))*((MIN((VLOOKUP($D81,$A$234:$E$241,5,0)),(IF($D81=6,Y81,Z81))))),MIN((VLOOKUP($D81,$A$234:$C$241,3,0)),(W81+X81))*(IF($D81=6,Z81,((MIN((VLOOKUP($D81,$A$234:$E$241,5,0)),Z81)))))))))/IF(AND($D81=2,'ראשי-פרטים כלליים וריכוז הוצאות'!$D$66&lt;&gt;4),1.2,1)</f>
        <v>0</v>
      </c>
      <c r="AC81" s="224"/>
      <c r="AD81" s="225"/>
      <c r="AE81" s="222"/>
      <c r="AF81" s="226"/>
      <c r="AG81" s="187">
        <f t="shared" si="46"/>
        <v>0</v>
      </c>
      <c r="AH81" s="15">
        <f>+(IF(OR($B81=0,$C81=0,$D81=0,$AC$2&gt;$ES$1),0,IF(OR(AC81=0,AE81=0,AF81=0),0,MIN((VLOOKUP($D81,$A$234:$C$241,3,0))*(IF($D81=6,AF81,AE81))*((MIN((VLOOKUP($D81,$A$234:$E$241,5,0)),(IF($D81=6,AE81,AF81))))),MIN((VLOOKUP($D81,$A$234:$C$241,3,0)),(AC81+AD81))*(IF($D81=6,AF81,((MIN((VLOOKUP($D81,$A$234:$E$241,5,0)),AF81)))))))))/IF(AND($D81=2,'ראשי-פרטים כלליים וריכוז הוצאות'!$D$66&lt;&gt;4),1.2,1)</f>
        <v>0</v>
      </c>
      <c r="AI81" s="227"/>
      <c r="AJ81" s="228"/>
      <c r="AK81" s="222"/>
      <c r="AL81" s="226"/>
      <c r="AM81" s="187">
        <f t="shared" si="47"/>
        <v>0</v>
      </c>
      <c r="AN81" s="15">
        <f>+(IF(OR($B81=0,$C81=0,$D81=0,$AI$2&gt;$ES$1),0,IF(OR(AI81=0,AK81=0,AL81=0),0,MIN((VLOOKUP($D81,$A$234:$C$241,3,0))*(IF($D81=6,AL81,AK81))*((MIN((VLOOKUP($D81,$A$234:$E$241,5,0)),(IF($D81=6,AK81,AL81))))),MIN((VLOOKUP($D81,$A$234:$C$241,3,0)),(AI81+AJ81))*(IF($D81=6,AL81,((MIN((VLOOKUP($D81,$A$234:$E$241,5,0)),AL81)))))))))/IF(AND($D81=2,'ראשי-פרטים כלליים וריכוז הוצאות'!$D$66&lt;&gt;4),1.2,1)</f>
        <v>0</v>
      </c>
      <c r="AO81" s="220"/>
      <c r="AP81" s="221"/>
      <c r="AQ81" s="222"/>
      <c r="AR81" s="226"/>
      <c r="AS81" s="187">
        <f t="shared" si="48"/>
        <v>0</v>
      </c>
      <c r="AT81" s="15">
        <f>+(IF(OR($B81=0,$C81=0,$D81=0,$AO$2&gt;$ES$1),0,IF(OR(AO81=0,AQ81=0,AR81=0),0,MIN((VLOOKUP($D81,$A$234:$C$241,3,0))*(IF($D81=6,AR81,AQ81))*((MIN((VLOOKUP($D81,$A$234:$E$241,5,0)),(IF($D81=6,AQ81,AR81))))),MIN((VLOOKUP($D81,$A$234:$C$241,3,0)),(AO81+AP81))*(IF($D81=6,AR81,((MIN((VLOOKUP($D81,$A$234:$E$241,5,0)),AR81)))))))))/IF(AND($D81=2,'ראשי-פרטים כלליים וריכוז הוצאות'!$D$66&lt;&gt;4),1.2,1)</f>
        <v>0</v>
      </c>
      <c r="AU81" s="224"/>
      <c r="AV81" s="225"/>
      <c r="AW81" s="222"/>
      <c r="AX81" s="226"/>
      <c r="AY81" s="187">
        <f t="shared" si="49"/>
        <v>0</v>
      </c>
      <c r="AZ81" s="15">
        <f>+(IF(OR($B81=0,$C81=0,$D81=0,$AU$2&gt;$ES$1),0,IF(OR(AU81=0,AW81=0,AX81=0),0,MIN((VLOOKUP($D81,$A$234:$C$241,3,0))*(IF($D81=6,AX81,AW81))*((MIN((VLOOKUP($D81,$A$234:$E$241,5,0)),(IF($D81=6,AW81,AX81))))),MIN((VLOOKUP($D81,$A$234:$C$241,3,0)),(AU81+AV81))*(IF($D81=6,AX81,((MIN((VLOOKUP($D81,$A$234:$E$241,5,0)),AX81)))))))))/IF(AND($D81=2,'ראשי-פרטים כלליים וריכוז הוצאות'!$D$66&lt;&gt;4),1.2,1)</f>
        <v>0</v>
      </c>
      <c r="BA81" s="227"/>
      <c r="BB81" s="228"/>
      <c r="BC81" s="222"/>
      <c r="BD81" s="226"/>
      <c r="BE81" s="187">
        <f t="shared" si="50"/>
        <v>0</v>
      </c>
      <c r="BF81" s="15">
        <f>+(IF(OR($B81=0,$C81=0,$D81=0,$BA$2&gt;$ES$1),0,IF(OR(BA81=0,BC81=0,BD81=0),0,MIN((VLOOKUP($D81,$A$234:$C$241,3,0))*(IF($D81=6,BD81,BC81))*((MIN((VLOOKUP($D81,$A$234:$E$241,5,0)),(IF($D81=6,BC81,BD81))))),MIN((VLOOKUP($D81,$A$234:$C$241,3,0)),(BA81+BB81))*(IF($D81=6,BD81,((MIN((VLOOKUP($D81,$A$234:$E$241,5,0)),BD81)))))))))/IF(AND($D81=2,'ראשי-פרטים כלליים וריכוז הוצאות'!$D$66&lt;&gt;4),1.2,1)</f>
        <v>0</v>
      </c>
      <c r="BG81" s="227"/>
      <c r="BH81" s="228"/>
      <c r="BI81" s="222"/>
      <c r="BJ81" s="226"/>
      <c r="BK81" s="187">
        <f t="shared" si="51"/>
        <v>0</v>
      </c>
      <c r="BL81" s="15">
        <f>+(IF(OR($B81=0,$C81=0,$D81=0,$BG$2&gt;$ES$1),0,IF(OR(BG81=0,BI81=0,BJ81=0),0,MIN((VLOOKUP($D81,$A$234:$C$241,3,0))*(IF($D81=6,BJ81,BI81))*((MIN((VLOOKUP($D81,$A$234:$E$241,5,0)),(IF($D81=6,BI81,BJ81))))),MIN((VLOOKUP($D81,$A$234:$C$241,3,0)),(BG81+BH81))*(IF($D81=6,BJ81,((MIN((VLOOKUP($D81,$A$234:$E$241,5,0)),BJ81)))))))))/IF(AND($D81=2,'ראשי-פרטים כלליים וריכוז הוצאות'!$D$66&lt;&gt;4),1.2,1)</f>
        <v>0</v>
      </c>
      <c r="BM81" s="227"/>
      <c r="BN81" s="228"/>
      <c r="BO81" s="222"/>
      <c r="BP81" s="226"/>
      <c r="BQ81" s="187">
        <f t="shared" si="52"/>
        <v>0</v>
      </c>
      <c r="BR81" s="15">
        <f>+(IF(OR($B81=0,$C81=0,$D81=0,$BM$2&gt;$ES$1),0,IF(OR(BM81=0,BO81=0,BP81=0),0,MIN((VLOOKUP($D81,$A$234:$C$241,3,0))*(IF($D81=6,BP81,BO81))*((MIN((VLOOKUP($D81,$A$234:$E$241,5,0)),(IF($D81=6,BO81,BP81))))),MIN((VLOOKUP($D81,$A$234:$C$241,3,0)),(BM81+BN81))*(IF($D81=6,BP81,((MIN((VLOOKUP($D81,$A$234:$E$241,5,0)),BP81)))))))))/IF(AND($D81=2,'ראשי-פרטים כלליים וריכוז הוצאות'!$D$66&lt;&gt;4),1.2,1)</f>
        <v>0</v>
      </c>
      <c r="BS81" s="227"/>
      <c r="BT81" s="228"/>
      <c r="BU81" s="222"/>
      <c r="BV81" s="226"/>
      <c r="BW81" s="187">
        <f t="shared" si="53"/>
        <v>0</v>
      </c>
      <c r="BX81" s="15">
        <f>+(IF(OR($B81=0,$C81=0,$D81=0,$BS$2&gt;$ES$1),0,IF(OR(BS81=0,BU81=0,BV81=0),0,MIN((VLOOKUP($D81,$A$234:$C$241,3,0))*(IF($D81=6,BV81,BU81))*((MIN((VLOOKUP($D81,$A$234:$E$241,5,0)),(IF($D81=6,BU81,BV81))))),MIN((VLOOKUP($D81,$A$234:$C$241,3,0)),(BS81+BT81))*(IF($D81=6,BV81,((MIN((VLOOKUP($D81,$A$234:$E$241,5,0)),BV81)))))))))/IF(AND($D81=2,'ראשי-פרטים כלליים וריכוז הוצאות'!$D$66&lt;&gt;4),1.2,1)</f>
        <v>0</v>
      </c>
      <c r="BY81" s="227"/>
      <c r="BZ81" s="228"/>
      <c r="CA81" s="222"/>
      <c r="CB81" s="226"/>
      <c r="CC81" s="187">
        <f t="shared" si="54"/>
        <v>0</v>
      </c>
      <c r="CD81" s="15">
        <f>+(IF(OR($B81=0,$C81=0,$D81=0,$BY$2&gt;$ES$1),0,IF(OR(BY81=0,CA81=0,CB81=0),0,MIN((VLOOKUP($D81,$A$234:$C$241,3,0))*(IF($D81=6,CB81,CA81))*((MIN((VLOOKUP($D81,$A$234:$E$241,5,0)),(IF($D81=6,CA81,CB81))))),MIN((VLOOKUP($D81,$A$234:$C$241,3,0)),(BY81+BZ81))*(IF($D81=6,CB81,((MIN((VLOOKUP($D81,$A$234:$E$241,5,0)),CB81)))))))))/IF(AND($D81=2,'ראשי-פרטים כלליים וריכוז הוצאות'!$D$66&lt;&gt;4),1.2,1)</f>
        <v>0</v>
      </c>
      <c r="CE81" s="227"/>
      <c r="CF81" s="228"/>
      <c r="CG81" s="222"/>
      <c r="CH81" s="226"/>
      <c r="CI81" s="187">
        <f t="shared" si="55"/>
        <v>0</v>
      </c>
      <c r="CJ81" s="15">
        <f>+(IF(OR($B81=0,$C81=0,$D81=0,$CE$2&gt;$ES$1),0,IF(OR(CE81=0,CG81=0,CH81=0),0,MIN((VLOOKUP($D81,$A$234:$C$241,3,0))*(IF($D81=6,CH81,CG81))*((MIN((VLOOKUP($D81,$A$234:$E$241,5,0)),(IF($D81=6,CG81,CH81))))),MIN((VLOOKUP($D81,$A$234:$C$241,3,0)),(CE81+CF81))*(IF($D81=6,CH81,((MIN((VLOOKUP($D81,$A$234:$E$241,5,0)),CH81)))))))))/IF(AND($D81=2,'ראשי-פרטים כלליים וריכוז הוצאות'!$D$66&lt;&gt;4),1.2,1)</f>
        <v>0</v>
      </c>
      <c r="CK81" s="227"/>
      <c r="CL81" s="228"/>
      <c r="CM81" s="222"/>
      <c r="CN81" s="226"/>
      <c r="CO81" s="187">
        <f t="shared" si="56"/>
        <v>0</v>
      </c>
      <c r="CP81" s="15">
        <f>+(IF(OR($B81=0,$C81=0,$D81=0,$CK$2&gt;$ES$1),0,IF(OR(CK81=0,CM81=0,CN81=0),0,MIN((VLOOKUP($D81,$A$234:$C$241,3,0))*(IF($D81=6,CN81,CM81))*((MIN((VLOOKUP($D81,$A$234:$E$241,5,0)),(IF($D81=6,CM81,CN81))))),MIN((VLOOKUP($D81,$A$234:$C$241,3,0)),(CK81+CL81))*(IF($D81=6,CN81,((MIN((VLOOKUP($D81,$A$234:$E$241,5,0)),CN81)))))))))/IF(AND($D81=2,'ראשי-פרטים כלליים וריכוז הוצאות'!$D$66&lt;&gt;4),1.2,1)</f>
        <v>0</v>
      </c>
      <c r="CQ81" s="227"/>
      <c r="CR81" s="228"/>
      <c r="CS81" s="222"/>
      <c r="CT81" s="226"/>
      <c r="CU81" s="187">
        <f t="shared" si="57"/>
        <v>0</v>
      </c>
      <c r="CV81" s="15">
        <f>+(IF(OR($B81=0,$C81=0,$D81=0,$CQ$2&gt;$ES$1),0,IF(OR(CQ81=0,CS81=0,CT81=0),0,MIN((VLOOKUP($D81,$A$234:$C$241,3,0))*(IF($D81=6,CT81,CS81))*((MIN((VLOOKUP($D81,$A$234:$E$241,5,0)),(IF($D81=6,CS81,CT81))))),MIN((VLOOKUP($D81,$A$234:$C$241,3,0)),(CQ81+CR81))*(IF($D81=6,CT81,((MIN((VLOOKUP($D81,$A$234:$E$241,5,0)),CT81)))))))))/IF(AND($D81=2,'ראשי-פרטים כלליים וריכוז הוצאות'!$D$66&lt;&gt;4),1.2,1)</f>
        <v>0</v>
      </c>
      <c r="CW81" s="227"/>
      <c r="CX81" s="228"/>
      <c r="CY81" s="222"/>
      <c r="CZ81" s="226"/>
      <c r="DA81" s="187">
        <f t="shared" si="58"/>
        <v>0</v>
      </c>
      <c r="DB81" s="15">
        <f>+(IF(OR($B81=0,$C81=0,$D81=0,$CW$2&gt;$ES$1),0,IF(OR(CW81=0,CY81=0,CZ81=0),0,MIN((VLOOKUP($D81,$A$234:$C$241,3,0))*(IF($D81=6,CZ81,CY81))*((MIN((VLOOKUP($D81,$A$234:$E$241,5,0)),(IF($D81=6,CY81,CZ81))))),MIN((VLOOKUP($D81,$A$234:$C$241,3,0)),(CW81+CX81))*(IF($D81=6,CZ81,((MIN((VLOOKUP($D81,$A$234:$E$241,5,0)),CZ81)))))))))/IF(AND($D81=2,'ראשי-פרטים כלליים וריכוז הוצאות'!$D$66&lt;&gt;4),1.2,1)</f>
        <v>0</v>
      </c>
      <c r="DC81" s="227"/>
      <c r="DD81" s="228"/>
      <c r="DE81" s="222"/>
      <c r="DF81" s="226"/>
      <c r="DG81" s="187">
        <f t="shared" si="59"/>
        <v>0</v>
      </c>
      <c r="DH81" s="15">
        <f>+(IF(OR($B81=0,$C81=0,$D81=0,$DC$2&gt;$ES$1),0,IF(OR(DC81=0,DE81=0,DF81=0),0,MIN((VLOOKUP($D81,$A$234:$C$241,3,0))*(IF($D81=6,DF81,DE81))*((MIN((VLOOKUP($D81,$A$234:$E$241,5,0)),(IF($D81=6,DE81,DF81))))),MIN((VLOOKUP($D81,$A$234:$C$241,3,0)),(DC81+DD81))*(IF($D81=6,DF81,((MIN((VLOOKUP($D81,$A$234:$E$241,5,0)),DF81)))))))))/IF(AND($D81=2,'ראשי-פרטים כלליים וריכוז הוצאות'!$D$66&lt;&gt;4),1.2,1)</f>
        <v>0</v>
      </c>
      <c r="DI81" s="227"/>
      <c r="DJ81" s="228"/>
      <c r="DK81" s="222"/>
      <c r="DL81" s="226"/>
      <c r="DM81" s="187">
        <f t="shared" si="60"/>
        <v>0</v>
      </c>
      <c r="DN81" s="15">
        <f>+(IF(OR($B81=0,$C81=0,$D81=0,$DC$2&gt;$ES$1),0,IF(OR(DI81=0,DK81=0,DL81=0),0,MIN((VLOOKUP($D81,$A$234:$C$241,3,0))*(IF($D81=6,DL81,DK81))*((MIN((VLOOKUP($D81,$A$234:$E$241,5,0)),(IF($D81=6,DK81,DL81))))),MIN((VLOOKUP($D81,$A$234:$C$241,3,0)),(DI81+DJ81))*(IF($D81=6,DL81,((MIN((VLOOKUP($D81,$A$234:$E$241,5,0)),DL81)))))))))/IF(AND($D81=2,'ראשי-פרטים כלליים וריכוז הוצאות'!$D$66&lt;&gt;4),1.2,1)</f>
        <v>0</v>
      </c>
      <c r="DO81" s="227"/>
      <c r="DP81" s="228"/>
      <c r="DQ81" s="222"/>
      <c r="DR81" s="226"/>
      <c r="DS81" s="187">
        <f t="shared" si="61"/>
        <v>0</v>
      </c>
      <c r="DT81" s="15">
        <f>+(IF(OR($B81=0,$C81=0,$D81=0,$DC$2&gt;$ES$1),0,IF(OR(DO81=0,DQ81=0,DR81=0),0,MIN((VLOOKUP($D81,$A$234:$C$241,3,0))*(IF($D81=6,DR81,DQ81))*((MIN((VLOOKUP($D81,$A$234:$E$241,5,0)),(IF($D81=6,DQ81,DR81))))),MIN((VLOOKUP($D81,$A$234:$C$241,3,0)),(DO81+DP81))*(IF($D81=6,DR81,((MIN((VLOOKUP($D81,$A$234:$E$241,5,0)),DR81)))))))))/IF(AND($D81=2,'ראשי-פרטים כלליים וריכוז הוצאות'!$D$66&lt;&gt;4),1.2,1)</f>
        <v>0</v>
      </c>
      <c r="DU81" s="227"/>
      <c r="DV81" s="228"/>
      <c r="DW81" s="222"/>
      <c r="DX81" s="226"/>
      <c r="DY81" s="187">
        <f t="shared" si="62"/>
        <v>0</v>
      </c>
      <c r="DZ81" s="15">
        <f>+(IF(OR($B81=0,$C81=0,$D81=0,$DC$2&gt;$ES$1),0,IF(OR(DU81=0,DW81=0,DX81=0),0,MIN((VLOOKUP($D81,$A$234:$C$241,3,0))*(IF($D81=6,DX81,DW81))*((MIN((VLOOKUP($D81,$A$234:$E$241,5,0)),(IF($D81=6,DW81,DX81))))),MIN((VLOOKUP($D81,$A$234:$C$241,3,0)),(DU81+DV81))*(IF($D81=6,DX81,((MIN((VLOOKUP($D81,$A$234:$E$241,5,0)),DX81)))))))))/IF(AND($D81=2,'ראשי-פרטים כלליים וריכוז הוצאות'!$D$66&lt;&gt;4),1.2,1)</f>
        <v>0</v>
      </c>
      <c r="EA81" s="227"/>
      <c r="EB81" s="228"/>
      <c r="EC81" s="222"/>
      <c r="ED81" s="226"/>
      <c r="EE81" s="187">
        <f t="shared" si="63"/>
        <v>0</v>
      </c>
      <c r="EF81" s="15">
        <f>+(IF(OR($B81=0,$C81=0,$D81=0,$DC$2&gt;$ES$1),0,IF(OR(EA81=0,EC81=0,ED81=0),0,MIN((VLOOKUP($D81,$A$234:$C$241,3,0))*(IF($D81=6,ED81,EC81))*((MIN((VLOOKUP($D81,$A$234:$E$241,5,0)),(IF($D81=6,EC81,ED81))))),MIN((VLOOKUP($D81,$A$234:$C$241,3,0)),(EA81+EB81))*(IF($D81=6,ED81,((MIN((VLOOKUP($D81,$A$234:$E$241,5,0)),ED81)))))))))/IF(AND($D81=2,'ראשי-פרטים כלליים וריכוז הוצאות'!$D$66&lt;&gt;4),1.2,1)</f>
        <v>0</v>
      </c>
      <c r="EG81" s="227"/>
      <c r="EH81" s="228"/>
      <c r="EI81" s="222"/>
      <c r="EJ81" s="226"/>
      <c r="EK81" s="187">
        <f t="shared" si="64"/>
        <v>0</v>
      </c>
      <c r="EL81" s="15">
        <f>+(IF(OR($B81=0,$C81=0,$D81=0,$DC$2&gt;$ES$1),0,IF(OR(EG81=0,EI81=0,EJ81=0),0,MIN((VLOOKUP($D81,$A$234:$C$241,3,0))*(IF($D81=6,EJ81,EI81))*((MIN((VLOOKUP($D81,$A$234:$E$241,5,0)),(IF($D81=6,EI81,EJ81))))),MIN((VLOOKUP($D81,$A$234:$C$241,3,0)),(EG81+EH81))*(IF($D81=6,EJ81,((MIN((VLOOKUP($D81,$A$234:$E$241,5,0)),EJ81)))))))))/IF(AND($D81=2,'ראשי-פרטים כלליים וריכוז הוצאות'!$D$66&lt;&gt;4),1.2,1)</f>
        <v>0</v>
      </c>
      <c r="EM81" s="227"/>
      <c r="EN81" s="228"/>
      <c r="EO81" s="222"/>
      <c r="EP81" s="226"/>
      <c r="EQ81" s="187">
        <f t="shared" si="65"/>
        <v>0</v>
      </c>
      <c r="ER81" s="15">
        <f>+(IF(OR($B81=0,$C81=0,$D81=0,$DC$2&gt;$ES$1),0,IF(OR(EM81=0,EO81=0,EP81=0),0,MIN((VLOOKUP($D81,$A$234:$C$241,3,0))*(IF($D81=6,EP81,EO81))*((MIN((VLOOKUP($D81,$A$234:$E$241,5,0)),(IF($D81=6,EO81,EP81))))),MIN((VLOOKUP($D81,$A$234:$C$241,3,0)),(EM81+EN81))*(IF($D81=6,EP81,((MIN((VLOOKUP($D81,$A$234:$E$241,5,0)),EP81)))))))))/IF(AND($D81=2,'ראשי-פרטים כלליים וריכוז הוצאות'!$D$66&lt;&gt;4),1.2,1)</f>
        <v>0</v>
      </c>
      <c r="ES81" s="62">
        <f t="shared" si="66"/>
        <v>0</v>
      </c>
      <c r="ET81" s="183">
        <f t="shared" si="67"/>
        <v>9.9999999999999995E-7</v>
      </c>
      <c r="EU81" s="184">
        <f t="shared" si="68"/>
        <v>0</v>
      </c>
      <c r="EV81" s="62">
        <f t="shared" si="69"/>
        <v>0</v>
      </c>
      <c r="EW81" s="62">
        <v>0</v>
      </c>
      <c r="EX81" s="15">
        <f t="shared" si="70"/>
        <v>0</v>
      </c>
      <c r="EY81" s="219"/>
      <c r="EZ81" s="62">
        <f>MIN(EX81+EY81*ET81*ES81/$FA$1/IF(AND($D81=2,'ראשי-פרטים כלליים וריכוז הוצאות'!$D$66&lt;&gt;4),1.2,1),IF($D81&gt;0,VLOOKUP($D81,$A$234:$C$241,3,0)*12*EU81,0))</f>
        <v>0</v>
      </c>
      <c r="FA81" s="229"/>
      <c r="FB81" s="293">
        <f t="shared" si="71"/>
        <v>0</v>
      </c>
      <c r="FC81" s="298"/>
      <c r="FD81" s="133"/>
      <c r="FE81" s="133"/>
      <c r="FF81" s="299"/>
      <c r="FG81" s="299"/>
      <c r="FH81" s="133"/>
      <c r="FI81" s="274">
        <f t="shared" si="72"/>
        <v>0</v>
      </c>
      <c r="FJ81" s="274">
        <f t="shared" si="73"/>
        <v>0</v>
      </c>
      <c r="FK81" s="297" t="str">
        <f t="shared" si="74"/>
        <v/>
      </c>
    </row>
    <row r="82" spans="1:167" s="6" customFormat="1" ht="24" hidden="1" customHeight="1" x14ac:dyDescent="0.2">
      <c r="A82" s="112">
        <v>79</v>
      </c>
      <c r="B82" s="229"/>
      <c r="C82" s="229"/>
      <c r="D82" s="230"/>
      <c r="E82" s="220"/>
      <c r="F82" s="221"/>
      <c r="G82" s="222"/>
      <c r="H82" s="223"/>
      <c r="I82" s="187">
        <f t="shared" si="42"/>
        <v>0</v>
      </c>
      <c r="J82" s="15">
        <f>(IF(OR($B82=0,$C82=0,$D82=0,$E$2&gt;$ES$1),0,IF(OR($E82=0,$G82=0,$H82=0),0,MIN((VLOOKUP($D82,$A$234:$C$241,3,0))*(IF($D82=6,$H82,$G82))*((MIN((VLOOKUP($D82,$A$234:$E$241,5,0)),(IF($D82=6,$G82,$H82))))),MIN((VLOOKUP($D82,$A$234:$C$241,3,0)),($E82+$F82))*(IF($D82=6,$H82,((MIN((VLOOKUP($D82,$A$234:$E$241,5,0)),$H82)))))))))/IF(AND($D82=2,'ראשי-פרטים כלליים וריכוז הוצאות'!$D$66&lt;&gt;4),1.2,1)</f>
        <v>0</v>
      </c>
      <c r="K82" s="224"/>
      <c r="L82" s="225"/>
      <c r="M82" s="222"/>
      <c r="N82" s="226"/>
      <c r="O82" s="187">
        <f t="shared" si="43"/>
        <v>0</v>
      </c>
      <c r="P82" s="15">
        <f>+(IF(OR($B82=0,$C82=0,$D82=0,$K$2&gt;$ES$1),0,IF(OR($K82=0,$M82=0,$N82=0),0,MIN((VLOOKUP($D82,$A$234:$C$241,3,0))*(IF($D82=6,$N82,$M82))*((MIN((VLOOKUP($D82,$A$234:$E$241,5,0)),(IF($D82=6,$M82,$N82))))),MIN((VLOOKUP($D82,$A$234:$C$241,3,0)),($K82+$L82))*(IF($D82=6,$N82,((MIN((VLOOKUP($D82,$A$234:$E$241,5,0)),$N82)))))))))/IF(AND($D82=2,'ראשי-פרטים כלליים וריכוז הוצאות'!$D$66&lt;&gt;4),1.2,1)</f>
        <v>0</v>
      </c>
      <c r="Q82" s="227"/>
      <c r="R82" s="228"/>
      <c r="S82" s="222"/>
      <c r="T82" s="226"/>
      <c r="U82" s="187">
        <f t="shared" si="44"/>
        <v>0</v>
      </c>
      <c r="V82" s="15">
        <f>+(IF(OR($B82=0,$C82=0,$D82=0,$Q$2&gt;$ES$1),0,IF(OR(Q82=0,S82=0,T82=0),0,MIN((VLOOKUP($D82,$A$234:$C$241,3,0))*(IF($D82=6,T82,S82))*((MIN((VLOOKUP($D82,$A$234:$E$241,5,0)),(IF($D82=6,S82,T82))))),MIN((VLOOKUP($D82,$A$234:$C$241,3,0)),(Q82+R82))*(IF($D82=6,T82,((MIN((VLOOKUP($D82,$A$234:$E$241,5,0)),T82)))))))))/IF(AND($D82=2,'ראשי-פרטים כלליים וריכוז הוצאות'!$D$66&lt;&gt;4),1.2,1)</f>
        <v>0</v>
      </c>
      <c r="W82" s="220"/>
      <c r="X82" s="221"/>
      <c r="Y82" s="222"/>
      <c r="Z82" s="226"/>
      <c r="AA82" s="187">
        <f t="shared" si="45"/>
        <v>0</v>
      </c>
      <c r="AB82" s="15">
        <f>+(IF(OR($B82=0,$C82=0,$D82=0,$W$2&gt;$ES$1),0,IF(OR(W82=0,Y82=0,Z82=0),0,MIN((VLOOKUP($D82,$A$234:$C$241,3,0))*(IF($D82=6,Z82,Y82))*((MIN((VLOOKUP($D82,$A$234:$E$241,5,0)),(IF($D82=6,Y82,Z82))))),MIN((VLOOKUP($D82,$A$234:$C$241,3,0)),(W82+X82))*(IF($D82=6,Z82,((MIN((VLOOKUP($D82,$A$234:$E$241,5,0)),Z82)))))))))/IF(AND($D82=2,'ראשי-פרטים כלליים וריכוז הוצאות'!$D$66&lt;&gt;4),1.2,1)</f>
        <v>0</v>
      </c>
      <c r="AC82" s="224"/>
      <c r="AD82" s="225"/>
      <c r="AE82" s="222"/>
      <c r="AF82" s="226"/>
      <c r="AG82" s="187">
        <f t="shared" si="46"/>
        <v>0</v>
      </c>
      <c r="AH82" s="15">
        <f>+(IF(OR($B82=0,$C82=0,$D82=0,$AC$2&gt;$ES$1),0,IF(OR(AC82=0,AE82=0,AF82=0),0,MIN((VLOOKUP($D82,$A$234:$C$241,3,0))*(IF($D82=6,AF82,AE82))*((MIN((VLOOKUP($D82,$A$234:$E$241,5,0)),(IF($D82=6,AE82,AF82))))),MIN((VLOOKUP($D82,$A$234:$C$241,3,0)),(AC82+AD82))*(IF($D82=6,AF82,((MIN((VLOOKUP($D82,$A$234:$E$241,5,0)),AF82)))))))))/IF(AND($D82=2,'ראשי-פרטים כלליים וריכוז הוצאות'!$D$66&lt;&gt;4),1.2,1)</f>
        <v>0</v>
      </c>
      <c r="AI82" s="227"/>
      <c r="AJ82" s="228"/>
      <c r="AK82" s="222"/>
      <c r="AL82" s="226"/>
      <c r="AM82" s="187">
        <f t="shared" si="47"/>
        <v>0</v>
      </c>
      <c r="AN82" s="15">
        <f>+(IF(OR($B82=0,$C82=0,$D82=0,$AI$2&gt;$ES$1),0,IF(OR(AI82=0,AK82=0,AL82=0),0,MIN((VLOOKUP($D82,$A$234:$C$241,3,0))*(IF($D82=6,AL82,AK82))*((MIN((VLOOKUP($D82,$A$234:$E$241,5,0)),(IF($D82=6,AK82,AL82))))),MIN((VLOOKUP($D82,$A$234:$C$241,3,0)),(AI82+AJ82))*(IF($D82=6,AL82,((MIN((VLOOKUP($D82,$A$234:$E$241,5,0)),AL82)))))))))/IF(AND($D82=2,'ראשי-פרטים כלליים וריכוז הוצאות'!$D$66&lt;&gt;4),1.2,1)</f>
        <v>0</v>
      </c>
      <c r="AO82" s="220"/>
      <c r="AP82" s="221"/>
      <c r="AQ82" s="222"/>
      <c r="AR82" s="226"/>
      <c r="AS82" s="187">
        <f t="shared" si="48"/>
        <v>0</v>
      </c>
      <c r="AT82" s="15">
        <f>+(IF(OR($B82=0,$C82=0,$D82=0,$AO$2&gt;$ES$1),0,IF(OR(AO82=0,AQ82=0,AR82=0),0,MIN((VLOOKUP($D82,$A$234:$C$241,3,0))*(IF($D82=6,AR82,AQ82))*((MIN((VLOOKUP($D82,$A$234:$E$241,5,0)),(IF($D82=6,AQ82,AR82))))),MIN((VLOOKUP($D82,$A$234:$C$241,3,0)),(AO82+AP82))*(IF($D82=6,AR82,((MIN((VLOOKUP($D82,$A$234:$E$241,5,0)),AR82)))))))))/IF(AND($D82=2,'ראשי-פרטים כלליים וריכוז הוצאות'!$D$66&lt;&gt;4),1.2,1)</f>
        <v>0</v>
      </c>
      <c r="AU82" s="224"/>
      <c r="AV82" s="225"/>
      <c r="AW82" s="222"/>
      <c r="AX82" s="226"/>
      <c r="AY82" s="187">
        <f t="shared" si="49"/>
        <v>0</v>
      </c>
      <c r="AZ82" s="15">
        <f>+(IF(OR($B82=0,$C82=0,$D82=0,$AU$2&gt;$ES$1),0,IF(OR(AU82=0,AW82=0,AX82=0),0,MIN((VLOOKUP($D82,$A$234:$C$241,3,0))*(IF($D82=6,AX82,AW82))*((MIN((VLOOKUP($D82,$A$234:$E$241,5,0)),(IF($D82=6,AW82,AX82))))),MIN((VLOOKUP($D82,$A$234:$C$241,3,0)),(AU82+AV82))*(IF($D82=6,AX82,((MIN((VLOOKUP($D82,$A$234:$E$241,5,0)),AX82)))))))))/IF(AND($D82=2,'ראשי-פרטים כלליים וריכוז הוצאות'!$D$66&lt;&gt;4),1.2,1)</f>
        <v>0</v>
      </c>
      <c r="BA82" s="227"/>
      <c r="BB82" s="228"/>
      <c r="BC82" s="222"/>
      <c r="BD82" s="226"/>
      <c r="BE82" s="187">
        <f t="shared" si="50"/>
        <v>0</v>
      </c>
      <c r="BF82" s="15">
        <f>+(IF(OR($B82=0,$C82=0,$D82=0,$BA$2&gt;$ES$1),0,IF(OR(BA82=0,BC82=0,BD82=0),0,MIN((VLOOKUP($D82,$A$234:$C$241,3,0))*(IF($D82=6,BD82,BC82))*((MIN((VLOOKUP($D82,$A$234:$E$241,5,0)),(IF($D82=6,BC82,BD82))))),MIN((VLOOKUP($D82,$A$234:$C$241,3,0)),(BA82+BB82))*(IF($D82=6,BD82,((MIN((VLOOKUP($D82,$A$234:$E$241,5,0)),BD82)))))))))/IF(AND($D82=2,'ראשי-פרטים כלליים וריכוז הוצאות'!$D$66&lt;&gt;4),1.2,1)</f>
        <v>0</v>
      </c>
      <c r="BG82" s="227"/>
      <c r="BH82" s="228"/>
      <c r="BI82" s="222"/>
      <c r="BJ82" s="226"/>
      <c r="BK82" s="187">
        <f t="shared" si="51"/>
        <v>0</v>
      </c>
      <c r="BL82" s="15">
        <f>+(IF(OR($B82=0,$C82=0,$D82=0,$BG$2&gt;$ES$1),0,IF(OR(BG82=0,BI82=0,BJ82=0),0,MIN((VLOOKUP($D82,$A$234:$C$241,3,0))*(IF($D82=6,BJ82,BI82))*((MIN((VLOOKUP($D82,$A$234:$E$241,5,0)),(IF($D82=6,BI82,BJ82))))),MIN((VLOOKUP($D82,$A$234:$C$241,3,0)),(BG82+BH82))*(IF($D82=6,BJ82,((MIN((VLOOKUP($D82,$A$234:$E$241,5,0)),BJ82)))))))))/IF(AND($D82=2,'ראשי-פרטים כלליים וריכוז הוצאות'!$D$66&lt;&gt;4),1.2,1)</f>
        <v>0</v>
      </c>
      <c r="BM82" s="227"/>
      <c r="BN82" s="228"/>
      <c r="BO82" s="222"/>
      <c r="BP82" s="226"/>
      <c r="BQ82" s="187">
        <f t="shared" si="52"/>
        <v>0</v>
      </c>
      <c r="BR82" s="15">
        <f>+(IF(OR($B82=0,$C82=0,$D82=0,$BM$2&gt;$ES$1),0,IF(OR(BM82=0,BO82=0,BP82=0),0,MIN((VLOOKUP($D82,$A$234:$C$241,3,0))*(IF($D82=6,BP82,BO82))*((MIN((VLOOKUP($D82,$A$234:$E$241,5,0)),(IF($D82=6,BO82,BP82))))),MIN((VLOOKUP($D82,$A$234:$C$241,3,0)),(BM82+BN82))*(IF($D82=6,BP82,((MIN((VLOOKUP($D82,$A$234:$E$241,5,0)),BP82)))))))))/IF(AND($D82=2,'ראשי-פרטים כלליים וריכוז הוצאות'!$D$66&lt;&gt;4),1.2,1)</f>
        <v>0</v>
      </c>
      <c r="BS82" s="227"/>
      <c r="BT82" s="228"/>
      <c r="BU82" s="222"/>
      <c r="BV82" s="226"/>
      <c r="BW82" s="187">
        <f t="shared" si="53"/>
        <v>0</v>
      </c>
      <c r="BX82" s="15">
        <f>+(IF(OR($B82=0,$C82=0,$D82=0,$BS$2&gt;$ES$1),0,IF(OR(BS82=0,BU82=0,BV82=0),0,MIN((VLOOKUP($D82,$A$234:$C$241,3,0))*(IF($D82=6,BV82,BU82))*((MIN((VLOOKUP($D82,$A$234:$E$241,5,0)),(IF($D82=6,BU82,BV82))))),MIN((VLOOKUP($D82,$A$234:$C$241,3,0)),(BS82+BT82))*(IF($D82=6,BV82,((MIN((VLOOKUP($D82,$A$234:$E$241,5,0)),BV82)))))))))/IF(AND($D82=2,'ראשי-פרטים כלליים וריכוז הוצאות'!$D$66&lt;&gt;4),1.2,1)</f>
        <v>0</v>
      </c>
      <c r="BY82" s="227"/>
      <c r="BZ82" s="228"/>
      <c r="CA82" s="222"/>
      <c r="CB82" s="226"/>
      <c r="CC82" s="187">
        <f t="shared" si="54"/>
        <v>0</v>
      </c>
      <c r="CD82" s="15">
        <f>+(IF(OR($B82=0,$C82=0,$D82=0,$BY$2&gt;$ES$1),0,IF(OR(BY82=0,CA82=0,CB82=0),0,MIN((VLOOKUP($D82,$A$234:$C$241,3,0))*(IF($D82=6,CB82,CA82))*((MIN((VLOOKUP($D82,$A$234:$E$241,5,0)),(IF($D82=6,CA82,CB82))))),MIN((VLOOKUP($D82,$A$234:$C$241,3,0)),(BY82+BZ82))*(IF($D82=6,CB82,((MIN((VLOOKUP($D82,$A$234:$E$241,5,0)),CB82)))))))))/IF(AND($D82=2,'ראשי-פרטים כלליים וריכוז הוצאות'!$D$66&lt;&gt;4),1.2,1)</f>
        <v>0</v>
      </c>
      <c r="CE82" s="227"/>
      <c r="CF82" s="228"/>
      <c r="CG82" s="222"/>
      <c r="CH82" s="226"/>
      <c r="CI82" s="187">
        <f t="shared" si="55"/>
        <v>0</v>
      </c>
      <c r="CJ82" s="15">
        <f>+(IF(OR($B82=0,$C82=0,$D82=0,$CE$2&gt;$ES$1),0,IF(OR(CE82=0,CG82=0,CH82=0),0,MIN((VLOOKUP($D82,$A$234:$C$241,3,0))*(IF($D82=6,CH82,CG82))*((MIN((VLOOKUP($D82,$A$234:$E$241,5,0)),(IF($D82=6,CG82,CH82))))),MIN((VLOOKUP($D82,$A$234:$C$241,3,0)),(CE82+CF82))*(IF($D82=6,CH82,((MIN((VLOOKUP($D82,$A$234:$E$241,5,0)),CH82)))))))))/IF(AND($D82=2,'ראשי-פרטים כלליים וריכוז הוצאות'!$D$66&lt;&gt;4),1.2,1)</f>
        <v>0</v>
      </c>
      <c r="CK82" s="227"/>
      <c r="CL82" s="228"/>
      <c r="CM82" s="222"/>
      <c r="CN82" s="226"/>
      <c r="CO82" s="187">
        <f t="shared" si="56"/>
        <v>0</v>
      </c>
      <c r="CP82" s="15">
        <f>+(IF(OR($B82=0,$C82=0,$D82=0,$CK$2&gt;$ES$1),0,IF(OR(CK82=0,CM82=0,CN82=0),0,MIN((VLOOKUP($D82,$A$234:$C$241,3,0))*(IF($D82=6,CN82,CM82))*((MIN((VLOOKUP($D82,$A$234:$E$241,5,0)),(IF($D82=6,CM82,CN82))))),MIN((VLOOKUP($D82,$A$234:$C$241,3,0)),(CK82+CL82))*(IF($D82=6,CN82,((MIN((VLOOKUP($D82,$A$234:$E$241,5,0)),CN82)))))))))/IF(AND($D82=2,'ראשי-פרטים כלליים וריכוז הוצאות'!$D$66&lt;&gt;4),1.2,1)</f>
        <v>0</v>
      </c>
      <c r="CQ82" s="227"/>
      <c r="CR82" s="228"/>
      <c r="CS82" s="222"/>
      <c r="CT82" s="226"/>
      <c r="CU82" s="187">
        <f t="shared" si="57"/>
        <v>0</v>
      </c>
      <c r="CV82" s="15">
        <f>+(IF(OR($B82=0,$C82=0,$D82=0,$CQ$2&gt;$ES$1),0,IF(OR(CQ82=0,CS82=0,CT82=0),0,MIN((VLOOKUP($D82,$A$234:$C$241,3,0))*(IF($D82=6,CT82,CS82))*((MIN((VLOOKUP($D82,$A$234:$E$241,5,0)),(IF($D82=6,CS82,CT82))))),MIN((VLOOKUP($D82,$A$234:$C$241,3,0)),(CQ82+CR82))*(IF($D82=6,CT82,((MIN((VLOOKUP($D82,$A$234:$E$241,5,0)),CT82)))))))))/IF(AND($D82=2,'ראשי-פרטים כלליים וריכוז הוצאות'!$D$66&lt;&gt;4),1.2,1)</f>
        <v>0</v>
      </c>
      <c r="CW82" s="227"/>
      <c r="CX82" s="228"/>
      <c r="CY82" s="222"/>
      <c r="CZ82" s="226"/>
      <c r="DA82" s="187">
        <f t="shared" si="58"/>
        <v>0</v>
      </c>
      <c r="DB82" s="15">
        <f>+(IF(OR($B82=0,$C82=0,$D82=0,$CW$2&gt;$ES$1),0,IF(OR(CW82=0,CY82=0,CZ82=0),0,MIN((VLOOKUP($D82,$A$234:$C$241,3,0))*(IF($D82=6,CZ82,CY82))*((MIN((VLOOKUP($D82,$A$234:$E$241,5,0)),(IF($D82=6,CY82,CZ82))))),MIN((VLOOKUP($D82,$A$234:$C$241,3,0)),(CW82+CX82))*(IF($D82=6,CZ82,((MIN((VLOOKUP($D82,$A$234:$E$241,5,0)),CZ82)))))))))/IF(AND($D82=2,'ראשי-פרטים כלליים וריכוז הוצאות'!$D$66&lt;&gt;4),1.2,1)</f>
        <v>0</v>
      </c>
      <c r="DC82" s="227"/>
      <c r="DD82" s="228"/>
      <c r="DE82" s="222"/>
      <c r="DF82" s="226"/>
      <c r="DG82" s="187">
        <f t="shared" si="59"/>
        <v>0</v>
      </c>
      <c r="DH82" s="15">
        <f>+(IF(OR($B82=0,$C82=0,$D82=0,$DC$2&gt;$ES$1),0,IF(OR(DC82=0,DE82=0,DF82=0),0,MIN((VLOOKUP($D82,$A$234:$C$241,3,0))*(IF($D82=6,DF82,DE82))*((MIN((VLOOKUP($D82,$A$234:$E$241,5,0)),(IF($D82=6,DE82,DF82))))),MIN((VLOOKUP($D82,$A$234:$C$241,3,0)),(DC82+DD82))*(IF($D82=6,DF82,((MIN((VLOOKUP($D82,$A$234:$E$241,5,0)),DF82)))))))))/IF(AND($D82=2,'ראשי-פרטים כלליים וריכוז הוצאות'!$D$66&lt;&gt;4),1.2,1)</f>
        <v>0</v>
      </c>
      <c r="DI82" s="227"/>
      <c r="DJ82" s="228"/>
      <c r="DK82" s="222"/>
      <c r="DL82" s="226"/>
      <c r="DM82" s="187">
        <f t="shared" si="60"/>
        <v>0</v>
      </c>
      <c r="DN82" s="15">
        <f>+(IF(OR($B82=0,$C82=0,$D82=0,$DC$2&gt;$ES$1),0,IF(OR(DI82=0,DK82=0,DL82=0),0,MIN((VLOOKUP($D82,$A$234:$C$241,3,0))*(IF($D82=6,DL82,DK82))*((MIN((VLOOKUP($D82,$A$234:$E$241,5,0)),(IF($D82=6,DK82,DL82))))),MIN((VLOOKUP($D82,$A$234:$C$241,3,0)),(DI82+DJ82))*(IF($D82=6,DL82,((MIN((VLOOKUP($D82,$A$234:$E$241,5,0)),DL82)))))))))/IF(AND($D82=2,'ראשי-פרטים כלליים וריכוז הוצאות'!$D$66&lt;&gt;4),1.2,1)</f>
        <v>0</v>
      </c>
      <c r="DO82" s="227"/>
      <c r="DP82" s="228"/>
      <c r="DQ82" s="222"/>
      <c r="DR82" s="226"/>
      <c r="DS82" s="187">
        <f t="shared" si="61"/>
        <v>0</v>
      </c>
      <c r="DT82" s="15">
        <f>+(IF(OR($B82=0,$C82=0,$D82=0,$DC$2&gt;$ES$1),0,IF(OR(DO82=0,DQ82=0,DR82=0),0,MIN((VLOOKUP($D82,$A$234:$C$241,3,0))*(IF($D82=6,DR82,DQ82))*((MIN((VLOOKUP($D82,$A$234:$E$241,5,0)),(IF($D82=6,DQ82,DR82))))),MIN((VLOOKUP($D82,$A$234:$C$241,3,0)),(DO82+DP82))*(IF($D82=6,DR82,((MIN((VLOOKUP($D82,$A$234:$E$241,5,0)),DR82)))))))))/IF(AND($D82=2,'ראשי-פרטים כלליים וריכוז הוצאות'!$D$66&lt;&gt;4),1.2,1)</f>
        <v>0</v>
      </c>
      <c r="DU82" s="227"/>
      <c r="DV82" s="228"/>
      <c r="DW82" s="222"/>
      <c r="DX82" s="226"/>
      <c r="DY82" s="187">
        <f t="shared" si="62"/>
        <v>0</v>
      </c>
      <c r="DZ82" s="15">
        <f>+(IF(OR($B82=0,$C82=0,$D82=0,$DC$2&gt;$ES$1),0,IF(OR(DU82=0,DW82=0,DX82=0),0,MIN((VLOOKUP($D82,$A$234:$C$241,3,0))*(IF($D82=6,DX82,DW82))*((MIN((VLOOKUP($D82,$A$234:$E$241,5,0)),(IF($D82=6,DW82,DX82))))),MIN((VLOOKUP($D82,$A$234:$C$241,3,0)),(DU82+DV82))*(IF($D82=6,DX82,((MIN((VLOOKUP($D82,$A$234:$E$241,5,0)),DX82)))))))))/IF(AND($D82=2,'ראשי-פרטים כלליים וריכוז הוצאות'!$D$66&lt;&gt;4),1.2,1)</f>
        <v>0</v>
      </c>
      <c r="EA82" s="227"/>
      <c r="EB82" s="228"/>
      <c r="EC82" s="222"/>
      <c r="ED82" s="226"/>
      <c r="EE82" s="187">
        <f t="shared" si="63"/>
        <v>0</v>
      </c>
      <c r="EF82" s="15">
        <f>+(IF(OR($B82=0,$C82=0,$D82=0,$DC$2&gt;$ES$1),0,IF(OR(EA82=0,EC82=0,ED82=0),0,MIN((VLOOKUP($D82,$A$234:$C$241,3,0))*(IF($D82=6,ED82,EC82))*((MIN((VLOOKUP($D82,$A$234:$E$241,5,0)),(IF($D82=6,EC82,ED82))))),MIN((VLOOKUP($D82,$A$234:$C$241,3,0)),(EA82+EB82))*(IF($D82=6,ED82,((MIN((VLOOKUP($D82,$A$234:$E$241,5,0)),ED82)))))))))/IF(AND($D82=2,'ראשי-פרטים כלליים וריכוז הוצאות'!$D$66&lt;&gt;4),1.2,1)</f>
        <v>0</v>
      </c>
      <c r="EG82" s="227"/>
      <c r="EH82" s="228"/>
      <c r="EI82" s="222"/>
      <c r="EJ82" s="226"/>
      <c r="EK82" s="187">
        <f t="shared" si="64"/>
        <v>0</v>
      </c>
      <c r="EL82" s="15">
        <f>+(IF(OR($B82=0,$C82=0,$D82=0,$DC$2&gt;$ES$1),0,IF(OR(EG82=0,EI82=0,EJ82=0),0,MIN((VLOOKUP($D82,$A$234:$C$241,3,0))*(IF($D82=6,EJ82,EI82))*((MIN((VLOOKUP($D82,$A$234:$E$241,5,0)),(IF($D82=6,EI82,EJ82))))),MIN((VLOOKUP($D82,$A$234:$C$241,3,0)),(EG82+EH82))*(IF($D82=6,EJ82,((MIN((VLOOKUP($D82,$A$234:$E$241,5,0)),EJ82)))))))))/IF(AND($D82=2,'ראשי-פרטים כלליים וריכוז הוצאות'!$D$66&lt;&gt;4),1.2,1)</f>
        <v>0</v>
      </c>
      <c r="EM82" s="227"/>
      <c r="EN82" s="228"/>
      <c r="EO82" s="222"/>
      <c r="EP82" s="226"/>
      <c r="EQ82" s="187">
        <f t="shared" si="65"/>
        <v>0</v>
      </c>
      <c r="ER82" s="15">
        <f>+(IF(OR($B82=0,$C82=0,$D82=0,$DC$2&gt;$ES$1),0,IF(OR(EM82=0,EO82=0,EP82=0),0,MIN((VLOOKUP($D82,$A$234:$C$241,3,0))*(IF($D82=6,EP82,EO82))*((MIN((VLOOKUP($D82,$A$234:$E$241,5,0)),(IF($D82=6,EO82,EP82))))),MIN((VLOOKUP($D82,$A$234:$C$241,3,0)),(EM82+EN82))*(IF($D82=6,EP82,((MIN((VLOOKUP($D82,$A$234:$E$241,5,0)),EP82)))))))))/IF(AND($D82=2,'ראשי-פרטים כלליים וריכוז הוצאות'!$D$66&lt;&gt;4),1.2,1)</f>
        <v>0</v>
      </c>
      <c r="ES82" s="62">
        <f t="shared" si="66"/>
        <v>0</v>
      </c>
      <c r="ET82" s="183">
        <f t="shared" si="67"/>
        <v>9.9999999999999995E-7</v>
      </c>
      <c r="EU82" s="184">
        <f t="shared" si="68"/>
        <v>0</v>
      </c>
      <c r="EV82" s="62">
        <f t="shared" si="69"/>
        <v>0</v>
      </c>
      <c r="EW82" s="62">
        <v>0</v>
      </c>
      <c r="EX82" s="15">
        <f t="shared" si="70"/>
        <v>0</v>
      </c>
      <c r="EY82" s="219"/>
      <c r="EZ82" s="62">
        <f>MIN(EX82+EY82*ET82*ES82/$FA$1/IF(AND($D82=2,'ראשי-פרטים כלליים וריכוז הוצאות'!$D$66&lt;&gt;4),1.2,1),IF($D82&gt;0,VLOOKUP($D82,$A$234:$C$241,3,0)*12*EU82,0))</f>
        <v>0</v>
      </c>
      <c r="FA82" s="229"/>
      <c r="FB82" s="293">
        <f t="shared" si="71"/>
        <v>0</v>
      </c>
      <c r="FC82" s="298"/>
      <c r="FD82" s="133"/>
      <c r="FE82" s="133"/>
      <c r="FF82" s="299"/>
      <c r="FG82" s="299"/>
      <c r="FH82" s="133"/>
      <c r="FI82" s="274">
        <f t="shared" si="72"/>
        <v>0</v>
      </c>
      <c r="FJ82" s="274">
        <f t="shared" si="73"/>
        <v>0</v>
      </c>
      <c r="FK82" s="297" t="str">
        <f t="shared" si="74"/>
        <v/>
      </c>
    </row>
    <row r="83" spans="1:167" s="6" customFormat="1" ht="24" hidden="1" customHeight="1" x14ac:dyDescent="0.2">
      <c r="A83" s="112">
        <v>80</v>
      </c>
      <c r="B83" s="229"/>
      <c r="C83" s="229"/>
      <c r="D83" s="230"/>
      <c r="E83" s="220"/>
      <c r="F83" s="221"/>
      <c r="G83" s="222"/>
      <c r="H83" s="223"/>
      <c r="I83" s="187">
        <f t="shared" si="42"/>
        <v>0</v>
      </c>
      <c r="J83" s="15">
        <f>(IF(OR($B83=0,$C83=0,$D83=0,$E$2&gt;$ES$1),0,IF(OR($E83=0,$G83=0,$H83=0),0,MIN((VLOOKUP($D83,$A$234:$C$241,3,0))*(IF($D83=6,$H83,$G83))*((MIN((VLOOKUP($D83,$A$234:$E$241,5,0)),(IF($D83=6,$G83,$H83))))),MIN((VLOOKUP($D83,$A$234:$C$241,3,0)),($E83+$F83))*(IF($D83=6,$H83,((MIN((VLOOKUP($D83,$A$234:$E$241,5,0)),$H83)))))))))/IF(AND($D83=2,'ראשי-פרטים כלליים וריכוז הוצאות'!$D$66&lt;&gt;4),1.2,1)</f>
        <v>0</v>
      </c>
      <c r="K83" s="224"/>
      <c r="L83" s="225"/>
      <c r="M83" s="222"/>
      <c r="N83" s="226"/>
      <c r="O83" s="187">
        <f t="shared" si="43"/>
        <v>0</v>
      </c>
      <c r="P83" s="15">
        <f>+(IF(OR($B83=0,$C83=0,$D83=0,$K$2&gt;$ES$1),0,IF(OR($K83=0,$M83=0,$N83=0),0,MIN((VLOOKUP($D83,$A$234:$C$241,3,0))*(IF($D83=6,$N83,$M83))*((MIN((VLOOKUP($D83,$A$234:$E$241,5,0)),(IF($D83=6,$M83,$N83))))),MIN((VLOOKUP($D83,$A$234:$C$241,3,0)),($K83+$L83))*(IF($D83=6,$N83,((MIN((VLOOKUP($D83,$A$234:$E$241,5,0)),$N83)))))))))/IF(AND($D83=2,'ראשי-פרטים כלליים וריכוז הוצאות'!$D$66&lt;&gt;4),1.2,1)</f>
        <v>0</v>
      </c>
      <c r="Q83" s="227"/>
      <c r="R83" s="228"/>
      <c r="S83" s="222"/>
      <c r="T83" s="226"/>
      <c r="U83" s="187">
        <f t="shared" si="44"/>
        <v>0</v>
      </c>
      <c r="V83" s="15">
        <f>+(IF(OR($B83=0,$C83=0,$D83=0,$Q$2&gt;$ES$1),0,IF(OR(Q83=0,S83=0,T83=0),0,MIN((VLOOKUP($D83,$A$234:$C$241,3,0))*(IF($D83=6,T83,S83))*((MIN((VLOOKUP($D83,$A$234:$E$241,5,0)),(IF($D83=6,S83,T83))))),MIN((VLOOKUP($D83,$A$234:$C$241,3,0)),(Q83+R83))*(IF($D83=6,T83,((MIN((VLOOKUP($D83,$A$234:$E$241,5,0)),T83)))))))))/IF(AND($D83=2,'ראשי-פרטים כלליים וריכוז הוצאות'!$D$66&lt;&gt;4),1.2,1)</f>
        <v>0</v>
      </c>
      <c r="W83" s="220"/>
      <c r="X83" s="221"/>
      <c r="Y83" s="222"/>
      <c r="Z83" s="226"/>
      <c r="AA83" s="187">
        <f t="shared" si="45"/>
        <v>0</v>
      </c>
      <c r="AB83" s="15">
        <f>+(IF(OR($B83=0,$C83=0,$D83=0,$W$2&gt;$ES$1),0,IF(OR(W83=0,Y83=0,Z83=0),0,MIN((VLOOKUP($D83,$A$234:$C$241,3,0))*(IF($D83=6,Z83,Y83))*((MIN((VLOOKUP($D83,$A$234:$E$241,5,0)),(IF($D83=6,Y83,Z83))))),MIN((VLOOKUP($D83,$A$234:$C$241,3,0)),(W83+X83))*(IF($D83=6,Z83,((MIN((VLOOKUP($D83,$A$234:$E$241,5,0)),Z83)))))))))/IF(AND($D83=2,'ראשי-פרטים כלליים וריכוז הוצאות'!$D$66&lt;&gt;4),1.2,1)</f>
        <v>0</v>
      </c>
      <c r="AC83" s="224"/>
      <c r="AD83" s="225"/>
      <c r="AE83" s="222"/>
      <c r="AF83" s="226"/>
      <c r="AG83" s="187">
        <f t="shared" si="46"/>
        <v>0</v>
      </c>
      <c r="AH83" s="15">
        <f>+(IF(OR($B83=0,$C83=0,$D83=0,$AC$2&gt;$ES$1),0,IF(OR(AC83=0,AE83=0,AF83=0),0,MIN((VLOOKUP($D83,$A$234:$C$241,3,0))*(IF($D83=6,AF83,AE83))*((MIN((VLOOKUP($D83,$A$234:$E$241,5,0)),(IF($D83=6,AE83,AF83))))),MIN((VLOOKUP($D83,$A$234:$C$241,3,0)),(AC83+AD83))*(IF($D83=6,AF83,((MIN((VLOOKUP($D83,$A$234:$E$241,5,0)),AF83)))))))))/IF(AND($D83=2,'ראשי-פרטים כלליים וריכוז הוצאות'!$D$66&lt;&gt;4),1.2,1)</f>
        <v>0</v>
      </c>
      <c r="AI83" s="227"/>
      <c r="AJ83" s="228"/>
      <c r="AK83" s="222"/>
      <c r="AL83" s="226"/>
      <c r="AM83" s="187">
        <f t="shared" si="47"/>
        <v>0</v>
      </c>
      <c r="AN83" s="15">
        <f>+(IF(OR($B83=0,$C83=0,$D83=0,$AI$2&gt;$ES$1),0,IF(OR(AI83=0,AK83=0,AL83=0),0,MIN((VLOOKUP($D83,$A$234:$C$241,3,0))*(IF($D83=6,AL83,AK83))*((MIN((VLOOKUP($D83,$A$234:$E$241,5,0)),(IF($D83=6,AK83,AL83))))),MIN((VLOOKUP($D83,$A$234:$C$241,3,0)),(AI83+AJ83))*(IF($D83=6,AL83,((MIN((VLOOKUP($D83,$A$234:$E$241,5,0)),AL83)))))))))/IF(AND($D83=2,'ראשי-פרטים כלליים וריכוז הוצאות'!$D$66&lt;&gt;4),1.2,1)</f>
        <v>0</v>
      </c>
      <c r="AO83" s="220"/>
      <c r="AP83" s="221"/>
      <c r="AQ83" s="222"/>
      <c r="AR83" s="226"/>
      <c r="AS83" s="187">
        <f t="shared" si="48"/>
        <v>0</v>
      </c>
      <c r="AT83" s="15">
        <f>+(IF(OR($B83=0,$C83=0,$D83=0,$AO$2&gt;$ES$1),0,IF(OR(AO83=0,AQ83=0,AR83=0),0,MIN((VLOOKUP($D83,$A$234:$C$241,3,0))*(IF($D83=6,AR83,AQ83))*((MIN((VLOOKUP($D83,$A$234:$E$241,5,0)),(IF($D83=6,AQ83,AR83))))),MIN((VLOOKUP($D83,$A$234:$C$241,3,0)),(AO83+AP83))*(IF($D83=6,AR83,((MIN((VLOOKUP($D83,$A$234:$E$241,5,0)),AR83)))))))))/IF(AND($D83=2,'ראשי-פרטים כלליים וריכוז הוצאות'!$D$66&lt;&gt;4),1.2,1)</f>
        <v>0</v>
      </c>
      <c r="AU83" s="224"/>
      <c r="AV83" s="225"/>
      <c r="AW83" s="222"/>
      <c r="AX83" s="226"/>
      <c r="AY83" s="187">
        <f t="shared" si="49"/>
        <v>0</v>
      </c>
      <c r="AZ83" s="15">
        <f>+(IF(OR($B83=0,$C83=0,$D83=0,$AU$2&gt;$ES$1),0,IF(OR(AU83=0,AW83=0,AX83=0),0,MIN((VLOOKUP($D83,$A$234:$C$241,3,0))*(IF($D83=6,AX83,AW83))*((MIN((VLOOKUP($D83,$A$234:$E$241,5,0)),(IF($D83=6,AW83,AX83))))),MIN((VLOOKUP($D83,$A$234:$C$241,3,0)),(AU83+AV83))*(IF($D83=6,AX83,((MIN((VLOOKUP($D83,$A$234:$E$241,5,0)),AX83)))))))))/IF(AND($D83=2,'ראשי-פרטים כלליים וריכוז הוצאות'!$D$66&lt;&gt;4),1.2,1)</f>
        <v>0</v>
      </c>
      <c r="BA83" s="227"/>
      <c r="BB83" s="228"/>
      <c r="BC83" s="222"/>
      <c r="BD83" s="226"/>
      <c r="BE83" s="187">
        <f t="shared" si="50"/>
        <v>0</v>
      </c>
      <c r="BF83" s="15">
        <f>+(IF(OR($B83=0,$C83=0,$D83=0,$BA$2&gt;$ES$1),0,IF(OR(BA83=0,BC83=0,BD83=0),0,MIN((VLOOKUP($D83,$A$234:$C$241,3,0))*(IF($D83=6,BD83,BC83))*((MIN((VLOOKUP($D83,$A$234:$E$241,5,0)),(IF($D83=6,BC83,BD83))))),MIN((VLOOKUP($D83,$A$234:$C$241,3,0)),(BA83+BB83))*(IF($D83=6,BD83,((MIN((VLOOKUP($D83,$A$234:$E$241,5,0)),BD83)))))))))/IF(AND($D83=2,'ראשי-פרטים כלליים וריכוז הוצאות'!$D$66&lt;&gt;4),1.2,1)</f>
        <v>0</v>
      </c>
      <c r="BG83" s="227"/>
      <c r="BH83" s="228"/>
      <c r="BI83" s="222"/>
      <c r="BJ83" s="226"/>
      <c r="BK83" s="187">
        <f t="shared" si="51"/>
        <v>0</v>
      </c>
      <c r="BL83" s="15">
        <f>+(IF(OR($B83=0,$C83=0,$D83=0,$BG$2&gt;$ES$1),0,IF(OR(BG83=0,BI83=0,BJ83=0),0,MIN((VLOOKUP($D83,$A$234:$C$241,3,0))*(IF($D83=6,BJ83,BI83))*((MIN((VLOOKUP($D83,$A$234:$E$241,5,0)),(IF($D83=6,BI83,BJ83))))),MIN((VLOOKUP($D83,$A$234:$C$241,3,0)),(BG83+BH83))*(IF($D83=6,BJ83,((MIN((VLOOKUP($D83,$A$234:$E$241,5,0)),BJ83)))))))))/IF(AND($D83=2,'ראשי-פרטים כלליים וריכוז הוצאות'!$D$66&lt;&gt;4),1.2,1)</f>
        <v>0</v>
      </c>
      <c r="BM83" s="227"/>
      <c r="BN83" s="228"/>
      <c r="BO83" s="222"/>
      <c r="BP83" s="226"/>
      <c r="BQ83" s="187">
        <f t="shared" si="52"/>
        <v>0</v>
      </c>
      <c r="BR83" s="15">
        <f>+(IF(OR($B83=0,$C83=0,$D83=0,$BM$2&gt;$ES$1),0,IF(OR(BM83=0,BO83=0,BP83=0),0,MIN((VLOOKUP($D83,$A$234:$C$241,3,0))*(IF($D83=6,BP83,BO83))*((MIN((VLOOKUP($D83,$A$234:$E$241,5,0)),(IF($D83=6,BO83,BP83))))),MIN((VLOOKUP($D83,$A$234:$C$241,3,0)),(BM83+BN83))*(IF($D83=6,BP83,((MIN((VLOOKUP($D83,$A$234:$E$241,5,0)),BP83)))))))))/IF(AND($D83=2,'ראשי-פרטים כלליים וריכוז הוצאות'!$D$66&lt;&gt;4),1.2,1)</f>
        <v>0</v>
      </c>
      <c r="BS83" s="227"/>
      <c r="BT83" s="228"/>
      <c r="BU83" s="222"/>
      <c r="BV83" s="226"/>
      <c r="BW83" s="187">
        <f t="shared" si="53"/>
        <v>0</v>
      </c>
      <c r="BX83" s="15">
        <f>+(IF(OR($B83=0,$C83=0,$D83=0,$BS$2&gt;$ES$1),0,IF(OR(BS83=0,BU83=0,BV83=0),0,MIN((VLOOKUP($D83,$A$234:$C$241,3,0))*(IF($D83=6,BV83,BU83))*((MIN((VLOOKUP($D83,$A$234:$E$241,5,0)),(IF($D83=6,BU83,BV83))))),MIN((VLOOKUP($D83,$A$234:$C$241,3,0)),(BS83+BT83))*(IF($D83=6,BV83,((MIN((VLOOKUP($D83,$A$234:$E$241,5,0)),BV83)))))))))/IF(AND($D83=2,'ראשי-פרטים כלליים וריכוז הוצאות'!$D$66&lt;&gt;4),1.2,1)</f>
        <v>0</v>
      </c>
      <c r="BY83" s="227"/>
      <c r="BZ83" s="228"/>
      <c r="CA83" s="222"/>
      <c r="CB83" s="226"/>
      <c r="CC83" s="187">
        <f t="shared" si="54"/>
        <v>0</v>
      </c>
      <c r="CD83" s="15">
        <f>+(IF(OR($B83=0,$C83=0,$D83=0,$BY$2&gt;$ES$1),0,IF(OR(BY83=0,CA83=0,CB83=0),0,MIN((VLOOKUP($D83,$A$234:$C$241,3,0))*(IF($D83=6,CB83,CA83))*((MIN((VLOOKUP($D83,$A$234:$E$241,5,0)),(IF($D83=6,CA83,CB83))))),MIN((VLOOKUP($D83,$A$234:$C$241,3,0)),(BY83+BZ83))*(IF($D83=6,CB83,((MIN((VLOOKUP($D83,$A$234:$E$241,5,0)),CB83)))))))))/IF(AND($D83=2,'ראשי-פרטים כלליים וריכוז הוצאות'!$D$66&lt;&gt;4),1.2,1)</f>
        <v>0</v>
      </c>
      <c r="CE83" s="227"/>
      <c r="CF83" s="228"/>
      <c r="CG83" s="222"/>
      <c r="CH83" s="226"/>
      <c r="CI83" s="187">
        <f t="shared" si="55"/>
        <v>0</v>
      </c>
      <c r="CJ83" s="15">
        <f>+(IF(OR($B83=0,$C83=0,$D83=0,$CE$2&gt;$ES$1),0,IF(OR(CE83=0,CG83=0,CH83=0),0,MIN((VLOOKUP($D83,$A$234:$C$241,3,0))*(IF($D83=6,CH83,CG83))*((MIN((VLOOKUP($D83,$A$234:$E$241,5,0)),(IF($D83=6,CG83,CH83))))),MIN((VLOOKUP($D83,$A$234:$C$241,3,0)),(CE83+CF83))*(IF($D83=6,CH83,((MIN((VLOOKUP($D83,$A$234:$E$241,5,0)),CH83)))))))))/IF(AND($D83=2,'ראשי-פרטים כלליים וריכוז הוצאות'!$D$66&lt;&gt;4),1.2,1)</f>
        <v>0</v>
      </c>
      <c r="CK83" s="227"/>
      <c r="CL83" s="228"/>
      <c r="CM83" s="222"/>
      <c r="CN83" s="226"/>
      <c r="CO83" s="187">
        <f t="shared" si="56"/>
        <v>0</v>
      </c>
      <c r="CP83" s="15">
        <f>+(IF(OR($B83=0,$C83=0,$D83=0,$CK$2&gt;$ES$1),0,IF(OR(CK83=0,CM83=0,CN83=0),0,MIN((VLOOKUP($D83,$A$234:$C$241,3,0))*(IF($D83=6,CN83,CM83))*((MIN((VLOOKUP($D83,$A$234:$E$241,5,0)),(IF($D83=6,CM83,CN83))))),MIN((VLOOKUP($D83,$A$234:$C$241,3,0)),(CK83+CL83))*(IF($D83=6,CN83,((MIN((VLOOKUP($D83,$A$234:$E$241,5,0)),CN83)))))))))/IF(AND($D83=2,'ראשי-פרטים כלליים וריכוז הוצאות'!$D$66&lt;&gt;4),1.2,1)</f>
        <v>0</v>
      </c>
      <c r="CQ83" s="227"/>
      <c r="CR83" s="228"/>
      <c r="CS83" s="222"/>
      <c r="CT83" s="226"/>
      <c r="CU83" s="187">
        <f t="shared" si="57"/>
        <v>0</v>
      </c>
      <c r="CV83" s="15">
        <f>+(IF(OR($B83=0,$C83=0,$D83=0,$CQ$2&gt;$ES$1),0,IF(OR(CQ83=0,CS83=0,CT83=0),0,MIN((VLOOKUP($D83,$A$234:$C$241,3,0))*(IF($D83=6,CT83,CS83))*((MIN((VLOOKUP($D83,$A$234:$E$241,5,0)),(IF($D83=6,CS83,CT83))))),MIN((VLOOKUP($D83,$A$234:$C$241,3,0)),(CQ83+CR83))*(IF($D83=6,CT83,((MIN((VLOOKUP($D83,$A$234:$E$241,5,0)),CT83)))))))))/IF(AND($D83=2,'ראשי-פרטים כלליים וריכוז הוצאות'!$D$66&lt;&gt;4),1.2,1)</f>
        <v>0</v>
      </c>
      <c r="CW83" s="227"/>
      <c r="CX83" s="228"/>
      <c r="CY83" s="222"/>
      <c r="CZ83" s="226"/>
      <c r="DA83" s="187">
        <f t="shared" si="58"/>
        <v>0</v>
      </c>
      <c r="DB83" s="15">
        <f>+(IF(OR($B83=0,$C83=0,$D83=0,$CW$2&gt;$ES$1),0,IF(OR(CW83=0,CY83=0,CZ83=0),0,MIN((VLOOKUP($D83,$A$234:$C$241,3,0))*(IF($D83=6,CZ83,CY83))*((MIN((VLOOKUP($D83,$A$234:$E$241,5,0)),(IF($D83=6,CY83,CZ83))))),MIN((VLOOKUP($D83,$A$234:$C$241,3,0)),(CW83+CX83))*(IF($D83=6,CZ83,((MIN((VLOOKUP($D83,$A$234:$E$241,5,0)),CZ83)))))))))/IF(AND($D83=2,'ראשי-פרטים כלליים וריכוז הוצאות'!$D$66&lt;&gt;4),1.2,1)</f>
        <v>0</v>
      </c>
      <c r="DC83" s="227"/>
      <c r="DD83" s="228"/>
      <c r="DE83" s="222"/>
      <c r="DF83" s="226"/>
      <c r="DG83" s="187">
        <f t="shared" si="59"/>
        <v>0</v>
      </c>
      <c r="DH83" s="15">
        <f>+(IF(OR($B83=0,$C83=0,$D83=0,$DC$2&gt;$ES$1),0,IF(OR(DC83=0,DE83=0,DF83=0),0,MIN((VLOOKUP($D83,$A$234:$C$241,3,0))*(IF($D83=6,DF83,DE83))*((MIN((VLOOKUP($D83,$A$234:$E$241,5,0)),(IF($D83=6,DE83,DF83))))),MIN((VLOOKUP($D83,$A$234:$C$241,3,0)),(DC83+DD83))*(IF($D83=6,DF83,((MIN((VLOOKUP($D83,$A$234:$E$241,5,0)),DF83)))))))))/IF(AND($D83=2,'ראשי-פרטים כלליים וריכוז הוצאות'!$D$66&lt;&gt;4),1.2,1)</f>
        <v>0</v>
      </c>
      <c r="DI83" s="227"/>
      <c r="DJ83" s="228"/>
      <c r="DK83" s="222"/>
      <c r="DL83" s="226"/>
      <c r="DM83" s="187">
        <f t="shared" si="60"/>
        <v>0</v>
      </c>
      <c r="DN83" s="15">
        <f>+(IF(OR($B83=0,$C83=0,$D83=0,$DC$2&gt;$ES$1),0,IF(OR(DI83=0,DK83=0,DL83=0),0,MIN((VLOOKUP($D83,$A$234:$C$241,3,0))*(IF($D83=6,DL83,DK83))*((MIN((VLOOKUP($D83,$A$234:$E$241,5,0)),(IF($D83=6,DK83,DL83))))),MIN((VLOOKUP($D83,$A$234:$C$241,3,0)),(DI83+DJ83))*(IF($D83=6,DL83,((MIN((VLOOKUP($D83,$A$234:$E$241,5,0)),DL83)))))))))/IF(AND($D83=2,'ראשי-פרטים כלליים וריכוז הוצאות'!$D$66&lt;&gt;4),1.2,1)</f>
        <v>0</v>
      </c>
      <c r="DO83" s="227"/>
      <c r="DP83" s="228"/>
      <c r="DQ83" s="222"/>
      <c r="DR83" s="226"/>
      <c r="DS83" s="187">
        <f t="shared" si="61"/>
        <v>0</v>
      </c>
      <c r="DT83" s="15">
        <f>+(IF(OR($B83=0,$C83=0,$D83=0,$DC$2&gt;$ES$1),0,IF(OR(DO83=0,DQ83=0,DR83=0),0,MIN((VLOOKUP($D83,$A$234:$C$241,3,0))*(IF($D83=6,DR83,DQ83))*((MIN((VLOOKUP($D83,$A$234:$E$241,5,0)),(IF($D83=6,DQ83,DR83))))),MIN((VLOOKUP($D83,$A$234:$C$241,3,0)),(DO83+DP83))*(IF($D83=6,DR83,((MIN((VLOOKUP($D83,$A$234:$E$241,5,0)),DR83)))))))))/IF(AND($D83=2,'ראשי-פרטים כלליים וריכוז הוצאות'!$D$66&lt;&gt;4),1.2,1)</f>
        <v>0</v>
      </c>
      <c r="DU83" s="227"/>
      <c r="DV83" s="228"/>
      <c r="DW83" s="222"/>
      <c r="DX83" s="226"/>
      <c r="DY83" s="187">
        <f t="shared" si="62"/>
        <v>0</v>
      </c>
      <c r="DZ83" s="15">
        <f>+(IF(OR($B83=0,$C83=0,$D83=0,$DC$2&gt;$ES$1),0,IF(OR(DU83=0,DW83=0,DX83=0),0,MIN((VLOOKUP($D83,$A$234:$C$241,3,0))*(IF($D83=6,DX83,DW83))*((MIN((VLOOKUP($D83,$A$234:$E$241,5,0)),(IF($D83=6,DW83,DX83))))),MIN((VLOOKUP($D83,$A$234:$C$241,3,0)),(DU83+DV83))*(IF($D83=6,DX83,((MIN((VLOOKUP($D83,$A$234:$E$241,5,0)),DX83)))))))))/IF(AND($D83=2,'ראשי-פרטים כלליים וריכוז הוצאות'!$D$66&lt;&gt;4),1.2,1)</f>
        <v>0</v>
      </c>
      <c r="EA83" s="227"/>
      <c r="EB83" s="228"/>
      <c r="EC83" s="222"/>
      <c r="ED83" s="226"/>
      <c r="EE83" s="187">
        <f t="shared" si="63"/>
        <v>0</v>
      </c>
      <c r="EF83" s="15">
        <f>+(IF(OR($B83=0,$C83=0,$D83=0,$DC$2&gt;$ES$1),0,IF(OR(EA83=0,EC83=0,ED83=0),0,MIN((VLOOKUP($D83,$A$234:$C$241,3,0))*(IF($D83=6,ED83,EC83))*((MIN((VLOOKUP($D83,$A$234:$E$241,5,0)),(IF($D83=6,EC83,ED83))))),MIN((VLOOKUP($D83,$A$234:$C$241,3,0)),(EA83+EB83))*(IF($D83=6,ED83,((MIN((VLOOKUP($D83,$A$234:$E$241,5,0)),ED83)))))))))/IF(AND($D83=2,'ראשי-פרטים כלליים וריכוז הוצאות'!$D$66&lt;&gt;4),1.2,1)</f>
        <v>0</v>
      </c>
      <c r="EG83" s="227"/>
      <c r="EH83" s="228"/>
      <c r="EI83" s="222"/>
      <c r="EJ83" s="226"/>
      <c r="EK83" s="187">
        <f t="shared" si="64"/>
        <v>0</v>
      </c>
      <c r="EL83" s="15">
        <f>+(IF(OR($B83=0,$C83=0,$D83=0,$DC$2&gt;$ES$1),0,IF(OR(EG83=0,EI83=0,EJ83=0),0,MIN((VLOOKUP($D83,$A$234:$C$241,3,0))*(IF($D83=6,EJ83,EI83))*((MIN((VLOOKUP($D83,$A$234:$E$241,5,0)),(IF($D83=6,EI83,EJ83))))),MIN((VLOOKUP($D83,$A$234:$C$241,3,0)),(EG83+EH83))*(IF($D83=6,EJ83,((MIN((VLOOKUP($D83,$A$234:$E$241,5,0)),EJ83)))))))))/IF(AND($D83=2,'ראשי-פרטים כלליים וריכוז הוצאות'!$D$66&lt;&gt;4),1.2,1)</f>
        <v>0</v>
      </c>
      <c r="EM83" s="227"/>
      <c r="EN83" s="228"/>
      <c r="EO83" s="222"/>
      <c r="EP83" s="226"/>
      <c r="EQ83" s="187">
        <f t="shared" si="65"/>
        <v>0</v>
      </c>
      <c r="ER83" s="15">
        <f>+(IF(OR($B83=0,$C83=0,$D83=0,$DC$2&gt;$ES$1),0,IF(OR(EM83=0,EO83=0,EP83=0),0,MIN((VLOOKUP($D83,$A$234:$C$241,3,0))*(IF($D83=6,EP83,EO83))*((MIN((VLOOKUP($D83,$A$234:$E$241,5,0)),(IF($D83=6,EO83,EP83))))),MIN((VLOOKUP($D83,$A$234:$C$241,3,0)),(EM83+EN83))*(IF($D83=6,EP83,((MIN((VLOOKUP($D83,$A$234:$E$241,5,0)),EP83)))))))))/IF(AND($D83=2,'ראשי-פרטים כלליים וריכוז הוצאות'!$D$66&lt;&gt;4),1.2,1)</f>
        <v>0</v>
      </c>
      <c r="ES83" s="62">
        <f t="shared" si="66"/>
        <v>0</v>
      </c>
      <c r="ET83" s="183">
        <f t="shared" si="67"/>
        <v>9.9999999999999995E-7</v>
      </c>
      <c r="EU83" s="184">
        <f t="shared" si="68"/>
        <v>0</v>
      </c>
      <c r="EV83" s="62">
        <f t="shared" si="69"/>
        <v>0</v>
      </c>
      <c r="EW83" s="62">
        <v>0</v>
      </c>
      <c r="EX83" s="15">
        <f t="shared" si="70"/>
        <v>0</v>
      </c>
      <c r="EY83" s="219"/>
      <c r="EZ83" s="62">
        <f>MIN(EX83+EY83*ET83*ES83/$FA$1/IF(AND($D83=2,'ראשי-פרטים כלליים וריכוז הוצאות'!$D$66&lt;&gt;4),1.2,1),IF($D83&gt;0,VLOOKUP($D83,$A$234:$C$241,3,0)*12*EU83,0))</f>
        <v>0</v>
      </c>
      <c r="FA83" s="229"/>
      <c r="FB83" s="293">
        <f t="shared" si="71"/>
        <v>0</v>
      </c>
      <c r="FC83" s="298"/>
      <c r="FD83" s="133"/>
      <c r="FE83" s="133"/>
      <c r="FF83" s="299"/>
      <c r="FG83" s="299"/>
      <c r="FH83" s="133"/>
      <c r="FI83" s="274">
        <f t="shared" si="72"/>
        <v>0</v>
      </c>
      <c r="FJ83" s="274">
        <f t="shared" si="73"/>
        <v>0</v>
      </c>
      <c r="FK83" s="297" t="str">
        <f t="shared" si="74"/>
        <v/>
      </c>
    </row>
    <row r="84" spans="1:167" s="6" customFormat="1" ht="24" hidden="1" customHeight="1" x14ac:dyDescent="0.2">
      <c r="A84" s="112">
        <v>81</v>
      </c>
      <c r="B84" s="229"/>
      <c r="C84" s="229"/>
      <c r="D84" s="230"/>
      <c r="E84" s="220"/>
      <c r="F84" s="221"/>
      <c r="G84" s="222"/>
      <c r="H84" s="223"/>
      <c r="I84" s="187">
        <f t="shared" si="42"/>
        <v>0</v>
      </c>
      <c r="J84" s="15">
        <f>(IF(OR($B84=0,$C84=0,$D84=0,$E$2&gt;$ES$1),0,IF(OR($E84=0,$G84=0,$H84=0),0,MIN((VLOOKUP($D84,$A$234:$C$241,3,0))*(IF($D84=6,$H84,$G84))*((MIN((VLOOKUP($D84,$A$234:$E$241,5,0)),(IF($D84=6,$G84,$H84))))),MIN((VLOOKUP($D84,$A$234:$C$241,3,0)),($E84+$F84))*(IF($D84=6,$H84,((MIN((VLOOKUP($D84,$A$234:$E$241,5,0)),$H84)))))))))/IF(AND($D84=2,'ראשי-פרטים כלליים וריכוז הוצאות'!$D$66&lt;&gt;4),1.2,1)</f>
        <v>0</v>
      </c>
      <c r="K84" s="224"/>
      <c r="L84" s="225"/>
      <c r="M84" s="222"/>
      <c r="N84" s="226"/>
      <c r="O84" s="187">
        <f t="shared" si="43"/>
        <v>0</v>
      </c>
      <c r="P84" s="15">
        <f>+(IF(OR($B84=0,$C84=0,$D84=0,$K$2&gt;$ES$1),0,IF(OR($K84=0,$M84=0,$N84=0),0,MIN((VLOOKUP($D84,$A$234:$C$241,3,0))*(IF($D84=6,$N84,$M84))*((MIN((VLOOKUP($D84,$A$234:$E$241,5,0)),(IF($D84=6,$M84,$N84))))),MIN((VLOOKUP($D84,$A$234:$C$241,3,0)),($K84+$L84))*(IF($D84=6,$N84,((MIN((VLOOKUP($D84,$A$234:$E$241,5,0)),$N84)))))))))/IF(AND($D84=2,'ראשי-פרטים כלליים וריכוז הוצאות'!$D$66&lt;&gt;4),1.2,1)</f>
        <v>0</v>
      </c>
      <c r="Q84" s="227"/>
      <c r="R84" s="228"/>
      <c r="S84" s="222"/>
      <c r="T84" s="226"/>
      <c r="U84" s="187">
        <f t="shared" si="44"/>
        <v>0</v>
      </c>
      <c r="V84" s="15">
        <f>+(IF(OR($B84=0,$C84=0,$D84=0,$Q$2&gt;$ES$1),0,IF(OR(Q84=0,S84=0,T84=0),0,MIN((VLOOKUP($D84,$A$234:$C$241,3,0))*(IF($D84=6,T84,S84))*((MIN((VLOOKUP($D84,$A$234:$E$241,5,0)),(IF($D84=6,S84,T84))))),MIN((VLOOKUP($D84,$A$234:$C$241,3,0)),(Q84+R84))*(IF($D84=6,T84,((MIN((VLOOKUP($D84,$A$234:$E$241,5,0)),T84)))))))))/IF(AND($D84=2,'ראשי-פרטים כלליים וריכוז הוצאות'!$D$66&lt;&gt;4),1.2,1)</f>
        <v>0</v>
      </c>
      <c r="W84" s="220"/>
      <c r="X84" s="221"/>
      <c r="Y84" s="222"/>
      <c r="Z84" s="226"/>
      <c r="AA84" s="187">
        <f t="shared" si="45"/>
        <v>0</v>
      </c>
      <c r="AB84" s="15">
        <f>+(IF(OR($B84=0,$C84=0,$D84=0,$W$2&gt;$ES$1),0,IF(OR(W84=0,Y84=0,Z84=0),0,MIN((VLOOKUP($D84,$A$234:$C$241,3,0))*(IF($D84=6,Z84,Y84))*((MIN((VLOOKUP($D84,$A$234:$E$241,5,0)),(IF($D84=6,Y84,Z84))))),MIN((VLOOKUP($D84,$A$234:$C$241,3,0)),(W84+X84))*(IF($D84=6,Z84,((MIN((VLOOKUP($D84,$A$234:$E$241,5,0)),Z84)))))))))/IF(AND($D84=2,'ראשי-פרטים כלליים וריכוז הוצאות'!$D$66&lt;&gt;4),1.2,1)</f>
        <v>0</v>
      </c>
      <c r="AC84" s="224"/>
      <c r="AD84" s="225"/>
      <c r="AE84" s="222"/>
      <c r="AF84" s="226"/>
      <c r="AG84" s="187">
        <f t="shared" si="46"/>
        <v>0</v>
      </c>
      <c r="AH84" s="15">
        <f>+(IF(OR($B84=0,$C84=0,$D84=0,$AC$2&gt;$ES$1),0,IF(OR(AC84=0,AE84=0,AF84=0),0,MIN((VLOOKUP($D84,$A$234:$C$241,3,0))*(IF($D84=6,AF84,AE84))*((MIN((VLOOKUP($D84,$A$234:$E$241,5,0)),(IF($D84=6,AE84,AF84))))),MIN((VLOOKUP($D84,$A$234:$C$241,3,0)),(AC84+AD84))*(IF($D84=6,AF84,((MIN((VLOOKUP($D84,$A$234:$E$241,5,0)),AF84)))))))))/IF(AND($D84=2,'ראשי-פרטים כלליים וריכוז הוצאות'!$D$66&lt;&gt;4),1.2,1)</f>
        <v>0</v>
      </c>
      <c r="AI84" s="227"/>
      <c r="AJ84" s="228"/>
      <c r="AK84" s="222"/>
      <c r="AL84" s="226"/>
      <c r="AM84" s="187">
        <f t="shared" si="47"/>
        <v>0</v>
      </c>
      <c r="AN84" s="15">
        <f>+(IF(OR($B84=0,$C84=0,$D84=0,$AI$2&gt;$ES$1),0,IF(OR(AI84=0,AK84=0,AL84=0),0,MIN((VLOOKUP($D84,$A$234:$C$241,3,0))*(IF($D84=6,AL84,AK84))*((MIN((VLOOKUP($D84,$A$234:$E$241,5,0)),(IF($D84=6,AK84,AL84))))),MIN((VLOOKUP($D84,$A$234:$C$241,3,0)),(AI84+AJ84))*(IF($D84=6,AL84,((MIN((VLOOKUP($D84,$A$234:$E$241,5,0)),AL84)))))))))/IF(AND($D84=2,'ראשי-פרטים כלליים וריכוז הוצאות'!$D$66&lt;&gt;4),1.2,1)</f>
        <v>0</v>
      </c>
      <c r="AO84" s="220"/>
      <c r="AP84" s="221"/>
      <c r="AQ84" s="222"/>
      <c r="AR84" s="226"/>
      <c r="AS84" s="187">
        <f t="shared" si="48"/>
        <v>0</v>
      </c>
      <c r="AT84" s="15">
        <f>+(IF(OR($B84=0,$C84=0,$D84=0,$AO$2&gt;$ES$1),0,IF(OR(AO84=0,AQ84=0,AR84=0),0,MIN((VLOOKUP($D84,$A$234:$C$241,3,0))*(IF($D84=6,AR84,AQ84))*((MIN((VLOOKUP($D84,$A$234:$E$241,5,0)),(IF($D84=6,AQ84,AR84))))),MIN((VLOOKUP($D84,$A$234:$C$241,3,0)),(AO84+AP84))*(IF($D84=6,AR84,((MIN((VLOOKUP($D84,$A$234:$E$241,5,0)),AR84)))))))))/IF(AND($D84=2,'ראשי-פרטים כלליים וריכוז הוצאות'!$D$66&lt;&gt;4),1.2,1)</f>
        <v>0</v>
      </c>
      <c r="AU84" s="224"/>
      <c r="AV84" s="225"/>
      <c r="AW84" s="222"/>
      <c r="AX84" s="226"/>
      <c r="AY84" s="187">
        <f t="shared" si="49"/>
        <v>0</v>
      </c>
      <c r="AZ84" s="15">
        <f>+(IF(OR($B84=0,$C84=0,$D84=0,$AU$2&gt;$ES$1),0,IF(OR(AU84=0,AW84=0,AX84=0),0,MIN((VLOOKUP($D84,$A$234:$C$241,3,0))*(IF($D84=6,AX84,AW84))*((MIN((VLOOKUP($D84,$A$234:$E$241,5,0)),(IF($D84=6,AW84,AX84))))),MIN((VLOOKUP($D84,$A$234:$C$241,3,0)),(AU84+AV84))*(IF($D84=6,AX84,((MIN((VLOOKUP($D84,$A$234:$E$241,5,0)),AX84)))))))))/IF(AND($D84=2,'ראשי-פרטים כלליים וריכוז הוצאות'!$D$66&lt;&gt;4),1.2,1)</f>
        <v>0</v>
      </c>
      <c r="BA84" s="227"/>
      <c r="BB84" s="228"/>
      <c r="BC84" s="222"/>
      <c r="BD84" s="226"/>
      <c r="BE84" s="187">
        <f t="shared" si="50"/>
        <v>0</v>
      </c>
      <c r="BF84" s="15">
        <f>+(IF(OR($B84=0,$C84=0,$D84=0,$BA$2&gt;$ES$1),0,IF(OR(BA84=0,BC84=0,BD84=0),0,MIN((VLOOKUP($D84,$A$234:$C$241,3,0))*(IF($D84=6,BD84,BC84))*((MIN((VLOOKUP($D84,$A$234:$E$241,5,0)),(IF($D84=6,BC84,BD84))))),MIN((VLOOKUP($D84,$A$234:$C$241,3,0)),(BA84+BB84))*(IF($D84=6,BD84,((MIN((VLOOKUP($D84,$A$234:$E$241,5,0)),BD84)))))))))/IF(AND($D84=2,'ראשי-פרטים כלליים וריכוז הוצאות'!$D$66&lt;&gt;4),1.2,1)</f>
        <v>0</v>
      </c>
      <c r="BG84" s="227"/>
      <c r="BH84" s="228"/>
      <c r="BI84" s="222"/>
      <c r="BJ84" s="226"/>
      <c r="BK84" s="187">
        <f t="shared" si="51"/>
        <v>0</v>
      </c>
      <c r="BL84" s="15">
        <f>+(IF(OR($B84=0,$C84=0,$D84=0,$BG$2&gt;$ES$1),0,IF(OR(BG84=0,BI84=0,BJ84=0),0,MIN((VLOOKUP($D84,$A$234:$C$241,3,0))*(IF($D84=6,BJ84,BI84))*((MIN((VLOOKUP($D84,$A$234:$E$241,5,0)),(IF($D84=6,BI84,BJ84))))),MIN((VLOOKUP($D84,$A$234:$C$241,3,0)),(BG84+BH84))*(IF($D84=6,BJ84,((MIN((VLOOKUP($D84,$A$234:$E$241,5,0)),BJ84)))))))))/IF(AND($D84=2,'ראשי-פרטים כלליים וריכוז הוצאות'!$D$66&lt;&gt;4),1.2,1)</f>
        <v>0</v>
      </c>
      <c r="BM84" s="227"/>
      <c r="BN84" s="228"/>
      <c r="BO84" s="222"/>
      <c r="BP84" s="226"/>
      <c r="BQ84" s="187">
        <f t="shared" si="52"/>
        <v>0</v>
      </c>
      <c r="BR84" s="15">
        <f>+(IF(OR($B84=0,$C84=0,$D84=0,$BM$2&gt;$ES$1),0,IF(OR(BM84=0,BO84=0,BP84=0),0,MIN((VLOOKUP($D84,$A$234:$C$241,3,0))*(IF($D84=6,BP84,BO84))*((MIN((VLOOKUP($D84,$A$234:$E$241,5,0)),(IF($D84=6,BO84,BP84))))),MIN((VLOOKUP($D84,$A$234:$C$241,3,0)),(BM84+BN84))*(IF($D84=6,BP84,((MIN((VLOOKUP($D84,$A$234:$E$241,5,0)),BP84)))))))))/IF(AND($D84=2,'ראשי-פרטים כלליים וריכוז הוצאות'!$D$66&lt;&gt;4),1.2,1)</f>
        <v>0</v>
      </c>
      <c r="BS84" s="227"/>
      <c r="BT84" s="228"/>
      <c r="BU84" s="222"/>
      <c r="BV84" s="226"/>
      <c r="BW84" s="187">
        <f t="shared" si="53"/>
        <v>0</v>
      </c>
      <c r="BX84" s="15">
        <f>+(IF(OR($B84=0,$C84=0,$D84=0,$BS$2&gt;$ES$1),0,IF(OR(BS84=0,BU84=0,BV84=0),0,MIN((VLOOKUP($D84,$A$234:$C$241,3,0))*(IF($D84=6,BV84,BU84))*((MIN((VLOOKUP($D84,$A$234:$E$241,5,0)),(IF($D84=6,BU84,BV84))))),MIN((VLOOKUP($D84,$A$234:$C$241,3,0)),(BS84+BT84))*(IF($D84=6,BV84,((MIN((VLOOKUP($D84,$A$234:$E$241,5,0)),BV84)))))))))/IF(AND($D84=2,'ראשי-פרטים כלליים וריכוז הוצאות'!$D$66&lt;&gt;4),1.2,1)</f>
        <v>0</v>
      </c>
      <c r="BY84" s="227"/>
      <c r="BZ84" s="228"/>
      <c r="CA84" s="222"/>
      <c r="CB84" s="226"/>
      <c r="CC84" s="187">
        <f t="shared" si="54"/>
        <v>0</v>
      </c>
      <c r="CD84" s="15">
        <f>+(IF(OR($B84=0,$C84=0,$D84=0,$BY$2&gt;$ES$1),0,IF(OR(BY84=0,CA84=0,CB84=0),0,MIN((VLOOKUP($D84,$A$234:$C$241,3,0))*(IF($D84=6,CB84,CA84))*((MIN((VLOOKUP($D84,$A$234:$E$241,5,0)),(IF($D84=6,CA84,CB84))))),MIN((VLOOKUP($D84,$A$234:$C$241,3,0)),(BY84+BZ84))*(IF($D84=6,CB84,((MIN((VLOOKUP($D84,$A$234:$E$241,5,0)),CB84)))))))))/IF(AND($D84=2,'ראשי-פרטים כלליים וריכוז הוצאות'!$D$66&lt;&gt;4),1.2,1)</f>
        <v>0</v>
      </c>
      <c r="CE84" s="227"/>
      <c r="CF84" s="228"/>
      <c r="CG84" s="222"/>
      <c r="CH84" s="226"/>
      <c r="CI84" s="187">
        <f t="shared" si="55"/>
        <v>0</v>
      </c>
      <c r="CJ84" s="15">
        <f>+(IF(OR($B84=0,$C84=0,$D84=0,$CE$2&gt;$ES$1),0,IF(OR(CE84=0,CG84=0,CH84=0),0,MIN((VLOOKUP($D84,$A$234:$C$241,3,0))*(IF($D84=6,CH84,CG84))*((MIN((VLOOKUP($D84,$A$234:$E$241,5,0)),(IF($D84=6,CG84,CH84))))),MIN((VLOOKUP($D84,$A$234:$C$241,3,0)),(CE84+CF84))*(IF($D84=6,CH84,((MIN((VLOOKUP($D84,$A$234:$E$241,5,0)),CH84)))))))))/IF(AND($D84=2,'ראשי-פרטים כלליים וריכוז הוצאות'!$D$66&lt;&gt;4),1.2,1)</f>
        <v>0</v>
      </c>
      <c r="CK84" s="227"/>
      <c r="CL84" s="228"/>
      <c r="CM84" s="222"/>
      <c r="CN84" s="226"/>
      <c r="CO84" s="187">
        <f t="shared" si="56"/>
        <v>0</v>
      </c>
      <c r="CP84" s="15">
        <f>+(IF(OR($B84=0,$C84=0,$D84=0,$CK$2&gt;$ES$1),0,IF(OR(CK84=0,CM84=0,CN84=0),0,MIN((VLOOKUP($D84,$A$234:$C$241,3,0))*(IF($D84=6,CN84,CM84))*((MIN((VLOOKUP($D84,$A$234:$E$241,5,0)),(IF($D84=6,CM84,CN84))))),MIN((VLOOKUP($D84,$A$234:$C$241,3,0)),(CK84+CL84))*(IF($D84=6,CN84,((MIN((VLOOKUP($D84,$A$234:$E$241,5,0)),CN84)))))))))/IF(AND($D84=2,'ראשי-פרטים כלליים וריכוז הוצאות'!$D$66&lt;&gt;4),1.2,1)</f>
        <v>0</v>
      </c>
      <c r="CQ84" s="227"/>
      <c r="CR84" s="228"/>
      <c r="CS84" s="222"/>
      <c r="CT84" s="226"/>
      <c r="CU84" s="187">
        <f t="shared" si="57"/>
        <v>0</v>
      </c>
      <c r="CV84" s="15">
        <f>+(IF(OR($B84=0,$C84=0,$D84=0,$CQ$2&gt;$ES$1),0,IF(OR(CQ84=0,CS84=0,CT84=0),0,MIN((VLOOKUP($D84,$A$234:$C$241,3,0))*(IF($D84=6,CT84,CS84))*((MIN((VLOOKUP($D84,$A$234:$E$241,5,0)),(IF($D84=6,CS84,CT84))))),MIN((VLOOKUP($D84,$A$234:$C$241,3,0)),(CQ84+CR84))*(IF($D84=6,CT84,((MIN((VLOOKUP($D84,$A$234:$E$241,5,0)),CT84)))))))))/IF(AND($D84=2,'ראשי-פרטים כלליים וריכוז הוצאות'!$D$66&lt;&gt;4),1.2,1)</f>
        <v>0</v>
      </c>
      <c r="CW84" s="227"/>
      <c r="CX84" s="228"/>
      <c r="CY84" s="222"/>
      <c r="CZ84" s="226"/>
      <c r="DA84" s="187">
        <f t="shared" si="58"/>
        <v>0</v>
      </c>
      <c r="DB84" s="15">
        <f>+(IF(OR($B84=0,$C84=0,$D84=0,$CW$2&gt;$ES$1),0,IF(OR(CW84=0,CY84=0,CZ84=0),0,MIN((VLOOKUP($D84,$A$234:$C$241,3,0))*(IF($D84=6,CZ84,CY84))*((MIN((VLOOKUP($D84,$A$234:$E$241,5,0)),(IF($D84=6,CY84,CZ84))))),MIN((VLOOKUP($D84,$A$234:$C$241,3,0)),(CW84+CX84))*(IF($D84=6,CZ84,((MIN((VLOOKUP($D84,$A$234:$E$241,5,0)),CZ84)))))))))/IF(AND($D84=2,'ראשי-פרטים כלליים וריכוז הוצאות'!$D$66&lt;&gt;4),1.2,1)</f>
        <v>0</v>
      </c>
      <c r="DC84" s="227"/>
      <c r="DD84" s="228"/>
      <c r="DE84" s="222"/>
      <c r="DF84" s="226"/>
      <c r="DG84" s="187">
        <f t="shared" si="59"/>
        <v>0</v>
      </c>
      <c r="DH84" s="15">
        <f>+(IF(OR($B84=0,$C84=0,$D84=0,$DC$2&gt;$ES$1),0,IF(OR(DC84=0,DE84=0,DF84=0),0,MIN((VLOOKUP($D84,$A$234:$C$241,3,0))*(IF($D84=6,DF84,DE84))*((MIN((VLOOKUP($D84,$A$234:$E$241,5,0)),(IF($D84=6,DE84,DF84))))),MIN((VLOOKUP($D84,$A$234:$C$241,3,0)),(DC84+DD84))*(IF($D84=6,DF84,((MIN((VLOOKUP($D84,$A$234:$E$241,5,0)),DF84)))))))))/IF(AND($D84=2,'ראשי-פרטים כלליים וריכוז הוצאות'!$D$66&lt;&gt;4),1.2,1)</f>
        <v>0</v>
      </c>
      <c r="DI84" s="227"/>
      <c r="DJ84" s="228"/>
      <c r="DK84" s="222"/>
      <c r="DL84" s="226"/>
      <c r="DM84" s="187">
        <f t="shared" si="60"/>
        <v>0</v>
      </c>
      <c r="DN84" s="15">
        <f>+(IF(OR($B84=0,$C84=0,$D84=0,$DC$2&gt;$ES$1),0,IF(OR(DI84=0,DK84=0,DL84=0),0,MIN((VLOOKUP($D84,$A$234:$C$241,3,0))*(IF($D84=6,DL84,DK84))*((MIN((VLOOKUP($D84,$A$234:$E$241,5,0)),(IF($D84=6,DK84,DL84))))),MIN((VLOOKUP($D84,$A$234:$C$241,3,0)),(DI84+DJ84))*(IF($D84=6,DL84,((MIN((VLOOKUP($D84,$A$234:$E$241,5,0)),DL84)))))))))/IF(AND($D84=2,'ראשי-פרטים כלליים וריכוז הוצאות'!$D$66&lt;&gt;4),1.2,1)</f>
        <v>0</v>
      </c>
      <c r="DO84" s="227"/>
      <c r="DP84" s="228"/>
      <c r="DQ84" s="222"/>
      <c r="DR84" s="226"/>
      <c r="DS84" s="187">
        <f t="shared" si="61"/>
        <v>0</v>
      </c>
      <c r="DT84" s="15">
        <f>+(IF(OR($B84=0,$C84=0,$D84=0,$DC$2&gt;$ES$1),0,IF(OR(DO84=0,DQ84=0,DR84=0),0,MIN((VLOOKUP($D84,$A$234:$C$241,3,0))*(IF($D84=6,DR84,DQ84))*((MIN((VLOOKUP($D84,$A$234:$E$241,5,0)),(IF($D84=6,DQ84,DR84))))),MIN((VLOOKUP($D84,$A$234:$C$241,3,0)),(DO84+DP84))*(IF($D84=6,DR84,((MIN((VLOOKUP($D84,$A$234:$E$241,5,0)),DR84)))))))))/IF(AND($D84=2,'ראשי-פרטים כלליים וריכוז הוצאות'!$D$66&lt;&gt;4),1.2,1)</f>
        <v>0</v>
      </c>
      <c r="DU84" s="227"/>
      <c r="DV84" s="228"/>
      <c r="DW84" s="222"/>
      <c r="DX84" s="226"/>
      <c r="DY84" s="187">
        <f t="shared" si="62"/>
        <v>0</v>
      </c>
      <c r="DZ84" s="15">
        <f>+(IF(OR($B84=0,$C84=0,$D84=0,$DC$2&gt;$ES$1),0,IF(OR(DU84=0,DW84=0,DX84=0),0,MIN((VLOOKUP($D84,$A$234:$C$241,3,0))*(IF($D84=6,DX84,DW84))*((MIN((VLOOKUP($D84,$A$234:$E$241,5,0)),(IF($D84=6,DW84,DX84))))),MIN((VLOOKUP($D84,$A$234:$C$241,3,0)),(DU84+DV84))*(IF($D84=6,DX84,((MIN((VLOOKUP($D84,$A$234:$E$241,5,0)),DX84)))))))))/IF(AND($D84=2,'ראשי-פרטים כלליים וריכוז הוצאות'!$D$66&lt;&gt;4),1.2,1)</f>
        <v>0</v>
      </c>
      <c r="EA84" s="227"/>
      <c r="EB84" s="228"/>
      <c r="EC84" s="222"/>
      <c r="ED84" s="226"/>
      <c r="EE84" s="187">
        <f t="shared" si="63"/>
        <v>0</v>
      </c>
      <c r="EF84" s="15">
        <f>+(IF(OR($B84=0,$C84=0,$D84=0,$DC$2&gt;$ES$1),0,IF(OR(EA84=0,EC84=0,ED84=0),0,MIN((VLOOKUP($D84,$A$234:$C$241,3,0))*(IF($D84=6,ED84,EC84))*((MIN((VLOOKUP($D84,$A$234:$E$241,5,0)),(IF($D84=6,EC84,ED84))))),MIN((VLOOKUP($D84,$A$234:$C$241,3,0)),(EA84+EB84))*(IF($D84=6,ED84,((MIN((VLOOKUP($D84,$A$234:$E$241,5,0)),ED84)))))))))/IF(AND($D84=2,'ראשי-פרטים כלליים וריכוז הוצאות'!$D$66&lt;&gt;4),1.2,1)</f>
        <v>0</v>
      </c>
      <c r="EG84" s="227"/>
      <c r="EH84" s="228"/>
      <c r="EI84" s="222"/>
      <c r="EJ84" s="226"/>
      <c r="EK84" s="187">
        <f t="shared" si="64"/>
        <v>0</v>
      </c>
      <c r="EL84" s="15">
        <f>+(IF(OR($B84=0,$C84=0,$D84=0,$DC$2&gt;$ES$1),0,IF(OR(EG84=0,EI84=0,EJ84=0),0,MIN((VLOOKUP($D84,$A$234:$C$241,3,0))*(IF($D84=6,EJ84,EI84))*((MIN((VLOOKUP($D84,$A$234:$E$241,5,0)),(IF($D84=6,EI84,EJ84))))),MIN((VLOOKUP($D84,$A$234:$C$241,3,0)),(EG84+EH84))*(IF($D84=6,EJ84,((MIN((VLOOKUP($D84,$A$234:$E$241,5,0)),EJ84)))))))))/IF(AND($D84=2,'ראשי-פרטים כלליים וריכוז הוצאות'!$D$66&lt;&gt;4),1.2,1)</f>
        <v>0</v>
      </c>
      <c r="EM84" s="227"/>
      <c r="EN84" s="228"/>
      <c r="EO84" s="222"/>
      <c r="EP84" s="226"/>
      <c r="EQ84" s="187">
        <f t="shared" si="65"/>
        <v>0</v>
      </c>
      <c r="ER84" s="15">
        <f>+(IF(OR($B84=0,$C84=0,$D84=0,$DC$2&gt;$ES$1),0,IF(OR(EM84=0,EO84=0,EP84=0),0,MIN((VLOOKUP($D84,$A$234:$C$241,3,0))*(IF($D84=6,EP84,EO84))*((MIN((VLOOKUP($D84,$A$234:$E$241,5,0)),(IF($D84=6,EO84,EP84))))),MIN((VLOOKUP($D84,$A$234:$C$241,3,0)),(EM84+EN84))*(IF($D84=6,EP84,((MIN((VLOOKUP($D84,$A$234:$E$241,5,0)),EP84)))))))))/IF(AND($D84=2,'ראשי-פרטים כלליים וריכוז הוצאות'!$D$66&lt;&gt;4),1.2,1)</f>
        <v>0</v>
      </c>
      <c r="ES84" s="62">
        <f t="shared" si="66"/>
        <v>0</v>
      </c>
      <c r="ET84" s="183">
        <f t="shared" si="67"/>
        <v>9.9999999999999995E-7</v>
      </c>
      <c r="EU84" s="184">
        <f t="shared" si="68"/>
        <v>0</v>
      </c>
      <c r="EV84" s="62">
        <f t="shared" si="69"/>
        <v>0</v>
      </c>
      <c r="EW84" s="62">
        <v>0</v>
      </c>
      <c r="EX84" s="15">
        <f t="shared" si="70"/>
        <v>0</v>
      </c>
      <c r="EY84" s="219"/>
      <c r="EZ84" s="62">
        <f>MIN(EX84+EY84*ET84*ES84/$FA$1/IF(AND($D84=2,'ראשי-פרטים כלליים וריכוז הוצאות'!$D$66&lt;&gt;4),1.2,1),IF($D84&gt;0,VLOOKUP($D84,$A$234:$C$241,3,0)*12*EU84,0))</f>
        <v>0</v>
      </c>
      <c r="FA84" s="229"/>
      <c r="FB84" s="293">
        <f t="shared" si="71"/>
        <v>0</v>
      </c>
      <c r="FC84" s="298"/>
      <c r="FD84" s="133"/>
      <c r="FE84" s="133"/>
      <c r="FF84" s="299"/>
      <c r="FG84" s="299"/>
      <c r="FH84" s="133"/>
      <c r="FI84" s="274">
        <f t="shared" si="72"/>
        <v>0</v>
      </c>
      <c r="FJ84" s="274">
        <f t="shared" si="73"/>
        <v>0</v>
      </c>
      <c r="FK84" s="297" t="str">
        <f t="shared" si="74"/>
        <v/>
      </c>
    </row>
    <row r="85" spans="1:167" s="6" customFormat="1" ht="24" hidden="1" customHeight="1" x14ac:dyDescent="0.2">
      <c r="A85" s="112">
        <v>82</v>
      </c>
      <c r="B85" s="229"/>
      <c r="C85" s="229"/>
      <c r="D85" s="230"/>
      <c r="E85" s="220"/>
      <c r="F85" s="221"/>
      <c r="G85" s="222"/>
      <c r="H85" s="223"/>
      <c r="I85" s="187">
        <f t="shared" si="42"/>
        <v>0</v>
      </c>
      <c r="J85" s="15">
        <f>(IF(OR($B85=0,$C85=0,$D85=0,$E$2&gt;$ES$1),0,IF(OR($E85=0,$G85=0,$H85=0),0,MIN((VLOOKUP($D85,$A$234:$C$241,3,0))*(IF($D85=6,$H85,$G85))*((MIN((VLOOKUP($D85,$A$234:$E$241,5,0)),(IF($D85=6,$G85,$H85))))),MIN((VLOOKUP($D85,$A$234:$C$241,3,0)),($E85+$F85))*(IF($D85=6,$H85,((MIN((VLOOKUP($D85,$A$234:$E$241,5,0)),$H85)))))))))/IF(AND($D85=2,'ראשי-פרטים כלליים וריכוז הוצאות'!$D$66&lt;&gt;4),1.2,1)</f>
        <v>0</v>
      </c>
      <c r="K85" s="224"/>
      <c r="L85" s="225"/>
      <c r="M85" s="222"/>
      <c r="N85" s="226"/>
      <c r="O85" s="187">
        <f t="shared" si="43"/>
        <v>0</v>
      </c>
      <c r="P85" s="15">
        <f>+(IF(OR($B85=0,$C85=0,$D85=0,$K$2&gt;$ES$1),0,IF(OR($K85=0,$M85=0,$N85=0),0,MIN((VLOOKUP($D85,$A$234:$C$241,3,0))*(IF($D85=6,$N85,$M85))*((MIN((VLOOKUP($D85,$A$234:$E$241,5,0)),(IF($D85=6,$M85,$N85))))),MIN((VLOOKUP($D85,$A$234:$C$241,3,0)),($K85+$L85))*(IF($D85=6,$N85,((MIN((VLOOKUP($D85,$A$234:$E$241,5,0)),$N85)))))))))/IF(AND($D85=2,'ראשי-פרטים כלליים וריכוז הוצאות'!$D$66&lt;&gt;4),1.2,1)</f>
        <v>0</v>
      </c>
      <c r="Q85" s="227"/>
      <c r="R85" s="228"/>
      <c r="S85" s="222"/>
      <c r="T85" s="226"/>
      <c r="U85" s="187">
        <f t="shared" si="44"/>
        <v>0</v>
      </c>
      <c r="V85" s="15">
        <f>+(IF(OR($B85=0,$C85=0,$D85=0,$Q$2&gt;$ES$1),0,IF(OR(Q85=0,S85=0,T85=0),0,MIN((VLOOKUP($D85,$A$234:$C$241,3,0))*(IF($D85=6,T85,S85))*((MIN((VLOOKUP($D85,$A$234:$E$241,5,0)),(IF($D85=6,S85,T85))))),MIN((VLOOKUP($D85,$A$234:$C$241,3,0)),(Q85+R85))*(IF($D85=6,T85,((MIN((VLOOKUP($D85,$A$234:$E$241,5,0)),T85)))))))))/IF(AND($D85=2,'ראשי-פרטים כלליים וריכוז הוצאות'!$D$66&lt;&gt;4),1.2,1)</f>
        <v>0</v>
      </c>
      <c r="W85" s="220"/>
      <c r="X85" s="221"/>
      <c r="Y85" s="222"/>
      <c r="Z85" s="226"/>
      <c r="AA85" s="187">
        <f t="shared" si="45"/>
        <v>0</v>
      </c>
      <c r="AB85" s="15">
        <f>+(IF(OR($B85=0,$C85=0,$D85=0,$W$2&gt;$ES$1),0,IF(OR(W85=0,Y85=0,Z85=0),0,MIN((VLOOKUP($D85,$A$234:$C$241,3,0))*(IF($D85=6,Z85,Y85))*((MIN((VLOOKUP($D85,$A$234:$E$241,5,0)),(IF($D85=6,Y85,Z85))))),MIN((VLOOKUP($D85,$A$234:$C$241,3,0)),(W85+X85))*(IF($D85=6,Z85,((MIN((VLOOKUP($D85,$A$234:$E$241,5,0)),Z85)))))))))/IF(AND($D85=2,'ראשי-פרטים כלליים וריכוז הוצאות'!$D$66&lt;&gt;4),1.2,1)</f>
        <v>0</v>
      </c>
      <c r="AC85" s="224"/>
      <c r="AD85" s="225"/>
      <c r="AE85" s="222"/>
      <c r="AF85" s="226"/>
      <c r="AG85" s="187">
        <f t="shared" si="46"/>
        <v>0</v>
      </c>
      <c r="AH85" s="15">
        <f>+(IF(OR($B85=0,$C85=0,$D85=0,$AC$2&gt;$ES$1),0,IF(OR(AC85=0,AE85=0,AF85=0),0,MIN((VLOOKUP($D85,$A$234:$C$241,3,0))*(IF($D85=6,AF85,AE85))*((MIN((VLOOKUP($D85,$A$234:$E$241,5,0)),(IF($D85=6,AE85,AF85))))),MIN((VLOOKUP($D85,$A$234:$C$241,3,0)),(AC85+AD85))*(IF($D85=6,AF85,((MIN((VLOOKUP($D85,$A$234:$E$241,5,0)),AF85)))))))))/IF(AND($D85=2,'ראשי-פרטים כלליים וריכוז הוצאות'!$D$66&lt;&gt;4),1.2,1)</f>
        <v>0</v>
      </c>
      <c r="AI85" s="227"/>
      <c r="AJ85" s="228"/>
      <c r="AK85" s="222"/>
      <c r="AL85" s="226"/>
      <c r="AM85" s="187">
        <f t="shared" si="47"/>
        <v>0</v>
      </c>
      <c r="AN85" s="15">
        <f>+(IF(OR($B85=0,$C85=0,$D85=0,$AI$2&gt;$ES$1),0,IF(OR(AI85=0,AK85=0,AL85=0),0,MIN((VLOOKUP($D85,$A$234:$C$241,3,0))*(IF($D85=6,AL85,AK85))*((MIN((VLOOKUP($D85,$A$234:$E$241,5,0)),(IF($D85=6,AK85,AL85))))),MIN((VLOOKUP($D85,$A$234:$C$241,3,0)),(AI85+AJ85))*(IF($D85=6,AL85,((MIN((VLOOKUP($D85,$A$234:$E$241,5,0)),AL85)))))))))/IF(AND($D85=2,'ראשי-פרטים כלליים וריכוז הוצאות'!$D$66&lt;&gt;4),1.2,1)</f>
        <v>0</v>
      </c>
      <c r="AO85" s="220"/>
      <c r="AP85" s="221"/>
      <c r="AQ85" s="222"/>
      <c r="AR85" s="226"/>
      <c r="AS85" s="187">
        <f t="shared" si="48"/>
        <v>0</v>
      </c>
      <c r="AT85" s="15">
        <f>+(IF(OR($B85=0,$C85=0,$D85=0,$AO$2&gt;$ES$1),0,IF(OR(AO85=0,AQ85=0,AR85=0),0,MIN((VLOOKUP($D85,$A$234:$C$241,3,0))*(IF($D85=6,AR85,AQ85))*((MIN((VLOOKUP($D85,$A$234:$E$241,5,0)),(IF($D85=6,AQ85,AR85))))),MIN((VLOOKUP($D85,$A$234:$C$241,3,0)),(AO85+AP85))*(IF($D85=6,AR85,((MIN((VLOOKUP($D85,$A$234:$E$241,5,0)),AR85)))))))))/IF(AND($D85=2,'ראשי-פרטים כלליים וריכוז הוצאות'!$D$66&lt;&gt;4),1.2,1)</f>
        <v>0</v>
      </c>
      <c r="AU85" s="224"/>
      <c r="AV85" s="225"/>
      <c r="AW85" s="222"/>
      <c r="AX85" s="226"/>
      <c r="AY85" s="187">
        <f t="shared" si="49"/>
        <v>0</v>
      </c>
      <c r="AZ85" s="15">
        <f>+(IF(OR($B85=0,$C85=0,$D85=0,$AU$2&gt;$ES$1),0,IF(OR(AU85=0,AW85=0,AX85=0),0,MIN((VLOOKUP($D85,$A$234:$C$241,3,0))*(IF($D85=6,AX85,AW85))*((MIN((VLOOKUP($D85,$A$234:$E$241,5,0)),(IF($D85=6,AW85,AX85))))),MIN((VLOOKUP($D85,$A$234:$C$241,3,0)),(AU85+AV85))*(IF($D85=6,AX85,((MIN((VLOOKUP($D85,$A$234:$E$241,5,0)),AX85)))))))))/IF(AND($D85=2,'ראשי-פרטים כלליים וריכוז הוצאות'!$D$66&lt;&gt;4),1.2,1)</f>
        <v>0</v>
      </c>
      <c r="BA85" s="227"/>
      <c r="BB85" s="228"/>
      <c r="BC85" s="222"/>
      <c r="BD85" s="226"/>
      <c r="BE85" s="187">
        <f t="shared" si="50"/>
        <v>0</v>
      </c>
      <c r="BF85" s="15">
        <f>+(IF(OR($B85=0,$C85=0,$D85=0,$BA$2&gt;$ES$1),0,IF(OR(BA85=0,BC85=0,BD85=0),0,MIN((VLOOKUP($D85,$A$234:$C$241,3,0))*(IF($D85=6,BD85,BC85))*((MIN((VLOOKUP($D85,$A$234:$E$241,5,0)),(IF($D85=6,BC85,BD85))))),MIN((VLOOKUP($D85,$A$234:$C$241,3,0)),(BA85+BB85))*(IF($D85=6,BD85,((MIN((VLOOKUP($D85,$A$234:$E$241,5,0)),BD85)))))))))/IF(AND($D85=2,'ראשי-פרטים כלליים וריכוז הוצאות'!$D$66&lt;&gt;4),1.2,1)</f>
        <v>0</v>
      </c>
      <c r="BG85" s="227"/>
      <c r="BH85" s="228"/>
      <c r="BI85" s="222"/>
      <c r="BJ85" s="226"/>
      <c r="BK85" s="187">
        <f t="shared" si="51"/>
        <v>0</v>
      </c>
      <c r="BL85" s="15">
        <f>+(IF(OR($B85=0,$C85=0,$D85=0,$BG$2&gt;$ES$1),0,IF(OR(BG85=0,BI85=0,BJ85=0),0,MIN((VLOOKUP($D85,$A$234:$C$241,3,0))*(IF($D85=6,BJ85,BI85))*((MIN((VLOOKUP($D85,$A$234:$E$241,5,0)),(IF($D85=6,BI85,BJ85))))),MIN((VLOOKUP($D85,$A$234:$C$241,3,0)),(BG85+BH85))*(IF($D85=6,BJ85,((MIN((VLOOKUP($D85,$A$234:$E$241,5,0)),BJ85)))))))))/IF(AND($D85=2,'ראשי-פרטים כלליים וריכוז הוצאות'!$D$66&lt;&gt;4),1.2,1)</f>
        <v>0</v>
      </c>
      <c r="BM85" s="227"/>
      <c r="BN85" s="228"/>
      <c r="BO85" s="222"/>
      <c r="BP85" s="226"/>
      <c r="BQ85" s="187">
        <f t="shared" si="52"/>
        <v>0</v>
      </c>
      <c r="BR85" s="15">
        <f>+(IF(OR($B85=0,$C85=0,$D85=0,$BM$2&gt;$ES$1),0,IF(OR(BM85=0,BO85=0,BP85=0),0,MIN((VLOOKUP($D85,$A$234:$C$241,3,0))*(IF($D85=6,BP85,BO85))*((MIN((VLOOKUP($D85,$A$234:$E$241,5,0)),(IF($D85=6,BO85,BP85))))),MIN((VLOOKUP($D85,$A$234:$C$241,3,0)),(BM85+BN85))*(IF($D85=6,BP85,((MIN((VLOOKUP($D85,$A$234:$E$241,5,0)),BP85)))))))))/IF(AND($D85=2,'ראשי-פרטים כלליים וריכוז הוצאות'!$D$66&lt;&gt;4),1.2,1)</f>
        <v>0</v>
      </c>
      <c r="BS85" s="227"/>
      <c r="BT85" s="228"/>
      <c r="BU85" s="222"/>
      <c r="BV85" s="226"/>
      <c r="BW85" s="187">
        <f t="shared" si="53"/>
        <v>0</v>
      </c>
      <c r="BX85" s="15">
        <f>+(IF(OR($B85=0,$C85=0,$D85=0,$BS$2&gt;$ES$1),0,IF(OR(BS85=0,BU85=0,BV85=0),0,MIN((VLOOKUP($D85,$A$234:$C$241,3,0))*(IF($D85=6,BV85,BU85))*((MIN((VLOOKUP($D85,$A$234:$E$241,5,0)),(IF($D85=6,BU85,BV85))))),MIN((VLOOKUP($D85,$A$234:$C$241,3,0)),(BS85+BT85))*(IF($D85=6,BV85,((MIN((VLOOKUP($D85,$A$234:$E$241,5,0)),BV85)))))))))/IF(AND($D85=2,'ראשי-פרטים כלליים וריכוז הוצאות'!$D$66&lt;&gt;4),1.2,1)</f>
        <v>0</v>
      </c>
      <c r="BY85" s="227"/>
      <c r="BZ85" s="228"/>
      <c r="CA85" s="222"/>
      <c r="CB85" s="226"/>
      <c r="CC85" s="187">
        <f t="shared" si="54"/>
        <v>0</v>
      </c>
      <c r="CD85" s="15">
        <f>+(IF(OR($B85=0,$C85=0,$D85=0,$BY$2&gt;$ES$1),0,IF(OR(BY85=0,CA85=0,CB85=0),0,MIN((VLOOKUP($D85,$A$234:$C$241,3,0))*(IF($D85=6,CB85,CA85))*((MIN((VLOOKUP($D85,$A$234:$E$241,5,0)),(IF($D85=6,CA85,CB85))))),MIN((VLOOKUP($D85,$A$234:$C$241,3,0)),(BY85+BZ85))*(IF($D85=6,CB85,((MIN((VLOOKUP($D85,$A$234:$E$241,5,0)),CB85)))))))))/IF(AND($D85=2,'ראשי-פרטים כלליים וריכוז הוצאות'!$D$66&lt;&gt;4),1.2,1)</f>
        <v>0</v>
      </c>
      <c r="CE85" s="227"/>
      <c r="CF85" s="228"/>
      <c r="CG85" s="222"/>
      <c r="CH85" s="226"/>
      <c r="CI85" s="187">
        <f t="shared" si="55"/>
        <v>0</v>
      </c>
      <c r="CJ85" s="15">
        <f>+(IF(OR($B85=0,$C85=0,$D85=0,$CE$2&gt;$ES$1),0,IF(OR(CE85=0,CG85=0,CH85=0),0,MIN((VLOOKUP($D85,$A$234:$C$241,3,0))*(IF($D85=6,CH85,CG85))*((MIN((VLOOKUP($D85,$A$234:$E$241,5,0)),(IF($D85=6,CG85,CH85))))),MIN((VLOOKUP($D85,$A$234:$C$241,3,0)),(CE85+CF85))*(IF($D85=6,CH85,((MIN((VLOOKUP($D85,$A$234:$E$241,5,0)),CH85)))))))))/IF(AND($D85=2,'ראשי-פרטים כלליים וריכוז הוצאות'!$D$66&lt;&gt;4),1.2,1)</f>
        <v>0</v>
      </c>
      <c r="CK85" s="227"/>
      <c r="CL85" s="228"/>
      <c r="CM85" s="222"/>
      <c r="CN85" s="226"/>
      <c r="CO85" s="187">
        <f t="shared" si="56"/>
        <v>0</v>
      </c>
      <c r="CP85" s="15">
        <f>+(IF(OR($B85=0,$C85=0,$D85=0,$CK$2&gt;$ES$1),0,IF(OR(CK85=0,CM85=0,CN85=0),0,MIN((VLOOKUP($D85,$A$234:$C$241,3,0))*(IF($D85=6,CN85,CM85))*((MIN((VLOOKUP($D85,$A$234:$E$241,5,0)),(IF($D85=6,CM85,CN85))))),MIN((VLOOKUP($D85,$A$234:$C$241,3,0)),(CK85+CL85))*(IF($D85=6,CN85,((MIN((VLOOKUP($D85,$A$234:$E$241,5,0)),CN85)))))))))/IF(AND($D85=2,'ראשי-פרטים כלליים וריכוז הוצאות'!$D$66&lt;&gt;4),1.2,1)</f>
        <v>0</v>
      </c>
      <c r="CQ85" s="227"/>
      <c r="CR85" s="228"/>
      <c r="CS85" s="222"/>
      <c r="CT85" s="226"/>
      <c r="CU85" s="187">
        <f t="shared" si="57"/>
        <v>0</v>
      </c>
      <c r="CV85" s="15">
        <f>+(IF(OR($B85=0,$C85=0,$D85=0,$CQ$2&gt;$ES$1),0,IF(OR(CQ85=0,CS85=0,CT85=0),0,MIN((VLOOKUP($D85,$A$234:$C$241,3,0))*(IF($D85=6,CT85,CS85))*((MIN((VLOOKUP($D85,$A$234:$E$241,5,0)),(IF($D85=6,CS85,CT85))))),MIN((VLOOKUP($D85,$A$234:$C$241,3,0)),(CQ85+CR85))*(IF($D85=6,CT85,((MIN((VLOOKUP($D85,$A$234:$E$241,5,0)),CT85)))))))))/IF(AND($D85=2,'ראשי-פרטים כלליים וריכוז הוצאות'!$D$66&lt;&gt;4),1.2,1)</f>
        <v>0</v>
      </c>
      <c r="CW85" s="227"/>
      <c r="CX85" s="228"/>
      <c r="CY85" s="222"/>
      <c r="CZ85" s="226"/>
      <c r="DA85" s="187">
        <f t="shared" si="58"/>
        <v>0</v>
      </c>
      <c r="DB85" s="15">
        <f>+(IF(OR($B85=0,$C85=0,$D85=0,$CW$2&gt;$ES$1),0,IF(OR(CW85=0,CY85=0,CZ85=0),0,MIN((VLOOKUP($D85,$A$234:$C$241,3,0))*(IF($D85=6,CZ85,CY85))*((MIN((VLOOKUP($D85,$A$234:$E$241,5,0)),(IF($D85=6,CY85,CZ85))))),MIN((VLOOKUP($D85,$A$234:$C$241,3,0)),(CW85+CX85))*(IF($D85=6,CZ85,((MIN((VLOOKUP($D85,$A$234:$E$241,5,0)),CZ85)))))))))/IF(AND($D85=2,'ראשי-פרטים כלליים וריכוז הוצאות'!$D$66&lt;&gt;4),1.2,1)</f>
        <v>0</v>
      </c>
      <c r="DC85" s="227"/>
      <c r="DD85" s="228"/>
      <c r="DE85" s="222"/>
      <c r="DF85" s="226"/>
      <c r="DG85" s="187">
        <f t="shared" si="59"/>
        <v>0</v>
      </c>
      <c r="DH85" s="15">
        <f>+(IF(OR($B85=0,$C85=0,$D85=0,$DC$2&gt;$ES$1),0,IF(OR(DC85=0,DE85=0,DF85=0),0,MIN((VLOOKUP($D85,$A$234:$C$241,3,0))*(IF($D85=6,DF85,DE85))*((MIN((VLOOKUP($D85,$A$234:$E$241,5,0)),(IF($D85=6,DE85,DF85))))),MIN((VLOOKUP($D85,$A$234:$C$241,3,0)),(DC85+DD85))*(IF($D85=6,DF85,((MIN((VLOOKUP($D85,$A$234:$E$241,5,0)),DF85)))))))))/IF(AND($D85=2,'ראשי-פרטים כלליים וריכוז הוצאות'!$D$66&lt;&gt;4),1.2,1)</f>
        <v>0</v>
      </c>
      <c r="DI85" s="227"/>
      <c r="DJ85" s="228"/>
      <c r="DK85" s="222"/>
      <c r="DL85" s="226"/>
      <c r="DM85" s="187">
        <f t="shared" si="60"/>
        <v>0</v>
      </c>
      <c r="DN85" s="15">
        <f>+(IF(OR($B85=0,$C85=0,$D85=0,$DC$2&gt;$ES$1),0,IF(OR(DI85=0,DK85=0,DL85=0),0,MIN((VLOOKUP($D85,$A$234:$C$241,3,0))*(IF($D85=6,DL85,DK85))*((MIN((VLOOKUP($D85,$A$234:$E$241,5,0)),(IF($D85=6,DK85,DL85))))),MIN((VLOOKUP($D85,$A$234:$C$241,3,0)),(DI85+DJ85))*(IF($D85=6,DL85,((MIN((VLOOKUP($D85,$A$234:$E$241,5,0)),DL85)))))))))/IF(AND($D85=2,'ראשי-פרטים כלליים וריכוז הוצאות'!$D$66&lt;&gt;4),1.2,1)</f>
        <v>0</v>
      </c>
      <c r="DO85" s="227"/>
      <c r="DP85" s="228"/>
      <c r="DQ85" s="222"/>
      <c r="DR85" s="226"/>
      <c r="DS85" s="187">
        <f t="shared" si="61"/>
        <v>0</v>
      </c>
      <c r="DT85" s="15">
        <f>+(IF(OR($B85=0,$C85=0,$D85=0,$DC$2&gt;$ES$1),0,IF(OR(DO85=0,DQ85=0,DR85=0),0,MIN((VLOOKUP($D85,$A$234:$C$241,3,0))*(IF($D85=6,DR85,DQ85))*((MIN((VLOOKUP($D85,$A$234:$E$241,5,0)),(IF($D85=6,DQ85,DR85))))),MIN((VLOOKUP($D85,$A$234:$C$241,3,0)),(DO85+DP85))*(IF($D85=6,DR85,((MIN((VLOOKUP($D85,$A$234:$E$241,5,0)),DR85)))))))))/IF(AND($D85=2,'ראשי-פרטים כלליים וריכוז הוצאות'!$D$66&lt;&gt;4),1.2,1)</f>
        <v>0</v>
      </c>
      <c r="DU85" s="227"/>
      <c r="DV85" s="228"/>
      <c r="DW85" s="222"/>
      <c r="DX85" s="226"/>
      <c r="DY85" s="187">
        <f t="shared" si="62"/>
        <v>0</v>
      </c>
      <c r="DZ85" s="15">
        <f>+(IF(OR($B85=0,$C85=0,$D85=0,$DC$2&gt;$ES$1),0,IF(OR(DU85=0,DW85=0,DX85=0),0,MIN((VLOOKUP($D85,$A$234:$C$241,3,0))*(IF($D85=6,DX85,DW85))*((MIN((VLOOKUP($D85,$A$234:$E$241,5,0)),(IF($D85=6,DW85,DX85))))),MIN((VLOOKUP($D85,$A$234:$C$241,3,0)),(DU85+DV85))*(IF($D85=6,DX85,((MIN((VLOOKUP($D85,$A$234:$E$241,5,0)),DX85)))))))))/IF(AND($D85=2,'ראשי-פרטים כלליים וריכוז הוצאות'!$D$66&lt;&gt;4),1.2,1)</f>
        <v>0</v>
      </c>
      <c r="EA85" s="227"/>
      <c r="EB85" s="228"/>
      <c r="EC85" s="222"/>
      <c r="ED85" s="226"/>
      <c r="EE85" s="187">
        <f t="shared" si="63"/>
        <v>0</v>
      </c>
      <c r="EF85" s="15">
        <f>+(IF(OR($B85=0,$C85=0,$D85=0,$DC$2&gt;$ES$1),0,IF(OR(EA85=0,EC85=0,ED85=0),0,MIN((VLOOKUP($D85,$A$234:$C$241,3,0))*(IF($D85=6,ED85,EC85))*((MIN((VLOOKUP($D85,$A$234:$E$241,5,0)),(IF($D85=6,EC85,ED85))))),MIN((VLOOKUP($D85,$A$234:$C$241,3,0)),(EA85+EB85))*(IF($D85=6,ED85,((MIN((VLOOKUP($D85,$A$234:$E$241,5,0)),ED85)))))))))/IF(AND($D85=2,'ראשי-פרטים כלליים וריכוז הוצאות'!$D$66&lt;&gt;4),1.2,1)</f>
        <v>0</v>
      </c>
      <c r="EG85" s="227"/>
      <c r="EH85" s="228"/>
      <c r="EI85" s="222"/>
      <c r="EJ85" s="226"/>
      <c r="EK85" s="187">
        <f t="shared" si="64"/>
        <v>0</v>
      </c>
      <c r="EL85" s="15">
        <f>+(IF(OR($B85=0,$C85=0,$D85=0,$DC$2&gt;$ES$1),0,IF(OR(EG85=0,EI85=0,EJ85=0),0,MIN((VLOOKUP($D85,$A$234:$C$241,3,0))*(IF($D85=6,EJ85,EI85))*((MIN((VLOOKUP($D85,$A$234:$E$241,5,0)),(IF($D85=6,EI85,EJ85))))),MIN((VLOOKUP($D85,$A$234:$C$241,3,0)),(EG85+EH85))*(IF($D85=6,EJ85,((MIN((VLOOKUP($D85,$A$234:$E$241,5,0)),EJ85)))))))))/IF(AND($D85=2,'ראשי-פרטים כלליים וריכוז הוצאות'!$D$66&lt;&gt;4),1.2,1)</f>
        <v>0</v>
      </c>
      <c r="EM85" s="227"/>
      <c r="EN85" s="228"/>
      <c r="EO85" s="222"/>
      <c r="EP85" s="226"/>
      <c r="EQ85" s="187">
        <f t="shared" si="65"/>
        <v>0</v>
      </c>
      <c r="ER85" s="15">
        <f>+(IF(OR($B85=0,$C85=0,$D85=0,$DC$2&gt;$ES$1),0,IF(OR(EM85=0,EO85=0,EP85=0),0,MIN((VLOOKUP($D85,$A$234:$C$241,3,0))*(IF($D85=6,EP85,EO85))*((MIN((VLOOKUP($D85,$A$234:$E$241,5,0)),(IF($D85=6,EO85,EP85))))),MIN((VLOOKUP($D85,$A$234:$C$241,3,0)),(EM85+EN85))*(IF($D85=6,EP85,((MIN((VLOOKUP($D85,$A$234:$E$241,5,0)),EP85)))))))))/IF(AND($D85=2,'ראשי-פרטים כלליים וריכוז הוצאות'!$D$66&lt;&gt;4),1.2,1)</f>
        <v>0</v>
      </c>
      <c r="ES85" s="62">
        <f t="shared" si="66"/>
        <v>0</v>
      </c>
      <c r="ET85" s="183">
        <f t="shared" si="67"/>
        <v>9.9999999999999995E-7</v>
      </c>
      <c r="EU85" s="184">
        <f t="shared" si="68"/>
        <v>0</v>
      </c>
      <c r="EV85" s="62">
        <f t="shared" si="69"/>
        <v>0</v>
      </c>
      <c r="EW85" s="62">
        <v>0</v>
      </c>
      <c r="EX85" s="15">
        <f t="shared" si="70"/>
        <v>0</v>
      </c>
      <c r="EY85" s="219"/>
      <c r="EZ85" s="62">
        <f>MIN(EX85+EY85*ET85*ES85/$FA$1/IF(AND($D85=2,'ראשי-פרטים כלליים וריכוז הוצאות'!$D$66&lt;&gt;4),1.2,1),IF($D85&gt;0,VLOOKUP($D85,$A$234:$C$241,3,0)*12*EU85,0))</f>
        <v>0</v>
      </c>
      <c r="FA85" s="229"/>
      <c r="FB85" s="293">
        <f t="shared" si="71"/>
        <v>0</v>
      </c>
      <c r="FC85" s="298"/>
      <c r="FD85" s="133"/>
      <c r="FE85" s="133"/>
      <c r="FF85" s="299"/>
      <c r="FG85" s="299"/>
      <c r="FH85" s="133"/>
      <c r="FI85" s="274">
        <f t="shared" si="72"/>
        <v>0</v>
      </c>
      <c r="FJ85" s="274">
        <f t="shared" si="73"/>
        <v>0</v>
      </c>
      <c r="FK85" s="297" t="str">
        <f t="shared" si="74"/>
        <v/>
      </c>
    </row>
    <row r="86" spans="1:167" s="6" customFormat="1" ht="24" hidden="1" customHeight="1" x14ac:dyDescent="0.2">
      <c r="A86" s="112">
        <v>83</v>
      </c>
      <c r="B86" s="229"/>
      <c r="C86" s="229"/>
      <c r="D86" s="230"/>
      <c r="E86" s="220"/>
      <c r="F86" s="221"/>
      <c r="G86" s="222"/>
      <c r="H86" s="223"/>
      <c r="I86" s="187">
        <f t="shared" si="42"/>
        <v>0</v>
      </c>
      <c r="J86" s="15">
        <f>(IF(OR($B86=0,$C86=0,$D86=0,$E$2&gt;$ES$1),0,IF(OR($E86=0,$G86=0,$H86=0),0,MIN((VLOOKUP($D86,$A$234:$C$241,3,0))*(IF($D86=6,$H86,$G86))*((MIN((VLOOKUP($D86,$A$234:$E$241,5,0)),(IF($D86=6,$G86,$H86))))),MIN((VLOOKUP($D86,$A$234:$C$241,3,0)),($E86+$F86))*(IF($D86=6,$H86,((MIN((VLOOKUP($D86,$A$234:$E$241,5,0)),$H86)))))))))/IF(AND($D86=2,'ראשי-פרטים כלליים וריכוז הוצאות'!$D$66&lt;&gt;4),1.2,1)</f>
        <v>0</v>
      </c>
      <c r="K86" s="224"/>
      <c r="L86" s="225"/>
      <c r="M86" s="222"/>
      <c r="N86" s="226"/>
      <c r="O86" s="187">
        <f t="shared" si="43"/>
        <v>0</v>
      </c>
      <c r="P86" s="15">
        <f>+(IF(OR($B86=0,$C86=0,$D86=0,$K$2&gt;$ES$1),0,IF(OR($K86=0,$M86=0,$N86=0),0,MIN((VLOOKUP($D86,$A$234:$C$241,3,0))*(IF($D86=6,$N86,$M86))*((MIN((VLOOKUP($D86,$A$234:$E$241,5,0)),(IF($D86=6,$M86,$N86))))),MIN((VLOOKUP($D86,$A$234:$C$241,3,0)),($K86+$L86))*(IF($D86=6,$N86,((MIN((VLOOKUP($D86,$A$234:$E$241,5,0)),$N86)))))))))/IF(AND($D86=2,'ראשי-פרטים כלליים וריכוז הוצאות'!$D$66&lt;&gt;4),1.2,1)</f>
        <v>0</v>
      </c>
      <c r="Q86" s="227"/>
      <c r="R86" s="228"/>
      <c r="S86" s="222"/>
      <c r="T86" s="226"/>
      <c r="U86" s="187">
        <f t="shared" si="44"/>
        <v>0</v>
      </c>
      <c r="V86" s="15">
        <f>+(IF(OR($B86=0,$C86=0,$D86=0,$Q$2&gt;$ES$1),0,IF(OR(Q86=0,S86=0,T86=0),0,MIN((VLOOKUP($D86,$A$234:$C$241,3,0))*(IF($D86=6,T86,S86))*((MIN((VLOOKUP($D86,$A$234:$E$241,5,0)),(IF($D86=6,S86,T86))))),MIN((VLOOKUP($D86,$A$234:$C$241,3,0)),(Q86+R86))*(IF($D86=6,T86,((MIN((VLOOKUP($D86,$A$234:$E$241,5,0)),T86)))))))))/IF(AND($D86=2,'ראשי-פרטים כלליים וריכוז הוצאות'!$D$66&lt;&gt;4),1.2,1)</f>
        <v>0</v>
      </c>
      <c r="W86" s="220"/>
      <c r="X86" s="221"/>
      <c r="Y86" s="222"/>
      <c r="Z86" s="226"/>
      <c r="AA86" s="187">
        <f t="shared" si="45"/>
        <v>0</v>
      </c>
      <c r="AB86" s="15">
        <f>+(IF(OR($B86=0,$C86=0,$D86=0,$W$2&gt;$ES$1),0,IF(OR(W86=0,Y86=0,Z86=0),0,MIN((VLOOKUP($D86,$A$234:$C$241,3,0))*(IF($D86=6,Z86,Y86))*((MIN((VLOOKUP($D86,$A$234:$E$241,5,0)),(IF($D86=6,Y86,Z86))))),MIN((VLOOKUP($D86,$A$234:$C$241,3,0)),(W86+X86))*(IF($D86=6,Z86,((MIN((VLOOKUP($D86,$A$234:$E$241,5,0)),Z86)))))))))/IF(AND($D86=2,'ראשי-פרטים כלליים וריכוז הוצאות'!$D$66&lt;&gt;4),1.2,1)</f>
        <v>0</v>
      </c>
      <c r="AC86" s="224"/>
      <c r="AD86" s="225"/>
      <c r="AE86" s="222"/>
      <c r="AF86" s="226"/>
      <c r="AG86" s="187">
        <f t="shared" si="46"/>
        <v>0</v>
      </c>
      <c r="AH86" s="15">
        <f>+(IF(OR($B86=0,$C86=0,$D86=0,$AC$2&gt;$ES$1),0,IF(OR(AC86=0,AE86=0,AF86=0),0,MIN((VLOOKUP($D86,$A$234:$C$241,3,0))*(IF($D86=6,AF86,AE86))*((MIN((VLOOKUP($D86,$A$234:$E$241,5,0)),(IF($D86=6,AE86,AF86))))),MIN((VLOOKUP($D86,$A$234:$C$241,3,0)),(AC86+AD86))*(IF($D86=6,AF86,((MIN((VLOOKUP($D86,$A$234:$E$241,5,0)),AF86)))))))))/IF(AND($D86=2,'ראשי-פרטים כלליים וריכוז הוצאות'!$D$66&lt;&gt;4),1.2,1)</f>
        <v>0</v>
      </c>
      <c r="AI86" s="227"/>
      <c r="AJ86" s="228"/>
      <c r="AK86" s="222"/>
      <c r="AL86" s="226"/>
      <c r="AM86" s="187">
        <f t="shared" si="47"/>
        <v>0</v>
      </c>
      <c r="AN86" s="15">
        <f>+(IF(OR($B86=0,$C86=0,$D86=0,$AI$2&gt;$ES$1),0,IF(OR(AI86=0,AK86=0,AL86=0),0,MIN((VLOOKUP($D86,$A$234:$C$241,3,0))*(IF($D86=6,AL86,AK86))*((MIN((VLOOKUP($D86,$A$234:$E$241,5,0)),(IF($D86=6,AK86,AL86))))),MIN((VLOOKUP($D86,$A$234:$C$241,3,0)),(AI86+AJ86))*(IF($D86=6,AL86,((MIN((VLOOKUP($D86,$A$234:$E$241,5,0)),AL86)))))))))/IF(AND($D86=2,'ראשי-פרטים כלליים וריכוז הוצאות'!$D$66&lt;&gt;4),1.2,1)</f>
        <v>0</v>
      </c>
      <c r="AO86" s="220"/>
      <c r="AP86" s="221"/>
      <c r="AQ86" s="222"/>
      <c r="AR86" s="226"/>
      <c r="AS86" s="187">
        <f t="shared" si="48"/>
        <v>0</v>
      </c>
      <c r="AT86" s="15">
        <f>+(IF(OR($B86=0,$C86=0,$D86=0,$AO$2&gt;$ES$1),0,IF(OR(AO86=0,AQ86=0,AR86=0),0,MIN((VLOOKUP($D86,$A$234:$C$241,3,0))*(IF($D86=6,AR86,AQ86))*((MIN((VLOOKUP($D86,$A$234:$E$241,5,0)),(IF($D86=6,AQ86,AR86))))),MIN((VLOOKUP($D86,$A$234:$C$241,3,0)),(AO86+AP86))*(IF($D86=6,AR86,((MIN((VLOOKUP($D86,$A$234:$E$241,5,0)),AR86)))))))))/IF(AND($D86=2,'ראשי-פרטים כלליים וריכוז הוצאות'!$D$66&lt;&gt;4),1.2,1)</f>
        <v>0</v>
      </c>
      <c r="AU86" s="224"/>
      <c r="AV86" s="225"/>
      <c r="AW86" s="222"/>
      <c r="AX86" s="226"/>
      <c r="AY86" s="187">
        <f t="shared" si="49"/>
        <v>0</v>
      </c>
      <c r="AZ86" s="15">
        <f>+(IF(OR($B86=0,$C86=0,$D86=0,$AU$2&gt;$ES$1),0,IF(OR(AU86=0,AW86=0,AX86=0),0,MIN((VLOOKUP($D86,$A$234:$C$241,3,0))*(IF($D86=6,AX86,AW86))*((MIN((VLOOKUP($D86,$A$234:$E$241,5,0)),(IF($D86=6,AW86,AX86))))),MIN((VLOOKUP($D86,$A$234:$C$241,3,0)),(AU86+AV86))*(IF($D86=6,AX86,((MIN((VLOOKUP($D86,$A$234:$E$241,5,0)),AX86)))))))))/IF(AND($D86=2,'ראשי-פרטים כלליים וריכוז הוצאות'!$D$66&lt;&gt;4),1.2,1)</f>
        <v>0</v>
      </c>
      <c r="BA86" s="227"/>
      <c r="BB86" s="228"/>
      <c r="BC86" s="222"/>
      <c r="BD86" s="226"/>
      <c r="BE86" s="187">
        <f t="shared" si="50"/>
        <v>0</v>
      </c>
      <c r="BF86" s="15">
        <f>+(IF(OR($B86=0,$C86=0,$D86=0,$BA$2&gt;$ES$1),0,IF(OR(BA86=0,BC86=0,BD86=0),0,MIN((VLOOKUP($D86,$A$234:$C$241,3,0))*(IF($D86=6,BD86,BC86))*((MIN((VLOOKUP($D86,$A$234:$E$241,5,0)),(IF($D86=6,BC86,BD86))))),MIN((VLOOKUP($D86,$A$234:$C$241,3,0)),(BA86+BB86))*(IF($D86=6,BD86,((MIN((VLOOKUP($D86,$A$234:$E$241,5,0)),BD86)))))))))/IF(AND($D86=2,'ראשי-פרטים כלליים וריכוז הוצאות'!$D$66&lt;&gt;4),1.2,1)</f>
        <v>0</v>
      </c>
      <c r="BG86" s="227"/>
      <c r="BH86" s="228"/>
      <c r="BI86" s="222"/>
      <c r="BJ86" s="226"/>
      <c r="BK86" s="187">
        <f t="shared" si="51"/>
        <v>0</v>
      </c>
      <c r="BL86" s="15">
        <f>+(IF(OR($B86=0,$C86=0,$D86=0,$BG$2&gt;$ES$1),0,IF(OR(BG86=0,BI86=0,BJ86=0),0,MIN((VLOOKUP($D86,$A$234:$C$241,3,0))*(IF($D86=6,BJ86,BI86))*((MIN((VLOOKUP($D86,$A$234:$E$241,5,0)),(IF($D86=6,BI86,BJ86))))),MIN((VLOOKUP($D86,$A$234:$C$241,3,0)),(BG86+BH86))*(IF($D86=6,BJ86,((MIN((VLOOKUP($D86,$A$234:$E$241,5,0)),BJ86)))))))))/IF(AND($D86=2,'ראשי-פרטים כלליים וריכוז הוצאות'!$D$66&lt;&gt;4),1.2,1)</f>
        <v>0</v>
      </c>
      <c r="BM86" s="227"/>
      <c r="BN86" s="228"/>
      <c r="BO86" s="222"/>
      <c r="BP86" s="226"/>
      <c r="BQ86" s="187">
        <f t="shared" si="52"/>
        <v>0</v>
      </c>
      <c r="BR86" s="15">
        <f>+(IF(OR($B86=0,$C86=0,$D86=0,$BM$2&gt;$ES$1),0,IF(OR(BM86=0,BO86=0,BP86=0),0,MIN((VLOOKUP($D86,$A$234:$C$241,3,0))*(IF($D86=6,BP86,BO86))*((MIN((VLOOKUP($D86,$A$234:$E$241,5,0)),(IF($D86=6,BO86,BP86))))),MIN((VLOOKUP($D86,$A$234:$C$241,3,0)),(BM86+BN86))*(IF($D86=6,BP86,((MIN((VLOOKUP($D86,$A$234:$E$241,5,0)),BP86)))))))))/IF(AND($D86=2,'ראשי-פרטים כלליים וריכוז הוצאות'!$D$66&lt;&gt;4),1.2,1)</f>
        <v>0</v>
      </c>
      <c r="BS86" s="227"/>
      <c r="BT86" s="228"/>
      <c r="BU86" s="222"/>
      <c r="BV86" s="226"/>
      <c r="BW86" s="187">
        <f t="shared" si="53"/>
        <v>0</v>
      </c>
      <c r="BX86" s="15">
        <f>+(IF(OR($B86=0,$C86=0,$D86=0,$BS$2&gt;$ES$1),0,IF(OR(BS86=0,BU86=0,BV86=0),0,MIN((VLOOKUP($D86,$A$234:$C$241,3,0))*(IF($D86=6,BV86,BU86))*((MIN((VLOOKUP($D86,$A$234:$E$241,5,0)),(IF($D86=6,BU86,BV86))))),MIN((VLOOKUP($D86,$A$234:$C$241,3,0)),(BS86+BT86))*(IF($D86=6,BV86,((MIN((VLOOKUP($D86,$A$234:$E$241,5,0)),BV86)))))))))/IF(AND($D86=2,'ראשי-פרטים כלליים וריכוז הוצאות'!$D$66&lt;&gt;4),1.2,1)</f>
        <v>0</v>
      </c>
      <c r="BY86" s="227"/>
      <c r="BZ86" s="228"/>
      <c r="CA86" s="222"/>
      <c r="CB86" s="226"/>
      <c r="CC86" s="187">
        <f t="shared" si="54"/>
        <v>0</v>
      </c>
      <c r="CD86" s="15">
        <f>+(IF(OR($B86=0,$C86=0,$D86=0,$BY$2&gt;$ES$1),0,IF(OR(BY86=0,CA86=0,CB86=0),0,MIN((VLOOKUP($D86,$A$234:$C$241,3,0))*(IF($D86=6,CB86,CA86))*((MIN((VLOOKUP($D86,$A$234:$E$241,5,0)),(IF($D86=6,CA86,CB86))))),MIN((VLOOKUP($D86,$A$234:$C$241,3,0)),(BY86+BZ86))*(IF($D86=6,CB86,((MIN((VLOOKUP($D86,$A$234:$E$241,5,0)),CB86)))))))))/IF(AND($D86=2,'ראשי-פרטים כלליים וריכוז הוצאות'!$D$66&lt;&gt;4),1.2,1)</f>
        <v>0</v>
      </c>
      <c r="CE86" s="227"/>
      <c r="CF86" s="228"/>
      <c r="CG86" s="222"/>
      <c r="CH86" s="226"/>
      <c r="CI86" s="187">
        <f t="shared" si="55"/>
        <v>0</v>
      </c>
      <c r="CJ86" s="15">
        <f>+(IF(OR($B86=0,$C86=0,$D86=0,$CE$2&gt;$ES$1),0,IF(OR(CE86=0,CG86=0,CH86=0),0,MIN((VLOOKUP($D86,$A$234:$C$241,3,0))*(IF($D86=6,CH86,CG86))*((MIN((VLOOKUP($D86,$A$234:$E$241,5,0)),(IF($D86=6,CG86,CH86))))),MIN((VLOOKUP($D86,$A$234:$C$241,3,0)),(CE86+CF86))*(IF($D86=6,CH86,((MIN((VLOOKUP($D86,$A$234:$E$241,5,0)),CH86)))))))))/IF(AND($D86=2,'ראשי-פרטים כלליים וריכוז הוצאות'!$D$66&lt;&gt;4),1.2,1)</f>
        <v>0</v>
      </c>
      <c r="CK86" s="227"/>
      <c r="CL86" s="228"/>
      <c r="CM86" s="222"/>
      <c r="CN86" s="226"/>
      <c r="CO86" s="187">
        <f t="shared" si="56"/>
        <v>0</v>
      </c>
      <c r="CP86" s="15">
        <f>+(IF(OR($B86=0,$C86=0,$D86=0,$CK$2&gt;$ES$1),0,IF(OR(CK86=0,CM86=0,CN86=0),0,MIN((VLOOKUP($D86,$A$234:$C$241,3,0))*(IF($D86=6,CN86,CM86))*((MIN((VLOOKUP($D86,$A$234:$E$241,5,0)),(IF($D86=6,CM86,CN86))))),MIN((VLOOKUP($D86,$A$234:$C$241,3,0)),(CK86+CL86))*(IF($D86=6,CN86,((MIN((VLOOKUP($D86,$A$234:$E$241,5,0)),CN86)))))))))/IF(AND($D86=2,'ראשי-פרטים כלליים וריכוז הוצאות'!$D$66&lt;&gt;4),1.2,1)</f>
        <v>0</v>
      </c>
      <c r="CQ86" s="227"/>
      <c r="CR86" s="228"/>
      <c r="CS86" s="222"/>
      <c r="CT86" s="226"/>
      <c r="CU86" s="187">
        <f t="shared" si="57"/>
        <v>0</v>
      </c>
      <c r="CV86" s="15">
        <f>+(IF(OR($B86=0,$C86=0,$D86=0,$CQ$2&gt;$ES$1),0,IF(OR(CQ86=0,CS86=0,CT86=0),0,MIN((VLOOKUP($D86,$A$234:$C$241,3,0))*(IF($D86=6,CT86,CS86))*((MIN((VLOOKUP($D86,$A$234:$E$241,5,0)),(IF($D86=6,CS86,CT86))))),MIN((VLOOKUP($D86,$A$234:$C$241,3,0)),(CQ86+CR86))*(IF($D86=6,CT86,((MIN((VLOOKUP($D86,$A$234:$E$241,5,0)),CT86)))))))))/IF(AND($D86=2,'ראשי-פרטים כלליים וריכוז הוצאות'!$D$66&lt;&gt;4),1.2,1)</f>
        <v>0</v>
      </c>
      <c r="CW86" s="227"/>
      <c r="CX86" s="228"/>
      <c r="CY86" s="222"/>
      <c r="CZ86" s="226"/>
      <c r="DA86" s="187">
        <f t="shared" si="58"/>
        <v>0</v>
      </c>
      <c r="DB86" s="15">
        <f>+(IF(OR($B86=0,$C86=0,$D86=0,$CW$2&gt;$ES$1),0,IF(OR(CW86=0,CY86=0,CZ86=0),0,MIN((VLOOKUP($D86,$A$234:$C$241,3,0))*(IF($D86=6,CZ86,CY86))*((MIN((VLOOKUP($D86,$A$234:$E$241,5,0)),(IF($D86=6,CY86,CZ86))))),MIN((VLOOKUP($D86,$A$234:$C$241,3,0)),(CW86+CX86))*(IF($D86=6,CZ86,((MIN((VLOOKUP($D86,$A$234:$E$241,5,0)),CZ86)))))))))/IF(AND($D86=2,'ראשי-פרטים כלליים וריכוז הוצאות'!$D$66&lt;&gt;4),1.2,1)</f>
        <v>0</v>
      </c>
      <c r="DC86" s="227"/>
      <c r="DD86" s="228"/>
      <c r="DE86" s="222"/>
      <c r="DF86" s="226"/>
      <c r="DG86" s="187">
        <f t="shared" si="59"/>
        <v>0</v>
      </c>
      <c r="DH86" s="15">
        <f>+(IF(OR($B86=0,$C86=0,$D86=0,$DC$2&gt;$ES$1),0,IF(OR(DC86=0,DE86=0,DF86=0),0,MIN((VLOOKUP($D86,$A$234:$C$241,3,0))*(IF($D86=6,DF86,DE86))*((MIN((VLOOKUP($D86,$A$234:$E$241,5,0)),(IF($D86=6,DE86,DF86))))),MIN((VLOOKUP($D86,$A$234:$C$241,3,0)),(DC86+DD86))*(IF($D86=6,DF86,((MIN((VLOOKUP($D86,$A$234:$E$241,5,0)),DF86)))))))))/IF(AND($D86=2,'ראשי-פרטים כלליים וריכוז הוצאות'!$D$66&lt;&gt;4),1.2,1)</f>
        <v>0</v>
      </c>
      <c r="DI86" s="227"/>
      <c r="DJ86" s="228"/>
      <c r="DK86" s="222"/>
      <c r="DL86" s="226"/>
      <c r="DM86" s="187">
        <f t="shared" si="60"/>
        <v>0</v>
      </c>
      <c r="DN86" s="15">
        <f>+(IF(OR($B86=0,$C86=0,$D86=0,$DC$2&gt;$ES$1),0,IF(OR(DI86=0,DK86=0,DL86=0),0,MIN((VLOOKUP($D86,$A$234:$C$241,3,0))*(IF($D86=6,DL86,DK86))*((MIN((VLOOKUP($D86,$A$234:$E$241,5,0)),(IF($D86=6,DK86,DL86))))),MIN((VLOOKUP($D86,$A$234:$C$241,3,0)),(DI86+DJ86))*(IF($D86=6,DL86,((MIN((VLOOKUP($D86,$A$234:$E$241,5,0)),DL86)))))))))/IF(AND($D86=2,'ראשי-פרטים כלליים וריכוז הוצאות'!$D$66&lt;&gt;4),1.2,1)</f>
        <v>0</v>
      </c>
      <c r="DO86" s="227"/>
      <c r="DP86" s="228"/>
      <c r="DQ86" s="222"/>
      <c r="DR86" s="226"/>
      <c r="DS86" s="187">
        <f t="shared" si="61"/>
        <v>0</v>
      </c>
      <c r="DT86" s="15">
        <f>+(IF(OR($B86=0,$C86=0,$D86=0,$DC$2&gt;$ES$1),0,IF(OR(DO86=0,DQ86=0,DR86=0),0,MIN((VLOOKUP($D86,$A$234:$C$241,3,0))*(IF($D86=6,DR86,DQ86))*((MIN((VLOOKUP($D86,$A$234:$E$241,5,0)),(IF($D86=6,DQ86,DR86))))),MIN((VLOOKUP($D86,$A$234:$C$241,3,0)),(DO86+DP86))*(IF($D86=6,DR86,((MIN((VLOOKUP($D86,$A$234:$E$241,5,0)),DR86)))))))))/IF(AND($D86=2,'ראשי-פרטים כלליים וריכוז הוצאות'!$D$66&lt;&gt;4),1.2,1)</f>
        <v>0</v>
      </c>
      <c r="DU86" s="227"/>
      <c r="DV86" s="228"/>
      <c r="DW86" s="222"/>
      <c r="DX86" s="226"/>
      <c r="DY86" s="187">
        <f t="shared" si="62"/>
        <v>0</v>
      </c>
      <c r="DZ86" s="15">
        <f>+(IF(OR($B86=0,$C86=0,$D86=0,$DC$2&gt;$ES$1),0,IF(OR(DU86=0,DW86=0,DX86=0),0,MIN((VLOOKUP($D86,$A$234:$C$241,3,0))*(IF($D86=6,DX86,DW86))*((MIN((VLOOKUP($D86,$A$234:$E$241,5,0)),(IF($D86=6,DW86,DX86))))),MIN((VLOOKUP($D86,$A$234:$C$241,3,0)),(DU86+DV86))*(IF($D86=6,DX86,((MIN((VLOOKUP($D86,$A$234:$E$241,5,0)),DX86)))))))))/IF(AND($D86=2,'ראשי-פרטים כלליים וריכוז הוצאות'!$D$66&lt;&gt;4),1.2,1)</f>
        <v>0</v>
      </c>
      <c r="EA86" s="227"/>
      <c r="EB86" s="228"/>
      <c r="EC86" s="222"/>
      <c r="ED86" s="226"/>
      <c r="EE86" s="187">
        <f t="shared" si="63"/>
        <v>0</v>
      </c>
      <c r="EF86" s="15">
        <f>+(IF(OR($B86=0,$C86=0,$D86=0,$DC$2&gt;$ES$1),0,IF(OR(EA86=0,EC86=0,ED86=0),0,MIN((VLOOKUP($D86,$A$234:$C$241,3,0))*(IF($D86=6,ED86,EC86))*((MIN((VLOOKUP($D86,$A$234:$E$241,5,0)),(IF($D86=6,EC86,ED86))))),MIN((VLOOKUP($D86,$A$234:$C$241,3,0)),(EA86+EB86))*(IF($D86=6,ED86,((MIN((VLOOKUP($D86,$A$234:$E$241,5,0)),ED86)))))))))/IF(AND($D86=2,'ראשי-פרטים כלליים וריכוז הוצאות'!$D$66&lt;&gt;4),1.2,1)</f>
        <v>0</v>
      </c>
      <c r="EG86" s="227"/>
      <c r="EH86" s="228"/>
      <c r="EI86" s="222"/>
      <c r="EJ86" s="226"/>
      <c r="EK86" s="187">
        <f t="shared" si="64"/>
        <v>0</v>
      </c>
      <c r="EL86" s="15">
        <f>+(IF(OR($B86=0,$C86=0,$D86=0,$DC$2&gt;$ES$1),0,IF(OR(EG86=0,EI86=0,EJ86=0),0,MIN((VLOOKUP($D86,$A$234:$C$241,3,0))*(IF($D86=6,EJ86,EI86))*((MIN((VLOOKUP($D86,$A$234:$E$241,5,0)),(IF($D86=6,EI86,EJ86))))),MIN((VLOOKUP($D86,$A$234:$C$241,3,0)),(EG86+EH86))*(IF($D86=6,EJ86,((MIN((VLOOKUP($D86,$A$234:$E$241,5,0)),EJ86)))))))))/IF(AND($D86=2,'ראשי-פרטים כלליים וריכוז הוצאות'!$D$66&lt;&gt;4),1.2,1)</f>
        <v>0</v>
      </c>
      <c r="EM86" s="227"/>
      <c r="EN86" s="228"/>
      <c r="EO86" s="222"/>
      <c r="EP86" s="226"/>
      <c r="EQ86" s="187">
        <f t="shared" si="65"/>
        <v>0</v>
      </c>
      <c r="ER86" s="15">
        <f>+(IF(OR($B86=0,$C86=0,$D86=0,$DC$2&gt;$ES$1),0,IF(OR(EM86=0,EO86=0,EP86=0),0,MIN((VLOOKUP($D86,$A$234:$C$241,3,0))*(IF($D86=6,EP86,EO86))*((MIN((VLOOKUP($D86,$A$234:$E$241,5,0)),(IF($D86=6,EO86,EP86))))),MIN((VLOOKUP($D86,$A$234:$C$241,3,0)),(EM86+EN86))*(IF($D86=6,EP86,((MIN((VLOOKUP($D86,$A$234:$E$241,5,0)),EP86)))))))))/IF(AND($D86=2,'ראשי-פרטים כלליים וריכוז הוצאות'!$D$66&lt;&gt;4),1.2,1)</f>
        <v>0</v>
      </c>
      <c r="ES86" s="62">
        <f t="shared" si="66"/>
        <v>0</v>
      </c>
      <c r="ET86" s="183">
        <f t="shared" si="67"/>
        <v>9.9999999999999995E-7</v>
      </c>
      <c r="EU86" s="184">
        <f t="shared" si="68"/>
        <v>0</v>
      </c>
      <c r="EV86" s="62">
        <f t="shared" si="69"/>
        <v>0</v>
      </c>
      <c r="EW86" s="62">
        <v>0</v>
      </c>
      <c r="EX86" s="15">
        <f t="shared" si="70"/>
        <v>0</v>
      </c>
      <c r="EY86" s="219"/>
      <c r="EZ86" s="62">
        <f>MIN(EX86+EY86*ET86*ES86/$FA$1/IF(AND($D86=2,'ראשי-פרטים כלליים וריכוז הוצאות'!$D$66&lt;&gt;4),1.2,1),IF($D86&gt;0,VLOOKUP($D86,$A$234:$C$241,3,0)*12*EU86,0))</f>
        <v>0</v>
      </c>
      <c r="FA86" s="229"/>
      <c r="FB86" s="293">
        <f t="shared" si="71"/>
        <v>0</v>
      </c>
      <c r="FC86" s="298"/>
      <c r="FD86" s="133"/>
      <c r="FE86" s="133"/>
      <c r="FF86" s="299"/>
      <c r="FG86" s="299"/>
      <c r="FH86" s="133"/>
      <c r="FI86" s="274">
        <f t="shared" ref="FI86:FI117" si="75">FA86-FF86</f>
        <v>0</v>
      </c>
      <c r="FJ86" s="274">
        <f t="shared" ref="FJ86:FJ117" si="76">FI86-FA86</f>
        <v>0</v>
      </c>
      <c r="FK86" s="297" t="str">
        <f t="shared" si="74"/>
        <v/>
      </c>
    </row>
    <row r="87" spans="1:167" s="6" customFormat="1" ht="24" hidden="1" customHeight="1" x14ac:dyDescent="0.2">
      <c r="A87" s="112">
        <v>84</v>
      </c>
      <c r="B87" s="229"/>
      <c r="C87" s="229"/>
      <c r="D87" s="230"/>
      <c r="E87" s="220"/>
      <c r="F87" s="221"/>
      <c r="G87" s="222"/>
      <c r="H87" s="223"/>
      <c r="I87" s="187">
        <f t="shared" si="42"/>
        <v>0</v>
      </c>
      <c r="J87" s="15">
        <f>(IF(OR($B87=0,$C87=0,$D87=0,$E$2&gt;$ES$1),0,IF(OR($E87=0,$G87=0,$H87=0),0,MIN((VLOOKUP($D87,$A$234:$C$241,3,0))*(IF($D87=6,$H87,$G87))*((MIN((VLOOKUP($D87,$A$234:$E$241,5,0)),(IF($D87=6,$G87,$H87))))),MIN((VLOOKUP($D87,$A$234:$C$241,3,0)),($E87+$F87))*(IF($D87=6,$H87,((MIN((VLOOKUP($D87,$A$234:$E$241,5,0)),$H87)))))))))/IF(AND($D87=2,'ראשי-פרטים כלליים וריכוז הוצאות'!$D$66&lt;&gt;4),1.2,1)</f>
        <v>0</v>
      </c>
      <c r="K87" s="224"/>
      <c r="L87" s="225"/>
      <c r="M87" s="222"/>
      <c r="N87" s="226"/>
      <c r="O87" s="187">
        <f t="shared" si="43"/>
        <v>0</v>
      </c>
      <c r="P87" s="15">
        <f>+(IF(OR($B87=0,$C87=0,$D87=0,$K$2&gt;$ES$1),0,IF(OR($K87=0,$M87=0,$N87=0),0,MIN((VLOOKUP($D87,$A$234:$C$241,3,0))*(IF($D87=6,$N87,$M87))*((MIN((VLOOKUP($D87,$A$234:$E$241,5,0)),(IF($D87=6,$M87,$N87))))),MIN((VLOOKUP($D87,$A$234:$C$241,3,0)),($K87+$L87))*(IF($D87=6,$N87,((MIN((VLOOKUP($D87,$A$234:$E$241,5,0)),$N87)))))))))/IF(AND($D87=2,'ראשי-פרטים כלליים וריכוז הוצאות'!$D$66&lt;&gt;4),1.2,1)</f>
        <v>0</v>
      </c>
      <c r="Q87" s="227"/>
      <c r="R87" s="228"/>
      <c r="S87" s="222"/>
      <c r="T87" s="226"/>
      <c r="U87" s="187">
        <f t="shared" si="44"/>
        <v>0</v>
      </c>
      <c r="V87" s="15">
        <f>+(IF(OR($B87=0,$C87=0,$D87=0,$Q$2&gt;$ES$1),0,IF(OR(Q87=0,S87=0,T87=0),0,MIN((VLOOKUP($D87,$A$234:$C$241,3,0))*(IF($D87=6,T87,S87))*((MIN((VLOOKUP($D87,$A$234:$E$241,5,0)),(IF($D87=6,S87,T87))))),MIN((VLOOKUP($D87,$A$234:$C$241,3,0)),(Q87+R87))*(IF($D87=6,T87,((MIN((VLOOKUP($D87,$A$234:$E$241,5,0)),T87)))))))))/IF(AND($D87=2,'ראשי-פרטים כלליים וריכוז הוצאות'!$D$66&lt;&gt;4),1.2,1)</f>
        <v>0</v>
      </c>
      <c r="W87" s="220"/>
      <c r="X87" s="221"/>
      <c r="Y87" s="222"/>
      <c r="Z87" s="226"/>
      <c r="AA87" s="187">
        <f t="shared" si="45"/>
        <v>0</v>
      </c>
      <c r="AB87" s="15">
        <f>+(IF(OR($B87=0,$C87=0,$D87=0,$W$2&gt;$ES$1),0,IF(OR(W87=0,Y87=0,Z87=0),0,MIN((VLOOKUP($D87,$A$234:$C$241,3,0))*(IF($D87=6,Z87,Y87))*((MIN((VLOOKUP($D87,$A$234:$E$241,5,0)),(IF($D87=6,Y87,Z87))))),MIN((VLOOKUP($D87,$A$234:$C$241,3,0)),(W87+X87))*(IF($D87=6,Z87,((MIN((VLOOKUP($D87,$A$234:$E$241,5,0)),Z87)))))))))/IF(AND($D87=2,'ראשי-פרטים כלליים וריכוז הוצאות'!$D$66&lt;&gt;4),1.2,1)</f>
        <v>0</v>
      </c>
      <c r="AC87" s="224"/>
      <c r="AD87" s="225"/>
      <c r="AE87" s="222"/>
      <c r="AF87" s="226"/>
      <c r="AG87" s="187">
        <f t="shared" si="46"/>
        <v>0</v>
      </c>
      <c r="AH87" s="15">
        <f>+(IF(OR($B87=0,$C87=0,$D87=0,$AC$2&gt;$ES$1),0,IF(OR(AC87=0,AE87=0,AF87=0),0,MIN((VLOOKUP($D87,$A$234:$C$241,3,0))*(IF($D87=6,AF87,AE87))*((MIN((VLOOKUP($D87,$A$234:$E$241,5,0)),(IF($D87=6,AE87,AF87))))),MIN((VLOOKUP($D87,$A$234:$C$241,3,0)),(AC87+AD87))*(IF($D87=6,AF87,((MIN((VLOOKUP($D87,$A$234:$E$241,5,0)),AF87)))))))))/IF(AND($D87=2,'ראשי-פרטים כלליים וריכוז הוצאות'!$D$66&lt;&gt;4),1.2,1)</f>
        <v>0</v>
      </c>
      <c r="AI87" s="227"/>
      <c r="AJ87" s="228"/>
      <c r="AK87" s="222"/>
      <c r="AL87" s="226"/>
      <c r="AM87" s="187">
        <f t="shared" si="47"/>
        <v>0</v>
      </c>
      <c r="AN87" s="15">
        <f>+(IF(OR($B87=0,$C87=0,$D87=0,$AI$2&gt;$ES$1),0,IF(OR(AI87=0,AK87=0,AL87=0),0,MIN((VLOOKUP($D87,$A$234:$C$241,3,0))*(IF($D87=6,AL87,AK87))*((MIN((VLOOKUP($D87,$A$234:$E$241,5,0)),(IF($D87=6,AK87,AL87))))),MIN((VLOOKUP($D87,$A$234:$C$241,3,0)),(AI87+AJ87))*(IF($D87=6,AL87,((MIN((VLOOKUP($D87,$A$234:$E$241,5,0)),AL87)))))))))/IF(AND($D87=2,'ראשי-פרטים כלליים וריכוז הוצאות'!$D$66&lt;&gt;4),1.2,1)</f>
        <v>0</v>
      </c>
      <c r="AO87" s="220"/>
      <c r="AP87" s="221"/>
      <c r="AQ87" s="222"/>
      <c r="AR87" s="226"/>
      <c r="AS87" s="187">
        <f t="shared" si="48"/>
        <v>0</v>
      </c>
      <c r="AT87" s="15">
        <f>+(IF(OR($B87=0,$C87=0,$D87=0,$AO$2&gt;$ES$1),0,IF(OR(AO87=0,AQ87=0,AR87=0),0,MIN((VLOOKUP($D87,$A$234:$C$241,3,0))*(IF($D87=6,AR87,AQ87))*((MIN((VLOOKUP($D87,$A$234:$E$241,5,0)),(IF($D87=6,AQ87,AR87))))),MIN((VLOOKUP($D87,$A$234:$C$241,3,0)),(AO87+AP87))*(IF($D87=6,AR87,((MIN((VLOOKUP($D87,$A$234:$E$241,5,0)),AR87)))))))))/IF(AND($D87=2,'ראשי-פרטים כלליים וריכוז הוצאות'!$D$66&lt;&gt;4),1.2,1)</f>
        <v>0</v>
      </c>
      <c r="AU87" s="224"/>
      <c r="AV87" s="225"/>
      <c r="AW87" s="222"/>
      <c r="AX87" s="226"/>
      <c r="AY87" s="187">
        <f t="shared" si="49"/>
        <v>0</v>
      </c>
      <c r="AZ87" s="15">
        <f>+(IF(OR($B87=0,$C87=0,$D87=0,$AU$2&gt;$ES$1),0,IF(OR(AU87=0,AW87=0,AX87=0),0,MIN((VLOOKUP($D87,$A$234:$C$241,3,0))*(IF($D87=6,AX87,AW87))*((MIN((VLOOKUP($D87,$A$234:$E$241,5,0)),(IF($D87=6,AW87,AX87))))),MIN((VLOOKUP($D87,$A$234:$C$241,3,0)),(AU87+AV87))*(IF($D87=6,AX87,((MIN((VLOOKUP($D87,$A$234:$E$241,5,0)),AX87)))))))))/IF(AND($D87=2,'ראשי-פרטים כלליים וריכוז הוצאות'!$D$66&lt;&gt;4),1.2,1)</f>
        <v>0</v>
      </c>
      <c r="BA87" s="227"/>
      <c r="BB87" s="228"/>
      <c r="BC87" s="222"/>
      <c r="BD87" s="226"/>
      <c r="BE87" s="187">
        <f t="shared" si="50"/>
        <v>0</v>
      </c>
      <c r="BF87" s="15">
        <f>+(IF(OR($B87=0,$C87=0,$D87=0,$BA$2&gt;$ES$1),0,IF(OR(BA87=0,BC87=0,BD87=0),0,MIN((VLOOKUP($D87,$A$234:$C$241,3,0))*(IF($D87=6,BD87,BC87))*((MIN((VLOOKUP($D87,$A$234:$E$241,5,0)),(IF($D87=6,BC87,BD87))))),MIN((VLOOKUP($D87,$A$234:$C$241,3,0)),(BA87+BB87))*(IF($D87=6,BD87,((MIN((VLOOKUP($D87,$A$234:$E$241,5,0)),BD87)))))))))/IF(AND($D87=2,'ראשי-פרטים כלליים וריכוז הוצאות'!$D$66&lt;&gt;4),1.2,1)</f>
        <v>0</v>
      </c>
      <c r="BG87" s="227"/>
      <c r="BH87" s="228"/>
      <c r="BI87" s="222"/>
      <c r="BJ87" s="226"/>
      <c r="BK87" s="187">
        <f t="shared" si="51"/>
        <v>0</v>
      </c>
      <c r="BL87" s="15">
        <f>+(IF(OR($B87=0,$C87=0,$D87=0,$BG$2&gt;$ES$1),0,IF(OR(BG87=0,BI87=0,BJ87=0),0,MIN((VLOOKUP($D87,$A$234:$C$241,3,0))*(IF($D87=6,BJ87,BI87))*((MIN((VLOOKUP($D87,$A$234:$E$241,5,0)),(IF($D87=6,BI87,BJ87))))),MIN((VLOOKUP($D87,$A$234:$C$241,3,0)),(BG87+BH87))*(IF($D87=6,BJ87,((MIN((VLOOKUP($D87,$A$234:$E$241,5,0)),BJ87)))))))))/IF(AND($D87=2,'ראשי-פרטים כלליים וריכוז הוצאות'!$D$66&lt;&gt;4),1.2,1)</f>
        <v>0</v>
      </c>
      <c r="BM87" s="227"/>
      <c r="BN87" s="228"/>
      <c r="BO87" s="222"/>
      <c r="BP87" s="226"/>
      <c r="BQ87" s="187">
        <f t="shared" si="52"/>
        <v>0</v>
      </c>
      <c r="BR87" s="15">
        <f>+(IF(OR($B87=0,$C87=0,$D87=0,$BM$2&gt;$ES$1),0,IF(OR(BM87=0,BO87=0,BP87=0),0,MIN((VLOOKUP($D87,$A$234:$C$241,3,0))*(IF($D87=6,BP87,BO87))*((MIN((VLOOKUP($D87,$A$234:$E$241,5,0)),(IF($D87=6,BO87,BP87))))),MIN((VLOOKUP($D87,$A$234:$C$241,3,0)),(BM87+BN87))*(IF($D87=6,BP87,((MIN((VLOOKUP($D87,$A$234:$E$241,5,0)),BP87)))))))))/IF(AND($D87=2,'ראשי-פרטים כלליים וריכוז הוצאות'!$D$66&lt;&gt;4),1.2,1)</f>
        <v>0</v>
      </c>
      <c r="BS87" s="227"/>
      <c r="BT87" s="228"/>
      <c r="BU87" s="222"/>
      <c r="BV87" s="226"/>
      <c r="BW87" s="187">
        <f t="shared" si="53"/>
        <v>0</v>
      </c>
      <c r="BX87" s="15">
        <f>+(IF(OR($B87=0,$C87=0,$D87=0,$BS$2&gt;$ES$1),0,IF(OR(BS87=0,BU87=0,BV87=0),0,MIN((VLOOKUP($D87,$A$234:$C$241,3,0))*(IF($D87=6,BV87,BU87))*((MIN((VLOOKUP($D87,$A$234:$E$241,5,0)),(IF($D87=6,BU87,BV87))))),MIN((VLOOKUP($D87,$A$234:$C$241,3,0)),(BS87+BT87))*(IF($D87=6,BV87,((MIN((VLOOKUP($D87,$A$234:$E$241,5,0)),BV87)))))))))/IF(AND($D87=2,'ראשי-פרטים כלליים וריכוז הוצאות'!$D$66&lt;&gt;4),1.2,1)</f>
        <v>0</v>
      </c>
      <c r="BY87" s="227"/>
      <c r="BZ87" s="228"/>
      <c r="CA87" s="222"/>
      <c r="CB87" s="226"/>
      <c r="CC87" s="187">
        <f t="shared" si="54"/>
        <v>0</v>
      </c>
      <c r="CD87" s="15">
        <f>+(IF(OR($B87=0,$C87=0,$D87=0,$BY$2&gt;$ES$1),0,IF(OR(BY87=0,CA87=0,CB87=0),0,MIN((VLOOKUP($D87,$A$234:$C$241,3,0))*(IF($D87=6,CB87,CA87))*((MIN((VLOOKUP($D87,$A$234:$E$241,5,0)),(IF($D87=6,CA87,CB87))))),MIN((VLOOKUP($D87,$A$234:$C$241,3,0)),(BY87+BZ87))*(IF($D87=6,CB87,((MIN((VLOOKUP($D87,$A$234:$E$241,5,0)),CB87)))))))))/IF(AND($D87=2,'ראשי-פרטים כלליים וריכוז הוצאות'!$D$66&lt;&gt;4),1.2,1)</f>
        <v>0</v>
      </c>
      <c r="CE87" s="227"/>
      <c r="CF87" s="228"/>
      <c r="CG87" s="222"/>
      <c r="CH87" s="226"/>
      <c r="CI87" s="187">
        <f t="shared" si="55"/>
        <v>0</v>
      </c>
      <c r="CJ87" s="15">
        <f>+(IF(OR($B87=0,$C87=0,$D87=0,$CE$2&gt;$ES$1),0,IF(OR(CE87=0,CG87=0,CH87=0),0,MIN((VLOOKUP($D87,$A$234:$C$241,3,0))*(IF($D87=6,CH87,CG87))*((MIN((VLOOKUP($D87,$A$234:$E$241,5,0)),(IF($D87=6,CG87,CH87))))),MIN((VLOOKUP($D87,$A$234:$C$241,3,0)),(CE87+CF87))*(IF($D87=6,CH87,((MIN((VLOOKUP($D87,$A$234:$E$241,5,0)),CH87)))))))))/IF(AND($D87=2,'ראשי-פרטים כלליים וריכוז הוצאות'!$D$66&lt;&gt;4),1.2,1)</f>
        <v>0</v>
      </c>
      <c r="CK87" s="227"/>
      <c r="CL87" s="228"/>
      <c r="CM87" s="222"/>
      <c r="CN87" s="226"/>
      <c r="CO87" s="187">
        <f t="shared" si="56"/>
        <v>0</v>
      </c>
      <c r="CP87" s="15">
        <f>+(IF(OR($B87=0,$C87=0,$D87=0,$CK$2&gt;$ES$1),0,IF(OR(CK87=0,CM87=0,CN87=0),0,MIN((VLOOKUP($D87,$A$234:$C$241,3,0))*(IF($D87=6,CN87,CM87))*((MIN((VLOOKUP($D87,$A$234:$E$241,5,0)),(IF($D87=6,CM87,CN87))))),MIN((VLOOKUP($D87,$A$234:$C$241,3,0)),(CK87+CL87))*(IF($D87=6,CN87,((MIN((VLOOKUP($D87,$A$234:$E$241,5,0)),CN87)))))))))/IF(AND($D87=2,'ראשי-פרטים כלליים וריכוז הוצאות'!$D$66&lt;&gt;4),1.2,1)</f>
        <v>0</v>
      </c>
      <c r="CQ87" s="227"/>
      <c r="CR87" s="228"/>
      <c r="CS87" s="222"/>
      <c r="CT87" s="226"/>
      <c r="CU87" s="187">
        <f t="shared" si="57"/>
        <v>0</v>
      </c>
      <c r="CV87" s="15">
        <f>+(IF(OR($B87=0,$C87=0,$D87=0,$CQ$2&gt;$ES$1),0,IF(OR(CQ87=0,CS87=0,CT87=0),0,MIN((VLOOKUP($D87,$A$234:$C$241,3,0))*(IF($D87=6,CT87,CS87))*((MIN((VLOOKUP($D87,$A$234:$E$241,5,0)),(IF($D87=6,CS87,CT87))))),MIN((VLOOKUP($D87,$A$234:$C$241,3,0)),(CQ87+CR87))*(IF($D87=6,CT87,((MIN((VLOOKUP($D87,$A$234:$E$241,5,0)),CT87)))))))))/IF(AND($D87=2,'ראשי-פרטים כלליים וריכוז הוצאות'!$D$66&lt;&gt;4),1.2,1)</f>
        <v>0</v>
      </c>
      <c r="CW87" s="227"/>
      <c r="CX87" s="228"/>
      <c r="CY87" s="222"/>
      <c r="CZ87" s="226"/>
      <c r="DA87" s="187">
        <f t="shared" si="58"/>
        <v>0</v>
      </c>
      <c r="DB87" s="15">
        <f>+(IF(OR($B87=0,$C87=0,$D87=0,$CW$2&gt;$ES$1),0,IF(OR(CW87=0,CY87=0,CZ87=0),0,MIN((VLOOKUP($D87,$A$234:$C$241,3,0))*(IF($D87=6,CZ87,CY87))*((MIN((VLOOKUP($D87,$A$234:$E$241,5,0)),(IF($D87=6,CY87,CZ87))))),MIN((VLOOKUP($D87,$A$234:$C$241,3,0)),(CW87+CX87))*(IF($D87=6,CZ87,((MIN((VLOOKUP($D87,$A$234:$E$241,5,0)),CZ87)))))))))/IF(AND($D87=2,'ראשי-פרטים כלליים וריכוז הוצאות'!$D$66&lt;&gt;4),1.2,1)</f>
        <v>0</v>
      </c>
      <c r="DC87" s="227"/>
      <c r="DD87" s="228"/>
      <c r="DE87" s="222"/>
      <c r="DF87" s="226"/>
      <c r="DG87" s="187">
        <f t="shared" si="59"/>
        <v>0</v>
      </c>
      <c r="DH87" s="15">
        <f>+(IF(OR($B87=0,$C87=0,$D87=0,$DC$2&gt;$ES$1),0,IF(OR(DC87=0,DE87=0,DF87=0),0,MIN((VLOOKUP($D87,$A$234:$C$241,3,0))*(IF($D87=6,DF87,DE87))*((MIN((VLOOKUP($D87,$A$234:$E$241,5,0)),(IF($D87=6,DE87,DF87))))),MIN((VLOOKUP($D87,$A$234:$C$241,3,0)),(DC87+DD87))*(IF($D87=6,DF87,((MIN((VLOOKUP($D87,$A$234:$E$241,5,0)),DF87)))))))))/IF(AND($D87=2,'ראשי-פרטים כלליים וריכוז הוצאות'!$D$66&lt;&gt;4),1.2,1)</f>
        <v>0</v>
      </c>
      <c r="DI87" s="227"/>
      <c r="DJ87" s="228"/>
      <c r="DK87" s="222"/>
      <c r="DL87" s="226"/>
      <c r="DM87" s="187">
        <f t="shared" si="60"/>
        <v>0</v>
      </c>
      <c r="DN87" s="15">
        <f>+(IF(OR($B87=0,$C87=0,$D87=0,$DC$2&gt;$ES$1),0,IF(OR(DI87=0,DK87=0,DL87=0),0,MIN((VLOOKUP($D87,$A$234:$C$241,3,0))*(IF($D87=6,DL87,DK87))*((MIN((VLOOKUP($D87,$A$234:$E$241,5,0)),(IF($D87=6,DK87,DL87))))),MIN((VLOOKUP($D87,$A$234:$C$241,3,0)),(DI87+DJ87))*(IF($D87=6,DL87,((MIN((VLOOKUP($D87,$A$234:$E$241,5,0)),DL87)))))))))/IF(AND($D87=2,'ראשי-פרטים כלליים וריכוז הוצאות'!$D$66&lt;&gt;4),1.2,1)</f>
        <v>0</v>
      </c>
      <c r="DO87" s="227"/>
      <c r="DP87" s="228"/>
      <c r="DQ87" s="222"/>
      <c r="DR87" s="226"/>
      <c r="DS87" s="187">
        <f t="shared" si="61"/>
        <v>0</v>
      </c>
      <c r="DT87" s="15">
        <f>+(IF(OR($B87=0,$C87=0,$D87=0,$DC$2&gt;$ES$1),0,IF(OR(DO87=0,DQ87=0,DR87=0),0,MIN((VLOOKUP($D87,$A$234:$C$241,3,0))*(IF($D87=6,DR87,DQ87))*((MIN((VLOOKUP($D87,$A$234:$E$241,5,0)),(IF($D87=6,DQ87,DR87))))),MIN((VLOOKUP($D87,$A$234:$C$241,3,0)),(DO87+DP87))*(IF($D87=6,DR87,((MIN((VLOOKUP($D87,$A$234:$E$241,5,0)),DR87)))))))))/IF(AND($D87=2,'ראשי-פרטים כלליים וריכוז הוצאות'!$D$66&lt;&gt;4),1.2,1)</f>
        <v>0</v>
      </c>
      <c r="DU87" s="227"/>
      <c r="DV87" s="228"/>
      <c r="DW87" s="222"/>
      <c r="DX87" s="226"/>
      <c r="DY87" s="187">
        <f t="shared" si="62"/>
        <v>0</v>
      </c>
      <c r="DZ87" s="15">
        <f>+(IF(OR($B87=0,$C87=0,$D87=0,$DC$2&gt;$ES$1),0,IF(OR(DU87=0,DW87=0,DX87=0),0,MIN((VLOOKUP($D87,$A$234:$C$241,3,0))*(IF($D87=6,DX87,DW87))*((MIN((VLOOKUP($D87,$A$234:$E$241,5,0)),(IF($D87=6,DW87,DX87))))),MIN((VLOOKUP($D87,$A$234:$C$241,3,0)),(DU87+DV87))*(IF($D87=6,DX87,((MIN((VLOOKUP($D87,$A$234:$E$241,5,0)),DX87)))))))))/IF(AND($D87=2,'ראשי-פרטים כלליים וריכוז הוצאות'!$D$66&lt;&gt;4),1.2,1)</f>
        <v>0</v>
      </c>
      <c r="EA87" s="227"/>
      <c r="EB87" s="228"/>
      <c r="EC87" s="222"/>
      <c r="ED87" s="226"/>
      <c r="EE87" s="187">
        <f t="shared" si="63"/>
        <v>0</v>
      </c>
      <c r="EF87" s="15">
        <f>+(IF(OR($B87=0,$C87=0,$D87=0,$DC$2&gt;$ES$1),0,IF(OR(EA87=0,EC87=0,ED87=0),0,MIN((VLOOKUP($D87,$A$234:$C$241,3,0))*(IF($D87=6,ED87,EC87))*((MIN((VLOOKUP($D87,$A$234:$E$241,5,0)),(IF($D87=6,EC87,ED87))))),MIN((VLOOKUP($D87,$A$234:$C$241,3,0)),(EA87+EB87))*(IF($D87=6,ED87,((MIN((VLOOKUP($D87,$A$234:$E$241,5,0)),ED87)))))))))/IF(AND($D87=2,'ראשי-פרטים כלליים וריכוז הוצאות'!$D$66&lt;&gt;4),1.2,1)</f>
        <v>0</v>
      </c>
      <c r="EG87" s="227"/>
      <c r="EH87" s="228"/>
      <c r="EI87" s="222"/>
      <c r="EJ87" s="226"/>
      <c r="EK87" s="187">
        <f t="shared" si="64"/>
        <v>0</v>
      </c>
      <c r="EL87" s="15">
        <f>+(IF(OR($B87=0,$C87=0,$D87=0,$DC$2&gt;$ES$1),0,IF(OR(EG87=0,EI87=0,EJ87=0),0,MIN((VLOOKUP($D87,$A$234:$C$241,3,0))*(IF($D87=6,EJ87,EI87))*((MIN((VLOOKUP($D87,$A$234:$E$241,5,0)),(IF($D87=6,EI87,EJ87))))),MIN((VLOOKUP($D87,$A$234:$C$241,3,0)),(EG87+EH87))*(IF($D87=6,EJ87,((MIN((VLOOKUP($D87,$A$234:$E$241,5,0)),EJ87)))))))))/IF(AND($D87=2,'ראשי-פרטים כלליים וריכוז הוצאות'!$D$66&lt;&gt;4),1.2,1)</f>
        <v>0</v>
      </c>
      <c r="EM87" s="227"/>
      <c r="EN87" s="228"/>
      <c r="EO87" s="222"/>
      <c r="EP87" s="226"/>
      <c r="EQ87" s="187">
        <f t="shared" si="65"/>
        <v>0</v>
      </c>
      <c r="ER87" s="15">
        <f>+(IF(OR($B87=0,$C87=0,$D87=0,$DC$2&gt;$ES$1),0,IF(OR(EM87=0,EO87=0,EP87=0),0,MIN((VLOOKUP($D87,$A$234:$C$241,3,0))*(IF($D87=6,EP87,EO87))*((MIN((VLOOKUP($D87,$A$234:$E$241,5,0)),(IF($D87=6,EO87,EP87))))),MIN((VLOOKUP($D87,$A$234:$C$241,3,0)),(EM87+EN87))*(IF($D87=6,EP87,((MIN((VLOOKUP($D87,$A$234:$E$241,5,0)),EP87)))))))))/IF(AND($D87=2,'ראשי-פרטים כלליים וריכוז הוצאות'!$D$66&lt;&gt;4),1.2,1)</f>
        <v>0</v>
      </c>
      <c r="ES87" s="62">
        <f t="shared" si="66"/>
        <v>0</v>
      </c>
      <c r="ET87" s="183">
        <f t="shared" si="67"/>
        <v>9.9999999999999995E-7</v>
      </c>
      <c r="EU87" s="184">
        <f t="shared" si="68"/>
        <v>0</v>
      </c>
      <c r="EV87" s="62">
        <f t="shared" si="69"/>
        <v>0</v>
      </c>
      <c r="EW87" s="62">
        <v>0</v>
      </c>
      <c r="EX87" s="15">
        <f t="shared" si="70"/>
        <v>0</v>
      </c>
      <c r="EY87" s="219"/>
      <c r="EZ87" s="62">
        <f>MIN(EX87+EY87*ET87*ES87/$FA$1/IF(AND($D87=2,'ראשי-פרטים כלליים וריכוז הוצאות'!$D$66&lt;&gt;4),1.2,1),IF($D87&gt;0,VLOOKUP($D87,$A$234:$C$241,3,0)*12*EU87,0))</f>
        <v>0</v>
      </c>
      <c r="FA87" s="229"/>
      <c r="FB87" s="293">
        <f t="shared" si="71"/>
        <v>0</v>
      </c>
      <c r="FC87" s="298"/>
      <c r="FD87" s="133"/>
      <c r="FE87" s="133"/>
      <c r="FF87" s="299"/>
      <c r="FG87" s="299"/>
      <c r="FH87" s="133"/>
      <c r="FI87" s="274">
        <f t="shared" si="75"/>
        <v>0</v>
      </c>
      <c r="FJ87" s="274">
        <f t="shared" si="76"/>
        <v>0</v>
      </c>
      <c r="FK87" s="297" t="str">
        <f t="shared" si="74"/>
        <v/>
      </c>
    </row>
    <row r="88" spans="1:167" s="6" customFormat="1" ht="24" hidden="1" customHeight="1" x14ac:dyDescent="0.2">
      <c r="A88" s="112">
        <v>85</v>
      </c>
      <c r="B88" s="229"/>
      <c r="C88" s="229"/>
      <c r="D88" s="230"/>
      <c r="E88" s="220"/>
      <c r="F88" s="221"/>
      <c r="G88" s="222"/>
      <c r="H88" s="223"/>
      <c r="I88" s="187">
        <f t="shared" si="42"/>
        <v>0</v>
      </c>
      <c r="J88" s="15">
        <f>(IF(OR($B88=0,$C88=0,$D88=0,$E$2&gt;$ES$1),0,IF(OR($E88=0,$G88=0,$H88=0),0,MIN((VLOOKUP($D88,$A$234:$C$241,3,0))*(IF($D88=6,$H88,$G88))*((MIN((VLOOKUP($D88,$A$234:$E$241,5,0)),(IF($D88=6,$G88,$H88))))),MIN((VLOOKUP($D88,$A$234:$C$241,3,0)),($E88+$F88))*(IF($D88=6,$H88,((MIN((VLOOKUP($D88,$A$234:$E$241,5,0)),$H88)))))))))/IF(AND($D88=2,'ראשי-פרטים כלליים וריכוז הוצאות'!$D$66&lt;&gt;4),1.2,1)</f>
        <v>0</v>
      </c>
      <c r="K88" s="224"/>
      <c r="L88" s="225"/>
      <c r="M88" s="222"/>
      <c r="N88" s="226"/>
      <c r="O88" s="187">
        <f t="shared" si="43"/>
        <v>0</v>
      </c>
      <c r="P88" s="15">
        <f>+(IF(OR($B88=0,$C88=0,$D88=0,$K$2&gt;$ES$1),0,IF(OR($K88=0,$M88=0,$N88=0),0,MIN((VLOOKUP($D88,$A$234:$C$241,3,0))*(IF($D88=6,$N88,$M88))*((MIN((VLOOKUP($D88,$A$234:$E$241,5,0)),(IF($D88=6,$M88,$N88))))),MIN((VLOOKUP($D88,$A$234:$C$241,3,0)),($K88+$L88))*(IF($D88=6,$N88,((MIN((VLOOKUP($D88,$A$234:$E$241,5,0)),$N88)))))))))/IF(AND($D88=2,'ראשי-פרטים כלליים וריכוז הוצאות'!$D$66&lt;&gt;4),1.2,1)</f>
        <v>0</v>
      </c>
      <c r="Q88" s="227"/>
      <c r="R88" s="228"/>
      <c r="S88" s="222"/>
      <c r="T88" s="226"/>
      <c r="U88" s="187">
        <f t="shared" si="44"/>
        <v>0</v>
      </c>
      <c r="V88" s="15">
        <f>+(IF(OR($B88=0,$C88=0,$D88=0,$Q$2&gt;$ES$1),0,IF(OR(Q88=0,S88=0,T88=0),0,MIN((VLOOKUP($D88,$A$234:$C$241,3,0))*(IF($D88=6,T88,S88))*((MIN((VLOOKUP($D88,$A$234:$E$241,5,0)),(IF($D88=6,S88,T88))))),MIN((VLOOKUP($D88,$A$234:$C$241,3,0)),(Q88+R88))*(IF($D88=6,T88,((MIN((VLOOKUP($D88,$A$234:$E$241,5,0)),T88)))))))))/IF(AND($D88=2,'ראשי-פרטים כלליים וריכוז הוצאות'!$D$66&lt;&gt;4),1.2,1)</f>
        <v>0</v>
      </c>
      <c r="W88" s="220"/>
      <c r="X88" s="221"/>
      <c r="Y88" s="222"/>
      <c r="Z88" s="226"/>
      <c r="AA88" s="187">
        <f t="shared" si="45"/>
        <v>0</v>
      </c>
      <c r="AB88" s="15">
        <f>+(IF(OR($B88=0,$C88=0,$D88=0,$W$2&gt;$ES$1),0,IF(OR(W88=0,Y88=0,Z88=0),0,MIN((VLOOKUP($D88,$A$234:$C$241,3,0))*(IF($D88=6,Z88,Y88))*((MIN((VLOOKUP($D88,$A$234:$E$241,5,0)),(IF($D88=6,Y88,Z88))))),MIN((VLOOKUP($D88,$A$234:$C$241,3,0)),(W88+X88))*(IF($D88=6,Z88,((MIN((VLOOKUP($D88,$A$234:$E$241,5,0)),Z88)))))))))/IF(AND($D88=2,'ראשי-פרטים כלליים וריכוז הוצאות'!$D$66&lt;&gt;4),1.2,1)</f>
        <v>0</v>
      </c>
      <c r="AC88" s="224"/>
      <c r="AD88" s="225"/>
      <c r="AE88" s="222"/>
      <c r="AF88" s="226"/>
      <c r="AG88" s="187">
        <f t="shared" si="46"/>
        <v>0</v>
      </c>
      <c r="AH88" s="15">
        <f>+(IF(OR($B88=0,$C88=0,$D88=0,$AC$2&gt;$ES$1),0,IF(OR(AC88=0,AE88=0,AF88=0),0,MIN((VLOOKUP($D88,$A$234:$C$241,3,0))*(IF($D88=6,AF88,AE88))*((MIN((VLOOKUP($D88,$A$234:$E$241,5,0)),(IF($D88=6,AE88,AF88))))),MIN((VLOOKUP($D88,$A$234:$C$241,3,0)),(AC88+AD88))*(IF($D88=6,AF88,((MIN((VLOOKUP($D88,$A$234:$E$241,5,0)),AF88)))))))))/IF(AND($D88=2,'ראשי-פרטים כלליים וריכוז הוצאות'!$D$66&lt;&gt;4),1.2,1)</f>
        <v>0</v>
      </c>
      <c r="AI88" s="227"/>
      <c r="AJ88" s="228"/>
      <c r="AK88" s="222"/>
      <c r="AL88" s="226"/>
      <c r="AM88" s="187">
        <f t="shared" si="47"/>
        <v>0</v>
      </c>
      <c r="AN88" s="15">
        <f>+(IF(OR($B88=0,$C88=0,$D88=0,$AI$2&gt;$ES$1),0,IF(OR(AI88=0,AK88=0,AL88=0),0,MIN((VLOOKUP($D88,$A$234:$C$241,3,0))*(IF($D88=6,AL88,AK88))*((MIN((VLOOKUP($D88,$A$234:$E$241,5,0)),(IF($D88=6,AK88,AL88))))),MIN((VLOOKUP($D88,$A$234:$C$241,3,0)),(AI88+AJ88))*(IF($D88=6,AL88,((MIN((VLOOKUP($D88,$A$234:$E$241,5,0)),AL88)))))))))/IF(AND($D88=2,'ראשי-פרטים כלליים וריכוז הוצאות'!$D$66&lt;&gt;4),1.2,1)</f>
        <v>0</v>
      </c>
      <c r="AO88" s="220"/>
      <c r="AP88" s="221"/>
      <c r="AQ88" s="222"/>
      <c r="AR88" s="226"/>
      <c r="AS88" s="187">
        <f t="shared" si="48"/>
        <v>0</v>
      </c>
      <c r="AT88" s="15">
        <f>+(IF(OR($B88=0,$C88=0,$D88=0,$AO$2&gt;$ES$1),0,IF(OR(AO88=0,AQ88=0,AR88=0),0,MIN((VLOOKUP($D88,$A$234:$C$241,3,0))*(IF($D88=6,AR88,AQ88))*((MIN((VLOOKUP($D88,$A$234:$E$241,5,0)),(IF($D88=6,AQ88,AR88))))),MIN((VLOOKUP($D88,$A$234:$C$241,3,0)),(AO88+AP88))*(IF($D88=6,AR88,((MIN((VLOOKUP($D88,$A$234:$E$241,5,0)),AR88)))))))))/IF(AND($D88=2,'ראשי-פרטים כלליים וריכוז הוצאות'!$D$66&lt;&gt;4),1.2,1)</f>
        <v>0</v>
      </c>
      <c r="AU88" s="224"/>
      <c r="AV88" s="225"/>
      <c r="AW88" s="222"/>
      <c r="AX88" s="226"/>
      <c r="AY88" s="187">
        <f t="shared" si="49"/>
        <v>0</v>
      </c>
      <c r="AZ88" s="15">
        <f>+(IF(OR($B88=0,$C88=0,$D88=0,$AU$2&gt;$ES$1),0,IF(OR(AU88=0,AW88=0,AX88=0),0,MIN((VLOOKUP($D88,$A$234:$C$241,3,0))*(IF($D88=6,AX88,AW88))*((MIN((VLOOKUP($D88,$A$234:$E$241,5,0)),(IF($D88=6,AW88,AX88))))),MIN((VLOOKUP($D88,$A$234:$C$241,3,0)),(AU88+AV88))*(IF($D88=6,AX88,((MIN((VLOOKUP($D88,$A$234:$E$241,5,0)),AX88)))))))))/IF(AND($D88=2,'ראשי-פרטים כלליים וריכוז הוצאות'!$D$66&lt;&gt;4),1.2,1)</f>
        <v>0</v>
      </c>
      <c r="BA88" s="227"/>
      <c r="BB88" s="228"/>
      <c r="BC88" s="222"/>
      <c r="BD88" s="226"/>
      <c r="BE88" s="187">
        <f t="shared" si="50"/>
        <v>0</v>
      </c>
      <c r="BF88" s="15">
        <f>+(IF(OR($B88=0,$C88=0,$D88=0,$BA$2&gt;$ES$1),0,IF(OR(BA88=0,BC88=0,BD88=0),0,MIN((VLOOKUP($D88,$A$234:$C$241,3,0))*(IF($D88=6,BD88,BC88))*((MIN((VLOOKUP($D88,$A$234:$E$241,5,0)),(IF($D88=6,BC88,BD88))))),MIN((VLOOKUP($D88,$A$234:$C$241,3,0)),(BA88+BB88))*(IF($D88=6,BD88,((MIN((VLOOKUP($D88,$A$234:$E$241,5,0)),BD88)))))))))/IF(AND($D88=2,'ראשי-פרטים כלליים וריכוז הוצאות'!$D$66&lt;&gt;4),1.2,1)</f>
        <v>0</v>
      </c>
      <c r="BG88" s="227"/>
      <c r="BH88" s="228"/>
      <c r="BI88" s="222"/>
      <c r="BJ88" s="226"/>
      <c r="BK88" s="187">
        <f t="shared" si="51"/>
        <v>0</v>
      </c>
      <c r="BL88" s="15">
        <f>+(IF(OR($B88=0,$C88=0,$D88=0,$BG$2&gt;$ES$1),0,IF(OR(BG88=0,BI88=0,BJ88=0),0,MIN((VLOOKUP($D88,$A$234:$C$241,3,0))*(IF($D88=6,BJ88,BI88))*((MIN((VLOOKUP($D88,$A$234:$E$241,5,0)),(IF($D88=6,BI88,BJ88))))),MIN((VLOOKUP($D88,$A$234:$C$241,3,0)),(BG88+BH88))*(IF($D88=6,BJ88,((MIN((VLOOKUP($D88,$A$234:$E$241,5,0)),BJ88)))))))))/IF(AND($D88=2,'ראשי-פרטים כלליים וריכוז הוצאות'!$D$66&lt;&gt;4),1.2,1)</f>
        <v>0</v>
      </c>
      <c r="BM88" s="227"/>
      <c r="BN88" s="228"/>
      <c r="BO88" s="222"/>
      <c r="BP88" s="226"/>
      <c r="BQ88" s="187">
        <f t="shared" si="52"/>
        <v>0</v>
      </c>
      <c r="BR88" s="15">
        <f>+(IF(OR($B88=0,$C88=0,$D88=0,$BM$2&gt;$ES$1),0,IF(OR(BM88=0,BO88=0,BP88=0),0,MIN((VLOOKUP($D88,$A$234:$C$241,3,0))*(IF($D88=6,BP88,BO88))*((MIN((VLOOKUP($D88,$A$234:$E$241,5,0)),(IF($D88=6,BO88,BP88))))),MIN((VLOOKUP($D88,$A$234:$C$241,3,0)),(BM88+BN88))*(IF($D88=6,BP88,((MIN((VLOOKUP($D88,$A$234:$E$241,5,0)),BP88)))))))))/IF(AND($D88=2,'ראשי-פרטים כלליים וריכוז הוצאות'!$D$66&lt;&gt;4),1.2,1)</f>
        <v>0</v>
      </c>
      <c r="BS88" s="227"/>
      <c r="BT88" s="228"/>
      <c r="BU88" s="222"/>
      <c r="BV88" s="226"/>
      <c r="BW88" s="187">
        <f t="shared" si="53"/>
        <v>0</v>
      </c>
      <c r="BX88" s="15">
        <f>+(IF(OR($B88=0,$C88=0,$D88=0,$BS$2&gt;$ES$1),0,IF(OR(BS88=0,BU88=0,BV88=0),0,MIN((VLOOKUP($D88,$A$234:$C$241,3,0))*(IF($D88=6,BV88,BU88))*((MIN((VLOOKUP($D88,$A$234:$E$241,5,0)),(IF($D88=6,BU88,BV88))))),MIN((VLOOKUP($D88,$A$234:$C$241,3,0)),(BS88+BT88))*(IF($D88=6,BV88,((MIN((VLOOKUP($D88,$A$234:$E$241,5,0)),BV88)))))))))/IF(AND($D88=2,'ראשי-פרטים כלליים וריכוז הוצאות'!$D$66&lt;&gt;4),1.2,1)</f>
        <v>0</v>
      </c>
      <c r="BY88" s="227"/>
      <c r="BZ88" s="228"/>
      <c r="CA88" s="222"/>
      <c r="CB88" s="226"/>
      <c r="CC88" s="187">
        <f t="shared" si="54"/>
        <v>0</v>
      </c>
      <c r="CD88" s="15">
        <f>+(IF(OR($B88=0,$C88=0,$D88=0,$BY$2&gt;$ES$1),0,IF(OR(BY88=0,CA88=0,CB88=0),0,MIN((VLOOKUP($D88,$A$234:$C$241,3,0))*(IF($D88=6,CB88,CA88))*((MIN((VLOOKUP($D88,$A$234:$E$241,5,0)),(IF($D88=6,CA88,CB88))))),MIN((VLOOKUP($D88,$A$234:$C$241,3,0)),(BY88+BZ88))*(IF($D88=6,CB88,((MIN((VLOOKUP($D88,$A$234:$E$241,5,0)),CB88)))))))))/IF(AND($D88=2,'ראשי-פרטים כלליים וריכוז הוצאות'!$D$66&lt;&gt;4),1.2,1)</f>
        <v>0</v>
      </c>
      <c r="CE88" s="227"/>
      <c r="CF88" s="228"/>
      <c r="CG88" s="222"/>
      <c r="CH88" s="226"/>
      <c r="CI88" s="187">
        <f t="shared" si="55"/>
        <v>0</v>
      </c>
      <c r="CJ88" s="15">
        <f>+(IF(OR($B88=0,$C88=0,$D88=0,$CE$2&gt;$ES$1),0,IF(OR(CE88=0,CG88=0,CH88=0),0,MIN((VLOOKUP($D88,$A$234:$C$241,3,0))*(IF($D88=6,CH88,CG88))*((MIN((VLOOKUP($D88,$A$234:$E$241,5,0)),(IF($D88=6,CG88,CH88))))),MIN((VLOOKUP($D88,$A$234:$C$241,3,0)),(CE88+CF88))*(IF($D88=6,CH88,((MIN((VLOOKUP($D88,$A$234:$E$241,5,0)),CH88)))))))))/IF(AND($D88=2,'ראשי-פרטים כלליים וריכוז הוצאות'!$D$66&lt;&gt;4),1.2,1)</f>
        <v>0</v>
      </c>
      <c r="CK88" s="227"/>
      <c r="CL88" s="228"/>
      <c r="CM88" s="222"/>
      <c r="CN88" s="226"/>
      <c r="CO88" s="187">
        <f t="shared" si="56"/>
        <v>0</v>
      </c>
      <c r="CP88" s="15">
        <f>+(IF(OR($B88=0,$C88=0,$D88=0,$CK$2&gt;$ES$1),0,IF(OR(CK88=0,CM88=0,CN88=0),0,MIN((VLOOKUP($D88,$A$234:$C$241,3,0))*(IF($D88=6,CN88,CM88))*((MIN((VLOOKUP($D88,$A$234:$E$241,5,0)),(IF($D88=6,CM88,CN88))))),MIN((VLOOKUP($D88,$A$234:$C$241,3,0)),(CK88+CL88))*(IF($D88=6,CN88,((MIN((VLOOKUP($D88,$A$234:$E$241,5,0)),CN88)))))))))/IF(AND($D88=2,'ראשי-פרטים כלליים וריכוז הוצאות'!$D$66&lt;&gt;4),1.2,1)</f>
        <v>0</v>
      </c>
      <c r="CQ88" s="227"/>
      <c r="CR88" s="228"/>
      <c r="CS88" s="222"/>
      <c r="CT88" s="226"/>
      <c r="CU88" s="187">
        <f t="shared" si="57"/>
        <v>0</v>
      </c>
      <c r="CV88" s="15">
        <f>+(IF(OR($B88=0,$C88=0,$D88=0,$CQ$2&gt;$ES$1),0,IF(OR(CQ88=0,CS88=0,CT88=0),0,MIN((VLOOKUP($D88,$A$234:$C$241,3,0))*(IF($D88=6,CT88,CS88))*((MIN((VLOOKUP($D88,$A$234:$E$241,5,0)),(IF($D88=6,CS88,CT88))))),MIN((VLOOKUP($D88,$A$234:$C$241,3,0)),(CQ88+CR88))*(IF($D88=6,CT88,((MIN((VLOOKUP($D88,$A$234:$E$241,5,0)),CT88)))))))))/IF(AND($D88=2,'ראשי-פרטים כלליים וריכוז הוצאות'!$D$66&lt;&gt;4),1.2,1)</f>
        <v>0</v>
      </c>
      <c r="CW88" s="227"/>
      <c r="CX88" s="228"/>
      <c r="CY88" s="222"/>
      <c r="CZ88" s="226"/>
      <c r="DA88" s="187">
        <f t="shared" si="58"/>
        <v>0</v>
      </c>
      <c r="DB88" s="15">
        <f>+(IF(OR($B88=0,$C88=0,$D88=0,$CW$2&gt;$ES$1),0,IF(OR(CW88=0,CY88=0,CZ88=0),0,MIN((VLOOKUP($D88,$A$234:$C$241,3,0))*(IF($D88=6,CZ88,CY88))*((MIN((VLOOKUP($D88,$A$234:$E$241,5,0)),(IF($D88=6,CY88,CZ88))))),MIN((VLOOKUP($D88,$A$234:$C$241,3,0)),(CW88+CX88))*(IF($D88=6,CZ88,((MIN((VLOOKUP($D88,$A$234:$E$241,5,0)),CZ88)))))))))/IF(AND($D88=2,'ראשי-פרטים כלליים וריכוז הוצאות'!$D$66&lt;&gt;4),1.2,1)</f>
        <v>0</v>
      </c>
      <c r="DC88" s="227"/>
      <c r="DD88" s="228"/>
      <c r="DE88" s="222"/>
      <c r="DF88" s="226"/>
      <c r="DG88" s="187">
        <f t="shared" si="59"/>
        <v>0</v>
      </c>
      <c r="DH88" s="15">
        <f>+(IF(OR($B88=0,$C88=0,$D88=0,$DC$2&gt;$ES$1),0,IF(OR(DC88=0,DE88=0,DF88=0),0,MIN((VLOOKUP($D88,$A$234:$C$241,3,0))*(IF($D88=6,DF88,DE88))*((MIN((VLOOKUP($D88,$A$234:$E$241,5,0)),(IF($D88=6,DE88,DF88))))),MIN((VLOOKUP($D88,$A$234:$C$241,3,0)),(DC88+DD88))*(IF($D88=6,DF88,((MIN((VLOOKUP($D88,$A$234:$E$241,5,0)),DF88)))))))))/IF(AND($D88=2,'ראשי-פרטים כלליים וריכוז הוצאות'!$D$66&lt;&gt;4),1.2,1)</f>
        <v>0</v>
      </c>
      <c r="DI88" s="227"/>
      <c r="DJ88" s="228"/>
      <c r="DK88" s="222"/>
      <c r="DL88" s="226"/>
      <c r="DM88" s="187">
        <f t="shared" si="60"/>
        <v>0</v>
      </c>
      <c r="DN88" s="15">
        <f>+(IF(OR($B88=0,$C88=0,$D88=0,$DC$2&gt;$ES$1),0,IF(OR(DI88=0,DK88=0,DL88=0),0,MIN((VLOOKUP($D88,$A$234:$C$241,3,0))*(IF($D88=6,DL88,DK88))*((MIN((VLOOKUP($D88,$A$234:$E$241,5,0)),(IF($D88=6,DK88,DL88))))),MIN((VLOOKUP($D88,$A$234:$C$241,3,0)),(DI88+DJ88))*(IF($D88=6,DL88,((MIN((VLOOKUP($D88,$A$234:$E$241,5,0)),DL88)))))))))/IF(AND($D88=2,'ראשי-פרטים כלליים וריכוז הוצאות'!$D$66&lt;&gt;4),1.2,1)</f>
        <v>0</v>
      </c>
      <c r="DO88" s="227"/>
      <c r="DP88" s="228"/>
      <c r="DQ88" s="222"/>
      <c r="DR88" s="226"/>
      <c r="DS88" s="187">
        <f t="shared" si="61"/>
        <v>0</v>
      </c>
      <c r="DT88" s="15">
        <f>+(IF(OR($B88=0,$C88=0,$D88=0,$DC$2&gt;$ES$1),0,IF(OR(DO88=0,DQ88=0,DR88=0),0,MIN((VLOOKUP($D88,$A$234:$C$241,3,0))*(IF($D88=6,DR88,DQ88))*((MIN((VLOOKUP($D88,$A$234:$E$241,5,0)),(IF($D88=6,DQ88,DR88))))),MIN((VLOOKUP($D88,$A$234:$C$241,3,0)),(DO88+DP88))*(IF($D88=6,DR88,((MIN((VLOOKUP($D88,$A$234:$E$241,5,0)),DR88)))))))))/IF(AND($D88=2,'ראשי-פרטים כלליים וריכוז הוצאות'!$D$66&lt;&gt;4),1.2,1)</f>
        <v>0</v>
      </c>
      <c r="DU88" s="227"/>
      <c r="DV88" s="228"/>
      <c r="DW88" s="222"/>
      <c r="DX88" s="226"/>
      <c r="DY88" s="187">
        <f t="shared" si="62"/>
        <v>0</v>
      </c>
      <c r="DZ88" s="15">
        <f>+(IF(OR($B88=0,$C88=0,$D88=0,$DC$2&gt;$ES$1),0,IF(OR(DU88=0,DW88=0,DX88=0),0,MIN((VLOOKUP($D88,$A$234:$C$241,3,0))*(IF($D88=6,DX88,DW88))*((MIN((VLOOKUP($D88,$A$234:$E$241,5,0)),(IF($D88=6,DW88,DX88))))),MIN((VLOOKUP($D88,$A$234:$C$241,3,0)),(DU88+DV88))*(IF($D88=6,DX88,((MIN((VLOOKUP($D88,$A$234:$E$241,5,0)),DX88)))))))))/IF(AND($D88=2,'ראשי-פרטים כלליים וריכוז הוצאות'!$D$66&lt;&gt;4),1.2,1)</f>
        <v>0</v>
      </c>
      <c r="EA88" s="227"/>
      <c r="EB88" s="228"/>
      <c r="EC88" s="222"/>
      <c r="ED88" s="226"/>
      <c r="EE88" s="187">
        <f t="shared" si="63"/>
        <v>0</v>
      </c>
      <c r="EF88" s="15">
        <f>+(IF(OR($B88=0,$C88=0,$D88=0,$DC$2&gt;$ES$1),0,IF(OR(EA88=0,EC88=0,ED88=0),0,MIN((VLOOKUP($D88,$A$234:$C$241,3,0))*(IF($D88=6,ED88,EC88))*((MIN((VLOOKUP($D88,$A$234:$E$241,5,0)),(IF($D88=6,EC88,ED88))))),MIN((VLOOKUP($D88,$A$234:$C$241,3,0)),(EA88+EB88))*(IF($D88=6,ED88,((MIN((VLOOKUP($D88,$A$234:$E$241,5,0)),ED88)))))))))/IF(AND($D88=2,'ראשי-פרטים כלליים וריכוז הוצאות'!$D$66&lt;&gt;4),1.2,1)</f>
        <v>0</v>
      </c>
      <c r="EG88" s="227"/>
      <c r="EH88" s="228"/>
      <c r="EI88" s="222"/>
      <c r="EJ88" s="226"/>
      <c r="EK88" s="187">
        <f t="shared" si="64"/>
        <v>0</v>
      </c>
      <c r="EL88" s="15">
        <f>+(IF(OR($B88=0,$C88=0,$D88=0,$DC$2&gt;$ES$1),0,IF(OR(EG88=0,EI88=0,EJ88=0),0,MIN((VLOOKUP($D88,$A$234:$C$241,3,0))*(IF($D88=6,EJ88,EI88))*((MIN((VLOOKUP($D88,$A$234:$E$241,5,0)),(IF($D88=6,EI88,EJ88))))),MIN((VLOOKUP($D88,$A$234:$C$241,3,0)),(EG88+EH88))*(IF($D88=6,EJ88,((MIN((VLOOKUP($D88,$A$234:$E$241,5,0)),EJ88)))))))))/IF(AND($D88=2,'ראשי-פרטים כלליים וריכוז הוצאות'!$D$66&lt;&gt;4),1.2,1)</f>
        <v>0</v>
      </c>
      <c r="EM88" s="227"/>
      <c r="EN88" s="228"/>
      <c r="EO88" s="222"/>
      <c r="EP88" s="226"/>
      <c r="EQ88" s="187">
        <f t="shared" si="65"/>
        <v>0</v>
      </c>
      <c r="ER88" s="15">
        <f>+(IF(OR($B88=0,$C88=0,$D88=0,$DC$2&gt;$ES$1),0,IF(OR(EM88=0,EO88=0,EP88=0),0,MIN((VLOOKUP($D88,$A$234:$C$241,3,0))*(IF($D88=6,EP88,EO88))*((MIN((VLOOKUP($D88,$A$234:$E$241,5,0)),(IF($D88=6,EO88,EP88))))),MIN((VLOOKUP($D88,$A$234:$C$241,3,0)),(EM88+EN88))*(IF($D88=6,EP88,((MIN((VLOOKUP($D88,$A$234:$E$241,5,0)),EP88)))))))))/IF(AND($D88=2,'ראשי-פרטים כלליים וריכוז הוצאות'!$D$66&lt;&gt;4),1.2,1)</f>
        <v>0</v>
      </c>
      <c r="ES88" s="62">
        <f t="shared" si="66"/>
        <v>0</v>
      </c>
      <c r="ET88" s="183">
        <f t="shared" si="67"/>
        <v>9.9999999999999995E-7</v>
      </c>
      <c r="EU88" s="184">
        <f t="shared" si="68"/>
        <v>0</v>
      </c>
      <c r="EV88" s="62">
        <f t="shared" si="69"/>
        <v>0</v>
      </c>
      <c r="EW88" s="62">
        <v>0</v>
      </c>
      <c r="EX88" s="15">
        <f t="shared" si="70"/>
        <v>0</v>
      </c>
      <c r="EY88" s="219"/>
      <c r="EZ88" s="62">
        <f>MIN(EX88+EY88*ET88*ES88/$FA$1/IF(AND($D88=2,'ראשי-פרטים כלליים וריכוז הוצאות'!$D$66&lt;&gt;4),1.2,1),IF($D88&gt;0,VLOOKUP($D88,$A$234:$C$241,3,0)*12*EU88,0))</f>
        <v>0</v>
      </c>
      <c r="FA88" s="229"/>
      <c r="FB88" s="293">
        <f t="shared" si="71"/>
        <v>0</v>
      </c>
      <c r="FC88" s="298"/>
      <c r="FD88" s="133"/>
      <c r="FE88" s="133"/>
      <c r="FF88" s="299"/>
      <c r="FG88" s="299"/>
      <c r="FH88" s="133"/>
      <c r="FI88" s="274">
        <f t="shared" si="75"/>
        <v>0</v>
      </c>
      <c r="FJ88" s="274">
        <f t="shared" si="76"/>
        <v>0</v>
      </c>
      <c r="FK88" s="297" t="str">
        <f t="shared" si="74"/>
        <v/>
      </c>
    </row>
    <row r="89" spans="1:167" s="6" customFormat="1" ht="24" hidden="1" customHeight="1" x14ac:dyDescent="0.2">
      <c r="A89" s="112">
        <v>86</v>
      </c>
      <c r="B89" s="229"/>
      <c r="C89" s="229"/>
      <c r="D89" s="230"/>
      <c r="E89" s="220"/>
      <c r="F89" s="221"/>
      <c r="G89" s="222"/>
      <c r="H89" s="223"/>
      <c r="I89" s="187">
        <f t="shared" si="42"/>
        <v>0</v>
      </c>
      <c r="J89" s="15">
        <f>(IF(OR($B89=0,$C89=0,$D89=0,$E$2&gt;$ES$1),0,IF(OR($E89=0,$G89=0,$H89=0),0,MIN((VLOOKUP($D89,$A$234:$C$241,3,0))*(IF($D89=6,$H89,$G89))*((MIN((VLOOKUP($D89,$A$234:$E$241,5,0)),(IF($D89=6,$G89,$H89))))),MIN((VLOOKUP($D89,$A$234:$C$241,3,0)),($E89+$F89))*(IF($D89=6,$H89,((MIN((VLOOKUP($D89,$A$234:$E$241,5,0)),$H89)))))))))/IF(AND($D89=2,'ראשי-פרטים כלליים וריכוז הוצאות'!$D$66&lt;&gt;4),1.2,1)</f>
        <v>0</v>
      </c>
      <c r="K89" s="224"/>
      <c r="L89" s="225"/>
      <c r="M89" s="222"/>
      <c r="N89" s="226"/>
      <c r="O89" s="187">
        <f t="shared" si="43"/>
        <v>0</v>
      </c>
      <c r="P89" s="15">
        <f>+(IF(OR($B89=0,$C89=0,$D89=0,$K$2&gt;$ES$1),0,IF(OR($K89=0,$M89=0,$N89=0),0,MIN((VLOOKUP($D89,$A$234:$C$241,3,0))*(IF($D89=6,$N89,$M89))*((MIN((VLOOKUP($D89,$A$234:$E$241,5,0)),(IF($D89=6,$M89,$N89))))),MIN((VLOOKUP($D89,$A$234:$C$241,3,0)),($K89+$L89))*(IF($D89=6,$N89,((MIN((VLOOKUP($D89,$A$234:$E$241,5,0)),$N89)))))))))/IF(AND($D89=2,'ראשי-פרטים כלליים וריכוז הוצאות'!$D$66&lt;&gt;4),1.2,1)</f>
        <v>0</v>
      </c>
      <c r="Q89" s="227"/>
      <c r="R89" s="228"/>
      <c r="S89" s="222"/>
      <c r="T89" s="226"/>
      <c r="U89" s="187">
        <f t="shared" si="44"/>
        <v>0</v>
      </c>
      <c r="V89" s="15">
        <f>+(IF(OR($B89=0,$C89=0,$D89=0,$Q$2&gt;$ES$1),0,IF(OR(Q89=0,S89=0,T89=0),0,MIN((VLOOKUP($D89,$A$234:$C$241,3,0))*(IF($D89=6,T89,S89))*((MIN((VLOOKUP($D89,$A$234:$E$241,5,0)),(IF($D89=6,S89,T89))))),MIN((VLOOKUP($D89,$A$234:$C$241,3,0)),(Q89+R89))*(IF($D89=6,T89,((MIN((VLOOKUP($D89,$A$234:$E$241,5,0)),T89)))))))))/IF(AND($D89=2,'ראשי-פרטים כלליים וריכוז הוצאות'!$D$66&lt;&gt;4),1.2,1)</f>
        <v>0</v>
      </c>
      <c r="W89" s="220"/>
      <c r="X89" s="221"/>
      <c r="Y89" s="222"/>
      <c r="Z89" s="226"/>
      <c r="AA89" s="187">
        <f t="shared" si="45"/>
        <v>0</v>
      </c>
      <c r="AB89" s="15">
        <f>+(IF(OR($B89=0,$C89=0,$D89=0,$W$2&gt;$ES$1),0,IF(OR(W89=0,Y89=0,Z89=0),0,MIN((VLOOKUP($D89,$A$234:$C$241,3,0))*(IF($D89=6,Z89,Y89))*((MIN((VLOOKUP($D89,$A$234:$E$241,5,0)),(IF($D89=6,Y89,Z89))))),MIN((VLOOKUP($D89,$A$234:$C$241,3,0)),(W89+X89))*(IF($D89=6,Z89,((MIN((VLOOKUP($D89,$A$234:$E$241,5,0)),Z89)))))))))/IF(AND($D89=2,'ראשי-פרטים כלליים וריכוז הוצאות'!$D$66&lt;&gt;4),1.2,1)</f>
        <v>0</v>
      </c>
      <c r="AC89" s="224"/>
      <c r="AD89" s="225"/>
      <c r="AE89" s="222"/>
      <c r="AF89" s="226"/>
      <c r="AG89" s="187">
        <f t="shared" si="46"/>
        <v>0</v>
      </c>
      <c r="AH89" s="15">
        <f>+(IF(OR($B89=0,$C89=0,$D89=0,$AC$2&gt;$ES$1),0,IF(OR(AC89=0,AE89=0,AF89=0),0,MIN((VLOOKUP($D89,$A$234:$C$241,3,0))*(IF($D89=6,AF89,AE89))*((MIN((VLOOKUP($D89,$A$234:$E$241,5,0)),(IF($D89=6,AE89,AF89))))),MIN((VLOOKUP($D89,$A$234:$C$241,3,0)),(AC89+AD89))*(IF($D89=6,AF89,((MIN((VLOOKUP($D89,$A$234:$E$241,5,0)),AF89)))))))))/IF(AND($D89=2,'ראשי-פרטים כלליים וריכוז הוצאות'!$D$66&lt;&gt;4),1.2,1)</f>
        <v>0</v>
      </c>
      <c r="AI89" s="227"/>
      <c r="AJ89" s="228"/>
      <c r="AK89" s="222"/>
      <c r="AL89" s="226"/>
      <c r="AM89" s="187">
        <f t="shared" si="47"/>
        <v>0</v>
      </c>
      <c r="AN89" s="15">
        <f>+(IF(OR($B89=0,$C89=0,$D89=0,$AI$2&gt;$ES$1),0,IF(OR(AI89=0,AK89=0,AL89=0),0,MIN((VLOOKUP($D89,$A$234:$C$241,3,0))*(IF($D89=6,AL89,AK89))*((MIN((VLOOKUP($D89,$A$234:$E$241,5,0)),(IF($D89=6,AK89,AL89))))),MIN((VLOOKUP($D89,$A$234:$C$241,3,0)),(AI89+AJ89))*(IF($D89=6,AL89,((MIN((VLOOKUP($D89,$A$234:$E$241,5,0)),AL89)))))))))/IF(AND($D89=2,'ראשי-פרטים כלליים וריכוז הוצאות'!$D$66&lt;&gt;4),1.2,1)</f>
        <v>0</v>
      </c>
      <c r="AO89" s="220"/>
      <c r="AP89" s="221"/>
      <c r="AQ89" s="222"/>
      <c r="AR89" s="226"/>
      <c r="AS89" s="187">
        <f t="shared" si="48"/>
        <v>0</v>
      </c>
      <c r="AT89" s="15">
        <f>+(IF(OR($B89=0,$C89=0,$D89=0,$AO$2&gt;$ES$1),0,IF(OR(AO89=0,AQ89=0,AR89=0),0,MIN((VLOOKUP($D89,$A$234:$C$241,3,0))*(IF($D89=6,AR89,AQ89))*((MIN((VLOOKUP($D89,$A$234:$E$241,5,0)),(IF($D89=6,AQ89,AR89))))),MIN((VLOOKUP($D89,$A$234:$C$241,3,0)),(AO89+AP89))*(IF($D89=6,AR89,((MIN((VLOOKUP($D89,$A$234:$E$241,5,0)),AR89)))))))))/IF(AND($D89=2,'ראשי-פרטים כלליים וריכוז הוצאות'!$D$66&lt;&gt;4),1.2,1)</f>
        <v>0</v>
      </c>
      <c r="AU89" s="224"/>
      <c r="AV89" s="225"/>
      <c r="AW89" s="222"/>
      <c r="AX89" s="226"/>
      <c r="AY89" s="187">
        <f t="shared" si="49"/>
        <v>0</v>
      </c>
      <c r="AZ89" s="15">
        <f>+(IF(OR($B89=0,$C89=0,$D89=0,$AU$2&gt;$ES$1),0,IF(OR(AU89=0,AW89=0,AX89=0),0,MIN((VLOOKUP($D89,$A$234:$C$241,3,0))*(IF($D89=6,AX89,AW89))*((MIN((VLOOKUP($D89,$A$234:$E$241,5,0)),(IF($D89=6,AW89,AX89))))),MIN((VLOOKUP($D89,$A$234:$C$241,3,0)),(AU89+AV89))*(IF($D89=6,AX89,((MIN((VLOOKUP($D89,$A$234:$E$241,5,0)),AX89)))))))))/IF(AND($D89=2,'ראשי-פרטים כלליים וריכוז הוצאות'!$D$66&lt;&gt;4),1.2,1)</f>
        <v>0</v>
      </c>
      <c r="BA89" s="227"/>
      <c r="BB89" s="228"/>
      <c r="BC89" s="222"/>
      <c r="BD89" s="226"/>
      <c r="BE89" s="187">
        <f t="shared" si="50"/>
        <v>0</v>
      </c>
      <c r="BF89" s="15">
        <f>+(IF(OR($B89=0,$C89=0,$D89=0,$BA$2&gt;$ES$1),0,IF(OR(BA89=0,BC89=0,BD89=0),0,MIN((VLOOKUP($D89,$A$234:$C$241,3,0))*(IF($D89=6,BD89,BC89))*((MIN((VLOOKUP($D89,$A$234:$E$241,5,0)),(IF($D89=6,BC89,BD89))))),MIN((VLOOKUP($D89,$A$234:$C$241,3,0)),(BA89+BB89))*(IF($D89=6,BD89,((MIN((VLOOKUP($D89,$A$234:$E$241,5,0)),BD89)))))))))/IF(AND($D89=2,'ראשי-פרטים כלליים וריכוז הוצאות'!$D$66&lt;&gt;4),1.2,1)</f>
        <v>0</v>
      </c>
      <c r="BG89" s="227"/>
      <c r="BH89" s="228"/>
      <c r="BI89" s="222"/>
      <c r="BJ89" s="226"/>
      <c r="BK89" s="187">
        <f t="shared" si="51"/>
        <v>0</v>
      </c>
      <c r="BL89" s="15">
        <f>+(IF(OR($B89=0,$C89=0,$D89=0,$BG$2&gt;$ES$1),0,IF(OR(BG89=0,BI89=0,BJ89=0),0,MIN((VLOOKUP($D89,$A$234:$C$241,3,0))*(IF($D89=6,BJ89,BI89))*((MIN((VLOOKUP($D89,$A$234:$E$241,5,0)),(IF($D89=6,BI89,BJ89))))),MIN((VLOOKUP($D89,$A$234:$C$241,3,0)),(BG89+BH89))*(IF($D89=6,BJ89,((MIN((VLOOKUP($D89,$A$234:$E$241,5,0)),BJ89)))))))))/IF(AND($D89=2,'ראשי-פרטים כלליים וריכוז הוצאות'!$D$66&lt;&gt;4),1.2,1)</f>
        <v>0</v>
      </c>
      <c r="BM89" s="227"/>
      <c r="BN89" s="228"/>
      <c r="BO89" s="222"/>
      <c r="BP89" s="226"/>
      <c r="BQ89" s="187">
        <f t="shared" si="52"/>
        <v>0</v>
      </c>
      <c r="BR89" s="15">
        <f>+(IF(OR($B89=0,$C89=0,$D89=0,$BM$2&gt;$ES$1),0,IF(OR(BM89=0,BO89=0,BP89=0),0,MIN((VLOOKUP($D89,$A$234:$C$241,3,0))*(IF($D89=6,BP89,BO89))*((MIN((VLOOKUP($D89,$A$234:$E$241,5,0)),(IF($D89=6,BO89,BP89))))),MIN((VLOOKUP($D89,$A$234:$C$241,3,0)),(BM89+BN89))*(IF($D89=6,BP89,((MIN((VLOOKUP($D89,$A$234:$E$241,5,0)),BP89)))))))))/IF(AND($D89=2,'ראשי-פרטים כלליים וריכוז הוצאות'!$D$66&lt;&gt;4),1.2,1)</f>
        <v>0</v>
      </c>
      <c r="BS89" s="227"/>
      <c r="BT89" s="228"/>
      <c r="BU89" s="222"/>
      <c r="BV89" s="226"/>
      <c r="BW89" s="187">
        <f t="shared" si="53"/>
        <v>0</v>
      </c>
      <c r="BX89" s="15">
        <f>+(IF(OR($B89=0,$C89=0,$D89=0,$BS$2&gt;$ES$1),0,IF(OR(BS89=0,BU89=0,BV89=0),0,MIN((VLOOKUP($D89,$A$234:$C$241,3,0))*(IF($D89=6,BV89,BU89))*((MIN((VLOOKUP($D89,$A$234:$E$241,5,0)),(IF($D89=6,BU89,BV89))))),MIN((VLOOKUP($D89,$A$234:$C$241,3,0)),(BS89+BT89))*(IF($D89=6,BV89,((MIN((VLOOKUP($D89,$A$234:$E$241,5,0)),BV89)))))))))/IF(AND($D89=2,'ראשי-פרטים כלליים וריכוז הוצאות'!$D$66&lt;&gt;4),1.2,1)</f>
        <v>0</v>
      </c>
      <c r="BY89" s="227"/>
      <c r="BZ89" s="228"/>
      <c r="CA89" s="222"/>
      <c r="CB89" s="226"/>
      <c r="CC89" s="187">
        <f t="shared" si="54"/>
        <v>0</v>
      </c>
      <c r="CD89" s="15">
        <f>+(IF(OR($B89=0,$C89=0,$D89=0,$BY$2&gt;$ES$1),0,IF(OR(BY89=0,CA89=0,CB89=0),0,MIN((VLOOKUP($D89,$A$234:$C$241,3,0))*(IF($D89=6,CB89,CA89))*((MIN((VLOOKUP($D89,$A$234:$E$241,5,0)),(IF($D89=6,CA89,CB89))))),MIN((VLOOKUP($D89,$A$234:$C$241,3,0)),(BY89+BZ89))*(IF($D89=6,CB89,((MIN((VLOOKUP($D89,$A$234:$E$241,5,0)),CB89)))))))))/IF(AND($D89=2,'ראשי-פרטים כלליים וריכוז הוצאות'!$D$66&lt;&gt;4),1.2,1)</f>
        <v>0</v>
      </c>
      <c r="CE89" s="227"/>
      <c r="CF89" s="228"/>
      <c r="CG89" s="222"/>
      <c r="CH89" s="226"/>
      <c r="CI89" s="187">
        <f t="shared" si="55"/>
        <v>0</v>
      </c>
      <c r="CJ89" s="15">
        <f>+(IF(OR($B89=0,$C89=0,$D89=0,$CE$2&gt;$ES$1),0,IF(OR(CE89=0,CG89=0,CH89=0),0,MIN((VLOOKUP($D89,$A$234:$C$241,3,0))*(IF($D89=6,CH89,CG89))*((MIN((VLOOKUP($D89,$A$234:$E$241,5,0)),(IF($D89=6,CG89,CH89))))),MIN((VLOOKUP($D89,$A$234:$C$241,3,0)),(CE89+CF89))*(IF($D89=6,CH89,((MIN((VLOOKUP($D89,$A$234:$E$241,5,0)),CH89)))))))))/IF(AND($D89=2,'ראשי-פרטים כלליים וריכוז הוצאות'!$D$66&lt;&gt;4),1.2,1)</f>
        <v>0</v>
      </c>
      <c r="CK89" s="227"/>
      <c r="CL89" s="228"/>
      <c r="CM89" s="222"/>
      <c r="CN89" s="226"/>
      <c r="CO89" s="187">
        <f t="shared" si="56"/>
        <v>0</v>
      </c>
      <c r="CP89" s="15">
        <f>+(IF(OR($B89=0,$C89=0,$D89=0,$CK$2&gt;$ES$1),0,IF(OR(CK89=0,CM89=0,CN89=0),0,MIN((VLOOKUP($D89,$A$234:$C$241,3,0))*(IF($D89=6,CN89,CM89))*((MIN((VLOOKUP($D89,$A$234:$E$241,5,0)),(IF($D89=6,CM89,CN89))))),MIN((VLOOKUP($D89,$A$234:$C$241,3,0)),(CK89+CL89))*(IF($D89=6,CN89,((MIN((VLOOKUP($D89,$A$234:$E$241,5,0)),CN89)))))))))/IF(AND($D89=2,'ראשי-פרטים כלליים וריכוז הוצאות'!$D$66&lt;&gt;4),1.2,1)</f>
        <v>0</v>
      </c>
      <c r="CQ89" s="227"/>
      <c r="CR89" s="228"/>
      <c r="CS89" s="222"/>
      <c r="CT89" s="226"/>
      <c r="CU89" s="187">
        <f t="shared" si="57"/>
        <v>0</v>
      </c>
      <c r="CV89" s="15">
        <f>+(IF(OR($B89=0,$C89=0,$D89=0,$CQ$2&gt;$ES$1),0,IF(OR(CQ89=0,CS89=0,CT89=0),0,MIN((VLOOKUP($D89,$A$234:$C$241,3,0))*(IF($D89=6,CT89,CS89))*((MIN((VLOOKUP($D89,$A$234:$E$241,5,0)),(IF($D89=6,CS89,CT89))))),MIN((VLOOKUP($D89,$A$234:$C$241,3,0)),(CQ89+CR89))*(IF($D89=6,CT89,((MIN((VLOOKUP($D89,$A$234:$E$241,5,0)),CT89)))))))))/IF(AND($D89=2,'ראשי-פרטים כלליים וריכוז הוצאות'!$D$66&lt;&gt;4),1.2,1)</f>
        <v>0</v>
      </c>
      <c r="CW89" s="227"/>
      <c r="CX89" s="228"/>
      <c r="CY89" s="222"/>
      <c r="CZ89" s="226"/>
      <c r="DA89" s="187">
        <f t="shared" si="58"/>
        <v>0</v>
      </c>
      <c r="DB89" s="15">
        <f>+(IF(OR($B89=0,$C89=0,$D89=0,$CW$2&gt;$ES$1),0,IF(OR(CW89=0,CY89=0,CZ89=0),0,MIN((VLOOKUP($D89,$A$234:$C$241,3,0))*(IF($D89=6,CZ89,CY89))*((MIN((VLOOKUP($D89,$A$234:$E$241,5,0)),(IF($D89=6,CY89,CZ89))))),MIN((VLOOKUP($D89,$A$234:$C$241,3,0)),(CW89+CX89))*(IF($D89=6,CZ89,((MIN((VLOOKUP($D89,$A$234:$E$241,5,0)),CZ89)))))))))/IF(AND($D89=2,'ראשי-פרטים כלליים וריכוז הוצאות'!$D$66&lt;&gt;4),1.2,1)</f>
        <v>0</v>
      </c>
      <c r="DC89" s="227"/>
      <c r="DD89" s="228"/>
      <c r="DE89" s="222"/>
      <c r="DF89" s="226"/>
      <c r="DG89" s="187">
        <f t="shared" si="59"/>
        <v>0</v>
      </c>
      <c r="DH89" s="15">
        <f>+(IF(OR($B89=0,$C89=0,$D89=0,$DC$2&gt;$ES$1),0,IF(OR(DC89=0,DE89=0,DF89=0),0,MIN((VLOOKUP($D89,$A$234:$C$241,3,0))*(IF($D89=6,DF89,DE89))*((MIN((VLOOKUP($D89,$A$234:$E$241,5,0)),(IF($D89=6,DE89,DF89))))),MIN((VLOOKUP($D89,$A$234:$C$241,3,0)),(DC89+DD89))*(IF($D89=6,DF89,((MIN((VLOOKUP($D89,$A$234:$E$241,5,0)),DF89)))))))))/IF(AND($D89=2,'ראשי-פרטים כלליים וריכוז הוצאות'!$D$66&lt;&gt;4),1.2,1)</f>
        <v>0</v>
      </c>
      <c r="DI89" s="227"/>
      <c r="DJ89" s="228"/>
      <c r="DK89" s="222"/>
      <c r="DL89" s="226"/>
      <c r="DM89" s="187">
        <f t="shared" si="60"/>
        <v>0</v>
      </c>
      <c r="DN89" s="15">
        <f>+(IF(OR($B89=0,$C89=0,$D89=0,$DC$2&gt;$ES$1),0,IF(OR(DI89=0,DK89=0,DL89=0),0,MIN((VLOOKUP($D89,$A$234:$C$241,3,0))*(IF($D89=6,DL89,DK89))*((MIN((VLOOKUP($D89,$A$234:$E$241,5,0)),(IF($D89=6,DK89,DL89))))),MIN((VLOOKUP($D89,$A$234:$C$241,3,0)),(DI89+DJ89))*(IF($D89=6,DL89,((MIN((VLOOKUP($D89,$A$234:$E$241,5,0)),DL89)))))))))/IF(AND($D89=2,'ראשי-פרטים כלליים וריכוז הוצאות'!$D$66&lt;&gt;4),1.2,1)</f>
        <v>0</v>
      </c>
      <c r="DO89" s="227"/>
      <c r="DP89" s="228"/>
      <c r="DQ89" s="222"/>
      <c r="DR89" s="226"/>
      <c r="DS89" s="187">
        <f t="shared" si="61"/>
        <v>0</v>
      </c>
      <c r="DT89" s="15">
        <f>+(IF(OR($B89=0,$C89=0,$D89=0,$DC$2&gt;$ES$1),0,IF(OR(DO89=0,DQ89=0,DR89=0),0,MIN((VLOOKUP($D89,$A$234:$C$241,3,0))*(IF($D89=6,DR89,DQ89))*((MIN((VLOOKUP($D89,$A$234:$E$241,5,0)),(IF($D89=6,DQ89,DR89))))),MIN((VLOOKUP($D89,$A$234:$C$241,3,0)),(DO89+DP89))*(IF($D89=6,DR89,((MIN((VLOOKUP($D89,$A$234:$E$241,5,0)),DR89)))))))))/IF(AND($D89=2,'ראשי-פרטים כלליים וריכוז הוצאות'!$D$66&lt;&gt;4),1.2,1)</f>
        <v>0</v>
      </c>
      <c r="DU89" s="227"/>
      <c r="DV89" s="228"/>
      <c r="DW89" s="222"/>
      <c r="DX89" s="226"/>
      <c r="DY89" s="187">
        <f t="shared" si="62"/>
        <v>0</v>
      </c>
      <c r="DZ89" s="15">
        <f>+(IF(OR($B89=0,$C89=0,$D89=0,$DC$2&gt;$ES$1),0,IF(OR(DU89=0,DW89=0,DX89=0),0,MIN((VLOOKUP($D89,$A$234:$C$241,3,0))*(IF($D89=6,DX89,DW89))*((MIN((VLOOKUP($D89,$A$234:$E$241,5,0)),(IF($D89=6,DW89,DX89))))),MIN((VLOOKUP($D89,$A$234:$C$241,3,0)),(DU89+DV89))*(IF($D89=6,DX89,((MIN((VLOOKUP($D89,$A$234:$E$241,5,0)),DX89)))))))))/IF(AND($D89=2,'ראשי-פרטים כלליים וריכוז הוצאות'!$D$66&lt;&gt;4),1.2,1)</f>
        <v>0</v>
      </c>
      <c r="EA89" s="227"/>
      <c r="EB89" s="228"/>
      <c r="EC89" s="222"/>
      <c r="ED89" s="226"/>
      <c r="EE89" s="187">
        <f t="shared" si="63"/>
        <v>0</v>
      </c>
      <c r="EF89" s="15">
        <f>+(IF(OR($B89=0,$C89=0,$D89=0,$DC$2&gt;$ES$1),0,IF(OR(EA89=0,EC89=0,ED89=0),0,MIN((VLOOKUP($D89,$A$234:$C$241,3,0))*(IF($D89=6,ED89,EC89))*((MIN((VLOOKUP($D89,$A$234:$E$241,5,0)),(IF($D89=6,EC89,ED89))))),MIN((VLOOKUP($D89,$A$234:$C$241,3,0)),(EA89+EB89))*(IF($D89=6,ED89,((MIN((VLOOKUP($D89,$A$234:$E$241,5,0)),ED89)))))))))/IF(AND($D89=2,'ראשי-פרטים כלליים וריכוז הוצאות'!$D$66&lt;&gt;4),1.2,1)</f>
        <v>0</v>
      </c>
      <c r="EG89" s="227"/>
      <c r="EH89" s="228"/>
      <c r="EI89" s="222"/>
      <c r="EJ89" s="226"/>
      <c r="EK89" s="187">
        <f t="shared" si="64"/>
        <v>0</v>
      </c>
      <c r="EL89" s="15">
        <f>+(IF(OR($B89=0,$C89=0,$D89=0,$DC$2&gt;$ES$1),0,IF(OR(EG89=0,EI89=0,EJ89=0),0,MIN((VLOOKUP($D89,$A$234:$C$241,3,0))*(IF($D89=6,EJ89,EI89))*((MIN((VLOOKUP($D89,$A$234:$E$241,5,0)),(IF($D89=6,EI89,EJ89))))),MIN((VLOOKUP($D89,$A$234:$C$241,3,0)),(EG89+EH89))*(IF($D89=6,EJ89,((MIN((VLOOKUP($D89,$A$234:$E$241,5,0)),EJ89)))))))))/IF(AND($D89=2,'ראשי-פרטים כלליים וריכוז הוצאות'!$D$66&lt;&gt;4),1.2,1)</f>
        <v>0</v>
      </c>
      <c r="EM89" s="227"/>
      <c r="EN89" s="228"/>
      <c r="EO89" s="222"/>
      <c r="EP89" s="226"/>
      <c r="EQ89" s="187">
        <f t="shared" si="65"/>
        <v>0</v>
      </c>
      <c r="ER89" s="15">
        <f>+(IF(OR($B89=0,$C89=0,$D89=0,$DC$2&gt;$ES$1),0,IF(OR(EM89=0,EO89=0,EP89=0),0,MIN((VLOOKUP($D89,$A$234:$C$241,3,0))*(IF($D89=6,EP89,EO89))*((MIN((VLOOKUP($D89,$A$234:$E$241,5,0)),(IF($D89=6,EO89,EP89))))),MIN((VLOOKUP($D89,$A$234:$C$241,3,0)),(EM89+EN89))*(IF($D89=6,EP89,((MIN((VLOOKUP($D89,$A$234:$E$241,5,0)),EP89)))))))))/IF(AND($D89=2,'ראשי-פרטים כלליים וריכוז הוצאות'!$D$66&lt;&gt;4),1.2,1)</f>
        <v>0</v>
      </c>
      <c r="ES89" s="62">
        <f t="shared" si="66"/>
        <v>0</v>
      </c>
      <c r="ET89" s="183">
        <f t="shared" si="67"/>
        <v>9.9999999999999995E-7</v>
      </c>
      <c r="EU89" s="184">
        <f t="shared" si="68"/>
        <v>0</v>
      </c>
      <c r="EV89" s="62">
        <f t="shared" si="69"/>
        <v>0</v>
      </c>
      <c r="EW89" s="62">
        <v>0</v>
      </c>
      <c r="EX89" s="15">
        <f t="shared" si="70"/>
        <v>0</v>
      </c>
      <c r="EY89" s="219"/>
      <c r="EZ89" s="62">
        <f>MIN(EX89+EY89*ET89*ES89/$FA$1/IF(AND($D89=2,'ראשי-פרטים כלליים וריכוז הוצאות'!$D$66&lt;&gt;4),1.2,1),IF($D89&gt;0,VLOOKUP($D89,$A$234:$C$241,3,0)*12*EU89,0))</f>
        <v>0</v>
      </c>
      <c r="FA89" s="229"/>
      <c r="FB89" s="293">
        <f t="shared" si="71"/>
        <v>0</v>
      </c>
      <c r="FC89" s="298"/>
      <c r="FD89" s="133"/>
      <c r="FE89" s="133"/>
      <c r="FF89" s="299"/>
      <c r="FG89" s="299"/>
      <c r="FH89" s="133"/>
      <c r="FI89" s="274">
        <f t="shared" si="75"/>
        <v>0</v>
      </c>
      <c r="FJ89" s="274">
        <f t="shared" si="76"/>
        <v>0</v>
      </c>
      <c r="FK89" s="297" t="str">
        <f t="shared" si="74"/>
        <v/>
      </c>
    </row>
    <row r="90" spans="1:167" s="6" customFormat="1" ht="24" hidden="1" customHeight="1" x14ac:dyDescent="0.2">
      <c r="A90" s="112">
        <v>87</v>
      </c>
      <c r="B90" s="229"/>
      <c r="C90" s="229"/>
      <c r="D90" s="230"/>
      <c r="E90" s="220"/>
      <c r="F90" s="221"/>
      <c r="G90" s="222"/>
      <c r="H90" s="223"/>
      <c r="I90" s="187">
        <f t="shared" si="42"/>
        <v>0</v>
      </c>
      <c r="J90" s="15">
        <f>(IF(OR($B90=0,$C90=0,$D90=0,$E$2&gt;$ES$1),0,IF(OR($E90=0,$G90=0,$H90=0),0,MIN((VLOOKUP($D90,$A$234:$C$241,3,0))*(IF($D90=6,$H90,$G90))*((MIN((VLOOKUP($D90,$A$234:$E$241,5,0)),(IF($D90=6,$G90,$H90))))),MIN((VLOOKUP($D90,$A$234:$C$241,3,0)),($E90+$F90))*(IF($D90=6,$H90,((MIN((VLOOKUP($D90,$A$234:$E$241,5,0)),$H90)))))))))/IF(AND($D90=2,'ראשי-פרטים כלליים וריכוז הוצאות'!$D$66&lt;&gt;4),1.2,1)</f>
        <v>0</v>
      </c>
      <c r="K90" s="224"/>
      <c r="L90" s="225"/>
      <c r="M90" s="222"/>
      <c r="N90" s="226"/>
      <c r="O90" s="187">
        <f t="shared" si="43"/>
        <v>0</v>
      </c>
      <c r="P90" s="15">
        <f>+(IF(OR($B90=0,$C90=0,$D90=0,$K$2&gt;$ES$1),0,IF(OR($K90=0,$M90=0,$N90=0),0,MIN((VLOOKUP($D90,$A$234:$C$241,3,0))*(IF($D90=6,$N90,$M90))*((MIN((VLOOKUP($D90,$A$234:$E$241,5,0)),(IF($D90=6,$M90,$N90))))),MIN((VLOOKUP($D90,$A$234:$C$241,3,0)),($K90+$L90))*(IF($D90=6,$N90,((MIN((VLOOKUP($D90,$A$234:$E$241,5,0)),$N90)))))))))/IF(AND($D90=2,'ראשי-פרטים כלליים וריכוז הוצאות'!$D$66&lt;&gt;4),1.2,1)</f>
        <v>0</v>
      </c>
      <c r="Q90" s="227"/>
      <c r="R90" s="228"/>
      <c r="S90" s="222"/>
      <c r="T90" s="226"/>
      <c r="U90" s="187">
        <f t="shared" si="44"/>
        <v>0</v>
      </c>
      <c r="V90" s="15">
        <f>+(IF(OR($B90=0,$C90=0,$D90=0,$Q$2&gt;$ES$1),0,IF(OR(Q90=0,S90=0,T90=0),0,MIN((VLOOKUP($D90,$A$234:$C$241,3,0))*(IF($D90=6,T90,S90))*((MIN((VLOOKUP($D90,$A$234:$E$241,5,0)),(IF($D90=6,S90,T90))))),MIN((VLOOKUP($D90,$A$234:$C$241,3,0)),(Q90+R90))*(IF($D90=6,T90,((MIN((VLOOKUP($D90,$A$234:$E$241,5,0)),T90)))))))))/IF(AND($D90=2,'ראשי-פרטים כלליים וריכוז הוצאות'!$D$66&lt;&gt;4),1.2,1)</f>
        <v>0</v>
      </c>
      <c r="W90" s="220"/>
      <c r="X90" s="221"/>
      <c r="Y90" s="222"/>
      <c r="Z90" s="226"/>
      <c r="AA90" s="187">
        <f t="shared" si="45"/>
        <v>0</v>
      </c>
      <c r="AB90" s="15">
        <f>+(IF(OR($B90=0,$C90=0,$D90=0,$W$2&gt;$ES$1),0,IF(OR(W90=0,Y90=0,Z90=0),0,MIN((VLOOKUP($D90,$A$234:$C$241,3,0))*(IF($D90=6,Z90,Y90))*((MIN((VLOOKUP($D90,$A$234:$E$241,5,0)),(IF($D90=6,Y90,Z90))))),MIN((VLOOKUP($D90,$A$234:$C$241,3,0)),(W90+X90))*(IF($D90=6,Z90,((MIN((VLOOKUP($D90,$A$234:$E$241,5,0)),Z90)))))))))/IF(AND($D90=2,'ראשי-פרטים כלליים וריכוז הוצאות'!$D$66&lt;&gt;4),1.2,1)</f>
        <v>0</v>
      </c>
      <c r="AC90" s="224"/>
      <c r="AD90" s="225"/>
      <c r="AE90" s="222"/>
      <c r="AF90" s="226"/>
      <c r="AG90" s="187">
        <f t="shared" si="46"/>
        <v>0</v>
      </c>
      <c r="AH90" s="15">
        <f>+(IF(OR($B90=0,$C90=0,$D90=0,$AC$2&gt;$ES$1),0,IF(OR(AC90=0,AE90=0,AF90=0),0,MIN((VLOOKUP($D90,$A$234:$C$241,3,0))*(IF($D90=6,AF90,AE90))*((MIN((VLOOKUP($D90,$A$234:$E$241,5,0)),(IF($D90=6,AE90,AF90))))),MIN((VLOOKUP($D90,$A$234:$C$241,3,0)),(AC90+AD90))*(IF($D90=6,AF90,((MIN((VLOOKUP($D90,$A$234:$E$241,5,0)),AF90)))))))))/IF(AND($D90=2,'ראשי-פרטים כלליים וריכוז הוצאות'!$D$66&lt;&gt;4),1.2,1)</f>
        <v>0</v>
      </c>
      <c r="AI90" s="227"/>
      <c r="AJ90" s="228"/>
      <c r="AK90" s="222"/>
      <c r="AL90" s="226"/>
      <c r="AM90" s="187">
        <f t="shared" si="47"/>
        <v>0</v>
      </c>
      <c r="AN90" s="15">
        <f>+(IF(OR($B90=0,$C90=0,$D90=0,$AI$2&gt;$ES$1),0,IF(OR(AI90=0,AK90=0,AL90=0),0,MIN((VLOOKUP($D90,$A$234:$C$241,3,0))*(IF($D90=6,AL90,AK90))*((MIN((VLOOKUP($D90,$A$234:$E$241,5,0)),(IF($D90=6,AK90,AL90))))),MIN((VLOOKUP($D90,$A$234:$C$241,3,0)),(AI90+AJ90))*(IF($D90=6,AL90,((MIN((VLOOKUP($D90,$A$234:$E$241,5,0)),AL90)))))))))/IF(AND($D90=2,'ראשי-פרטים כלליים וריכוז הוצאות'!$D$66&lt;&gt;4),1.2,1)</f>
        <v>0</v>
      </c>
      <c r="AO90" s="220"/>
      <c r="AP90" s="221"/>
      <c r="AQ90" s="222"/>
      <c r="AR90" s="226"/>
      <c r="AS90" s="187">
        <f t="shared" si="48"/>
        <v>0</v>
      </c>
      <c r="AT90" s="15">
        <f>+(IF(OR($B90=0,$C90=0,$D90=0,$AO$2&gt;$ES$1),0,IF(OR(AO90=0,AQ90=0,AR90=0),0,MIN((VLOOKUP($D90,$A$234:$C$241,3,0))*(IF($D90=6,AR90,AQ90))*((MIN((VLOOKUP($D90,$A$234:$E$241,5,0)),(IF($D90=6,AQ90,AR90))))),MIN((VLOOKUP($D90,$A$234:$C$241,3,0)),(AO90+AP90))*(IF($D90=6,AR90,((MIN((VLOOKUP($D90,$A$234:$E$241,5,0)),AR90)))))))))/IF(AND($D90=2,'ראשי-פרטים כלליים וריכוז הוצאות'!$D$66&lt;&gt;4),1.2,1)</f>
        <v>0</v>
      </c>
      <c r="AU90" s="224"/>
      <c r="AV90" s="225"/>
      <c r="AW90" s="222"/>
      <c r="AX90" s="226"/>
      <c r="AY90" s="187">
        <f t="shared" si="49"/>
        <v>0</v>
      </c>
      <c r="AZ90" s="15">
        <f>+(IF(OR($B90=0,$C90=0,$D90=0,$AU$2&gt;$ES$1),0,IF(OR(AU90=0,AW90=0,AX90=0),0,MIN((VLOOKUP($D90,$A$234:$C$241,3,0))*(IF($D90=6,AX90,AW90))*((MIN((VLOOKUP($D90,$A$234:$E$241,5,0)),(IF($D90=6,AW90,AX90))))),MIN((VLOOKUP($D90,$A$234:$C$241,3,0)),(AU90+AV90))*(IF($D90=6,AX90,((MIN((VLOOKUP($D90,$A$234:$E$241,5,0)),AX90)))))))))/IF(AND($D90=2,'ראשי-פרטים כלליים וריכוז הוצאות'!$D$66&lt;&gt;4),1.2,1)</f>
        <v>0</v>
      </c>
      <c r="BA90" s="227"/>
      <c r="BB90" s="228"/>
      <c r="BC90" s="222"/>
      <c r="BD90" s="226"/>
      <c r="BE90" s="187">
        <f t="shared" si="50"/>
        <v>0</v>
      </c>
      <c r="BF90" s="15">
        <f>+(IF(OR($B90=0,$C90=0,$D90=0,$BA$2&gt;$ES$1),0,IF(OR(BA90=0,BC90=0,BD90=0),0,MIN((VLOOKUP($D90,$A$234:$C$241,3,0))*(IF($D90=6,BD90,BC90))*((MIN((VLOOKUP($D90,$A$234:$E$241,5,0)),(IF($D90=6,BC90,BD90))))),MIN((VLOOKUP($D90,$A$234:$C$241,3,0)),(BA90+BB90))*(IF($D90=6,BD90,((MIN((VLOOKUP($D90,$A$234:$E$241,5,0)),BD90)))))))))/IF(AND($D90=2,'ראשי-פרטים כלליים וריכוז הוצאות'!$D$66&lt;&gt;4),1.2,1)</f>
        <v>0</v>
      </c>
      <c r="BG90" s="227"/>
      <c r="BH90" s="228"/>
      <c r="BI90" s="222"/>
      <c r="BJ90" s="226"/>
      <c r="BK90" s="187">
        <f t="shared" si="51"/>
        <v>0</v>
      </c>
      <c r="BL90" s="15">
        <f>+(IF(OR($B90=0,$C90=0,$D90=0,$BG$2&gt;$ES$1),0,IF(OR(BG90=0,BI90=0,BJ90=0),0,MIN((VLOOKUP($D90,$A$234:$C$241,3,0))*(IF($D90=6,BJ90,BI90))*((MIN((VLOOKUP($D90,$A$234:$E$241,5,0)),(IF($D90=6,BI90,BJ90))))),MIN((VLOOKUP($D90,$A$234:$C$241,3,0)),(BG90+BH90))*(IF($D90=6,BJ90,((MIN((VLOOKUP($D90,$A$234:$E$241,5,0)),BJ90)))))))))/IF(AND($D90=2,'ראשי-פרטים כלליים וריכוז הוצאות'!$D$66&lt;&gt;4),1.2,1)</f>
        <v>0</v>
      </c>
      <c r="BM90" s="227"/>
      <c r="BN90" s="228"/>
      <c r="BO90" s="222"/>
      <c r="BP90" s="226"/>
      <c r="BQ90" s="187">
        <f t="shared" si="52"/>
        <v>0</v>
      </c>
      <c r="BR90" s="15">
        <f>+(IF(OR($B90=0,$C90=0,$D90=0,$BM$2&gt;$ES$1),0,IF(OR(BM90=0,BO90=0,BP90=0),0,MIN((VLOOKUP($D90,$A$234:$C$241,3,0))*(IF($D90=6,BP90,BO90))*((MIN((VLOOKUP($D90,$A$234:$E$241,5,0)),(IF($D90=6,BO90,BP90))))),MIN((VLOOKUP($D90,$A$234:$C$241,3,0)),(BM90+BN90))*(IF($D90=6,BP90,((MIN((VLOOKUP($D90,$A$234:$E$241,5,0)),BP90)))))))))/IF(AND($D90=2,'ראשי-פרטים כלליים וריכוז הוצאות'!$D$66&lt;&gt;4),1.2,1)</f>
        <v>0</v>
      </c>
      <c r="BS90" s="227"/>
      <c r="BT90" s="228"/>
      <c r="BU90" s="222"/>
      <c r="BV90" s="226"/>
      <c r="BW90" s="187">
        <f t="shared" si="53"/>
        <v>0</v>
      </c>
      <c r="BX90" s="15">
        <f>+(IF(OR($B90=0,$C90=0,$D90=0,$BS$2&gt;$ES$1),0,IF(OR(BS90=0,BU90=0,BV90=0),0,MIN((VLOOKUP($D90,$A$234:$C$241,3,0))*(IF($D90=6,BV90,BU90))*((MIN((VLOOKUP($D90,$A$234:$E$241,5,0)),(IF($D90=6,BU90,BV90))))),MIN((VLOOKUP($D90,$A$234:$C$241,3,0)),(BS90+BT90))*(IF($D90=6,BV90,((MIN((VLOOKUP($D90,$A$234:$E$241,5,0)),BV90)))))))))/IF(AND($D90=2,'ראשי-פרטים כלליים וריכוז הוצאות'!$D$66&lt;&gt;4),1.2,1)</f>
        <v>0</v>
      </c>
      <c r="BY90" s="227"/>
      <c r="BZ90" s="228"/>
      <c r="CA90" s="222"/>
      <c r="CB90" s="226"/>
      <c r="CC90" s="187">
        <f t="shared" si="54"/>
        <v>0</v>
      </c>
      <c r="CD90" s="15">
        <f>+(IF(OR($B90=0,$C90=0,$D90=0,$BY$2&gt;$ES$1),0,IF(OR(BY90=0,CA90=0,CB90=0),0,MIN((VLOOKUP($D90,$A$234:$C$241,3,0))*(IF($D90=6,CB90,CA90))*((MIN((VLOOKUP($D90,$A$234:$E$241,5,0)),(IF($D90=6,CA90,CB90))))),MIN((VLOOKUP($D90,$A$234:$C$241,3,0)),(BY90+BZ90))*(IF($D90=6,CB90,((MIN((VLOOKUP($D90,$A$234:$E$241,5,0)),CB90)))))))))/IF(AND($D90=2,'ראשי-פרטים כלליים וריכוז הוצאות'!$D$66&lt;&gt;4),1.2,1)</f>
        <v>0</v>
      </c>
      <c r="CE90" s="227"/>
      <c r="CF90" s="228"/>
      <c r="CG90" s="222"/>
      <c r="CH90" s="226"/>
      <c r="CI90" s="187">
        <f t="shared" si="55"/>
        <v>0</v>
      </c>
      <c r="CJ90" s="15">
        <f>+(IF(OR($B90=0,$C90=0,$D90=0,$CE$2&gt;$ES$1),0,IF(OR(CE90=0,CG90=0,CH90=0),0,MIN((VLOOKUP($D90,$A$234:$C$241,3,0))*(IF($D90=6,CH90,CG90))*((MIN((VLOOKUP($D90,$A$234:$E$241,5,0)),(IF($D90=6,CG90,CH90))))),MIN((VLOOKUP($D90,$A$234:$C$241,3,0)),(CE90+CF90))*(IF($D90=6,CH90,((MIN((VLOOKUP($D90,$A$234:$E$241,5,0)),CH90)))))))))/IF(AND($D90=2,'ראשי-פרטים כלליים וריכוז הוצאות'!$D$66&lt;&gt;4),1.2,1)</f>
        <v>0</v>
      </c>
      <c r="CK90" s="227"/>
      <c r="CL90" s="228"/>
      <c r="CM90" s="222"/>
      <c r="CN90" s="226"/>
      <c r="CO90" s="187">
        <f t="shared" si="56"/>
        <v>0</v>
      </c>
      <c r="CP90" s="15">
        <f>+(IF(OR($B90=0,$C90=0,$D90=0,$CK$2&gt;$ES$1),0,IF(OR(CK90=0,CM90=0,CN90=0),0,MIN((VLOOKUP($D90,$A$234:$C$241,3,0))*(IF($D90=6,CN90,CM90))*((MIN((VLOOKUP($D90,$A$234:$E$241,5,0)),(IF($D90=6,CM90,CN90))))),MIN((VLOOKUP($D90,$A$234:$C$241,3,0)),(CK90+CL90))*(IF($D90=6,CN90,((MIN((VLOOKUP($D90,$A$234:$E$241,5,0)),CN90)))))))))/IF(AND($D90=2,'ראשי-פרטים כלליים וריכוז הוצאות'!$D$66&lt;&gt;4),1.2,1)</f>
        <v>0</v>
      </c>
      <c r="CQ90" s="227"/>
      <c r="CR90" s="228"/>
      <c r="CS90" s="222"/>
      <c r="CT90" s="226"/>
      <c r="CU90" s="187">
        <f t="shared" si="57"/>
        <v>0</v>
      </c>
      <c r="CV90" s="15">
        <f>+(IF(OR($B90=0,$C90=0,$D90=0,$CQ$2&gt;$ES$1),0,IF(OR(CQ90=0,CS90=0,CT90=0),0,MIN((VLOOKUP($D90,$A$234:$C$241,3,0))*(IF($D90=6,CT90,CS90))*((MIN((VLOOKUP($D90,$A$234:$E$241,5,0)),(IF($D90=6,CS90,CT90))))),MIN((VLOOKUP($D90,$A$234:$C$241,3,0)),(CQ90+CR90))*(IF($D90=6,CT90,((MIN((VLOOKUP($D90,$A$234:$E$241,5,0)),CT90)))))))))/IF(AND($D90=2,'ראשי-פרטים כלליים וריכוז הוצאות'!$D$66&lt;&gt;4),1.2,1)</f>
        <v>0</v>
      </c>
      <c r="CW90" s="227"/>
      <c r="CX90" s="228"/>
      <c r="CY90" s="222"/>
      <c r="CZ90" s="226"/>
      <c r="DA90" s="187">
        <f t="shared" si="58"/>
        <v>0</v>
      </c>
      <c r="DB90" s="15">
        <f>+(IF(OR($B90=0,$C90=0,$D90=0,$CW$2&gt;$ES$1),0,IF(OR(CW90=0,CY90=0,CZ90=0),0,MIN((VLOOKUP($D90,$A$234:$C$241,3,0))*(IF($D90=6,CZ90,CY90))*((MIN((VLOOKUP($D90,$A$234:$E$241,5,0)),(IF($D90=6,CY90,CZ90))))),MIN((VLOOKUP($D90,$A$234:$C$241,3,0)),(CW90+CX90))*(IF($D90=6,CZ90,((MIN((VLOOKUP($D90,$A$234:$E$241,5,0)),CZ90)))))))))/IF(AND($D90=2,'ראשי-פרטים כלליים וריכוז הוצאות'!$D$66&lt;&gt;4),1.2,1)</f>
        <v>0</v>
      </c>
      <c r="DC90" s="227"/>
      <c r="DD90" s="228"/>
      <c r="DE90" s="222"/>
      <c r="DF90" s="226"/>
      <c r="DG90" s="187">
        <f t="shared" si="59"/>
        <v>0</v>
      </c>
      <c r="DH90" s="15">
        <f>+(IF(OR($B90=0,$C90=0,$D90=0,$DC$2&gt;$ES$1),0,IF(OR(DC90=0,DE90=0,DF90=0),0,MIN((VLOOKUP($D90,$A$234:$C$241,3,0))*(IF($D90=6,DF90,DE90))*((MIN((VLOOKUP($D90,$A$234:$E$241,5,0)),(IF($D90=6,DE90,DF90))))),MIN((VLOOKUP($D90,$A$234:$C$241,3,0)),(DC90+DD90))*(IF($D90=6,DF90,((MIN((VLOOKUP($D90,$A$234:$E$241,5,0)),DF90)))))))))/IF(AND($D90=2,'ראשי-פרטים כלליים וריכוז הוצאות'!$D$66&lt;&gt;4),1.2,1)</f>
        <v>0</v>
      </c>
      <c r="DI90" s="227"/>
      <c r="DJ90" s="228"/>
      <c r="DK90" s="222"/>
      <c r="DL90" s="226"/>
      <c r="DM90" s="187">
        <f t="shared" si="60"/>
        <v>0</v>
      </c>
      <c r="DN90" s="15">
        <f>+(IF(OR($B90=0,$C90=0,$D90=0,$DC$2&gt;$ES$1),0,IF(OR(DI90=0,DK90=0,DL90=0),0,MIN((VLOOKUP($D90,$A$234:$C$241,3,0))*(IF($D90=6,DL90,DK90))*((MIN((VLOOKUP($D90,$A$234:$E$241,5,0)),(IF($D90=6,DK90,DL90))))),MIN((VLOOKUP($D90,$A$234:$C$241,3,0)),(DI90+DJ90))*(IF($D90=6,DL90,((MIN((VLOOKUP($D90,$A$234:$E$241,5,0)),DL90)))))))))/IF(AND($D90=2,'ראשי-פרטים כלליים וריכוז הוצאות'!$D$66&lt;&gt;4),1.2,1)</f>
        <v>0</v>
      </c>
      <c r="DO90" s="227"/>
      <c r="DP90" s="228"/>
      <c r="DQ90" s="222"/>
      <c r="DR90" s="226"/>
      <c r="DS90" s="187">
        <f t="shared" si="61"/>
        <v>0</v>
      </c>
      <c r="DT90" s="15">
        <f>+(IF(OR($B90=0,$C90=0,$D90=0,$DC$2&gt;$ES$1),0,IF(OR(DO90=0,DQ90=0,DR90=0),0,MIN((VLOOKUP($D90,$A$234:$C$241,3,0))*(IF($D90=6,DR90,DQ90))*((MIN((VLOOKUP($D90,$A$234:$E$241,5,0)),(IF($D90=6,DQ90,DR90))))),MIN((VLOOKUP($D90,$A$234:$C$241,3,0)),(DO90+DP90))*(IF($D90=6,DR90,((MIN((VLOOKUP($D90,$A$234:$E$241,5,0)),DR90)))))))))/IF(AND($D90=2,'ראשי-פרטים כלליים וריכוז הוצאות'!$D$66&lt;&gt;4),1.2,1)</f>
        <v>0</v>
      </c>
      <c r="DU90" s="227"/>
      <c r="DV90" s="228"/>
      <c r="DW90" s="222"/>
      <c r="DX90" s="226"/>
      <c r="DY90" s="187">
        <f t="shared" si="62"/>
        <v>0</v>
      </c>
      <c r="DZ90" s="15">
        <f>+(IF(OR($B90=0,$C90=0,$D90=0,$DC$2&gt;$ES$1),0,IF(OR(DU90=0,DW90=0,DX90=0),0,MIN((VLOOKUP($D90,$A$234:$C$241,3,0))*(IF($D90=6,DX90,DW90))*((MIN((VLOOKUP($D90,$A$234:$E$241,5,0)),(IF($D90=6,DW90,DX90))))),MIN((VLOOKUP($D90,$A$234:$C$241,3,0)),(DU90+DV90))*(IF($D90=6,DX90,((MIN((VLOOKUP($D90,$A$234:$E$241,5,0)),DX90)))))))))/IF(AND($D90=2,'ראשי-פרטים כלליים וריכוז הוצאות'!$D$66&lt;&gt;4),1.2,1)</f>
        <v>0</v>
      </c>
      <c r="EA90" s="227"/>
      <c r="EB90" s="228"/>
      <c r="EC90" s="222"/>
      <c r="ED90" s="226"/>
      <c r="EE90" s="187">
        <f t="shared" si="63"/>
        <v>0</v>
      </c>
      <c r="EF90" s="15">
        <f>+(IF(OR($B90=0,$C90=0,$D90=0,$DC$2&gt;$ES$1),0,IF(OR(EA90=0,EC90=0,ED90=0),0,MIN((VLOOKUP($D90,$A$234:$C$241,3,0))*(IF($D90=6,ED90,EC90))*((MIN((VLOOKUP($D90,$A$234:$E$241,5,0)),(IF($D90=6,EC90,ED90))))),MIN((VLOOKUP($D90,$A$234:$C$241,3,0)),(EA90+EB90))*(IF($D90=6,ED90,((MIN((VLOOKUP($D90,$A$234:$E$241,5,0)),ED90)))))))))/IF(AND($D90=2,'ראשי-פרטים כלליים וריכוז הוצאות'!$D$66&lt;&gt;4),1.2,1)</f>
        <v>0</v>
      </c>
      <c r="EG90" s="227"/>
      <c r="EH90" s="228"/>
      <c r="EI90" s="222"/>
      <c r="EJ90" s="226"/>
      <c r="EK90" s="187">
        <f t="shared" si="64"/>
        <v>0</v>
      </c>
      <c r="EL90" s="15">
        <f>+(IF(OR($B90=0,$C90=0,$D90=0,$DC$2&gt;$ES$1),0,IF(OR(EG90=0,EI90=0,EJ90=0),0,MIN((VLOOKUP($D90,$A$234:$C$241,3,0))*(IF($D90=6,EJ90,EI90))*((MIN((VLOOKUP($D90,$A$234:$E$241,5,0)),(IF($D90=6,EI90,EJ90))))),MIN((VLOOKUP($D90,$A$234:$C$241,3,0)),(EG90+EH90))*(IF($D90=6,EJ90,((MIN((VLOOKUP($D90,$A$234:$E$241,5,0)),EJ90)))))))))/IF(AND($D90=2,'ראשי-פרטים כלליים וריכוז הוצאות'!$D$66&lt;&gt;4),1.2,1)</f>
        <v>0</v>
      </c>
      <c r="EM90" s="227"/>
      <c r="EN90" s="228"/>
      <c r="EO90" s="222"/>
      <c r="EP90" s="226"/>
      <c r="EQ90" s="187">
        <f t="shared" si="65"/>
        <v>0</v>
      </c>
      <c r="ER90" s="15">
        <f>+(IF(OR($B90=0,$C90=0,$D90=0,$DC$2&gt;$ES$1),0,IF(OR(EM90=0,EO90=0,EP90=0),0,MIN((VLOOKUP($D90,$A$234:$C$241,3,0))*(IF($D90=6,EP90,EO90))*((MIN((VLOOKUP($D90,$A$234:$E$241,5,0)),(IF($D90=6,EO90,EP90))))),MIN((VLOOKUP($D90,$A$234:$C$241,3,0)),(EM90+EN90))*(IF($D90=6,EP90,((MIN((VLOOKUP($D90,$A$234:$E$241,5,0)),EP90)))))))))/IF(AND($D90=2,'ראשי-פרטים כלליים וריכוז הוצאות'!$D$66&lt;&gt;4),1.2,1)</f>
        <v>0</v>
      </c>
      <c r="ES90" s="62">
        <f t="shared" si="66"/>
        <v>0</v>
      </c>
      <c r="ET90" s="183">
        <f t="shared" si="67"/>
        <v>9.9999999999999995E-7</v>
      </c>
      <c r="EU90" s="184">
        <f t="shared" si="68"/>
        <v>0</v>
      </c>
      <c r="EV90" s="62">
        <f t="shared" si="69"/>
        <v>0</v>
      </c>
      <c r="EW90" s="62">
        <v>0</v>
      </c>
      <c r="EX90" s="15">
        <f t="shared" si="70"/>
        <v>0</v>
      </c>
      <c r="EY90" s="219"/>
      <c r="EZ90" s="62">
        <f>MIN(EX90+EY90*ET90*ES90/$FA$1/IF(AND($D90=2,'ראשי-פרטים כלליים וריכוז הוצאות'!$D$66&lt;&gt;4),1.2,1),IF($D90&gt;0,VLOOKUP($D90,$A$234:$C$241,3,0)*12*EU90,0))</f>
        <v>0</v>
      </c>
      <c r="FA90" s="229"/>
      <c r="FB90" s="293">
        <f t="shared" si="71"/>
        <v>0</v>
      </c>
      <c r="FC90" s="298"/>
      <c r="FD90" s="133"/>
      <c r="FE90" s="133"/>
      <c r="FF90" s="299"/>
      <c r="FG90" s="299"/>
      <c r="FH90" s="133"/>
      <c r="FI90" s="274">
        <f t="shared" si="75"/>
        <v>0</v>
      </c>
      <c r="FJ90" s="274">
        <f t="shared" si="76"/>
        <v>0</v>
      </c>
      <c r="FK90" s="297" t="str">
        <f t="shared" si="74"/>
        <v/>
      </c>
    </row>
    <row r="91" spans="1:167" s="6" customFormat="1" ht="24" hidden="1" customHeight="1" x14ac:dyDescent="0.2">
      <c r="A91" s="112">
        <v>88</v>
      </c>
      <c r="B91" s="229"/>
      <c r="C91" s="229"/>
      <c r="D91" s="230"/>
      <c r="E91" s="220"/>
      <c r="F91" s="221"/>
      <c r="G91" s="222"/>
      <c r="H91" s="223"/>
      <c r="I91" s="187">
        <f t="shared" si="42"/>
        <v>0</v>
      </c>
      <c r="J91" s="15">
        <f>(IF(OR($B91=0,$C91=0,$D91=0,$E$2&gt;$ES$1),0,IF(OR($E91=0,$G91=0,$H91=0),0,MIN((VLOOKUP($D91,$A$234:$C$241,3,0))*(IF($D91=6,$H91,$G91))*((MIN((VLOOKUP($D91,$A$234:$E$241,5,0)),(IF($D91=6,$G91,$H91))))),MIN((VLOOKUP($D91,$A$234:$C$241,3,0)),($E91+$F91))*(IF($D91=6,$H91,((MIN((VLOOKUP($D91,$A$234:$E$241,5,0)),$H91)))))))))/IF(AND($D91=2,'ראשי-פרטים כלליים וריכוז הוצאות'!$D$66&lt;&gt;4),1.2,1)</f>
        <v>0</v>
      </c>
      <c r="K91" s="224"/>
      <c r="L91" s="225"/>
      <c r="M91" s="222"/>
      <c r="N91" s="226"/>
      <c r="O91" s="187">
        <f t="shared" si="43"/>
        <v>0</v>
      </c>
      <c r="P91" s="15">
        <f>+(IF(OR($B91=0,$C91=0,$D91=0,$K$2&gt;$ES$1),0,IF(OR($K91=0,$M91=0,$N91=0),0,MIN((VLOOKUP($D91,$A$234:$C$241,3,0))*(IF($D91=6,$N91,$M91))*((MIN((VLOOKUP($D91,$A$234:$E$241,5,0)),(IF($D91=6,$M91,$N91))))),MIN((VLOOKUP($D91,$A$234:$C$241,3,0)),($K91+$L91))*(IF($D91=6,$N91,((MIN((VLOOKUP($D91,$A$234:$E$241,5,0)),$N91)))))))))/IF(AND($D91=2,'ראשי-פרטים כלליים וריכוז הוצאות'!$D$66&lt;&gt;4),1.2,1)</f>
        <v>0</v>
      </c>
      <c r="Q91" s="227"/>
      <c r="R91" s="228"/>
      <c r="S91" s="222"/>
      <c r="T91" s="226"/>
      <c r="U91" s="187">
        <f t="shared" si="44"/>
        <v>0</v>
      </c>
      <c r="V91" s="15">
        <f>+(IF(OR($B91=0,$C91=0,$D91=0,$Q$2&gt;$ES$1),0,IF(OR(Q91=0,S91=0,T91=0),0,MIN((VLOOKUP($D91,$A$234:$C$241,3,0))*(IF($D91=6,T91,S91))*((MIN((VLOOKUP($D91,$A$234:$E$241,5,0)),(IF($D91=6,S91,T91))))),MIN((VLOOKUP($D91,$A$234:$C$241,3,0)),(Q91+R91))*(IF($D91=6,T91,((MIN((VLOOKUP($D91,$A$234:$E$241,5,0)),T91)))))))))/IF(AND($D91=2,'ראשי-פרטים כלליים וריכוז הוצאות'!$D$66&lt;&gt;4),1.2,1)</f>
        <v>0</v>
      </c>
      <c r="W91" s="220"/>
      <c r="X91" s="221"/>
      <c r="Y91" s="222"/>
      <c r="Z91" s="226"/>
      <c r="AA91" s="187">
        <f t="shared" si="45"/>
        <v>0</v>
      </c>
      <c r="AB91" s="15">
        <f>+(IF(OR($B91=0,$C91=0,$D91=0,$W$2&gt;$ES$1),0,IF(OR(W91=0,Y91=0,Z91=0),0,MIN((VLOOKUP($D91,$A$234:$C$241,3,0))*(IF($D91=6,Z91,Y91))*((MIN((VLOOKUP($D91,$A$234:$E$241,5,0)),(IF($D91=6,Y91,Z91))))),MIN((VLOOKUP($D91,$A$234:$C$241,3,0)),(W91+X91))*(IF($D91=6,Z91,((MIN((VLOOKUP($D91,$A$234:$E$241,5,0)),Z91)))))))))/IF(AND($D91=2,'ראשי-פרטים כלליים וריכוז הוצאות'!$D$66&lt;&gt;4),1.2,1)</f>
        <v>0</v>
      </c>
      <c r="AC91" s="224"/>
      <c r="AD91" s="225"/>
      <c r="AE91" s="222"/>
      <c r="AF91" s="226"/>
      <c r="AG91" s="187">
        <f t="shared" si="46"/>
        <v>0</v>
      </c>
      <c r="AH91" s="15">
        <f>+(IF(OR($B91=0,$C91=0,$D91=0,$AC$2&gt;$ES$1),0,IF(OR(AC91=0,AE91=0,AF91=0),0,MIN((VLOOKUP($D91,$A$234:$C$241,3,0))*(IF($D91=6,AF91,AE91))*((MIN((VLOOKUP($D91,$A$234:$E$241,5,0)),(IF($D91=6,AE91,AF91))))),MIN((VLOOKUP($D91,$A$234:$C$241,3,0)),(AC91+AD91))*(IF($D91=6,AF91,((MIN((VLOOKUP($D91,$A$234:$E$241,5,0)),AF91)))))))))/IF(AND($D91=2,'ראשי-פרטים כלליים וריכוז הוצאות'!$D$66&lt;&gt;4),1.2,1)</f>
        <v>0</v>
      </c>
      <c r="AI91" s="227"/>
      <c r="AJ91" s="228"/>
      <c r="AK91" s="222"/>
      <c r="AL91" s="226"/>
      <c r="AM91" s="187">
        <f t="shared" si="47"/>
        <v>0</v>
      </c>
      <c r="AN91" s="15">
        <f>+(IF(OR($B91=0,$C91=0,$D91=0,$AI$2&gt;$ES$1),0,IF(OR(AI91=0,AK91=0,AL91=0),0,MIN((VLOOKUP($D91,$A$234:$C$241,3,0))*(IF($D91=6,AL91,AK91))*((MIN((VLOOKUP($D91,$A$234:$E$241,5,0)),(IF($D91=6,AK91,AL91))))),MIN((VLOOKUP($D91,$A$234:$C$241,3,0)),(AI91+AJ91))*(IF($D91=6,AL91,((MIN((VLOOKUP($D91,$A$234:$E$241,5,0)),AL91)))))))))/IF(AND($D91=2,'ראשי-פרטים כלליים וריכוז הוצאות'!$D$66&lt;&gt;4),1.2,1)</f>
        <v>0</v>
      </c>
      <c r="AO91" s="220"/>
      <c r="AP91" s="221"/>
      <c r="AQ91" s="222"/>
      <c r="AR91" s="226"/>
      <c r="AS91" s="187">
        <f t="shared" si="48"/>
        <v>0</v>
      </c>
      <c r="AT91" s="15">
        <f>+(IF(OR($B91=0,$C91=0,$D91=0,$AO$2&gt;$ES$1),0,IF(OR(AO91=0,AQ91=0,AR91=0),0,MIN((VLOOKUP($D91,$A$234:$C$241,3,0))*(IF($D91=6,AR91,AQ91))*((MIN((VLOOKUP($D91,$A$234:$E$241,5,0)),(IF($D91=6,AQ91,AR91))))),MIN((VLOOKUP($D91,$A$234:$C$241,3,0)),(AO91+AP91))*(IF($D91=6,AR91,((MIN((VLOOKUP($D91,$A$234:$E$241,5,0)),AR91)))))))))/IF(AND($D91=2,'ראשי-פרטים כלליים וריכוז הוצאות'!$D$66&lt;&gt;4),1.2,1)</f>
        <v>0</v>
      </c>
      <c r="AU91" s="224"/>
      <c r="AV91" s="225"/>
      <c r="AW91" s="222"/>
      <c r="AX91" s="226"/>
      <c r="AY91" s="187">
        <f t="shared" si="49"/>
        <v>0</v>
      </c>
      <c r="AZ91" s="15">
        <f>+(IF(OR($B91=0,$C91=0,$D91=0,$AU$2&gt;$ES$1),0,IF(OR(AU91=0,AW91=0,AX91=0),0,MIN((VLOOKUP($D91,$A$234:$C$241,3,0))*(IF($D91=6,AX91,AW91))*((MIN((VLOOKUP($D91,$A$234:$E$241,5,0)),(IF($D91=6,AW91,AX91))))),MIN((VLOOKUP($D91,$A$234:$C$241,3,0)),(AU91+AV91))*(IF($D91=6,AX91,((MIN((VLOOKUP($D91,$A$234:$E$241,5,0)),AX91)))))))))/IF(AND($D91=2,'ראשי-פרטים כלליים וריכוז הוצאות'!$D$66&lt;&gt;4),1.2,1)</f>
        <v>0</v>
      </c>
      <c r="BA91" s="227"/>
      <c r="BB91" s="228"/>
      <c r="BC91" s="222"/>
      <c r="BD91" s="226"/>
      <c r="BE91" s="187">
        <f t="shared" si="50"/>
        <v>0</v>
      </c>
      <c r="BF91" s="15">
        <f>+(IF(OR($B91=0,$C91=0,$D91=0,$BA$2&gt;$ES$1),0,IF(OR(BA91=0,BC91=0,BD91=0),0,MIN((VLOOKUP($D91,$A$234:$C$241,3,0))*(IF($D91=6,BD91,BC91))*((MIN((VLOOKUP($D91,$A$234:$E$241,5,0)),(IF($D91=6,BC91,BD91))))),MIN((VLOOKUP($D91,$A$234:$C$241,3,0)),(BA91+BB91))*(IF($D91=6,BD91,((MIN((VLOOKUP($D91,$A$234:$E$241,5,0)),BD91)))))))))/IF(AND($D91=2,'ראשי-פרטים כלליים וריכוז הוצאות'!$D$66&lt;&gt;4),1.2,1)</f>
        <v>0</v>
      </c>
      <c r="BG91" s="227"/>
      <c r="BH91" s="228"/>
      <c r="BI91" s="222"/>
      <c r="BJ91" s="226"/>
      <c r="BK91" s="187">
        <f t="shared" si="51"/>
        <v>0</v>
      </c>
      <c r="BL91" s="15">
        <f>+(IF(OR($B91=0,$C91=0,$D91=0,$BG$2&gt;$ES$1),0,IF(OR(BG91=0,BI91=0,BJ91=0),0,MIN((VLOOKUP($D91,$A$234:$C$241,3,0))*(IF($D91=6,BJ91,BI91))*((MIN((VLOOKUP($D91,$A$234:$E$241,5,0)),(IF($D91=6,BI91,BJ91))))),MIN((VLOOKUP($D91,$A$234:$C$241,3,0)),(BG91+BH91))*(IF($D91=6,BJ91,((MIN((VLOOKUP($D91,$A$234:$E$241,5,0)),BJ91)))))))))/IF(AND($D91=2,'ראשי-פרטים כלליים וריכוז הוצאות'!$D$66&lt;&gt;4),1.2,1)</f>
        <v>0</v>
      </c>
      <c r="BM91" s="227"/>
      <c r="BN91" s="228"/>
      <c r="BO91" s="222"/>
      <c r="BP91" s="226"/>
      <c r="BQ91" s="187">
        <f t="shared" si="52"/>
        <v>0</v>
      </c>
      <c r="BR91" s="15">
        <f>+(IF(OR($B91=0,$C91=0,$D91=0,$BM$2&gt;$ES$1),0,IF(OR(BM91=0,BO91=0,BP91=0),0,MIN((VLOOKUP($D91,$A$234:$C$241,3,0))*(IF($D91=6,BP91,BO91))*((MIN((VLOOKUP($D91,$A$234:$E$241,5,0)),(IF($D91=6,BO91,BP91))))),MIN((VLOOKUP($D91,$A$234:$C$241,3,0)),(BM91+BN91))*(IF($D91=6,BP91,((MIN((VLOOKUP($D91,$A$234:$E$241,5,0)),BP91)))))))))/IF(AND($D91=2,'ראשי-פרטים כלליים וריכוז הוצאות'!$D$66&lt;&gt;4),1.2,1)</f>
        <v>0</v>
      </c>
      <c r="BS91" s="227"/>
      <c r="BT91" s="228"/>
      <c r="BU91" s="222"/>
      <c r="BV91" s="226"/>
      <c r="BW91" s="187">
        <f t="shared" si="53"/>
        <v>0</v>
      </c>
      <c r="BX91" s="15">
        <f>+(IF(OR($B91=0,$C91=0,$D91=0,$BS$2&gt;$ES$1),0,IF(OR(BS91=0,BU91=0,BV91=0),0,MIN((VLOOKUP($D91,$A$234:$C$241,3,0))*(IF($D91=6,BV91,BU91))*((MIN((VLOOKUP($D91,$A$234:$E$241,5,0)),(IF($D91=6,BU91,BV91))))),MIN((VLOOKUP($D91,$A$234:$C$241,3,0)),(BS91+BT91))*(IF($D91=6,BV91,((MIN((VLOOKUP($D91,$A$234:$E$241,5,0)),BV91)))))))))/IF(AND($D91=2,'ראשי-פרטים כלליים וריכוז הוצאות'!$D$66&lt;&gt;4),1.2,1)</f>
        <v>0</v>
      </c>
      <c r="BY91" s="227"/>
      <c r="BZ91" s="228"/>
      <c r="CA91" s="222"/>
      <c r="CB91" s="226"/>
      <c r="CC91" s="187">
        <f t="shared" si="54"/>
        <v>0</v>
      </c>
      <c r="CD91" s="15">
        <f>+(IF(OR($B91=0,$C91=0,$D91=0,$BY$2&gt;$ES$1),0,IF(OR(BY91=0,CA91=0,CB91=0),0,MIN((VLOOKUP($D91,$A$234:$C$241,3,0))*(IF($D91=6,CB91,CA91))*((MIN((VLOOKUP($D91,$A$234:$E$241,5,0)),(IF($D91=6,CA91,CB91))))),MIN((VLOOKUP($D91,$A$234:$C$241,3,0)),(BY91+BZ91))*(IF($D91=6,CB91,((MIN((VLOOKUP($D91,$A$234:$E$241,5,0)),CB91)))))))))/IF(AND($D91=2,'ראשי-פרטים כלליים וריכוז הוצאות'!$D$66&lt;&gt;4),1.2,1)</f>
        <v>0</v>
      </c>
      <c r="CE91" s="227"/>
      <c r="CF91" s="228"/>
      <c r="CG91" s="222"/>
      <c r="CH91" s="226"/>
      <c r="CI91" s="187">
        <f t="shared" si="55"/>
        <v>0</v>
      </c>
      <c r="CJ91" s="15">
        <f>+(IF(OR($B91=0,$C91=0,$D91=0,$CE$2&gt;$ES$1),0,IF(OR(CE91=0,CG91=0,CH91=0),0,MIN((VLOOKUP($D91,$A$234:$C$241,3,0))*(IF($D91=6,CH91,CG91))*((MIN((VLOOKUP($D91,$A$234:$E$241,5,0)),(IF($D91=6,CG91,CH91))))),MIN((VLOOKUP($D91,$A$234:$C$241,3,0)),(CE91+CF91))*(IF($D91=6,CH91,((MIN((VLOOKUP($D91,$A$234:$E$241,5,0)),CH91)))))))))/IF(AND($D91=2,'ראשי-פרטים כלליים וריכוז הוצאות'!$D$66&lt;&gt;4),1.2,1)</f>
        <v>0</v>
      </c>
      <c r="CK91" s="227"/>
      <c r="CL91" s="228"/>
      <c r="CM91" s="222"/>
      <c r="CN91" s="226"/>
      <c r="CO91" s="187">
        <f t="shared" si="56"/>
        <v>0</v>
      </c>
      <c r="CP91" s="15">
        <f>+(IF(OR($B91=0,$C91=0,$D91=0,$CK$2&gt;$ES$1),0,IF(OR(CK91=0,CM91=0,CN91=0),0,MIN((VLOOKUP($D91,$A$234:$C$241,3,0))*(IF($D91=6,CN91,CM91))*((MIN((VLOOKUP($D91,$A$234:$E$241,5,0)),(IF($D91=6,CM91,CN91))))),MIN((VLOOKUP($D91,$A$234:$C$241,3,0)),(CK91+CL91))*(IF($D91=6,CN91,((MIN((VLOOKUP($D91,$A$234:$E$241,5,0)),CN91)))))))))/IF(AND($D91=2,'ראשי-פרטים כלליים וריכוז הוצאות'!$D$66&lt;&gt;4),1.2,1)</f>
        <v>0</v>
      </c>
      <c r="CQ91" s="227"/>
      <c r="CR91" s="228"/>
      <c r="CS91" s="222"/>
      <c r="CT91" s="226"/>
      <c r="CU91" s="187">
        <f t="shared" si="57"/>
        <v>0</v>
      </c>
      <c r="CV91" s="15">
        <f>+(IF(OR($B91=0,$C91=0,$D91=0,$CQ$2&gt;$ES$1),0,IF(OR(CQ91=0,CS91=0,CT91=0),0,MIN((VLOOKUP($D91,$A$234:$C$241,3,0))*(IF($D91=6,CT91,CS91))*((MIN((VLOOKUP($D91,$A$234:$E$241,5,0)),(IF($D91=6,CS91,CT91))))),MIN((VLOOKUP($D91,$A$234:$C$241,3,0)),(CQ91+CR91))*(IF($D91=6,CT91,((MIN((VLOOKUP($D91,$A$234:$E$241,5,0)),CT91)))))))))/IF(AND($D91=2,'ראשי-פרטים כלליים וריכוז הוצאות'!$D$66&lt;&gt;4),1.2,1)</f>
        <v>0</v>
      </c>
      <c r="CW91" s="227"/>
      <c r="CX91" s="228"/>
      <c r="CY91" s="222"/>
      <c r="CZ91" s="226"/>
      <c r="DA91" s="187">
        <f t="shared" si="58"/>
        <v>0</v>
      </c>
      <c r="DB91" s="15">
        <f>+(IF(OR($B91=0,$C91=0,$D91=0,$CW$2&gt;$ES$1),0,IF(OR(CW91=0,CY91=0,CZ91=0),0,MIN((VLOOKUP($D91,$A$234:$C$241,3,0))*(IF($D91=6,CZ91,CY91))*((MIN((VLOOKUP($D91,$A$234:$E$241,5,0)),(IF($D91=6,CY91,CZ91))))),MIN((VLOOKUP($D91,$A$234:$C$241,3,0)),(CW91+CX91))*(IF($D91=6,CZ91,((MIN((VLOOKUP($D91,$A$234:$E$241,5,0)),CZ91)))))))))/IF(AND($D91=2,'ראשי-פרטים כלליים וריכוז הוצאות'!$D$66&lt;&gt;4),1.2,1)</f>
        <v>0</v>
      </c>
      <c r="DC91" s="227"/>
      <c r="DD91" s="228"/>
      <c r="DE91" s="222"/>
      <c r="DF91" s="226"/>
      <c r="DG91" s="187">
        <f t="shared" si="59"/>
        <v>0</v>
      </c>
      <c r="DH91" s="15">
        <f>+(IF(OR($B91=0,$C91=0,$D91=0,$DC$2&gt;$ES$1),0,IF(OR(DC91=0,DE91=0,DF91=0),0,MIN((VLOOKUP($D91,$A$234:$C$241,3,0))*(IF($D91=6,DF91,DE91))*((MIN((VLOOKUP($D91,$A$234:$E$241,5,0)),(IF($D91=6,DE91,DF91))))),MIN((VLOOKUP($D91,$A$234:$C$241,3,0)),(DC91+DD91))*(IF($D91=6,DF91,((MIN((VLOOKUP($D91,$A$234:$E$241,5,0)),DF91)))))))))/IF(AND($D91=2,'ראשי-פרטים כלליים וריכוז הוצאות'!$D$66&lt;&gt;4),1.2,1)</f>
        <v>0</v>
      </c>
      <c r="DI91" s="227"/>
      <c r="DJ91" s="228"/>
      <c r="DK91" s="222"/>
      <c r="DL91" s="226"/>
      <c r="DM91" s="187">
        <f t="shared" si="60"/>
        <v>0</v>
      </c>
      <c r="DN91" s="15">
        <f>+(IF(OR($B91=0,$C91=0,$D91=0,$DC$2&gt;$ES$1),0,IF(OR(DI91=0,DK91=0,DL91=0),0,MIN((VLOOKUP($D91,$A$234:$C$241,3,0))*(IF($D91=6,DL91,DK91))*((MIN((VLOOKUP($D91,$A$234:$E$241,5,0)),(IF($D91=6,DK91,DL91))))),MIN((VLOOKUP($D91,$A$234:$C$241,3,0)),(DI91+DJ91))*(IF($D91=6,DL91,((MIN((VLOOKUP($D91,$A$234:$E$241,5,0)),DL91)))))))))/IF(AND($D91=2,'ראשי-פרטים כלליים וריכוז הוצאות'!$D$66&lt;&gt;4),1.2,1)</f>
        <v>0</v>
      </c>
      <c r="DO91" s="227"/>
      <c r="DP91" s="228"/>
      <c r="DQ91" s="222"/>
      <c r="DR91" s="226"/>
      <c r="DS91" s="187">
        <f t="shared" si="61"/>
        <v>0</v>
      </c>
      <c r="DT91" s="15">
        <f>+(IF(OR($B91=0,$C91=0,$D91=0,$DC$2&gt;$ES$1),0,IF(OR(DO91=0,DQ91=0,DR91=0),0,MIN((VLOOKUP($D91,$A$234:$C$241,3,0))*(IF($D91=6,DR91,DQ91))*((MIN((VLOOKUP($D91,$A$234:$E$241,5,0)),(IF($D91=6,DQ91,DR91))))),MIN((VLOOKUP($D91,$A$234:$C$241,3,0)),(DO91+DP91))*(IF($D91=6,DR91,((MIN((VLOOKUP($D91,$A$234:$E$241,5,0)),DR91)))))))))/IF(AND($D91=2,'ראשי-פרטים כלליים וריכוז הוצאות'!$D$66&lt;&gt;4),1.2,1)</f>
        <v>0</v>
      </c>
      <c r="DU91" s="227"/>
      <c r="DV91" s="228"/>
      <c r="DW91" s="222"/>
      <c r="DX91" s="226"/>
      <c r="DY91" s="187">
        <f t="shared" si="62"/>
        <v>0</v>
      </c>
      <c r="DZ91" s="15">
        <f>+(IF(OR($B91=0,$C91=0,$D91=0,$DC$2&gt;$ES$1),0,IF(OR(DU91=0,DW91=0,DX91=0),0,MIN((VLOOKUP($D91,$A$234:$C$241,3,0))*(IF($D91=6,DX91,DW91))*((MIN((VLOOKUP($D91,$A$234:$E$241,5,0)),(IF($D91=6,DW91,DX91))))),MIN((VLOOKUP($D91,$A$234:$C$241,3,0)),(DU91+DV91))*(IF($D91=6,DX91,((MIN((VLOOKUP($D91,$A$234:$E$241,5,0)),DX91)))))))))/IF(AND($D91=2,'ראשי-פרטים כלליים וריכוז הוצאות'!$D$66&lt;&gt;4),1.2,1)</f>
        <v>0</v>
      </c>
      <c r="EA91" s="227"/>
      <c r="EB91" s="228"/>
      <c r="EC91" s="222"/>
      <c r="ED91" s="226"/>
      <c r="EE91" s="187">
        <f t="shared" si="63"/>
        <v>0</v>
      </c>
      <c r="EF91" s="15">
        <f>+(IF(OR($B91=0,$C91=0,$D91=0,$DC$2&gt;$ES$1),0,IF(OR(EA91=0,EC91=0,ED91=0),0,MIN((VLOOKUP($D91,$A$234:$C$241,3,0))*(IF($D91=6,ED91,EC91))*((MIN((VLOOKUP($D91,$A$234:$E$241,5,0)),(IF($D91=6,EC91,ED91))))),MIN((VLOOKUP($D91,$A$234:$C$241,3,0)),(EA91+EB91))*(IF($D91=6,ED91,((MIN((VLOOKUP($D91,$A$234:$E$241,5,0)),ED91)))))))))/IF(AND($D91=2,'ראשי-פרטים כלליים וריכוז הוצאות'!$D$66&lt;&gt;4),1.2,1)</f>
        <v>0</v>
      </c>
      <c r="EG91" s="227"/>
      <c r="EH91" s="228"/>
      <c r="EI91" s="222"/>
      <c r="EJ91" s="226"/>
      <c r="EK91" s="187">
        <f t="shared" si="64"/>
        <v>0</v>
      </c>
      <c r="EL91" s="15">
        <f>+(IF(OR($B91=0,$C91=0,$D91=0,$DC$2&gt;$ES$1),0,IF(OR(EG91=0,EI91=0,EJ91=0),0,MIN((VLOOKUP($D91,$A$234:$C$241,3,0))*(IF($D91=6,EJ91,EI91))*((MIN((VLOOKUP($D91,$A$234:$E$241,5,0)),(IF($D91=6,EI91,EJ91))))),MIN((VLOOKUP($D91,$A$234:$C$241,3,0)),(EG91+EH91))*(IF($D91=6,EJ91,((MIN((VLOOKUP($D91,$A$234:$E$241,5,0)),EJ91)))))))))/IF(AND($D91=2,'ראשי-פרטים כלליים וריכוז הוצאות'!$D$66&lt;&gt;4),1.2,1)</f>
        <v>0</v>
      </c>
      <c r="EM91" s="227"/>
      <c r="EN91" s="228"/>
      <c r="EO91" s="222"/>
      <c r="EP91" s="226"/>
      <c r="EQ91" s="187">
        <f t="shared" si="65"/>
        <v>0</v>
      </c>
      <c r="ER91" s="15">
        <f>+(IF(OR($B91=0,$C91=0,$D91=0,$DC$2&gt;$ES$1),0,IF(OR(EM91=0,EO91=0,EP91=0),0,MIN((VLOOKUP($D91,$A$234:$C$241,3,0))*(IF($D91=6,EP91,EO91))*((MIN((VLOOKUP($D91,$A$234:$E$241,5,0)),(IF($D91=6,EO91,EP91))))),MIN((VLOOKUP($D91,$A$234:$C$241,3,0)),(EM91+EN91))*(IF($D91=6,EP91,((MIN((VLOOKUP($D91,$A$234:$E$241,5,0)),EP91)))))))))/IF(AND($D91=2,'ראשי-פרטים כלליים וריכוז הוצאות'!$D$66&lt;&gt;4),1.2,1)</f>
        <v>0</v>
      </c>
      <c r="ES91" s="62">
        <f t="shared" si="66"/>
        <v>0</v>
      </c>
      <c r="ET91" s="183">
        <f t="shared" si="67"/>
        <v>9.9999999999999995E-7</v>
      </c>
      <c r="EU91" s="184">
        <f t="shared" si="68"/>
        <v>0</v>
      </c>
      <c r="EV91" s="62">
        <f t="shared" si="69"/>
        <v>0</v>
      </c>
      <c r="EW91" s="62">
        <v>0</v>
      </c>
      <c r="EX91" s="15">
        <f t="shared" si="70"/>
        <v>0</v>
      </c>
      <c r="EY91" s="219"/>
      <c r="EZ91" s="62">
        <f>MIN(EX91+EY91*ET91*ES91/$FA$1/IF(AND($D91=2,'ראשי-פרטים כלליים וריכוז הוצאות'!$D$66&lt;&gt;4),1.2,1),IF($D91&gt;0,VLOOKUP($D91,$A$234:$C$241,3,0)*12*EU91,0))</f>
        <v>0</v>
      </c>
      <c r="FA91" s="229"/>
      <c r="FB91" s="293">
        <f t="shared" si="71"/>
        <v>0</v>
      </c>
      <c r="FC91" s="298"/>
      <c r="FD91" s="133"/>
      <c r="FE91" s="133"/>
      <c r="FF91" s="299"/>
      <c r="FG91" s="299"/>
      <c r="FH91" s="133"/>
      <c r="FI91" s="274">
        <f t="shared" si="75"/>
        <v>0</v>
      </c>
      <c r="FJ91" s="274">
        <f t="shared" si="76"/>
        <v>0</v>
      </c>
      <c r="FK91" s="297" t="str">
        <f t="shared" si="74"/>
        <v/>
      </c>
    </row>
    <row r="92" spans="1:167" s="6" customFormat="1" ht="24" hidden="1" customHeight="1" x14ac:dyDescent="0.2">
      <c r="A92" s="112">
        <v>89</v>
      </c>
      <c r="B92" s="229"/>
      <c r="C92" s="229"/>
      <c r="D92" s="230"/>
      <c r="E92" s="220"/>
      <c r="F92" s="221"/>
      <c r="G92" s="222"/>
      <c r="H92" s="223"/>
      <c r="I92" s="187">
        <f t="shared" si="42"/>
        <v>0</v>
      </c>
      <c r="J92" s="15">
        <f>(IF(OR($B92=0,$C92=0,$D92=0,$E$2&gt;$ES$1),0,IF(OR($E92=0,$G92=0,$H92=0),0,MIN((VLOOKUP($D92,$A$234:$C$241,3,0))*(IF($D92=6,$H92,$G92))*((MIN((VLOOKUP($D92,$A$234:$E$241,5,0)),(IF($D92=6,$G92,$H92))))),MIN((VLOOKUP($D92,$A$234:$C$241,3,0)),($E92+$F92))*(IF($D92=6,$H92,((MIN((VLOOKUP($D92,$A$234:$E$241,5,0)),$H92)))))))))/IF(AND($D92=2,'ראשי-פרטים כלליים וריכוז הוצאות'!$D$66&lt;&gt;4),1.2,1)</f>
        <v>0</v>
      </c>
      <c r="K92" s="224"/>
      <c r="L92" s="225"/>
      <c r="M92" s="222"/>
      <c r="N92" s="226"/>
      <c r="O92" s="187">
        <f t="shared" si="43"/>
        <v>0</v>
      </c>
      <c r="P92" s="15">
        <f>+(IF(OR($B92=0,$C92=0,$D92=0,$K$2&gt;$ES$1),0,IF(OR($K92=0,$M92=0,$N92=0),0,MIN((VLOOKUP($D92,$A$234:$C$241,3,0))*(IF($D92=6,$N92,$M92))*((MIN((VLOOKUP($D92,$A$234:$E$241,5,0)),(IF($D92=6,$M92,$N92))))),MIN((VLOOKUP($D92,$A$234:$C$241,3,0)),($K92+$L92))*(IF($D92=6,$N92,((MIN((VLOOKUP($D92,$A$234:$E$241,5,0)),$N92)))))))))/IF(AND($D92=2,'ראשי-פרטים כלליים וריכוז הוצאות'!$D$66&lt;&gt;4),1.2,1)</f>
        <v>0</v>
      </c>
      <c r="Q92" s="227"/>
      <c r="R92" s="228"/>
      <c r="S92" s="222"/>
      <c r="T92" s="226"/>
      <c r="U92" s="187">
        <f t="shared" si="44"/>
        <v>0</v>
      </c>
      <c r="V92" s="15">
        <f>+(IF(OR($B92=0,$C92=0,$D92=0,$Q$2&gt;$ES$1),0,IF(OR(Q92=0,S92=0,T92=0),0,MIN((VLOOKUP($D92,$A$234:$C$241,3,0))*(IF($D92=6,T92,S92))*((MIN((VLOOKUP($D92,$A$234:$E$241,5,0)),(IF($D92=6,S92,T92))))),MIN((VLOOKUP($D92,$A$234:$C$241,3,0)),(Q92+R92))*(IF($D92=6,T92,((MIN((VLOOKUP($D92,$A$234:$E$241,5,0)),T92)))))))))/IF(AND($D92=2,'ראשי-פרטים כלליים וריכוז הוצאות'!$D$66&lt;&gt;4),1.2,1)</f>
        <v>0</v>
      </c>
      <c r="W92" s="220"/>
      <c r="X92" s="221"/>
      <c r="Y92" s="222"/>
      <c r="Z92" s="226"/>
      <c r="AA92" s="187">
        <f t="shared" si="45"/>
        <v>0</v>
      </c>
      <c r="AB92" s="15">
        <f>+(IF(OR($B92=0,$C92=0,$D92=0,$W$2&gt;$ES$1),0,IF(OR(W92=0,Y92=0,Z92=0),0,MIN((VLOOKUP($D92,$A$234:$C$241,3,0))*(IF($D92=6,Z92,Y92))*((MIN((VLOOKUP($D92,$A$234:$E$241,5,0)),(IF($D92=6,Y92,Z92))))),MIN((VLOOKUP($D92,$A$234:$C$241,3,0)),(W92+X92))*(IF($D92=6,Z92,((MIN((VLOOKUP($D92,$A$234:$E$241,5,0)),Z92)))))))))/IF(AND($D92=2,'ראשי-פרטים כלליים וריכוז הוצאות'!$D$66&lt;&gt;4),1.2,1)</f>
        <v>0</v>
      </c>
      <c r="AC92" s="224"/>
      <c r="AD92" s="225"/>
      <c r="AE92" s="222"/>
      <c r="AF92" s="226"/>
      <c r="AG92" s="187">
        <f t="shared" si="46"/>
        <v>0</v>
      </c>
      <c r="AH92" s="15">
        <f>+(IF(OR($B92=0,$C92=0,$D92=0,$AC$2&gt;$ES$1),0,IF(OR(AC92=0,AE92=0,AF92=0),0,MIN((VLOOKUP($D92,$A$234:$C$241,3,0))*(IF($D92=6,AF92,AE92))*((MIN((VLOOKUP($D92,$A$234:$E$241,5,0)),(IF($D92=6,AE92,AF92))))),MIN((VLOOKUP($D92,$A$234:$C$241,3,0)),(AC92+AD92))*(IF($D92=6,AF92,((MIN((VLOOKUP($D92,$A$234:$E$241,5,0)),AF92)))))))))/IF(AND($D92=2,'ראשי-פרטים כלליים וריכוז הוצאות'!$D$66&lt;&gt;4),1.2,1)</f>
        <v>0</v>
      </c>
      <c r="AI92" s="227"/>
      <c r="AJ92" s="228"/>
      <c r="AK92" s="222"/>
      <c r="AL92" s="226"/>
      <c r="AM92" s="187">
        <f t="shared" si="47"/>
        <v>0</v>
      </c>
      <c r="AN92" s="15">
        <f>+(IF(OR($B92=0,$C92=0,$D92=0,$AI$2&gt;$ES$1),0,IF(OR(AI92=0,AK92=0,AL92=0),0,MIN((VLOOKUP($D92,$A$234:$C$241,3,0))*(IF($D92=6,AL92,AK92))*((MIN((VLOOKUP($D92,$A$234:$E$241,5,0)),(IF($D92=6,AK92,AL92))))),MIN((VLOOKUP($D92,$A$234:$C$241,3,0)),(AI92+AJ92))*(IF($D92=6,AL92,((MIN((VLOOKUP($D92,$A$234:$E$241,5,0)),AL92)))))))))/IF(AND($D92=2,'ראשי-פרטים כלליים וריכוז הוצאות'!$D$66&lt;&gt;4),1.2,1)</f>
        <v>0</v>
      </c>
      <c r="AO92" s="220"/>
      <c r="AP92" s="221"/>
      <c r="AQ92" s="222"/>
      <c r="AR92" s="226"/>
      <c r="AS92" s="187">
        <f t="shared" si="48"/>
        <v>0</v>
      </c>
      <c r="AT92" s="15">
        <f>+(IF(OR($B92=0,$C92=0,$D92=0,$AO$2&gt;$ES$1),0,IF(OR(AO92=0,AQ92=0,AR92=0),0,MIN((VLOOKUP($D92,$A$234:$C$241,3,0))*(IF($D92=6,AR92,AQ92))*((MIN((VLOOKUP($D92,$A$234:$E$241,5,0)),(IF($D92=6,AQ92,AR92))))),MIN((VLOOKUP($D92,$A$234:$C$241,3,0)),(AO92+AP92))*(IF($D92=6,AR92,((MIN((VLOOKUP($D92,$A$234:$E$241,5,0)),AR92)))))))))/IF(AND($D92=2,'ראשי-פרטים כלליים וריכוז הוצאות'!$D$66&lt;&gt;4),1.2,1)</f>
        <v>0</v>
      </c>
      <c r="AU92" s="224"/>
      <c r="AV92" s="225"/>
      <c r="AW92" s="222"/>
      <c r="AX92" s="226"/>
      <c r="AY92" s="187">
        <f t="shared" si="49"/>
        <v>0</v>
      </c>
      <c r="AZ92" s="15">
        <f>+(IF(OR($B92=0,$C92=0,$D92=0,$AU$2&gt;$ES$1),0,IF(OR(AU92=0,AW92=0,AX92=0),0,MIN((VLOOKUP($D92,$A$234:$C$241,3,0))*(IF($D92=6,AX92,AW92))*((MIN((VLOOKUP($D92,$A$234:$E$241,5,0)),(IF($D92=6,AW92,AX92))))),MIN((VLOOKUP($D92,$A$234:$C$241,3,0)),(AU92+AV92))*(IF($D92=6,AX92,((MIN((VLOOKUP($D92,$A$234:$E$241,5,0)),AX92)))))))))/IF(AND($D92=2,'ראשי-פרטים כלליים וריכוז הוצאות'!$D$66&lt;&gt;4),1.2,1)</f>
        <v>0</v>
      </c>
      <c r="BA92" s="227"/>
      <c r="BB92" s="228"/>
      <c r="BC92" s="222"/>
      <c r="BD92" s="226"/>
      <c r="BE92" s="187">
        <f t="shared" si="50"/>
        <v>0</v>
      </c>
      <c r="BF92" s="15">
        <f>+(IF(OR($B92=0,$C92=0,$D92=0,$BA$2&gt;$ES$1),0,IF(OR(BA92=0,BC92=0,BD92=0),0,MIN((VLOOKUP($D92,$A$234:$C$241,3,0))*(IF($D92=6,BD92,BC92))*((MIN((VLOOKUP($D92,$A$234:$E$241,5,0)),(IF($D92=6,BC92,BD92))))),MIN((VLOOKUP($D92,$A$234:$C$241,3,0)),(BA92+BB92))*(IF($D92=6,BD92,((MIN((VLOOKUP($D92,$A$234:$E$241,5,0)),BD92)))))))))/IF(AND($D92=2,'ראשי-פרטים כלליים וריכוז הוצאות'!$D$66&lt;&gt;4),1.2,1)</f>
        <v>0</v>
      </c>
      <c r="BG92" s="227"/>
      <c r="BH92" s="228"/>
      <c r="BI92" s="222"/>
      <c r="BJ92" s="226"/>
      <c r="BK92" s="187">
        <f t="shared" si="51"/>
        <v>0</v>
      </c>
      <c r="BL92" s="15">
        <f>+(IF(OR($B92=0,$C92=0,$D92=0,$BG$2&gt;$ES$1),0,IF(OR(BG92=0,BI92=0,BJ92=0),0,MIN((VLOOKUP($D92,$A$234:$C$241,3,0))*(IF($D92=6,BJ92,BI92))*((MIN((VLOOKUP($D92,$A$234:$E$241,5,0)),(IF($D92=6,BI92,BJ92))))),MIN((VLOOKUP($D92,$A$234:$C$241,3,0)),(BG92+BH92))*(IF($D92=6,BJ92,((MIN((VLOOKUP($D92,$A$234:$E$241,5,0)),BJ92)))))))))/IF(AND($D92=2,'ראשי-פרטים כלליים וריכוז הוצאות'!$D$66&lt;&gt;4),1.2,1)</f>
        <v>0</v>
      </c>
      <c r="BM92" s="227"/>
      <c r="BN92" s="228"/>
      <c r="BO92" s="222"/>
      <c r="BP92" s="226"/>
      <c r="BQ92" s="187">
        <f t="shared" si="52"/>
        <v>0</v>
      </c>
      <c r="BR92" s="15">
        <f>+(IF(OR($B92=0,$C92=0,$D92=0,$BM$2&gt;$ES$1),0,IF(OR(BM92=0,BO92=0,BP92=0),0,MIN((VLOOKUP($D92,$A$234:$C$241,3,0))*(IF($D92=6,BP92,BO92))*((MIN((VLOOKUP($D92,$A$234:$E$241,5,0)),(IF($D92=6,BO92,BP92))))),MIN((VLOOKUP($D92,$A$234:$C$241,3,0)),(BM92+BN92))*(IF($D92=6,BP92,((MIN((VLOOKUP($D92,$A$234:$E$241,5,0)),BP92)))))))))/IF(AND($D92=2,'ראשי-פרטים כלליים וריכוז הוצאות'!$D$66&lt;&gt;4),1.2,1)</f>
        <v>0</v>
      </c>
      <c r="BS92" s="227"/>
      <c r="BT92" s="228"/>
      <c r="BU92" s="222"/>
      <c r="BV92" s="226"/>
      <c r="BW92" s="187">
        <f t="shared" si="53"/>
        <v>0</v>
      </c>
      <c r="BX92" s="15">
        <f>+(IF(OR($B92=0,$C92=0,$D92=0,$BS$2&gt;$ES$1),0,IF(OR(BS92=0,BU92=0,BV92=0),0,MIN((VLOOKUP($D92,$A$234:$C$241,3,0))*(IF($D92=6,BV92,BU92))*((MIN((VLOOKUP($D92,$A$234:$E$241,5,0)),(IF($D92=6,BU92,BV92))))),MIN((VLOOKUP($D92,$A$234:$C$241,3,0)),(BS92+BT92))*(IF($D92=6,BV92,((MIN((VLOOKUP($D92,$A$234:$E$241,5,0)),BV92)))))))))/IF(AND($D92=2,'ראשי-פרטים כלליים וריכוז הוצאות'!$D$66&lt;&gt;4),1.2,1)</f>
        <v>0</v>
      </c>
      <c r="BY92" s="227"/>
      <c r="BZ92" s="228"/>
      <c r="CA92" s="222"/>
      <c r="CB92" s="226"/>
      <c r="CC92" s="187">
        <f t="shared" si="54"/>
        <v>0</v>
      </c>
      <c r="CD92" s="15">
        <f>+(IF(OR($B92=0,$C92=0,$D92=0,$BY$2&gt;$ES$1),0,IF(OR(BY92=0,CA92=0,CB92=0),0,MIN((VLOOKUP($D92,$A$234:$C$241,3,0))*(IF($D92=6,CB92,CA92))*((MIN((VLOOKUP($D92,$A$234:$E$241,5,0)),(IF($D92=6,CA92,CB92))))),MIN((VLOOKUP($D92,$A$234:$C$241,3,0)),(BY92+BZ92))*(IF($D92=6,CB92,((MIN((VLOOKUP($D92,$A$234:$E$241,5,0)),CB92)))))))))/IF(AND($D92=2,'ראשי-פרטים כלליים וריכוז הוצאות'!$D$66&lt;&gt;4),1.2,1)</f>
        <v>0</v>
      </c>
      <c r="CE92" s="227"/>
      <c r="CF92" s="228"/>
      <c r="CG92" s="222"/>
      <c r="CH92" s="226"/>
      <c r="CI92" s="187">
        <f t="shared" si="55"/>
        <v>0</v>
      </c>
      <c r="CJ92" s="15">
        <f>+(IF(OR($B92=0,$C92=0,$D92=0,$CE$2&gt;$ES$1),0,IF(OR(CE92=0,CG92=0,CH92=0),0,MIN((VLOOKUP($D92,$A$234:$C$241,3,0))*(IF($D92=6,CH92,CG92))*((MIN((VLOOKUP($D92,$A$234:$E$241,5,0)),(IF($D92=6,CG92,CH92))))),MIN((VLOOKUP($D92,$A$234:$C$241,3,0)),(CE92+CF92))*(IF($D92=6,CH92,((MIN((VLOOKUP($D92,$A$234:$E$241,5,0)),CH92)))))))))/IF(AND($D92=2,'ראשי-פרטים כלליים וריכוז הוצאות'!$D$66&lt;&gt;4),1.2,1)</f>
        <v>0</v>
      </c>
      <c r="CK92" s="227"/>
      <c r="CL92" s="228"/>
      <c r="CM92" s="222"/>
      <c r="CN92" s="226"/>
      <c r="CO92" s="187">
        <f t="shared" si="56"/>
        <v>0</v>
      </c>
      <c r="CP92" s="15">
        <f>+(IF(OR($B92=0,$C92=0,$D92=0,$CK$2&gt;$ES$1),0,IF(OR(CK92=0,CM92=0,CN92=0),0,MIN((VLOOKUP($D92,$A$234:$C$241,3,0))*(IF($D92=6,CN92,CM92))*((MIN((VLOOKUP($D92,$A$234:$E$241,5,0)),(IF($D92=6,CM92,CN92))))),MIN((VLOOKUP($D92,$A$234:$C$241,3,0)),(CK92+CL92))*(IF($D92=6,CN92,((MIN((VLOOKUP($D92,$A$234:$E$241,5,0)),CN92)))))))))/IF(AND($D92=2,'ראשי-פרטים כלליים וריכוז הוצאות'!$D$66&lt;&gt;4),1.2,1)</f>
        <v>0</v>
      </c>
      <c r="CQ92" s="227"/>
      <c r="CR92" s="228"/>
      <c r="CS92" s="222"/>
      <c r="CT92" s="226"/>
      <c r="CU92" s="187">
        <f t="shared" si="57"/>
        <v>0</v>
      </c>
      <c r="CV92" s="15">
        <f>+(IF(OR($B92=0,$C92=0,$D92=0,$CQ$2&gt;$ES$1),0,IF(OR(CQ92=0,CS92=0,CT92=0),0,MIN((VLOOKUP($D92,$A$234:$C$241,3,0))*(IF($D92=6,CT92,CS92))*((MIN((VLOOKUP($D92,$A$234:$E$241,5,0)),(IF($D92=6,CS92,CT92))))),MIN((VLOOKUP($D92,$A$234:$C$241,3,0)),(CQ92+CR92))*(IF($D92=6,CT92,((MIN((VLOOKUP($D92,$A$234:$E$241,5,0)),CT92)))))))))/IF(AND($D92=2,'ראשי-פרטים כלליים וריכוז הוצאות'!$D$66&lt;&gt;4),1.2,1)</f>
        <v>0</v>
      </c>
      <c r="CW92" s="227"/>
      <c r="CX92" s="228"/>
      <c r="CY92" s="222"/>
      <c r="CZ92" s="226"/>
      <c r="DA92" s="187">
        <f t="shared" si="58"/>
        <v>0</v>
      </c>
      <c r="DB92" s="15">
        <f>+(IF(OR($B92=0,$C92=0,$D92=0,$CW$2&gt;$ES$1),0,IF(OR(CW92=0,CY92=0,CZ92=0),0,MIN((VLOOKUP($D92,$A$234:$C$241,3,0))*(IF($D92=6,CZ92,CY92))*((MIN((VLOOKUP($D92,$A$234:$E$241,5,0)),(IF($D92=6,CY92,CZ92))))),MIN((VLOOKUP($D92,$A$234:$C$241,3,0)),(CW92+CX92))*(IF($D92=6,CZ92,((MIN((VLOOKUP($D92,$A$234:$E$241,5,0)),CZ92)))))))))/IF(AND($D92=2,'ראשי-פרטים כלליים וריכוז הוצאות'!$D$66&lt;&gt;4),1.2,1)</f>
        <v>0</v>
      </c>
      <c r="DC92" s="227"/>
      <c r="DD92" s="228"/>
      <c r="DE92" s="222"/>
      <c r="DF92" s="226"/>
      <c r="DG92" s="187">
        <f t="shared" si="59"/>
        <v>0</v>
      </c>
      <c r="DH92" s="15">
        <f>+(IF(OR($B92=0,$C92=0,$D92=0,$DC$2&gt;$ES$1),0,IF(OR(DC92=0,DE92=0,DF92=0),0,MIN((VLOOKUP($D92,$A$234:$C$241,3,0))*(IF($D92=6,DF92,DE92))*((MIN((VLOOKUP($D92,$A$234:$E$241,5,0)),(IF($D92=6,DE92,DF92))))),MIN((VLOOKUP($D92,$A$234:$C$241,3,0)),(DC92+DD92))*(IF($D92=6,DF92,((MIN((VLOOKUP($D92,$A$234:$E$241,5,0)),DF92)))))))))/IF(AND($D92=2,'ראשי-פרטים כלליים וריכוז הוצאות'!$D$66&lt;&gt;4),1.2,1)</f>
        <v>0</v>
      </c>
      <c r="DI92" s="227"/>
      <c r="DJ92" s="228"/>
      <c r="DK92" s="222"/>
      <c r="DL92" s="226"/>
      <c r="DM92" s="187">
        <f t="shared" si="60"/>
        <v>0</v>
      </c>
      <c r="DN92" s="15">
        <f>+(IF(OR($B92=0,$C92=0,$D92=0,$DC$2&gt;$ES$1),0,IF(OR(DI92=0,DK92=0,DL92=0),0,MIN((VLOOKUP($D92,$A$234:$C$241,3,0))*(IF($D92=6,DL92,DK92))*((MIN((VLOOKUP($D92,$A$234:$E$241,5,0)),(IF($D92=6,DK92,DL92))))),MIN((VLOOKUP($D92,$A$234:$C$241,3,0)),(DI92+DJ92))*(IF($D92=6,DL92,((MIN((VLOOKUP($D92,$A$234:$E$241,5,0)),DL92)))))))))/IF(AND($D92=2,'ראשי-פרטים כלליים וריכוז הוצאות'!$D$66&lt;&gt;4),1.2,1)</f>
        <v>0</v>
      </c>
      <c r="DO92" s="227"/>
      <c r="DP92" s="228"/>
      <c r="DQ92" s="222"/>
      <c r="DR92" s="226"/>
      <c r="DS92" s="187">
        <f t="shared" si="61"/>
        <v>0</v>
      </c>
      <c r="DT92" s="15">
        <f>+(IF(OR($B92=0,$C92=0,$D92=0,$DC$2&gt;$ES$1),0,IF(OR(DO92=0,DQ92=0,DR92=0),0,MIN((VLOOKUP($D92,$A$234:$C$241,3,0))*(IF($D92=6,DR92,DQ92))*((MIN((VLOOKUP($D92,$A$234:$E$241,5,0)),(IF($D92=6,DQ92,DR92))))),MIN((VLOOKUP($D92,$A$234:$C$241,3,0)),(DO92+DP92))*(IF($D92=6,DR92,((MIN((VLOOKUP($D92,$A$234:$E$241,5,0)),DR92)))))))))/IF(AND($D92=2,'ראשי-פרטים כלליים וריכוז הוצאות'!$D$66&lt;&gt;4),1.2,1)</f>
        <v>0</v>
      </c>
      <c r="DU92" s="227"/>
      <c r="DV92" s="228"/>
      <c r="DW92" s="222"/>
      <c r="DX92" s="226"/>
      <c r="DY92" s="187">
        <f t="shared" si="62"/>
        <v>0</v>
      </c>
      <c r="DZ92" s="15">
        <f>+(IF(OR($B92=0,$C92=0,$D92=0,$DC$2&gt;$ES$1),0,IF(OR(DU92=0,DW92=0,DX92=0),0,MIN((VLOOKUP($D92,$A$234:$C$241,3,0))*(IF($D92=6,DX92,DW92))*((MIN((VLOOKUP($D92,$A$234:$E$241,5,0)),(IF($D92=6,DW92,DX92))))),MIN((VLOOKUP($D92,$A$234:$C$241,3,0)),(DU92+DV92))*(IF($D92=6,DX92,((MIN((VLOOKUP($D92,$A$234:$E$241,5,0)),DX92)))))))))/IF(AND($D92=2,'ראשי-פרטים כלליים וריכוז הוצאות'!$D$66&lt;&gt;4),1.2,1)</f>
        <v>0</v>
      </c>
      <c r="EA92" s="227"/>
      <c r="EB92" s="228"/>
      <c r="EC92" s="222"/>
      <c r="ED92" s="226"/>
      <c r="EE92" s="187">
        <f t="shared" si="63"/>
        <v>0</v>
      </c>
      <c r="EF92" s="15">
        <f>+(IF(OR($B92=0,$C92=0,$D92=0,$DC$2&gt;$ES$1),0,IF(OR(EA92=0,EC92=0,ED92=0),0,MIN((VLOOKUP($D92,$A$234:$C$241,3,0))*(IF($D92=6,ED92,EC92))*((MIN((VLOOKUP($D92,$A$234:$E$241,5,0)),(IF($D92=6,EC92,ED92))))),MIN((VLOOKUP($D92,$A$234:$C$241,3,0)),(EA92+EB92))*(IF($D92=6,ED92,((MIN((VLOOKUP($D92,$A$234:$E$241,5,0)),ED92)))))))))/IF(AND($D92=2,'ראשי-פרטים כלליים וריכוז הוצאות'!$D$66&lt;&gt;4),1.2,1)</f>
        <v>0</v>
      </c>
      <c r="EG92" s="227"/>
      <c r="EH92" s="228"/>
      <c r="EI92" s="222"/>
      <c r="EJ92" s="226"/>
      <c r="EK92" s="187">
        <f t="shared" si="64"/>
        <v>0</v>
      </c>
      <c r="EL92" s="15">
        <f>+(IF(OR($B92=0,$C92=0,$D92=0,$DC$2&gt;$ES$1),0,IF(OR(EG92=0,EI92=0,EJ92=0),0,MIN((VLOOKUP($D92,$A$234:$C$241,3,0))*(IF($D92=6,EJ92,EI92))*((MIN((VLOOKUP($D92,$A$234:$E$241,5,0)),(IF($D92=6,EI92,EJ92))))),MIN((VLOOKUP($D92,$A$234:$C$241,3,0)),(EG92+EH92))*(IF($D92=6,EJ92,((MIN((VLOOKUP($D92,$A$234:$E$241,5,0)),EJ92)))))))))/IF(AND($D92=2,'ראשי-פרטים כלליים וריכוז הוצאות'!$D$66&lt;&gt;4),1.2,1)</f>
        <v>0</v>
      </c>
      <c r="EM92" s="227"/>
      <c r="EN92" s="228"/>
      <c r="EO92" s="222"/>
      <c r="EP92" s="226"/>
      <c r="EQ92" s="187">
        <f t="shared" si="65"/>
        <v>0</v>
      </c>
      <c r="ER92" s="15">
        <f>+(IF(OR($B92=0,$C92=0,$D92=0,$DC$2&gt;$ES$1),0,IF(OR(EM92=0,EO92=0,EP92=0),0,MIN((VLOOKUP($D92,$A$234:$C$241,3,0))*(IF($D92=6,EP92,EO92))*((MIN((VLOOKUP($D92,$A$234:$E$241,5,0)),(IF($D92=6,EO92,EP92))))),MIN((VLOOKUP($D92,$A$234:$C$241,3,0)),(EM92+EN92))*(IF($D92=6,EP92,((MIN((VLOOKUP($D92,$A$234:$E$241,5,0)),EP92)))))))))/IF(AND($D92=2,'ראשי-פרטים כלליים וריכוז הוצאות'!$D$66&lt;&gt;4),1.2,1)</f>
        <v>0</v>
      </c>
      <c r="ES92" s="62">
        <f t="shared" si="66"/>
        <v>0</v>
      </c>
      <c r="ET92" s="183">
        <f t="shared" si="67"/>
        <v>9.9999999999999995E-7</v>
      </c>
      <c r="EU92" s="184">
        <f t="shared" si="68"/>
        <v>0</v>
      </c>
      <c r="EV92" s="62">
        <f t="shared" si="69"/>
        <v>0</v>
      </c>
      <c r="EW92" s="62">
        <v>0</v>
      </c>
      <c r="EX92" s="15">
        <f t="shared" si="70"/>
        <v>0</v>
      </c>
      <c r="EY92" s="219"/>
      <c r="EZ92" s="62">
        <f>MIN(EX92+EY92*ET92*ES92/$FA$1/IF(AND($D92=2,'ראשי-פרטים כלליים וריכוז הוצאות'!$D$66&lt;&gt;4),1.2,1),IF($D92&gt;0,VLOOKUP($D92,$A$234:$C$241,3,0)*12*EU92,0))</f>
        <v>0</v>
      </c>
      <c r="FA92" s="229"/>
      <c r="FB92" s="293">
        <f t="shared" si="71"/>
        <v>0</v>
      </c>
      <c r="FC92" s="298"/>
      <c r="FD92" s="133"/>
      <c r="FE92" s="133"/>
      <c r="FF92" s="299"/>
      <c r="FG92" s="299"/>
      <c r="FH92" s="133"/>
      <c r="FI92" s="274">
        <f t="shared" si="75"/>
        <v>0</v>
      </c>
      <c r="FJ92" s="274">
        <f t="shared" si="76"/>
        <v>0</v>
      </c>
      <c r="FK92" s="297" t="str">
        <f t="shared" si="74"/>
        <v/>
      </c>
    </row>
    <row r="93" spans="1:167" s="6" customFormat="1" ht="24" hidden="1" customHeight="1" x14ac:dyDescent="0.2">
      <c r="A93" s="112">
        <v>90</v>
      </c>
      <c r="B93" s="229"/>
      <c r="C93" s="229"/>
      <c r="D93" s="230"/>
      <c r="E93" s="220"/>
      <c r="F93" s="221"/>
      <c r="G93" s="222"/>
      <c r="H93" s="223"/>
      <c r="I93" s="187">
        <f t="shared" si="42"/>
        <v>0</v>
      </c>
      <c r="J93" s="15">
        <f>(IF(OR($B93=0,$C93=0,$D93=0,$E$2&gt;$ES$1),0,IF(OR($E93=0,$G93=0,$H93=0),0,MIN((VLOOKUP($D93,$A$234:$C$241,3,0))*(IF($D93=6,$H93,$G93))*((MIN((VLOOKUP($D93,$A$234:$E$241,5,0)),(IF($D93=6,$G93,$H93))))),MIN((VLOOKUP($D93,$A$234:$C$241,3,0)),($E93+$F93))*(IF($D93=6,$H93,((MIN((VLOOKUP($D93,$A$234:$E$241,5,0)),$H93)))))))))/IF(AND($D93=2,'ראשי-פרטים כלליים וריכוז הוצאות'!$D$66&lt;&gt;4),1.2,1)</f>
        <v>0</v>
      </c>
      <c r="K93" s="224"/>
      <c r="L93" s="225"/>
      <c r="M93" s="222"/>
      <c r="N93" s="226"/>
      <c r="O93" s="187">
        <f t="shared" si="43"/>
        <v>0</v>
      </c>
      <c r="P93" s="15">
        <f>+(IF(OR($B93=0,$C93=0,$D93=0,$K$2&gt;$ES$1),0,IF(OR($K93=0,$M93=0,$N93=0),0,MIN((VLOOKUP($D93,$A$234:$C$241,3,0))*(IF($D93=6,$N93,$M93))*((MIN((VLOOKUP($D93,$A$234:$E$241,5,0)),(IF($D93=6,$M93,$N93))))),MIN((VLOOKUP($D93,$A$234:$C$241,3,0)),($K93+$L93))*(IF($D93=6,$N93,((MIN((VLOOKUP($D93,$A$234:$E$241,5,0)),$N93)))))))))/IF(AND($D93=2,'ראשי-פרטים כלליים וריכוז הוצאות'!$D$66&lt;&gt;4),1.2,1)</f>
        <v>0</v>
      </c>
      <c r="Q93" s="227"/>
      <c r="R93" s="228"/>
      <c r="S93" s="222"/>
      <c r="T93" s="226"/>
      <c r="U93" s="187">
        <f t="shared" si="44"/>
        <v>0</v>
      </c>
      <c r="V93" s="15">
        <f>+(IF(OR($B93=0,$C93=0,$D93=0,$Q$2&gt;$ES$1),0,IF(OR(Q93=0,S93=0,T93=0),0,MIN((VLOOKUP($D93,$A$234:$C$241,3,0))*(IF($D93=6,T93,S93))*((MIN((VLOOKUP($D93,$A$234:$E$241,5,0)),(IF($D93=6,S93,T93))))),MIN((VLOOKUP($D93,$A$234:$C$241,3,0)),(Q93+R93))*(IF($D93=6,T93,((MIN((VLOOKUP($D93,$A$234:$E$241,5,0)),T93)))))))))/IF(AND($D93=2,'ראשי-פרטים כלליים וריכוז הוצאות'!$D$66&lt;&gt;4),1.2,1)</f>
        <v>0</v>
      </c>
      <c r="W93" s="220"/>
      <c r="X93" s="221"/>
      <c r="Y93" s="222"/>
      <c r="Z93" s="226"/>
      <c r="AA93" s="187">
        <f t="shared" si="45"/>
        <v>0</v>
      </c>
      <c r="AB93" s="15">
        <f>+(IF(OR($B93=0,$C93=0,$D93=0,$W$2&gt;$ES$1),0,IF(OR(W93=0,Y93=0,Z93=0),0,MIN((VLOOKUP($D93,$A$234:$C$241,3,0))*(IF($D93=6,Z93,Y93))*((MIN((VLOOKUP($D93,$A$234:$E$241,5,0)),(IF($D93=6,Y93,Z93))))),MIN((VLOOKUP($D93,$A$234:$C$241,3,0)),(W93+X93))*(IF($D93=6,Z93,((MIN((VLOOKUP($D93,$A$234:$E$241,5,0)),Z93)))))))))/IF(AND($D93=2,'ראשי-פרטים כלליים וריכוז הוצאות'!$D$66&lt;&gt;4),1.2,1)</f>
        <v>0</v>
      </c>
      <c r="AC93" s="224"/>
      <c r="AD93" s="225"/>
      <c r="AE93" s="222"/>
      <c r="AF93" s="226"/>
      <c r="AG93" s="187">
        <f t="shared" si="46"/>
        <v>0</v>
      </c>
      <c r="AH93" s="15">
        <f>+(IF(OR($B93=0,$C93=0,$D93=0,$AC$2&gt;$ES$1),0,IF(OR(AC93=0,AE93=0,AF93=0),0,MIN((VLOOKUP($D93,$A$234:$C$241,3,0))*(IF($D93=6,AF93,AE93))*((MIN((VLOOKUP($D93,$A$234:$E$241,5,0)),(IF($D93=6,AE93,AF93))))),MIN((VLOOKUP($D93,$A$234:$C$241,3,0)),(AC93+AD93))*(IF($D93=6,AF93,((MIN((VLOOKUP($D93,$A$234:$E$241,5,0)),AF93)))))))))/IF(AND($D93=2,'ראשי-פרטים כלליים וריכוז הוצאות'!$D$66&lt;&gt;4),1.2,1)</f>
        <v>0</v>
      </c>
      <c r="AI93" s="227"/>
      <c r="AJ93" s="228"/>
      <c r="AK93" s="222"/>
      <c r="AL93" s="226"/>
      <c r="AM93" s="187">
        <f t="shared" si="47"/>
        <v>0</v>
      </c>
      <c r="AN93" s="15">
        <f>+(IF(OR($B93=0,$C93=0,$D93=0,$AI$2&gt;$ES$1),0,IF(OR(AI93=0,AK93=0,AL93=0),0,MIN((VLOOKUP($D93,$A$234:$C$241,3,0))*(IF($D93=6,AL93,AK93))*((MIN((VLOOKUP($D93,$A$234:$E$241,5,0)),(IF($D93=6,AK93,AL93))))),MIN((VLOOKUP($D93,$A$234:$C$241,3,0)),(AI93+AJ93))*(IF($D93=6,AL93,((MIN((VLOOKUP($D93,$A$234:$E$241,5,0)),AL93)))))))))/IF(AND($D93=2,'ראשי-פרטים כלליים וריכוז הוצאות'!$D$66&lt;&gt;4),1.2,1)</f>
        <v>0</v>
      </c>
      <c r="AO93" s="220"/>
      <c r="AP93" s="221"/>
      <c r="AQ93" s="222"/>
      <c r="AR93" s="226"/>
      <c r="AS93" s="187">
        <f t="shared" si="48"/>
        <v>0</v>
      </c>
      <c r="AT93" s="15">
        <f>+(IF(OR($B93=0,$C93=0,$D93=0,$AO$2&gt;$ES$1),0,IF(OR(AO93=0,AQ93=0,AR93=0),0,MIN((VLOOKUP($D93,$A$234:$C$241,3,0))*(IF($D93=6,AR93,AQ93))*((MIN((VLOOKUP($D93,$A$234:$E$241,5,0)),(IF($D93=6,AQ93,AR93))))),MIN((VLOOKUP($D93,$A$234:$C$241,3,0)),(AO93+AP93))*(IF($D93=6,AR93,((MIN((VLOOKUP($D93,$A$234:$E$241,5,0)),AR93)))))))))/IF(AND($D93=2,'ראשי-פרטים כלליים וריכוז הוצאות'!$D$66&lt;&gt;4),1.2,1)</f>
        <v>0</v>
      </c>
      <c r="AU93" s="224"/>
      <c r="AV93" s="225"/>
      <c r="AW93" s="222"/>
      <c r="AX93" s="226"/>
      <c r="AY93" s="187">
        <f t="shared" si="49"/>
        <v>0</v>
      </c>
      <c r="AZ93" s="15">
        <f>+(IF(OR($B93=0,$C93=0,$D93=0,$AU$2&gt;$ES$1),0,IF(OR(AU93=0,AW93=0,AX93=0),0,MIN((VLOOKUP($D93,$A$234:$C$241,3,0))*(IF($D93=6,AX93,AW93))*((MIN((VLOOKUP($D93,$A$234:$E$241,5,0)),(IF($D93=6,AW93,AX93))))),MIN((VLOOKUP($D93,$A$234:$C$241,3,0)),(AU93+AV93))*(IF($D93=6,AX93,((MIN((VLOOKUP($D93,$A$234:$E$241,5,0)),AX93)))))))))/IF(AND($D93=2,'ראשי-פרטים כלליים וריכוז הוצאות'!$D$66&lt;&gt;4),1.2,1)</f>
        <v>0</v>
      </c>
      <c r="BA93" s="227"/>
      <c r="BB93" s="228"/>
      <c r="BC93" s="222"/>
      <c r="BD93" s="226"/>
      <c r="BE93" s="187">
        <f t="shared" si="50"/>
        <v>0</v>
      </c>
      <c r="BF93" s="15">
        <f>+(IF(OR($B93=0,$C93=0,$D93=0,$BA$2&gt;$ES$1),0,IF(OR(BA93=0,BC93=0,BD93=0),0,MIN((VLOOKUP($D93,$A$234:$C$241,3,0))*(IF($D93=6,BD93,BC93))*((MIN((VLOOKUP($D93,$A$234:$E$241,5,0)),(IF($D93=6,BC93,BD93))))),MIN((VLOOKUP($D93,$A$234:$C$241,3,0)),(BA93+BB93))*(IF($D93=6,BD93,((MIN((VLOOKUP($D93,$A$234:$E$241,5,0)),BD93)))))))))/IF(AND($D93=2,'ראשי-פרטים כלליים וריכוז הוצאות'!$D$66&lt;&gt;4),1.2,1)</f>
        <v>0</v>
      </c>
      <c r="BG93" s="227"/>
      <c r="BH93" s="228"/>
      <c r="BI93" s="222"/>
      <c r="BJ93" s="226"/>
      <c r="BK93" s="187">
        <f t="shared" si="51"/>
        <v>0</v>
      </c>
      <c r="BL93" s="15">
        <f>+(IF(OR($B93=0,$C93=0,$D93=0,$BG$2&gt;$ES$1),0,IF(OR(BG93=0,BI93=0,BJ93=0),0,MIN((VLOOKUP($D93,$A$234:$C$241,3,0))*(IF($D93=6,BJ93,BI93))*((MIN((VLOOKUP($D93,$A$234:$E$241,5,0)),(IF($D93=6,BI93,BJ93))))),MIN((VLOOKUP($D93,$A$234:$C$241,3,0)),(BG93+BH93))*(IF($D93=6,BJ93,((MIN((VLOOKUP($D93,$A$234:$E$241,5,0)),BJ93)))))))))/IF(AND($D93=2,'ראשי-פרטים כלליים וריכוז הוצאות'!$D$66&lt;&gt;4),1.2,1)</f>
        <v>0</v>
      </c>
      <c r="BM93" s="227"/>
      <c r="BN93" s="228"/>
      <c r="BO93" s="222"/>
      <c r="BP93" s="226"/>
      <c r="BQ93" s="187">
        <f t="shared" si="52"/>
        <v>0</v>
      </c>
      <c r="BR93" s="15">
        <f>+(IF(OR($B93=0,$C93=0,$D93=0,$BM$2&gt;$ES$1),0,IF(OR(BM93=0,BO93=0,BP93=0),0,MIN((VLOOKUP($D93,$A$234:$C$241,3,0))*(IF($D93=6,BP93,BO93))*((MIN((VLOOKUP($D93,$A$234:$E$241,5,0)),(IF($D93=6,BO93,BP93))))),MIN((VLOOKUP($D93,$A$234:$C$241,3,0)),(BM93+BN93))*(IF($D93=6,BP93,((MIN((VLOOKUP($D93,$A$234:$E$241,5,0)),BP93)))))))))/IF(AND($D93=2,'ראשי-פרטים כלליים וריכוז הוצאות'!$D$66&lt;&gt;4),1.2,1)</f>
        <v>0</v>
      </c>
      <c r="BS93" s="227"/>
      <c r="BT93" s="228"/>
      <c r="BU93" s="222"/>
      <c r="BV93" s="226"/>
      <c r="BW93" s="187">
        <f t="shared" si="53"/>
        <v>0</v>
      </c>
      <c r="BX93" s="15">
        <f>+(IF(OR($B93=0,$C93=0,$D93=0,$BS$2&gt;$ES$1),0,IF(OR(BS93=0,BU93=0,BV93=0),0,MIN((VLOOKUP($D93,$A$234:$C$241,3,0))*(IF($D93=6,BV93,BU93))*((MIN((VLOOKUP($D93,$A$234:$E$241,5,0)),(IF($D93=6,BU93,BV93))))),MIN((VLOOKUP($D93,$A$234:$C$241,3,0)),(BS93+BT93))*(IF($D93=6,BV93,((MIN((VLOOKUP($D93,$A$234:$E$241,5,0)),BV93)))))))))/IF(AND($D93=2,'ראשי-פרטים כלליים וריכוז הוצאות'!$D$66&lt;&gt;4),1.2,1)</f>
        <v>0</v>
      </c>
      <c r="BY93" s="227"/>
      <c r="BZ93" s="228"/>
      <c r="CA93" s="222"/>
      <c r="CB93" s="226"/>
      <c r="CC93" s="187">
        <f t="shared" si="54"/>
        <v>0</v>
      </c>
      <c r="CD93" s="15">
        <f>+(IF(OR($B93=0,$C93=0,$D93=0,$BY$2&gt;$ES$1),0,IF(OR(BY93=0,CA93=0,CB93=0),0,MIN((VLOOKUP($D93,$A$234:$C$241,3,0))*(IF($D93=6,CB93,CA93))*((MIN((VLOOKUP($D93,$A$234:$E$241,5,0)),(IF($D93=6,CA93,CB93))))),MIN((VLOOKUP($D93,$A$234:$C$241,3,0)),(BY93+BZ93))*(IF($D93=6,CB93,((MIN((VLOOKUP($D93,$A$234:$E$241,5,0)),CB93)))))))))/IF(AND($D93=2,'ראשי-פרטים כלליים וריכוז הוצאות'!$D$66&lt;&gt;4),1.2,1)</f>
        <v>0</v>
      </c>
      <c r="CE93" s="227"/>
      <c r="CF93" s="228"/>
      <c r="CG93" s="222"/>
      <c r="CH93" s="226"/>
      <c r="CI93" s="187">
        <f t="shared" si="55"/>
        <v>0</v>
      </c>
      <c r="CJ93" s="15">
        <f>+(IF(OR($B93=0,$C93=0,$D93=0,$CE$2&gt;$ES$1),0,IF(OR(CE93=0,CG93=0,CH93=0),0,MIN((VLOOKUP($D93,$A$234:$C$241,3,0))*(IF($D93=6,CH93,CG93))*((MIN((VLOOKUP($D93,$A$234:$E$241,5,0)),(IF($D93=6,CG93,CH93))))),MIN((VLOOKUP($D93,$A$234:$C$241,3,0)),(CE93+CF93))*(IF($D93=6,CH93,((MIN((VLOOKUP($D93,$A$234:$E$241,5,0)),CH93)))))))))/IF(AND($D93=2,'ראשי-פרטים כלליים וריכוז הוצאות'!$D$66&lt;&gt;4),1.2,1)</f>
        <v>0</v>
      </c>
      <c r="CK93" s="227"/>
      <c r="CL93" s="228"/>
      <c r="CM93" s="222"/>
      <c r="CN93" s="226"/>
      <c r="CO93" s="187">
        <f t="shared" si="56"/>
        <v>0</v>
      </c>
      <c r="CP93" s="15">
        <f>+(IF(OR($B93=0,$C93=0,$D93=0,$CK$2&gt;$ES$1),0,IF(OR(CK93=0,CM93=0,CN93=0),0,MIN((VLOOKUP($D93,$A$234:$C$241,3,0))*(IF($D93=6,CN93,CM93))*((MIN((VLOOKUP($D93,$A$234:$E$241,5,0)),(IF($D93=6,CM93,CN93))))),MIN((VLOOKUP($D93,$A$234:$C$241,3,0)),(CK93+CL93))*(IF($D93=6,CN93,((MIN((VLOOKUP($D93,$A$234:$E$241,5,0)),CN93)))))))))/IF(AND($D93=2,'ראשי-פרטים כלליים וריכוז הוצאות'!$D$66&lt;&gt;4),1.2,1)</f>
        <v>0</v>
      </c>
      <c r="CQ93" s="227"/>
      <c r="CR93" s="228"/>
      <c r="CS93" s="222"/>
      <c r="CT93" s="226"/>
      <c r="CU93" s="187">
        <f t="shared" si="57"/>
        <v>0</v>
      </c>
      <c r="CV93" s="15">
        <f>+(IF(OR($B93=0,$C93=0,$D93=0,$CQ$2&gt;$ES$1),0,IF(OR(CQ93=0,CS93=0,CT93=0),0,MIN((VLOOKUP($D93,$A$234:$C$241,3,0))*(IF($D93=6,CT93,CS93))*((MIN((VLOOKUP($D93,$A$234:$E$241,5,0)),(IF($D93=6,CS93,CT93))))),MIN((VLOOKUP($D93,$A$234:$C$241,3,0)),(CQ93+CR93))*(IF($D93=6,CT93,((MIN((VLOOKUP($D93,$A$234:$E$241,5,0)),CT93)))))))))/IF(AND($D93=2,'ראשי-פרטים כלליים וריכוז הוצאות'!$D$66&lt;&gt;4),1.2,1)</f>
        <v>0</v>
      </c>
      <c r="CW93" s="227"/>
      <c r="CX93" s="228"/>
      <c r="CY93" s="222"/>
      <c r="CZ93" s="226"/>
      <c r="DA93" s="187">
        <f t="shared" si="58"/>
        <v>0</v>
      </c>
      <c r="DB93" s="15">
        <f>+(IF(OR($B93=0,$C93=0,$D93=0,$CW$2&gt;$ES$1),0,IF(OR(CW93=0,CY93=0,CZ93=0),0,MIN((VLOOKUP($D93,$A$234:$C$241,3,0))*(IF($D93=6,CZ93,CY93))*((MIN((VLOOKUP($D93,$A$234:$E$241,5,0)),(IF($D93=6,CY93,CZ93))))),MIN((VLOOKUP($D93,$A$234:$C$241,3,0)),(CW93+CX93))*(IF($D93=6,CZ93,((MIN((VLOOKUP($D93,$A$234:$E$241,5,0)),CZ93)))))))))/IF(AND($D93=2,'ראשי-פרטים כלליים וריכוז הוצאות'!$D$66&lt;&gt;4),1.2,1)</f>
        <v>0</v>
      </c>
      <c r="DC93" s="227"/>
      <c r="DD93" s="228"/>
      <c r="DE93" s="222"/>
      <c r="DF93" s="226"/>
      <c r="DG93" s="187">
        <f t="shared" si="59"/>
        <v>0</v>
      </c>
      <c r="DH93" s="15">
        <f>+(IF(OR($B93=0,$C93=0,$D93=0,$DC$2&gt;$ES$1),0,IF(OR(DC93=0,DE93=0,DF93=0),0,MIN((VLOOKUP($D93,$A$234:$C$241,3,0))*(IF($D93=6,DF93,DE93))*((MIN((VLOOKUP($D93,$A$234:$E$241,5,0)),(IF($D93=6,DE93,DF93))))),MIN((VLOOKUP($D93,$A$234:$C$241,3,0)),(DC93+DD93))*(IF($D93=6,DF93,((MIN((VLOOKUP($D93,$A$234:$E$241,5,0)),DF93)))))))))/IF(AND($D93=2,'ראשי-פרטים כלליים וריכוז הוצאות'!$D$66&lt;&gt;4),1.2,1)</f>
        <v>0</v>
      </c>
      <c r="DI93" s="227"/>
      <c r="DJ93" s="228"/>
      <c r="DK93" s="222"/>
      <c r="DL93" s="226"/>
      <c r="DM93" s="187">
        <f t="shared" si="60"/>
        <v>0</v>
      </c>
      <c r="DN93" s="15">
        <f>+(IF(OR($B93=0,$C93=0,$D93=0,$DC$2&gt;$ES$1),0,IF(OR(DI93=0,DK93=0,DL93=0),0,MIN((VLOOKUP($D93,$A$234:$C$241,3,0))*(IF($D93=6,DL93,DK93))*((MIN((VLOOKUP($D93,$A$234:$E$241,5,0)),(IF($D93=6,DK93,DL93))))),MIN((VLOOKUP($D93,$A$234:$C$241,3,0)),(DI93+DJ93))*(IF($D93=6,DL93,((MIN((VLOOKUP($D93,$A$234:$E$241,5,0)),DL93)))))))))/IF(AND($D93=2,'ראשי-פרטים כלליים וריכוז הוצאות'!$D$66&lt;&gt;4),1.2,1)</f>
        <v>0</v>
      </c>
      <c r="DO93" s="227"/>
      <c r="DP93" s="228"/>
      <c r="DQ93" s="222"/>
      <c r="DR93" s="226"/>
      <c r="DS93" s="187">
        <f t="shared" si="61"/>
        <v>0</v>
      </c>
      <c r="DT93" s="15">
        <f>+(IF(OR($B93=0,$C93=0,$D93=0,$DC$2&gt;$ES$1),0,IF(OR(DO93=0,DQ93=0,DR93=0),0,MIN((VLOOKUP($D93,$A$234:$C$241,3,0))*(IF($D93=6,DR93,DQ93))*((MIN((VLOOKUP($D93,$A$234:$E$241,5,0)),(IF($D93=6,DQ93,DR93))))),MIN((VLOOKUP($D93,$A$234:$C$241,3,0)),(DO93+DP93))*(IF($D93=6,DR93,((MIN((VLOOKUP($D93,$A$234:$E$241,5,0)),DR93)))))))))/IF(AND($D93=2,'ראשי-פרטים כלליים וריכוז הוצאות'!$D$66&lt;&gt;4),1.2,1)</f>
        <v>0</v>
      </c>
      <c r="DU93" s="227"/>
      <c r="DV93" s="228"/>
      <c r="DW93" s="222"/>
      <c r="DX93" s="226"/>
      <c r="DY93" s="187">
        <f t="shared" si="62"/>
        <v>0</v>
      </c>
      <c r="DZ93" s="15">
        <f>+(IF(OR($B93=0,$C93=0,$D93=0,$DC$2&gt;$ES$1),0,IF(OR(DU93=0,DW93=0,DX93=0),0,MIN((VLOOKUP($D93,$A$234:$C$241,3,0))*(IF($D93=6,DX93,DW93))*((MIN((VLOOKUP($D93,$A$234:$E$241,5,0)),(IF($D93=6,DW93,DX93))))),MIN((VLOOKUP($D93,$A$234:$C$241,3,0)),(DU93+DV93))*(IF($D93=6,DX93,((MIN((VLOOKUP($D93,$A$234:$E$241,5,0)),DX93)))))))))/IF(AND($D93=2,'ראשי-פרטים כלליים וריכוז הוצאות'!$D$66&lt;&gt;4),1.2,1)</f>
        <v>0</v>
      </c>
      <c r="EA93" s="227"/>
      <c r="EB93" s="228"/>
      <c r="EC93" s="222"/>
      <c r="ED93" s="226"/>
      <c r="EE93" s="187">
        <f t="shared" si="63"/>
        <v>0</v>
      </c>
      <c r="EF93" s="15">
        <f>+(IF(OR($B93=0,$C93=0,$D93=0,$DC$2&gt;$ES$1),0,IF(OR(EA93=0,EC93=0,ED93=0),0,MIN((VLOOKUP($D93,$A$234:$C$241,3,0))*(IF($D93=6,ED93,EC93))*((MIN((VLOOKUP($D93,$A$234:$E$241,5,0)),(IF($D93=6,EC93,ED93))))),MIN((VLOOKUP($D93,$A$234:$C$241,3,0)),(EA93+EB93))*(IF($D93=6,ED93,((MIN((VLOOKUP($D93,$A$234:$E$241,5,0)),ED93)))))))))/IF(AND($D93=2,'ראשי-פרטים כלליים וריכוז הוצאות'!$D$66&lt;&gt;4),1.2,1)</f>
        <v>0</v>
      </c>
      <c r="EG93" s="227"/>
      <c r="EH93" s="228"/>
      <c r="EI93" s="222"/>
      <c r="EJ93" s="226"/>
      <c r="EK93" s="187">
        <f t="shared" si="64"/>
        <v>0</v>
      </c>
      <c r="EL93" s="15">
        <f>+(IF(OR($B93=0,$C93=0,$D93=0,$DC$2&gt;$ES$1),0,IF(OR(EG93=0,EI93=0,EJ93=0),0,MIN((VLOOKUP($D93,$A$234:$C$241,3,0))*(IF($D93=6,EJ93,EI93))*((MIN((VLOOKUP($D93,$A$234:$E$241,5,0)),(IF($D93=6,EI93,EJ93))))),MIN((VLOOKUP($D93,$A$234:$C$241,3,0)),(EG93+EH93))*(IF($D93=6,EJ93,((MIN((VLOOKUP($D93,$A$234:$E$241,5,0)),EJ93)))))))))/IF(AND($D93=2,'ראשי-פרטים כלליים וריכוז הוצאות'!$D$66&lt;&gt;4),1.2,1)</f>
        <v>0</v>
      </c>
      <c r="EM93" s="227"/>
      <c r="EN93" s="228"/>
      <c r="EO93" s="222"/>
      <c r="EP93" s="226"/>
      <c r="EQ93" s="187">
        <f t="shared" si="65"/>
        <v>0</v>
      </c>
      <c r="ER93" s="15">
        <f>+(IF(OR($B93=0,$C93=0,$D93=0,$DC$2&gt;$ES$1),0,IF(OR(EM93=0,EO93=0,EP93=0),0,MIN((VLOOKUP($D93,$A$234:$C$241,3,0))*(IF($D93=6,EP93,EO93))*((MIN((VLOOKUP($D93,$A$234:$E$241,5,0)),(IF($D93=6,EO93,EP93))))),MIN((VLOOKUP($D93,$A$234:$C$241,3,0)),(EM93+EN93))*(IF($D93=6,EP93,((MIN((VLOOKUP($D93,$A$234:$E$241,5,0)),EP93)))))))))/IF(AND($D93=2,'ראשי-פרטים כלליים וריכוז הוצאות'!$D$66&lt;&gt;4),1.2,1)</f>
        <v>0</v>
      </c>
      <c r="ES93" s="62">
        <f t="shared" si="66"/>
        <v>0</v>
      </c>
      <c r="ET93" s="183">
        <f t="shared" si="67"/>
        <v>9.9999999999999995E-7</v>
      </c>
      <c r="EU93" s="184">
        <f t="shared" si="68"/>
        <v>0</v>
      </c>
      <c r="EV93" s="62">
        <f t="shared" si="69"/>
        <v>0</v>
      </c>
      <c r="EW93" s="62">
        <v>0</v>
      </c>
      <c r="EX93" s="15">
        <f t="shared" si="70"/>
        <v>0</v>
      </c>
      <c r="EY93" s="219"/>
      <c r="EZ93" s="62">
        <f>MIN(EX93+EY93*ET93*ES93/$FA$1/IF(AND($D93=2,'ראשי-פרטים כלליים וריכוז הוצאות'!$D$66&lt;&gt;4),1.2,1),IF($D93&gt;0,VLOOKUP($D93,$A$234:$C$241,3,0)*12*EU93,0))</f>
        <v>0</v>
      </c>
      <c r="FA93" s="229"/>
      <c r="FB93" s="293">
        <f t="shared" si="71"/>
        <v>0</v>
      </c>
      <c r="FC93" s="298"/>
      <c r="FD93" s="133"/>
      <c r="FE93" s="133"/>
      <c r="FF93" s="299"/>
      <c r="FG93" s="299"/>
      <c r="FH93" s="133"/>
      <c r="FI93" s="274">
        <f t="shared" si="75"/>
        <v>0</v>
      </c>
      <c r="FJ93" s="274">
        <f t="shared" si="76"/>
        <v>0</v>
      </c>
      <c r="FK93" s="297" t="str">
        <f t="shared" si="74"/>
        <v/>
      </c>
    </row>
    <row r="94" spans="1:167" s="6" customFormat="1" ht="24" hidden="1" customHeight="1" x14ac:dyDescent="0.2">
      <c r="A94" s="112">
        <v>91</v>
      </c>
      <c r="B94" s="229"/>
      <c r="C94" s="229"/>
      <c r="D94" s="230"/>
      <c r="E94" s="220"/>
      <c r="F94" s="221"/>
      <c r="G94" s="222"/>
      <c r="H94" s="223"/>
      <c r="I94" s="187">
        <f t="shared" si="42"/>
        <v>0</v>
      </c>
      <c r="J94" s="15">
        <f>(IF(OR($B94=0,$C94=0,$D94=0,$E$2&gt;$ES$1),0,IF(OR($E94=0,$G94=0,$H94=0),0,MIN((VLOOKUP($D94,$A$234:$C$241,3,0))*(IF($D94=6,$H94,$G94))*((MIN((VLOOKUP($D94,$A$234:$E$241,5,0)),(IF($D94=6,$G94,$H94))))),MIN((VLOOKUP($D94,$A$234:$C$241,3,0)),($E94+$F94))*(IF($D94=6,$H94,((MIN((VLOOKUP($D94,$A$234:$E$241,5,0)),$H94)))))))))/IF(AND($D94=2,'ראשי-פרטים כלליים וריכוז הוצאות'!$D$66&lt;&gt;4),1.2,1)</f>
        <v>0</v>
      </c>
      <c r="K94" s="224"/>
      <c r="L94" s="225"/>
      <c r="M94" s="222"/>
      <c r="N94" s="226"/>
      <c r="O94" s="187">
        <f t="shared" si="43"/>
        <v>0</v>
      </c>
      <c r="P94" s="15">
        <f>+(IF(OR($B94=0,$C94=0,$D94=0,$K$2&gt;$ES$1),0,IF(OR($K94=0,$M94=0,$N94=0),0,MIN((VLOOKUP($D94,$A$234:$C$241,3,0))*(IF($D94=6,$N94,$M94))*((MIN((VLOOKUP($D94,$A$234:$E$241,5,0)),(IF($D94=6,$M94,$N94))))),MIN((VLOOKUP($D94,$A$234:$C$241,3,0)),($K94+$L94))*(IF($D94=6,$N94,((MIN((VLOOKUP($D94,$A$234:$E$241,5,0)),$N94)))))))))/IF(AND($D94=2,'ראשי-פרטים כלליים וריכוז הוצאות'!$D$66&lt;&gt;4),1.2,1)</f>
        <v>0</v>
      </c>
      <c r="Q94" s="227"/>
      <c r="R94" s="228"/>
      <c r="S94" s="222"/>
      <c r="T94" s="226"/>
      <c r="U94" s="187">
        <f t="shared" si="44"/>
        <v>0</v>
      </c>
      <c r="V94" s="15">
        <f>+(IF(OR($B94=0,$C94=0,$D94=0,$Q$2&gt;$ES$1),0,IF(OR(Q94=0,S94=0,T94=0),0,MIN((VLOOKUP($D94,$A$234:$C$241,3,0))*(IF($D94=6,T94,S94))*((MIN((VLOOKUP($D94,$A$234:$E$241,5,0)),(IF($D94=6,S94,T94))))),MIN((VLOOKUP($D94,$A$234:$C$241,3,0)),(Q94+R94))*(IF($D94=6,T94,((MIN((VLOOKUP($D94,$A$234:$E$241,5,0)),T94)))))))))/IF(AND($D94=2,'ראשי-פרטים כלליים וריכוז הוצאות'!$D$66&lt;&gt;4),1.2,1)</f>
        <v>0</v>
      </c>
      <c r="W94" s="220"/>
      <c r="X94" s="221"/>
      <c r="Y94" s="222"/>
      <c r="Z94" s="226"/>
      <c r="AA94" s="187">
        <f t="shared" si="45"/>
        <v>0</v>
      </c>
      <c r="AB94" s="15">
        <f>+(IF(OR($B94=0,$C94=0,$D94=0,$W$2&gt;$ES$1),0,IF(OR(W94=0,Y94=0,Z94=0),0,MIN((VLOOKUP($D94,$A$234:$C$241,3,0))*(IF($D94=6,Z94,Y94))*((MIN((VLOOKUP($D94,$A$234:$E$241,5,0)),(IF($D94=6,Y94,Z94))))),MIN((VLOOKUP($D94,$A$234:$C$241,3,0)),(W94+X94))*(IF($D94=6,Z94,((MIN((VLOOKUP($D94,$A$234:$E$241,5,0)),Z94)))))))))/IF(AND($D94=2,'ראשי-פרטים כלליים וריכוז הוצאות'!$D$66&lt;&gt;4),1.2,1)</f>
        <v>0</v>
      </c>
      <c r="AC94" s="224"/>
      <c r="AD94" s="225"/>
      <c r="AE94" s="222"/>
      <c r="AF94" s="226"/>
      <c r="AG94" s="187">
        <f t="shared" si="46"/>
        <v>0</v>
      </c>
      <c r="AH94" s="15">
        <f>+(IF(OR($B94=0,$C94=0,$D94=0,$AC$2&gt;$ES$1),0,IF(OR(AC94=0,AE94=0,AF94=0),0,MIN((VLOOKUP($D94,$A$234:$C$241,3,0))*(IF($D94=6,AF94,AE94))*((MIN((VLOOKUP($D94,$A$234:$E$241,5,0)),(IF($D94=6,AE94,AF94))))),MIN((VLOOKUP($D94,$A$234:$C$241,3,0)),(AC94+AD94))*(IF($D94=6,AF94,((MIN((VLOOKUP($D94,$A$234:$E$241,5,0)),AF94)))))))))/IF(AND($D94=2,'ראשי-פרטים כלליים וריכוז הוצאות'!$D$66&lt;&gt;4),1.2,1)</f>
        <v>0</v>
      </c>
      <c r="AI94" s="227"/>
      <c r="AJ94" s="228"/>
      <c r="AK94" s="222"/>
      <c r="AL94" s="226"/>
      <c r="AM94" s="187">
        <f t="shared" si="47"/>
        <v>0</v>
      </c>
      <c r="AN94" s="15">
        <f>+(IF(OR($B94=0,$C94=0,$D94=0,$AI$2&gt;$ES$1),0,IF(OR(AI94=0,AK94=0,AL94=0),0,MIN((VLOOKUP($D94,$A$234:$C$241,3,0))*(IF($D94=6,AL94,AK94))*((MIN((VLOOKUP($D94,$A$234:$E$241,5,0)),(IF($D94=6,AK94,AL94))))),MIN((VLOOKUP($D94,$A$234:$C$241,3,0)),(AI94+AJ94))*(IF($D94=6,AL94,((MIN((VLOOKUP($D94,$A$234:$E$241,5,0)),AL94)))))))))/IF(AND($D94=2,'ראשי-פרטים כלליים וריכוז הוצאות'!$D$66&lt;&gt;4),1.2,1)</f>
        <v>0</v>
      </c>
      <c r="AO94" s="220"/>
      <c r="AP94" s="221"/>
      <c r="AQ94" s="222"/>
      <c r="AR94" s="226"/>
      <c r="AS94" s="187">
        <f t="shared" si="48"/>
        <v>0</v>
      </c>
      <c r="AT94" s="15">
        <f>+(IF(OR($B94=0,$C94=0,$D94=0,$AO$2&gt;$ES$1),0,IF(OR(AO94=0,AQ94=0,AR94=0),0,MIN((VLOOKUP($D94,$A$234:$C$241,3,0))*(IF($D94=6,AR94,AQ94))*((MIN((VLOOKUP($D94,$A$234:$E$241,5,0)),(IF($D94=6,AQ94,AR94))))),MIN((VLOOKUP($D94,$A$234:$C$241,3,0)),(AO94+AP94))*(IF($D94=6,AR94,((MIN((VLOOKUP($D94,$A$234:$E$241,5,0)),AR94)))))))))/IF(AND($D94=2,'ראשי-פרטים כלליים וריכוז הוצאות'!$D$66&lt;&gt;4),1.2,1)</f>
        <v>0</v>
      </c>
      <c r="AU94" s="224"/>
      <c r="AV94" s="225"/>
      <c r="AW94" s="222"/>
      <c r="AX94" s="226"/>
      <c r="AY94" s="187">
        <f t="shared" si="49"/>
        <v>0</v>
      </c>
      <c r="AZ94" s="15">
        <f>+(IF(OR($B94=0,$C94=0,$D94=0,$AU$2&gt;$ES$1),0,IF(OR(AU94=0,AW94=0,AX94=0),0,MIN((VLOOKUP($D94,$A$234:$C$241,3,0))*(IF($D94=6,AX94,AW94))*((MIN((VLOOKUP($D94,$A$234:$E$241,5,0)),(IF($D94=6,AW94,AX94))))),MIN((VLOOKUP($D94,$A$234:$C$241,3,0)),(AU94+AV94))*(IF($D94=6,AX94,((MIN((VLOOKUP($D94,$A$234:$E$241,5,0)),AX94)))))))))/IF(AND($D94=2,'ראשי-פרטים כלליים וריכוז הוצאות'!$D$66&lt;&gt;4),1.2,1)</f>
        <v>0</v>
      </c>
      <c r="BA94" s="227"/>
      <c r="BB94" s="228"/>
      <c r="BC94" s="222"/>
      <c r="BD94" s="226"/>
      <c r="BE94" s="187">
        <f t="shared" si="50"/>
        <v>0</v>
      </c>
      <c r="BF94" s="15">
        <f>+(IF(OR($B94=0,$C94=0,$D94=0,$BA$2&gt;$ES$1),0,IF(OR(BA94=0,BC94=0,BD94=0),0,MIN((VLOOKUP($D94,$A$234:$C$241,3,0))*(IF($D94=6,BD94,BC94))*((MIN((VLOOKUP($D94,$A$234:$E$241,5,0)),(IF($D94=6,BC94,BD94))))),MIN((VLOOKUP($D94,$A$234:$C$241,3,0)),(BA94+BB94))*(IF($D94=6,BD94,((MIN((VLOOKUP($D94,$A$234:$E$241,5,0)),BD94)))))))))/IF(AND($D94=2,'ראשי-פרטים כלליים וריכוז הוצאות'!$D$66&lt;&gt;4),1.2,1)</f>
        <v>0</v>
      </c>
      <c r="BG94" s="227"/>
      <c r="BH94" s="228"/>
      <c r="BI94" s="222"/>
      <c r="BJ94" s="226"/>
      <c r="BK94" s="187">
        <f t="shared" si="51"/>
        <v>0</v>
      </c>
      <c r="BL94" s="15">
        <f>+(IF(OR($B94=0,$C94=0,$D94=0,$BG$2&gt;$ES$1),0,IF(OR(BG94=0,BI94=0,BJ94=0),0,MIN((VLOOKUP($D94,$A$234:$C$241,3,0))*(IF($D94=6,BJ94,BI94))*((MIN((VLOOKUP($D94,$A$234:$E$241,5,0)),(IF($D94=6,BI94,BJ94))))),MIN((VLOOKUP($D94,$A$234:$C$241,3,0)),(BG94+BH94))*(IF($D94=6,BJ94,((MIN((VLOOKUP($D94,$A$234:$E$241,5,0)),BJ94)))))))))/IF(AND($D94=2,'ראשי-פרטים כלליים וריכוז הוצאות'!$D$66&lt;&gt;4),1.2,1)</f>
        <v>0</v>
      </c>
      <c r="BM94" s="227"/>
      <c r="BN94" s="228"/>
      <c r="BO94" s="222"/>
      <c r="BP94" s="226"/>
      <c r="BQ94" s="187">
        <f t="shared" si="52"/>
        <v>0</v>
      </c>
      <c r="BR94" s="15">
        <f>+(IF(OR($B94=0,$C94=0,$D94=0,$BM$2&gt;$ES$1),0,IF(OR(BM94=0,BO94=0,BP94=0),0,MIN((VLOOKUP($D94,$A$234:$C$241,3,0))*(IF($D94=6,BP94,BO94))*((MIN((VLOOKUP($D94,$A$234:$E$241,5,0)),(IF($D94=6,BO94,BP94))))),MIN((VLOOKUP($D94,$A$234:$C$241,3,0)),(BM94+BN94))*(IF($D94=6,BP94,((MIN((VLOOKUP($D94,$A$234:$E$241,5,0)),BP94)))))))))/IF(AND($D94=2,'ראשי-פרטים כלליים וריכוז הוצאות'!$D$66&lt;&gt;4),1.2,1)</f>
        <v>0</v>
      </c>
      <c r="BS94" s="227"/>
      <c r="BT94" s="228"/>
      <c r="BU94" s="222"/>
      <c r="BV94" s="226"/>
      <c r="BW94" s="187">
        <f t="shared" si="53"/>
        <v>0</v>
      </c>
      <c r="BX94" s="15">
        <f>+(IF(OR($B94=0,$C94=0,$D94=0,$BS$2&gt;$ES$1),0,IF(OR(BS94=0,BU94=0,BV94=0),0,MIN((VLOOKUP($D94,$A$234:$C$241,3,0))*(IF($D94=6,BV94,BU94))*((MIN((VLOOKUP($D94,$A$234:$E$241,5,0)),(IF($D94=6,BU94,BV94))))),MIN((VLOOKUP($D94,$A$234:$C$241,3,0)),(BS94+BT94))*(IF($D94=6,BV94,((MIN((VLOOKUP($D94,$A$234:$E$241,5,0)),BV94)))))))))/IF(AND($D94=2,'ראשי-פרטים כלליים וריכוז הוצאות'!$D$66&lt;&gt;4),1.2,1)</f>
        <v>0</v>
      </c>
      <c r="BY94" s="227"/>
      <c r="BZ94" s="228"/>
      <c r="CA94" s="222"/>
      <c r="CB94" s="226"/>
      <c r="CC94" s="187">
        <f t="shared" si="54"/>
        <v>0</v>
      </c>
      <c r="CD94" s="15">
        <f>+(IF(OR($B94=0,$C94=0,$D94=0,$BY$2&gt;$ES$1),0,IF(OR(BY94=0,CA94=0,CB94=0),0,MIN((VLOOKUP($D94,$A$234:$C$241,3,0))*(IF($D94=6,CB94,CA94))*((MIN((VLOOKUP($D94,$A$234:$E$241,5,0)),(IF($D94=6,CA94,CB94))))),MIN((VLOOKUP($D94,$A$234:$C$241,3,0)),(BY94+BZ94))*(IF($D94=6,CB94,((MIN((VLOOKUP($D94,$A$234:$E$241,5,0)),CB94)))))))))/IF(AND($D94=2,'ראשי-פרטים כלליים וריכוז הוצאות'!$D$66&lt;&gt;4),1.2,1)</f>
        <v>0</v>
      </c>
      <c r="CE94" s="227"/>
      <c r="CF94" s="228"/>
      <c r="CG94" s="222"/>
      <c r="CH94" s="226"/>
      <c r="CI94" s="187">
        <f t="shared" si="55"/>
        <v>0</v>
      </c>
      <c r="CJ94" s="15">
        <f>+(IF(OR($B94=0,$C94=0,$D94=0,$CE$2&gt;$ES$1),0,IF(OR(CE94=0,CG94=0,CH94=0),0,MIN((VLOOKUP($D94,$A$234:$C$241,3,0))*(IF($D94=6,CH94,CG94))*((MIN((VLOOKUP($D94,$A$234:$E$241,5,0)),(IF($D94=6,CG94,CH94))))),MIN((VLOOKUP($D94,$A$234:$C$241,3,0)),(CE94+CF94))*(IF($D94=6,CH94,((MIN((VLOOKUP($D94,$A$234:$E$241,5,0)),CH94)))))))))/IF(AND($D94=2,'ראשי-פרטים כלליים וריכוז הוצאות'!$D$66&lt;&gt;4),1.2,1)</f>
        <v>0</v>
      </c>
      <c r="CK94" s="227"/>
      <c r="CL94" s="228"/>
      <c r="CM94" s="222"/>
      <c r="CN94" s="226"/>
      <c r="CO94" s="187">
        <f t="shared" si="56"/>
        <v>0</v>
      </c>
      <c r="CP94" s="15">
        <f>+(IF(OR($B94=0,$C94=0,$D94=0,$CK$2&gt;$ES$1),0,IF(OR(CK94=0,CM94=0,CN94=0),0,MIN((VLOOKUP($D94,$A$234:$C$241,3,0))*(IF($D94=6,CN94,CM94))*((MIN((VLOOKUP($D94,$A$234:$E$241,5,0)),(IF($D94=6,CM94,CN94))))),MIN((VLOOKUP($D94,$A$234:$C$241,3,0)),(CK94+CL94))*(IF($D94=6,CN94,((MIN((VLOOKUP($D94,$A$234:$E$241,5,0)),CN94)))))))))/IF(AND($D94=2,'ראשי-פרטים כלליים וריכוז הוצאות'!$D$66&lt;&gt;4),1.2,1)</f>
        <v>0</v>
      </c>
      <c r="CQ94" s="227"/>
      <c r="CR94" s="228"/>
      <c r="CS94" s="222"/>
      <c r="CT94" s="226"/>
      <c r="CU94" s="187">
        <f t="shared" si="57"/>
        <v>0</v>
      </c>
      <c r="CV94" s="15">
        <f>+(IF(OR($B94=0,$C94=0,$D94=0,$CQ$2&gt;$ES$1),0,IF(OR(CQ94=0,CS94=0,CT94=0),0,MIN((VLOOKUP($D94,$A$234:$C$241,3,0))*(IF($D94=6,CT94,CS94))*((MIN((VLOOKUP($D94,$A$234:$E$241,5,0)),(IF($D94=6,CS94,CT94))))),MIN((VLOOKUP($D94,$A$234:$C$241,3,0)),(CQ94+CR94))*(IF($D94=6,CT94,((MIN((VLOOKUP($D94,$A$234:$E$241,5,0)),CT94)))))))))/IF(AND($D94=2,'ראשי-פרטים כלליים וריכוז הוצאות'!$D$66&lt;&gt;4),1.2,1)</f>
        <v>0</v>
      </c>
      <c r="CW94" s="227"/>
      <c r="CX94" s="228"/>
      <c r="CY94" s="222"/>
      <c r="CZ94" s="226"/>
      <c r="DA94" s="187">
        <f t="shared" si="58"/>
        <v>0</v>
      </c>
      <c r="DB94" s="15">
        <f>+(IF(OR($B94=0,$C94=0,$D94=0,$CW$2&gt;$ES$1),0,IF(OR(CW94=0,CY94=0,CZ94=0),0,MIN((VLOOKUP($D94,$A$234:$C$241,3,0))*(IF($D94=6,CZ94,CY94))*((MIN((VLOOKUP($D94,$A$234:$E$241,5,0)),(IF($D94=6,CY94,CZ94))))),MIN((VLOOKUP($D94,$A$234:$C$241,3,0)),(CW94+CX94))*(IF($D94=6,CZ94,((MIN((VLOOKUP($D94,$A$234:$E$241,5,0)),CZ94)))))))))/IF(AND($D94=2,'ראשי-פרטים כלליים וריכוז הוצאות'!$D$66&lt;&gt;4),1.2,1)</f>
        <v>0</v>
      </c>
      <c r="DC94" s="227"/>
      <c r="DD94" s="228"/>
      <c r="DE94" s="222"/>
      <c r="DF94" s="226"/>
      <c r="DG94" s="187">
        <f t="shared" si="59"/>
        <v>0</v>
      </c>
      <c r="DH94" s="15">
        <f>+(IF(OR($B94=0,$C94=0,$D94=0,$DC$2&gt;$ES$1),0,IF(OR(DC94=0,DE94=0,DF94=0),0,MIN((VLOOKUP($D94,$A$234:$C$241,3,0))*(IF($D94=6,DF94,DE94))*((MIN((VLOOKUP($D94,$A$234:$E$241,5,0)),(IF($D94=6,DE94,DF94))))),MIN((VLOOKUP($D94,$A$234:$C$241,3,0)),(DC94+DD94))*(IF($D94=6,DF94,((MIN((VLOOKUP($D94,$A$234:$E$241,5,0)),DF94)))))))))/IF(AND($D94=2,'ראשי-פרטים כלליים וריכוז הוצאות'!$D$66&lt;&gt;4),1.2,1)</f>
        <v>0</v>
      </c>
      <c r="DI94" s="227"/>
      <c r="DJ94" s="228"/>
      <c r="DK94" s="222"/>
      <c r="DL94" s="226"/>
      <c r="DM94" s="187">
        <f t="shared" si="60"/>
        <v>0</v>
      </c>
      <c r="DN94" s="15">
        <f>+(IF(OR($B94=0,$C94=0,$D94=0,$DC$2&gt;$ES$1),0,IF(OR(DI94=0,DK94=0,DL94=0),0,MIN((VLOOKUP($D94,$A$234:$C$241,3,0))*(IF($D94=6,DL94,DK94))*((MIN((VLOOKUP($D94,$A$234:$E$241,5,0)),(IF($D94=6,DK94,DL94))))),MIN((VLOOKUP($D94,$A$234:$C$241,3,0)),(DI94+DJ94))*(IF($D94=6,DL94,((MIN((VLOOKUP($D94,$A$234:$E$241,5,0)),DL94)))))))))/IF(AND($D94=2,'ראשי-פרטים כלליים וריכוז הוצאות'!$D$66&lt;&gt;4),1.2,1)</f>
        <v>0</v>
      </c>
      <c r="DO94" s="227"/>
      <c r="DP94" s="228"/>
      <c r="DQ94" s="222"/>
      <c r="DR94" s="226"/>
      <c r="DS94" s="187">
        <f t="shared" si="61"/>
        <v>0</v>
      </c>
      <c r="DT94" s="15">
        <f>+(IF(OR($B94=0,$C94=0,$D94=0,$DC$2&gt;$ES$1),0,IF(OR(DO94=0,DQ94=0,DR94=0),0,MIN((VLOOKUP($D94,$A$234:$C$241,3,0))*(IF($D94=6,DR94,DQ94))*((MIN((VLOOKUP($D94,$A$234:$E$241,5,0)),(IF($D94=6,DQ94,DR94))))),MIN((VLOOKUP($D94,$A$234:$C$241,3,0)),(DO94+DP94))*(IF($D94=6,DR94,((MIN((VLOOKUP($D94,$A$234:$E$241,5,0)),DR94)))))))))/IF(AND($D94=2,'ראשי-פרטים כלליים וריכוז הוצאות'!$D$66&lt;&gt;4),1.2,1)</f>
        <v>0</v>
      </c>
      <c r="DU94" s="227"/>
      <c r="DV94" s="228"/>
      <c r="DW94" s="222"/>
      <c r="DX94" s="226"/>
      <c r="DY94" s="187">
        <f t="shared" si="62"/>
        <v>0</v>
      </c>
      <c r="DZ94" s="15">
        <f>+(IF(OR($B94=0,$C94=0,$D94=0,$DC$2&gt;$ES$1),0,IF(OR(DU94=0,DW94=0,DX94=0),0,MIN((VLOOKUP($D94,$A$234:$C$241,3,0))*(IF($D94=6,DX94,DW94))*((MIN((VLOOKUP($D94,$A$234:$E$241,5,0)),(IF($D94=6,DW94,DX94))))),MIN((VLOOKUP($D94,$A$234:$C$241,3,0)),(DU94+DV94))*(IF($D94=6,DX94,((MIN((VLOOKUP($D94,$A$234:$E$241,5,0)),DX94)))))))))/IF(AND($D94=2,'ראשי-פרטים כלליים וריכוז הוצאות'!$D$66&lt;&gt;4),1.2,1)</f>
        <v>0</v>
      </c>
      <c r="EA94" s="227"/>
      <c r="EB94" s="228"/>
      <c r="EC94" s="222"/>
      <c r="ED94" s="226"/>
      <c r="EE94" s="187">
        <f t="shared" si="63"/>
        <v>0</v>
      </c>
      <c r="EF94" s="15">
        <f>+(IF(OR($B94=0,$C94=0,$D94=0,$DC$2&gt;$ES$1),0,IF(OR(EA94=0,EC94=0,ED94=0),0,MIN((VLOOKUP($D94,$A$234:$C$241,3,0))*(IF($D94=6,ED94,EC94))*((MIN((VLOOKUP($D94,$A$234:$E$241,5,0)),(IF($D94=6,EC94,ED94))))),MIN((VLOOKUP($D94,$A$234:$C$241,3,0)),(EA94+EB94))*(IF($D94=6,ED94,((MIN((VLOOKUP($D94,$A$234:$E$241,5,0)),ED94)))))))))/IF(AND($D94=2,'ראשי-פרטים כלליים וריכוז הוצאות'!$D$66&lt;&gt;4),1.2,1)</f>
        <v>0</v>
      </c>
      <c r="EG94" s="227"/>
      <c r="EH94" s="228"/>
      <c r="EI94" s="222"/>
      <c r="EJ94" s="226"/>
      <c r="EK94" s="187">
        <f t="shared" si="64"/>
        <v>0</v>
      </c>
      <c r="EL94" s="15">
        <f>+(IF(OR($B94=0,$C94=0,$D94=0,$DC$2&gt;$ES$1),0,IF(OR(EG94=0,EI94=0,EJ94=0),0,MIN((VLOOKUP($D94,$A$234:$C$241,3,0))*(IF($D94=6,EJ94,EI94))*((MIN((VLOOKUP($D94,$A$234:$E$241,5,0)),(IF($D94=6,EI94,EJ94))))),MIN((VLOOKUP($D94,$A$234:$C$241,3,0)),(EG94+EH94))*(IF($D94=6,EJ94,((MIN((VLOOKUP($D94,$A$234:$E$241,5,0)),EJ94)))))))))/IF(AND($D94=2,'ראשי-פרטים כלליים וריכוז הוצאות'!$D$66&lt;&gt;4),1.2,1)</f>
        <v>0</v>
      </c>
      <c r="EM94" s="227"/>
      <c r="EN94" s="228"/>
      <c r="EO94" s="222"/>
      <c r="EP94" s="226"/>
      <c r="EQ94" s="187">
        <f t="shared" si="65"/>
        <v>0</v>
      </c>
      <c r="ER94" s="15">
        <f>+(IF(OR($B94=0,$C94=0,$D94=0,$DC$2&gt;$ES$1),0,IF(OR(EM94=0,EO94=0,EP94=0),0,MIN((VLOOKUP($D94,$A$234:$C$241,3,0))*(IF($D94=6,EP94,EO94))*((MIN((VLOOKUP($D94,$A$234:$E$241,5,0)),(IF($D94=6,EO94,EP94))))),MIN((VLOOKUP($D94,$A$234:$C$241,3,0)),(EM94+EN94))*(IF($D94=6,EP94,((MIN((VLOOKUP($D94,$A$234:$E$241,5,0)),EP94)))))))))/IF(AND($D94=2,'ראשי-פרטים כלליים וריכוז הוצאות'!$D$66&lt;&gt;4),1.2,1)</f>
        <v>0</v>
      </c>
      <c r="ES94" s="62">
        <f t="shared" si="66"/>
        <v>0</v>
      </c>
      <c r="ET94" s="183">
        <f t="shared" si="67"/>
        <v>9.9999999999999995E-7</v>
      </c>
      <c r="EU94" s="184">
        <f t="shared" si="68"/>
        <v>0</v>
      </c>
      <c r="EV94" s="62">
        <f t="shared" si="69"/>
        <v>0</v>
      </c>
      <c r="EW94" s="62">
        <v>0</v>
      </c>
      <c r="EX94" s="15">
        <f t="shared" si="70"/>
        <v>0</v>
      </c>
      <c r="EY94" s="219"/>
      <c r="EZ94" s="62">
        <f>MIN(EX94+EY94*ET94*ES94/$FA$1/IF(AND($D94=2,'ראשי-פרטים כלליים וריכוז הוצאות'!$D$66&lt;&gt;4),1.2,1),IF($D94&gt;0,VLOOKUP($D94,$A$234:$C$241,3,0)*12*EU94,0))</f>
        <v>0</v>
      </c>
      <c r="FA94" s="229"/>
      <c r="FB94" s="293">
        <f t="shared" si="71"/>
        <v>0</v>
      </c>
      <c r="FC94" s="298"/>
      <c r="FD94" s="133"/>
      <c r="FE94" s="133"/>
      <c r="FF94" s="299"/>
      <c r="FG94" s="299"/>
      <c r="FH94" s="133"/>
      <c r="FI94" s="274">
        <f t="shared" si="75"/>
        <v>0</v>
      </c>
      <c r="FJ94" s="274">
        <f t="shared" si="76"/>
        <v>0</v>
      </c>
      <c r="FK94" s="297" t="str">
        <f t="shared" si="74"/>
        <v/>
      </c>
    </row>
    <row r="95" spans="1:167" s="6" customFormat="1" ht="24" hidden="1" customHeight="1" x14ac:dyDescent="0.2">
      <c r="A95" s="112">
        <v>92</v>
      </c>
      <c r="B95" s="229"/>
      <c r="C95" s="229"/>
      <c r="D95" s="230"/>
      <c r="E95" s="220"/>
      <c r="F95" s="221"/>
      <c r="G95" s="222"/>
      <c r="H95" s="223"/>
      <c r="I95" s="187">
        <f t="shared" si="42"/>
        <v>0</v>
      </c>
      <c r="J95" s="15">
        <f>(IF(OR($B95=0,$C95=0,$D95=0,$E$2&gt;$ES$1),0,IF(OR($E95=0,$G95=0,$H95=0),0,MIN((VLOOKUP($D95,$A$234:$C$241,3,0))*(IF($D95=6,$H95,$G95))*((MIN((VLOOKUP($D95,$A$234:$E$241,5,0)),(IF($D95=6,$G95,$H95))))),MIN((VLOOKUP($D95,$A$234:$C$241,3,0)),($E95+$F95))*(IF($D95=6,$H95,((MIN((VLOOKUP($D95,$A$234:$E$241,5,0)),$H95)))))))))/IF(AND($D95=2,'ראשי-פרטים כלליים וריכוז הוצאות'!$D$66&lt;&gt;4),1.2,1)</f>
        <v>0</v>
      </c>
      <c r="K95" s="224"/>
      <c r="L95" s="225"/>
      <c r="M95" s="222"/>
      <c r="N95" s="226"/>
      <c r="O95" s="187">
        <f t="shared" si="43"/>
        <v>0</v>
      </c>
      <c r="P95" s="15">
        <f>+(IF(OR($B95=0,$C95=0,$D95=0,$K$2&gt;$ES$1),0,IF(OR($K95=0,$M95=0,$N95=0),0,MIN((VLOOKUP($D95,$A$234:$C$241,3,0))*(IF($D95=6,$N95,$M95))*((MIN((VLOOKUP($D95,$A$234:$E$241,5,0)),(IF($D95=6,$M95,$N95))))),MIN((VLOOKUP($D95,$A$234:$C$241,3,0)),($K95+$L95))*(IF($D95=6,$N95,((MIN((VLOOKUP($D95,$A$234:$E$241,5,0)),$N95)))))))))/IF(AND($D95=2,'ראשי-פרטים כלליים וריכוז הוצאות'!$D$66&lt;&gt;4),1.2,1)</f>
        <v>0</v>
      </c>
      <c r="Q95" s="227"/>
      <c r="R95" s="228"/>
      <c r="S95" s="222"/>
      <c r="T95" s="226"/>
      <c r="U95" s="187">
        <f t="shared" si="44"/>
        <v>0</v>
      </c>
      <c r="V95" s="15">
        <f>+(IF(OR($B95=0,$C95=0,$D95=0,$Q$2&gt;$ES$1),0,IF(OR(Q95=0,S95=0,T95=0),0,MIN((VLOOKUP($D95,$A$234:$C$241,3,0))*(IF($D95=6,T95,S95))*((MIN((VLOOKUP($D95,$A$234:$E$241,5,0)),(IF($D95=6,S95,T95))))),MIN((VLOOKUP($D95,$A$234:$C$241,3,0)),(Q95+R95))*(IF($D95=6,T95,((MIN((VLOOKUP($D95,$A$234:$E$241,5,0)),T95)))))))))/IF(AND($D95=2,'ראשי-פרטים כלליים וריכוז הוצאות'!$D$66&lt;&gt;4),1.2,1)</f>
        <v>0</v>
      </c>
      <c r="W95" s="220"/>
      <c r="X95" s="221"/>
      <c r="Y95" s="222"/>
      <c r="Z95" s="226"/>
      <c r="AA95" s="187">
        <f t="shared" si="45"/>
        <v>0</v>
      </c>
      <c r="AB95" s="15">
        <f>+(IF(OR($B95=0,$C95=0,$D95=0,$W$2&gt;$ES$1),0,IF(OR(W95=0,Y95=0,Z95=0),0,MIN((VLOOKUP($D95,$A$234:$C$241,3,0))*(IF($D95=6,Z95,Y95))*((MIN((VLOOKUP($D95,$A$234:$E$241,5,0)),(IF($D95=6,Y95,Z95))))),MIN((VLOOKUP($D95,$A$234:$C$241,3,0)),(W95+X95))*(IF($D95=6,Z95,((MIN((VLOOKUP($D95,$A$234:$E$241,5,0)),Z95)))))))))/IF(AND($D95=2,'ראשי-פרטים כלליים וריכוז הוצאות'!$D$66&lt;&gt;4),1.2,1)</f>
        <v>0</v>
      </c>
      <c r="AC95" s="224"/>
      <c r="AD95" s="225"/>
      <c r="AE95" s="222"/>
      <c r="AF95" s="226"/>
      <c r="AG95" s="187">
        <f t="shared" si="46"/>
        <v>0</v>
      </c>
      <c r="AH95" s="15">
        <f>+(IF(OR($B95=0,$C95=0,$D95=0,$AC$2&gt;$ES$1),0,IF(OR(AC95=0,AE95=0,AF95=0),0,MIN((VLOOKUP($D95,$A$234:$C$241,3,0))*(IF($D95=6,AF95,AE95))*((MIN((VLOOKUP($D95,$A$234:$E$241,5,0)),(IF($D95=6,AE95,AF95))))),MIN((VLOOKUP($D95,$A$234:$C$241,3,0)),(AC95+AD95))*(IF($D95=6,AF95,((MIN((VLOOKUP($D95,$A$234:$E$241,5,0)),AF95)))))))))/IF(AND($D95=2,'ראשי-פרטים כלליים וריכוז הוצאות'!$D$66&lt;&gt;4),1.2,1)</f>
        <v>0</v>
      </c>
      <c r="AI95" s="227"/>
      <c r="AJ95" s="228"/>
      <c r="AK95" s="222"/>
      <c r="AL95" s="226"/>
      <c r="AM95" s="187">
        <f t="shared" si="47"/>
        <v>0</v>
      </c>
      <c r="AN95" s="15">
        <f>+(IF(OR($B95=0,$C95=0,$D95=0,$AI$2&gt;$ES$1),0,IF(OR(AI95=0,AK95=0,AL95=0),0,MIN((VLOOKUP($D95,$A$234:$C$241,3,0))*(IF($D95=6,AL95,AK95))*((MIN((VLOOKUP($D95,$A$234:$E$241,5,0)),(IF($D95=6,AK95,AL95))))),MIN((VLOOKUP($D95,$A$234:$C$241,3,0)),(AI95+AJ95))*(IF($D95=6,AL95,((MIN((VLOOKUP($D95,$A$234:$E$241,5,0)),AL95)))))))))/IF(AND($D95=2,'ראשי-פרטים כלליים וריכוז הוצאות'!$D$66&lt;&gt;4),1.2,1)</f>
        <v>0</v>
      </c>
      <c r="AO95" s="220"/>
      <c r="AP95" s="221"/>
      <c r="AQ95" s="222"/>
      <c r="AR95" s="226"/>
      <c r="AS95" s="187">
        <f t="shared" si="48"/>
        <v>0</v>
      </c>
      <c r="AT95" s="15">
        <f>+(IF(OR($B95=0,$C95=0,$D95=0,$AO$2&gt;$ES$1),0,IF(OR(AO95=0,AQ95=0,AR95=0),0,MIN((VLOOKUP($D95,$A$234:$C$241,3,0))*(IF($D95=6,AR95,AQ95))*((MIN((VLOOKUP($D95,$A$234:$E$241,5,0)),(IF($D95=6,AQ95,AR95))))),MIN((VLOOKUP($D95,$A$234:$C$241,3,0)),(AO95+AP95))*(IF($D95=6,AR95,((MIN((VLOOKUP($D95,$A$234:$E$241,5,0)),AR95)))))))))/IF(AND($D95=2,'ראשי-פרטים כלליים וריכוז הוצאות'!$D$66&lt;&gt;4),1.2,1)</f>
        <v>0</v>
      </c>
      <c r="AU95" s="224"/>
      <c r="AV95" s="225"/>
      <c r="AW95" s="222"/>
      <c r="AX95" s="226"/>
      <c r="AY95" s="187">
        <f t="shared" si="49"/>
        <v>0</v>
      </c>
      <c r="AZ95" s="15">
        <f>+(IF(OR($B95=0,$C95=0,$D95=0,$AU$2&gt;$ES$1),0,IF(OR(AU95=0,AW95=0,AX95=0),0,MIN((VLOOKUP($D95,$A$234:$C$241,3,0))*(IF($D95=6,AX95,AW95))*((MIN((VLOOKUP($D95,$A$234:$E$241,5,0)),(IF($D95=6,AW95,AX95))))),MIN((VLOOKUP($D95,$A$234:$C$241,3,0)),(AU95+AV95))*(IF($D95=6,AX95,((MIN((VLOOKUP($D95,$A$234:$E$241,5,0)),AX95)))))))))/IF(AND($D95=2,'ראשי-פרטים כלליים וריכוז הוצאות'!$D$66&lt;&gt;4),1.2,1)</f>
        <v>0</v>
      </c>
      <c r="BA95" s="227"/>
      <c r="BB95" s="228"/>
      <c r="BC95" s="222"/>
      <c r="BD95" s="226"/>
      <c r="BE95" s="187">
        <f t="shared" si="50"/>
        <v>0</v>
      </c>
      <c r="BF95" s="15">
        <f>+(IF(OR($B95=0,$C95=0,$D95=0,$BA$2&gt;$ES$1),0,IF(OR(BA95=0,BC95=0,BD95=0),0,MIN((VLOOKUP($D95,$A$234:$C$241,3,0))*(IF($D95=6,BD95,BC95))*((MIN((VLOOKUP($D95,$A$234:$E$241,5,0)),(IF($D95=6,BC95,BD95))))),MIN((VLOOKUP($D95,$A$234:$C$241,3,0)),(BA95+BB95))*(IF($D95=6,BD95,((MIN((VLOOKUP($D95,$A$234:$E$241,5,0)),BD95)))))))))/IF(AND($D95=2,'ראשי-פרטים כלליים וריכוז הוצאות'!$D$66&lt;&gt;4),1.2,1)</f>
        <v>0</v>
      </c>
      <c r="BG95" s="227"/>
      <c r="BH95" s="228"/>
      <c r="BI95" s="222"/>
      <c r="BJ95" s="226"/>
      <c r="BK95" s="187">
        <f t="shared" si="51"/>
        <v>0</v>
      </c>
      <c r="BL95" s="15">
        <f>+(IF(OR($B95=0,$C95=0,$D95=0,$BG$2&gt;$ES$1),0,IF(OR(BG95=0,BI95=0,BJ95=0),0,MIN((VLOOKUP($D95,$A$234:$C$241,3,0))*(IF($D95=6,BJ95,BI95))*((MIN((VLOOKUP($D95,$A$234:$E$241,5,0)),(IF($D95=6,BI95,BJ95))))),MIN((VLOOKUP($D95,$A$234:$C$241,3,0)),(BG95+BH95))*(IF($D95=6,BJ95,((MIN((VLOOKUP($D95,$A$234:$E$241,5,0)),BJ95)))))))))/IF(AND($D95=2,'ראשי-פרטים כלליים וריכוז הוצאות'!$D$66&lt;&gt;4),1.2,1)</f>
        <v>0</v>
      </c>
      <c r="BM95" s="227"/>
      <c r="BN95" s="228"/>
      <c r="BO95" s="222"/>
      <c r="BP95" s="226"/>
      <c r="BQ95" s="187">
        <f t="shared" si="52"/>
        <v>0</v>
      </c>
      <c r="BR95" s="15">
        <f>+(IF(OR($B95=0,$C95=0,$D95=0,$BM$2&gt;$ES$1),0,IF(OR(BM95=0,BO95=0,BP95=0),0,MIN((VLOOKUP($D95,$A$234:$C$241,3,0))*(IF($D95=6,BP95,BO95))*((MIN((VLOOKUP($D95,$A$234:$E$241,5,0)),(IF($D95=6,BO95,BP95))))),MIN((VLOOKUP($D95,$A$234:$C$241,3,0)),(BM95+BN95))*(IF($D95=6,BP95,((MIN((VLOOKUP($D95,$A$234:$E$241,5,0)),BP95)))))))))/IF(AND($D95=2,'ראשי-פרטים כלליים וריכוז הוצאות'!$D$66&lt;&gt;4),1.2,1)</f>
        <v>0</v>
      </c>
      <c r="BS95" s="227"/>
      <c r="BT95" s="228"/>
      <c r="BU95" s="222"/>
      <c r="BV95" s="226"/>
      <c r="BW95" s="187">
        <f t="shared" si="53"/>
        <v>0</v>
      </c>
      <c r="BX95" s="15">
        <f>+(IF(OR($B95=0,$C95=0,$D95=0,$BS$2&gt;$ES$1),0,IF(OR(BS95=0,BU95=0,BV95=0),0,MIN((VLOOKUP($D95,$A$234:$C$241,3,0))*(IF($D95=6,BV95,BU95))*((MIN((VLOOKUP($D95,$A$234:$E$241,5,0)),(IF($D95=6,BU95,BV95))))),MIN((VLOOKUP($D95,$A$234:$C$241,3,0)),(BS95+BT95))*(IF($D95=6,BV95,((MIN((VLOOKUP($D95,$A$234:$E$241,5,0)),BV95)))))))))/IF(AND($D95=2,'ראשי-פרטים כלליים וריכוז הוצאות'!$D$66&lt;&gt;4),1.2,1)</f>
        <v>0</v>
      </c>
      <c r="BY95" s="227"/>
      <c r="BZ95" s="228"/>
      <c r="CA95" s="222"/>
      <c r="CB95" s="226"/>
      <c r="CC95" s="187">
        <f t="shared" si="54"/>
        <v>0</v>
      </c>
      <c r="CD95" s="15">
        <f>+(IF(OR($B95=0,$C95=0,$D95=0,$BY$2&gt;$ES$1),0,IF(OR(BY95=0,CA95=0,CB95=0),0,MIN((VLOOKUP($D95,$A$234:$C$241,3,0))*(IF($D95=6,CB95,CA95))*((MIN((VLOOKUP($D95,$A$234:$E$241,5,0)),(IF($D95=6,CA95,CB95))))),MIN((VLOOKUP($D95,$A$234:$C$241,3,0)),(BY95+BZ95))*(IF($D95=6,CB95,((MIN((VLOOKUP($D95,$A$234:$E$241,5,0)),CB95)))))))))/IF(AND($D95=2,'ראשי-פרטים כלליים וריכוז הוצאות'!$D$66&lt;&gt;4),1.2,1)</f>
        <v>0</v>
      </c>
      <c r="CE95" s="227"/>
      <c r="CF95" s="228"/>
      <c r="CG95" s="222"/>
      <c r="CH95" s="226"/>
      <c r="CI95" s="187">
        <f t="shared" si="55"/>
        <v>0</v>
      </c>
      <c r="CJ95" s="15">
        <f>+(IF(OR($B95=0,$C95=0,$D95=0,$CE$2&gt;$ES$1),0,IF(OR(CE95=0,CG95=0,CH95=0),0,MIN((VLOOKUP($D95,$A$234:$C$241,3,0))*(IF($D95=6,CH95,CG95))*((MIN((VLOOKUP($D95,$A$234:$E$241,5,0)),(IF($D95=6,CG95,CH95))))),MIN((VLOOKUP($D95,$A$234:$C$241,3,0)),(CE95+CF95))*(IF($D95=6,CH95,((MIN((VLOOKUP($D95,$A$234:$E$241,5,0)),CH95)))))))))/IF(AND($D95=2,'ראשי-פרטים כלליים וריכוז הוצאות'!$D$66&lt;&gt;4),1.2,1)</f>
        <v>0</v>
      </c>
      <c r="CK95" s="227"/>
      <c r="CL95" s="228"/>
      <c r="CM95" s="222"/>
      <c r="CN95" s="226"/>
      <c r="CO95" s="187">
        <f t="shared" si="56"/>
        <v>0</v>
      </c>
      <c r="CP95" s="15">
        <f>+(IF(OR($B95=0,$C95=0,$D95=0,$CK$2&gt;$ES$1),0,IF(OR(CK95=0,CM95=0,CN95=0),0,MIN((VLOOKUP($D95,$A$234:$C$241,3,0))*(IF($D95=6,CN95,CM95))*((MIN((VLOOKUP($D95,$A$234:$E$241,5,0)),(IF($D95=6,CM95,CN95))))),MIN((VLOOKUP($D95,$A$234:$C$241,3,0)),(CK95+CL95))*(IF($D95=6,CN95,((MIN((VLOOKUP($D95,$A$234:$E$241,5,0)),CN95)))))))))/IF(AND($D95=2,'ראשי-פרטים כלליים וריכוז הוצאות'!$D$66&lt;&gt;4),1.2,1)</f>
        <v>0</v>
      </c>
      <c r="CQ95" s="227"/>
      <c r="CR95" s="228"/>
      <c r="CS95" s="222"/>
      <c r="CT95" s="226"/>
      <c r="CU95" s="187">
        <f t="shared" si="57"/>
        <v>0</v>
      </c>
      <c r="CV95" s="15">
        <f>+(IF(OR($B95=0,$C95=0,$D95=0,$CQ$2&gt;$ES$1),0,IF(OR(CQ95=0,CS95=0,CT95=0),0,MIN((VLOOKUP($D95,$A$234:$C$241,3,0))*(IF($D95=6,CT95,CS95))*((MIN((VLOOKUP($D95,$A$234:$E$241,5,0)),(IF($D95=6,CS95,CT95))))),MIN((VLOOKUP($D95,$A$234:$C$241,3,0)),(CQ95+CR95))*(IF($D95=6,CT95,((MIN((VLOOKUP($D95,$A$234:$E$241,5,0)),CT95)))))))))/IF(AND($D95=2,'ראשי-פרטים כלליים וריכוז הוצאות'!$D$66&lt;&gt;4),1.2,1)</f>
        <v>0</v>
      </c>
      <c r="CW95" s="227"/>
      <c r="CX95" s="228"/>
      <c r="CY95" s="222"/>
      <c r="CZ95" s="226"/>
      <c r="DA95" s="187">
        <f t="shared" si="58"/>
        <v>0</v>
      </c>
      <c r="DB95" s="15">
        <f>+(IF(OR($B95=0,$C95=0,$D95=0,$CW$2&gt;$ES$1),0,IF(OR(CW95=0,CY95=0,CZ95=0),0,MIN((VLOOKUP($D95,$A$234:$C$241,3,0))*(IF($D95=6,CZ95,CY95))*((MIN((VLOOKUP($D95,$A$234:$E$241,5,0)),(IF($D95=6,CY95,CZ95))))),MIN((VLOOKUP($D95,$A$234:$C$241,3,0)),(CW95+CX95))*(IF($D95=6,CZ95,((MIN((VLOOKUP($D95,$A$234:$E$241,5,0)),CZ95)))))))))/IF(AND($D95=2,'ראשי-פרטים כלליים וריכוז הוצאות'!$D$66&lt;&gt;4),1.2,1)</f>
        <v>0</v>
      </c>
      <c r="DC95" s="227"/>
      <c r="DD95" s="228"/>
      <c r="DE95" s="222"/>
      <c r="DF95" s="226"/>
      <c r="DG95" s="187">
        <f t="shared" si="59"/>
        <v>0</v>
      </c>
      <c r="DH95" s="15">
        <f>+(IF(OR($B95=0,$C95=0,$D95=0,$DC$2&gt;$ES$1),0,IF(OR(DC95=0,DE95=0,DF95=0),0,MIN((VLOOKUP($D95,$A$234:$C$241,3,0))*(IF($D95=6,DF95,DE95))*((MIN((VLOOKUP($D95,$A$234:$E$241,5,0)),(IF($D95=6,DE95,DF95))))),MIN((VLOOKUP($D95,$A$234:$C$241,3,0)),(DC95+DD95))*(IF($D95=6,DF95,((MIN((VLOOKUP($D95,$A$234:$E$241,5,0)),DF95)))))))))/IF(AND($D95=2,'ראשי-פרטים כלליים וריכוז הוצאות'!$D$66&lt;&gt;4),1.2,1)</f>
        <v>0</v>
      </c>
      <c r="DI95" s="227"/>
      <c r="DJ95" s="228"/>
      <c r="DK95" s="222"/>
      <c r="DL95" s="226"/>
      <c r="DM95" s="187">
        <f t="shared" si="60"/>
        <v>0</v>
      </c>
      <c r="DN95" s="15">
        <f>+(IF(OR($B95=0,$C95=0,$D95=0,$DC$2&gt;$ES$1),0,IF(OR(DI95=0,DK95=0,DL95=0),0,MIN((VLOOKUP($D95,$A$234:$C$241,3,0))*(IF($D95=6,DL95,DK95))*((MIN((VLOOKUP($D95,$A$234:$E$241,5,0)),(IF($D95=6,DK95,DL95))))),MIN((VLOOKUP($D95,$A$234:$C$241,3,0)),(DI95+DJ95))*(IF($D95=6,DL95,((MIN((VLOOKUP($D95,$A$234:$E$241,5,0)),DL95)))))))))/IF(AND($D95=2,'ראשי-פרטים כלליים וריכוז הוצאות'!$D$66&lt;&gt;4),1.2,1)</f>
        <v>0</v>
      </c>
      <c r="DO95" s="227"/>
      <c r="DP95" s="228"/>
      <c r="DQ95" s="222"/>
      <c r="DR95" s="226"/>
      <c r="DS95" s="187">
        <f t="shared" si="61"/>
        <v>0</v>
      </c>
      <c r="DT95" s="15">
        <f>+(IF(OR($B95=0,$C95=0,$D95=0,$DC$2&gt;$ES$1),0,IF(OR(DO95=0,DQ95=0,DR95=0),0,MIN((VLOOKUP($D95,$A$234:$C$241,3,0))*(IF($D95=6,DR95,DQ95))*((MIN((VLOOKUP($D95,$A$234:$E$241,5,0)),(IF($D95=6,DQ95,DR95))))),MIN((VLOOKUP($D95,$A$234:$C$241,3,0)),(DO95+DP95))*(IF($D95=6,DR95,((MIN((VLOOKUP($D95,$A$234:$E$241,5,0)),DR95)))))))))/IF(AND($D95=2,'ראשי-פרטים כלליים וריכוז הוצאות'!$D$66&lt;&gt;4),1.2,1)</f>
        <v>0</v>
      </c>
      <c r="DU95" s="227"/>
      <c r="DV95" s="228"/>
      <c r="DW95" s="222"/>
      <c r="DX95" s="226"/>
      <c r="DY95" s="187">
        <f t="shared" si="62"/>
        <v>0</v>
      </c>
      <c r="DZ95" s="15">
        <f>+(IF(OR($B95=0,$C95=0,$D95=0,$DC$2&gt;$ES$1),0,IF(OR(DU95=0,DW95=0,DX95=0),0,MIN((VLOOKUP($D95,$A$234:$C$241,3,0))*(IF($D95=6,DX95,DW95))*((MIN((VLOOKUP($D95,$A$234:$E$241,5,0)),(IF($D95=6,DW95,DX95))))),MIN((VLOOKUP($D95,$A$234:$C$241,3,0)),(DU95+DV95))*(IF($D95=6,DX95,((MIN((VLOOKUP($D95,$A$234:$E$241,5,0)),DX95)))))))))/IF(AND($D95=2,'ראשי-פרטים כלליים וריכוז הוצאות'!$D$66&lt;&gt;4),1.2,1)</f>
        <v>0</v>
      </c>
      <c r="EA95" s="227"/>
      <c r="EB95" s="228"/>
      <c r="EC95" s="222"/>
      <c r="ED95" s="226"/>
      <c r="EE95" s="187">
        <f t="shared" si="63"/>
        <v>0</v>
      </c>
      <c r="EF95" s="15">
        <f>+(IF(OR($B95=0,$C95=0,$D95=0,$DC$2&gt;$ES$1),0,IF(OR(EA95=0,EC95=0,ED95=0),0,MIN((VLOOKUP($D95,$A$234:$C$241,3,0))*(IF($D95=6,ED95,EC95))*((MIN((VLOOKUP($D95,$A$234:$E$241,5,0)),(IF($D95=6,EC95,ED95))))),MIN((VLOOKUP($D95,$A$234:$C$241,3,0)),(EA95+EB95))*(IF($D95=6,ED95,((MIN((VLOOKUP($D95,$A$234:$E$241,5,0)),ED95)))))))))/IF(AND($D95=2,'ראשי-פרטים כלליים וריכוז הוצאות'!$D$66&lt;&gt;4),1.2,1)</f>
        <v>0</v>
      </c>
      <c r="EG95" s="227"/>
      <c r="EH95" s="228"/>
      <c r="EI95" s="222"/>
      <c r="EJ95" s="226"/>
      <c r="EK95" s="187">
        <f t="shared" si="64"/>
        <v>0</v>
      </c>
      <c r="EL95" s="15">
        <f>+(IF(OR($B95=0,$C95=0,$D95=0,$DC$2&gt;$ES$1),0,IF(OR(EG95=0,EI95=0,EJ95=0),0,MIN((VLOOKUP($D95,$A$234:$C$241,3,0))*(IF($D95=6,EJ95,EI95))*((MIN((VLOOKUP($D95,$A$234:$E$241,5,0)),(IF($D95=6,EI95,EJ95))))),MIN((VLOOKUP($D95,$A$234:$C$241,3,0)),(EG95+EH95))*(IF($D95=6,EJ95,((MIN((VLOOKUP($D95,$A$234:$E$241,5,0)),EJ95)))))))))/IF(AND($D95=2,'ראשי-פרטים כלליים וריכוז הוצאות'!$D$66&lt;&gt;4),1.2,1)</f>
        <v>0</v>
      </c>
      <c r="EM95" s="227"/>
      <c r="EN95" s="228"/>
      <c r="EO95" s="222"/>
      <c r="EP95" s="226"/>
      <c r="EQ95" s="187">
        <f t="shared" si="65"/>
        <v>0</v>
      </c>
      <c r="ER95" s="15">
        <f>+(IF(OR($B95=0,$C95=0,$D95=0,$DC$2&gt;$ES$1),0,IF(OR(EM95=0,EO95=0,EP95=0),0,MIN((VLOOKUP($D95,$A$234:$C$241,3,0))*(IF($D95=6,EP95,EO95))*((MIN((VLOOKUP($D95,$A$234:$E$241,5,0)),(IF($D95=6,EO95,EP95))))),MIN((VLOOKUP($D95,$A$234:$C$241,3,0)),(EM95+EN95))*(IF($D95=6,EP95,((MIN((VLOOKUP($D95,$A$234:$E$241,5,0)),EP95)))))))))/IF(AND($D95=2,'ראשי-פרטים כלליים וריכוז הוצאות'!$D$66&lt;&gt;4),1.2,1)</f>
        <v>0</v>
      </c>
      <c r="ES95" s="62">
        <f t="shared" si="66"/>
        <v>0</v>
      </c>
      <c r="ET95" s="183">
        <f t="shared" si="67"/>
        <v>9.9999999999999995E-7</v>
      </c>
      <c r="EU95" s="184">
        <f t="shared" si="68"/>
        <v>0</v>
      </c>
      <c r="EV95" s="62">
        <f t="shared" si="69"/>
        <v>0</v>
      </c>
      <c r="EW95" s="62">
        <v>0</v>
      </c>
      <c r="EX95" s="15">
        <f t="shared" si="70"/>
        <v>0</v>
      </c>
      <c r="EY95" s="219"/>
      <c r="EZ95" s="62">
        <f>MIN(EX95+EY95*ET95*ES95/$FA$1/IF(AND($D95=2,'ראשי-פרטים כלליים וריכוז הוצאות'!$D$66&lt;&gt;4),1.2,1),IF($D95&gt;0,VLOOKUP($D95,$A$234:$C$241,3,0)*12*EU95,0))</f>
        <v>0</v>
      </c>
      <c r="FA95" s="229"/>
      <c r="FB95" s="293">
        <f t="shared" si="71"/>
        <v>0</v>
      </c>
      <c r="FC95" s="298"/>
      <c r="FD95" s="133"/>
      <c r="FE95" s="133"/>
      <c r="FF95" s="299"/>
      <c r="FG95" s="299"/>
      <c r="FH95" s="133"/>
      <c r="FI95" s="274">
        <f t="shared" si="75"/>
        <v>0</v>
      </c>
      <c r="FJ95" s="274">
        <f t="shared" si="76"/>
        <v>0</v>
      </c>
      <c r="FK95" s="297" t="str">
        <f t="shared" si="74"/>
        <v/>
      </c>
    </row>
    <row r="96" spans="1:167" s="6" customFormat="1" ht="24" hidden="1" customHeight="1" x14ac:dyDescent="0.2">
      <c r="A96" s="112">
        <v>93</v>
      </c>
      <c r="B96" s="229"/>
      <c r="C96" s="229"/>
      <c r="D96" s="230"/>
      <c r="E96" s="220"/>
      <c r="F96" s="221"/>
      <c r="G96" s="222"/>
      <c r="H96" s="223"/>
      <c r="I96" s="187">
        <f t="shared" si="42"/>
        <v>0</v>
      </c>
      <c r="J96" s="15">
        <f>(IF(OR($B96=0,$C96=0,$D96=0,$E$2&gt;$ES$1),0,IF(OR($E96=0,$G96=0,$H96=0),0,MIN((VLOOKUP($D96,$A$234:$C$241,3,0))*(IF($D96=6,$H96,$G96))*((MIN((VLOOKUP($D96,$A$234:$E$241,5,0)),(IF($D96=6,$G96,$H96))))),MIN((VLOOKUP($D96,$A$234:$C$241,3,0)),($E96+$F96))*(IF($D96=6,$H96,((MIN((VLOOKUP($D96,$A$234:$E$241,5,0)),$H96)))))))))/IF(AND($D96=2,'ראשי-פרטים כלליים וריכוז הוצאות'!$D$66&lt;&gt;4),1.2,1)</f>
        <v>0</v>
      </c>
      <c r="K96" s="224"/>
      <c r="L96" s="225"/>
      <c r="M96" s="222"/>
      <c r="N96" s="226"/>
      <c r="O96" s="187">
        <f t="shared" si="43"/>
        <v>0</v>
      </c>
      <c r="P96" s="15">
        <f>+(IF(OR($B96=0,$C96=0,$D96=0,$K$2&gt;$ES$1),0,IF(OR($K96=0,$M96=0,$N96=0),0,MIN((VLOOKUP($D96,$A$234:$C$241,3,0))*(IF($D96=6,$N96,$M96))*((MIN((VLOOKUP($D96,$A$234:$E$241,5,0)),(IF($D96=6,$M96,$N96))))),MIN((VLOOKUP($D96,$A$234:$C$241,3,0)),($K96+$L96))*(IF($D96=6,$N96,((MIN((VLOOKUP($D96,$A$234:$E$241,5,0)),$N96)))))))))/IF(AND($D96=2,'ראשי-פרטים כלליים וריכוז הוצאות'!$D$66&lt;&gt;4),1.2,1)</f>
        <v>0</v>
      </c>
      <c r="Q96" s="227"/>
      <c r="R96" s="228"/>
      <c r="S96" s="222"/>
      <c r="T96" s="226"/>
      <c r="U96" s="187">
        <f t="shared" si="44"/>
        <v>0</v>
      </c>
      <c r="V96" s="15">
        <f>+(IF(OR($B96=0,$C96=0,$D96=0,$Q$2&gt;$ES$1),0,IF(OR(Q96=0,S96=0,T96=0),0,MIN((VLOOKUP($D96,$A$234:$C$241,3,0))*(IF($D96=6,T96,S96))*((MIN((VLOOKUP($D96,$A$234:$E$241,5,0)),(IF($D96=6,S96,T96))))),MIN((VLOOKUP($D96,$A$234:$C$241,3,0)),(Q96+R96))*(IF($D96=6,T96,((MIN((VLOOKUP($D96,$A$234:$E$241,5,0)),T96)))))))))/IF(AND($D96=2,'ראשי-פרטים כלליים וריכוז הוצאות'!$D$66&lt;&gt;4),1.2,1)</f>
        <v>0</v>
      </c>
      <c r="W96" s="220"/>
      <c r="X96" s="221"/>
      <c r="Y96" s="222"/>
      <c r="Z96" s="226"/>
      <c r="AA96" s="187">
        <f t="shared" si="45"/>
        <v>0</v>
      </c>
      <c r="AB96" s="15">
        <f>+(IF(OR($B96=0,$C96=0,$D96=0,$W$2&gt;$ES$1),0,IF(OR(W96=0,Y96=0,Z96=0),0,MIN((VLOOKUP($D96,$A$234:$C$241,3,0))*(IF($D96=6,Z96,Y96))*((MIN((VLOOKUP($D96,$A$234:$E$241,5,0)),(IF($D96=6,Y96,Z96))))),MIN((VLOOKUP($D96,$A$234:$C$241,3,0)),(W96+X96))*(IF($D96=6,Z96,((MIN((VLOOKUP($D96,$A$234:$E$241,5,0)),Z96)))))))))/IF(AND($D96=2,'ראשי-פרטים כלליים וריכוז הוצאות'!$D$66&lt;&gt;4),1.2,1)</f>
        <v>0</v>
      </c>
      <c r="AC96" s="224"/>
      <c r="AD96" s="225"/>
      <c r="AE96" s="222"/>
      <c r="AF96" s="226"/>
      <c r="AG96" s="187">
        <f t="shared" si="46"/>
        <v>0</v>
      </c>
      <c r="AH96" s="15">
        <f>+(IF(OR($B96=0,$C96=0,$D96=0,$AC$2&gt;$ES$1),0,IF(OR(AC96=0,AE96=0,AF96=0),0,MIN((VLOOKUP($D96,$A$234:$C$241,3,0))*(IF($D96=6,AF96,AE96))*((MIN((VLOOKUP($D96,$A$234:$E$241,5,0)),(IF($D96=6,AE96,AF96))))),MIN((VLOOKUP($D96,$A$234:$C$241,3,0)),(AC96+AD96))*(IF($D96=6,AF96,((MIN((VLOOKUP($D96,$A$234:$E$241,5,0)),AF96)))))))))/IF(AND($D96=2,'ראשי-פרטים כלליים וריכוז הוצאות'!$D$66&lt;&gt;4),1.2,1)</f>
        <v>0</v>
      </c>
      <c r="AI96" s="227"/>
      <c r="AJ96" s="228"/>
      <c r="AK96" s="222"/>
      <c r="AL96" s="226"/>
      <c r="AM96" s="187">
        <f t="shared" si="47"/>
        <v>0</v>
      </c>
      <c r="AN96" s="15">
        <f>+(IF(OR($B96=0,$C96=0,$D96=0,$AI$2&gt;$ES$1),0,IF(OR(AI96=0,AK96=0,AL96=0),0,MIN((VLOOKUP($D96,$A$234:$C$241,3,0))*(IF($D96=6,AL96,AK96))*((MIN((VLOOKUP($D96,$A$234:$E$241,5,0)),(IF($D96=6,AK96,AL96))))),MIN((VLOOKUP($D96,$A$234:$C$241,3,0)),(AI96+AJ96))*(IF($D96=6,AL96,((MIN((VLOOKUP($D96,$A$234:$E$241,5,0)),AL96)))))))))/IF(AND($D96=2,'ראשי-פרטים כלליים וריכוז הוצאות'!$D$66&lt;&gt;4),1.2,1)</f>
        <v>0</v>
      </c>
      <c r="AO96" s="220"/>
      <c r="AP96" s="221"/>
      <c r="AQ96" s="222"/>
      <c r="AR96" s="226"/>
      <c r="AS96" s="187">
        <f t="shared" si="48"/>
        <v>0</v>
      </c>
      <c r="AT96" s="15">
        <f>+(IF(OR($B96=0,$C96=0,$D96=0,$AO$2&gt;$ES$1),0,IF(OR(AO96=0,AQ96=0,AR96=0),0,MIN((VLOOKUP($D96,$A$234:$C$241,3,0))*(IF($D96=6,AR96,AQ96))*((MIN((VLOOKUP($D96,$A$234:$E$241,5,0)),(IF($D96=6,AQ96,AR96))))),MIN((VLOOKUP($D96,$A$234:$C$241,3,0)),(AO96+AP96))*(IF($D96=6,AR96,((MIN((VLOOKUP($D96,$A$234:$E$241,5,0)),AR96)))))))))/IF(AND($D96=2,'ראשי-פרטים כלליים וריכוז הוצאות'!$D$66&lt;&gt;4),1.2,1)</f>
        <v>0</v>
      </c>
      <c r="AU96" s="224"/>
      <c r="AV96" s="225"/>
      <c r="AW96" s="222"/>
      <c r="AX96" s="226"/>
      <c r="AY96" s="187">
        <f t="shared" si="49"/>
        <v>0</v>
      </c>
      <c r="AZ96" s="15">
        <f>+(IF(OR($B96=0,$C96=0,$D96=0,$AU$2&gt;$ES$1),0,IF(OR(AU96=0,AW96=0,AX96=0),0,MIN((VLOOKUP($D96,$A$234:$C$241,3,0))*(IF($D96=6,AX96,AW96))*((MIN((VLOOKUP($D96,$A$234:$E$241,5,0)),(IF($D96=6,AW96,AX96))))),MIN((VLOOKUP($D96,$A$234:$C$241,3,0)),(AU96+AV96))*(IF($D96=6,AX96,((MIN((VLOOKUP($D96,$A$234:$E$241,5,0)),AX96)))))))))/IF(AND($D96=2,'ראשי-פרטים כלליים וריכוז הוצאות'!$D$66&lt;&gt;4),1.2,1)</f>
        <v>0</v>
      </c>
      <c r="BA96" s="227"/>
      <c r="BB96" s="228"/>
      <c r="BC96" s="222"/>
      <c r="BD96" s="226"/>
      <c r="BE96" s="187">
        <f t="shared" si="50"/>
        <v>0</v>
      </c>
      <c r="BF96" s="15">
        <f>+(IF(OR($B96=0,$C96=0,$D96=0,$BA$2&gt;$ES$1),0,IF(OR(BA96=0,BC96=0,BD96=0),0,MIN((VLOOKUP($D96,$A$234:$C$241,3,0))*(IF($D96=6,BD96,BC96))*((MIN((VLOOKUP($D96,$A$234:$E$241,5,0)),(IF($D96=6,BC96,BD96))))),MIN((VLOOKUP($D96,$A$234:$C$241,3,0)),(BA96+BB96))*(IF($D96=6,BD96,((MIN((VLOOKUP($D96,$A$234:$E$241,5,0)),BD96)))))))))/IF(AND($D96=2,'ראשי-פרטים כלליים וריכוז הוצאות'!$D$66&lt;&gt;4),1.2,1)</f>
        <v>0</v>
      </c>
      <c r="BG96" s="227"/>
      <c r="BH96" s="228"/>
      <c r="BI96" s="222"/>
      <c r="BJ96" s="226"/>
      <c r="BK96" s="187">
        <f t="shared" si="51"/>
        <v>0</v>
      </c>
      <c r="BL96" s="15">
        <f>+(IF(OR($B96=0,$C96=0,$D96=0,$BG$2&gt;$ES$1),0,IF(OR(BG96=0,BI96=0,BJ96=0),0,MIN((VLOOKUP($D96,$A$234:$C$241,3,0))*(IF($D96=6,BJ96,BI96))*((MIN((VLOOKUP($D96,$A$234:$E$241,5,0)),(IF($D96=6,BI96,BJ96))))),MIN((VLOOKUP($D96,$A$234:$C$241,3,0)),(BG96+BH96))*(IF($D96=6,BJ96,((MIN((VLOOKUP($D96,$A$234:$E$241,5,0)),BJ96)))))))))/IF(AND($D96=2,'ראשי-פרטים כלליים וריכוז הוצאות'!$D$66&lt;&gt;4),1.2,1)</f>
        <v>0</v>
      </c>
      <c r="BM96" s="227"/>
      <c r="BN96" s="228"/>
      <c r="BO96" s="222"/>
      <c r="BP96" s="226"/>
      <c r="BQ96" s="187">
        <f t="shared" si="52"/>
        <v>0</v>
      </c>
      <c r="BR96" s="15">
        <f>+(IF(OR($B96=0,$C96=0,$D96=0,$BM$2&gt;$ES$1),0,IF(OR(BM96=0,BO96=0,BP96=0),0,MIN((VLOOKUP($D96,$A$234:$C$241,3,0))*(IF($D96=6,BP96,BO96))*((MIN((VLOOKUP($D96,$A$234:$E$241,5,0)),(IF($D96=6,BO96,BP96))))),MIN((VLOOKUP($D96,$A$234:$C$241,3,0)),(BM96+BN96))*(IF($D96=6,BP96,((MIN((VLOOKUP($D96,$A$234:$E$241,5,0)),BP96)))))))))/IF(AND($D96=2,'ראשי-פרטים כלליים וריכוז הוצאות'!$D$66&lt;&gt;4),1.2,1)</f>
        <v>0</v>
      </c>
      <c r="BS96" s="227"/>
      <c r="BT96" s="228"/>
      <c r="BU96" s="222"/>
      <c r="BV96" s="226"/>
      <c r="BW96" s="187">
        <f t="shared" si="53"/>
        <v>0</v>
      </c>
      <c r="BX96" s="15">
        <f>+(IF(OR($B96=0,$C96=0,$D96=0,$BS$2&gt;$ES$1),0,IF(OR(BS96=0,BU96=0,BV96=0),0,MIN((VLOOKUP($D96,$A$234:$C$241,3,0))*(IF($D96=6,BV96,BU96))*((MIN((VLOOKUP($D96,$A$234:$E$241,5,0)),(IF($D96=6,BU96,BV96))))),MIN((VLOOKUP($D96,$A$234:$C$241,3,0)),(BS96+BT96))*(IF($D96=6,BV96,((MIN((VLOOKUP($D96,$A$234:$E$241,5,0)),BV96)))))))))/IF(AND($D96=2,'ראשי-פרטים כלליים וריכוז הוצאות'!$D$66&lt;&gt;4),1.2,1)</f>
        <v>0</v>
      </c>
      <c r="BY96" s="227"/>
      <c r="BZ96" s="228"/>
      <c r="CA96" s="222"/>
      <c r="CB96" s="226"/>
      <c r="CC96" s="187">
        <f t="shared" si="54"/>
        <v>0</v>
      </c>
      <c r="CD96" s="15">
        <f>+(IF(OR($B96=0,$C96=0,$D96=0,$BY$2&gt;$ES$1),0,IF(OR(BY96=0,CA96=0,CB96=0),0,MIN((VLOOKUP($D96,$A$234:$C$241,3,0))*(IF($D96=6,CB96,CA96))*((MIN((VLOOKUP($D96,$A$234:$E$241,5,0)),(IF($D96=6,CA96,CB96))))),MIN((VLOOKUP($D96,$A$234:$C$241,3,0)),(BY96+BZ96))*(IF($D96=6,CB96,((MIN((VLOOKUP($D96,$A$234:$E$241,5,0)),CB96)))))))))/IF(AND($D96=2,'ראשי-פרטים כלליים וריכוז הוצאות'!$D$66&lt;&gt;4),1.2,1)</f>
        <v>0</v>
      </c>
      <c r="CE96" s="227"/>
      <c r="CF96" s="228"/>
      <c r="CG96" s="222"/>
      <c r="CH96" s="226"/>
      <c r="CI96" s="187">
        <f t="shared" si="55"/>
        <v>0</v>
      </c>
      <c r="CJ96" s="15">
        <f>+(IF(OR($B96=0,$C96=0,$D96=0,$CE$2&gt;$ES$1),0,IF(OR(CE96=0,CG96=0,CH96=0),0,MIN((VLOOKUP($D96,$A$234:$C$241,3,0))*(IF($D96=6,CH96,CG96))*((MIN((VLOOKUP($D96,$A$234:$E$241,5,0)),(IF($D96=6,CG96,CH96))))),MIN((VLOOKUP($D96,$A$234:$C$241,3,0)),(CE96+CF96))*(IF($D96=6,CH96,((MIN((VLOOKUP($D96,$A$234:$E$241,5,0)),CH96)))))))))/IF(AND($D96=2,'ראשי-פרטים כלליים וריכוז הוצאות'!$D$66&lt;&gt;4),1.2,1)</f>
        <v>0</v>
      </c>
      <c r="CK96" s="227"/>
      <c r="CL96" s="228"/>
      <c r="CM96" s="222"/>
      <c r="CN96" s="226"/>
      <c r="CO96" s="187">
        <f t="shared" si="56"/>
        <v>0</v>
      </c>
      <c r="CP96" s="15">
        <f>+(IF(OR($B96=0,$C96=0,$D96=0,$CK$2&gt;$ES$1),0,IF(OR(CK96=0,CM96=0,CN96=0),0,MIN((VLOOKUP($D96,$A$234:$C$241,3,0))*(IF($D96=6,CN96,CM96))*((MIN((VLOOKUP($D96,$A$234:$E$241,5,0)),(IF($D96=6,CM96,CN96))))),MIN((VLOOKUP($D96,$A$234:$C$241,3,0)),(CK96+CL96))*(IF($D96=6,CN96,((MIN((VLOOKUP($D96,$A$234:$E$241,5,0)),CN96)))))))))/IF(AND($D96=2,'ראשי-פרטים כלליים וריכוז הוצאות'!$D$66&lt;&gt;4),1.2,1)</f>
        <v>0</v>
      </c>
      <c r="CQ96" s="227"/>
      <c r="CR96" s="228"/>
      <c r="CS96" s="222"/>
      <c r="CT96" s="226"/>
      <c r="CU96" s="187">
        <f t="shared" si="57"/>
        <v>0</v>
      </c>
      <c r="CV96" s="15">
        <f>+(IF(OR($B96=0,$C96=0,$D96=0,$CQ$2&gt;$ES$1),0,IF(OR(CQ96=0,CS96=0,CT96=0),0,MIN((VLOOKUP($D96,$A$234:$C$241,3,0))*(IF($D96=6,CT96,CS96))*((MIN((VLOOKUP($D96,$A$234:$E$241,5,0)),(IF($D96=6,CS96,CT96))))),MIN((VLOOKUP($D96,$A$234:$C$241,3,0)),(CQ96+CR96))*(IF($D96=6,CT96,((MIN((VLOOKUP($D96,$A$234:$E$241,5,0)),CT96)))))))))/IF(AND($D96=2,'ראשי-פרטים כלליים וריכוז הוצאות'!$D$66&lt;&gt;4),1.2,1)</f>
        <v>0</v>
      </c>
      <c r="CW96" s="227"/>
      <c r="CX96" s="228"/>
      <c r="CY96" s="222"/>
      <c r="CZ96" s="226"/>
      <c r="DA96" s="187">
        <f t="shared" si="58"/>
        <v>0</v>
      </c>
      <c r="DB96" s="15">
        <f>+(IF(OR($B96=0,$C96=0,$D96=0,$CW$2&gt;$ES$1),0,IF(OR(CW96=0,CY96=0,CZ96=0),0,MIN((VLOOKUP($D96,$A$234:$C$241,3,0))*(IF($D96=6,CZ96,CY96))*((MIN((VLOOKUP($D96,$A$234:$E$241,5,0)),(IF($D96=6,CY96,CZ96))))),MIN((VLOOKUP($D96,$A$234:$C$241,3,0)),(CW96+CX96))*(IF($D96=6,CZ96,((MIN((VLOOKUP($D96,$A$234:$E$241,5,0)),CZ96)))))))))/IF(AND($D96=2,'ראשי-פרטים כלליים וריכוז הוצאות'!$D$66&lt;&gt;4),1.2,1)</f>
        <v>0</v>
      </c>
      <c r="DC96" s="227"/>
      <c r="DD96" s="228"/>
      <c r="DE96" s="222"/>
      <c r="DF96" s="226"/>
      <c r="DG96" s="187">
        <f t="shared" si="59"/>
        <v>0</v>
      </c>
      <c r="DH96" s="15">
        <f>+(IF(OR($B96=0,$C96=0,$D96=0,$DC$2&gt;$ES$1),0,IF(OR(DC96=0,DE96=0,DF96=0),0,MIN((VLOOKUP($D96,$A$234:$C$241,3,0))*(IF($D96=6,DF96,DE96))*((MIN((VLOOKUP($D96,$A$234:$E$241,5,0)),(IF($D96=6,DE96,DF96))))),MIN((VLOOKUP($D96,$A$234:$C$241,3,0)),(DC96+DD96))*(IF($D96=6,DF96,((MIN((VLOOKUP($D96,$A$234:$E$241,5,0)),DF96)))))))))/IF(AND($D96=2,'ראשי-פרטים כלליים וריכוז הוצאות'!$D$66&lt;&gt;4),1.2,1)</f>
        <v>0</v>
      </c>
      <c r="DI96" s="227"/>
      <c r="DJ96" s="228"/>
      <c r="DK96" s="222"/>
      <c r="DL96" s="226"/>
      <c r="DM96" s="187">
        <f t="shared" si="60"/>
        <v>0</v>
      </c>
      <c r="DN96" s="15">
        <f>+(IF(OR($B96=0,$C96=0,$D96=0,$DC$2&gt;$ES$1),0,IF(OR(DI96=0,DK96=0,DL96=0),0,MIN((VLOOKUP($D96,$A$234:$C$241,3,0))*(IF($D96=6,DL96,DK96))*((MIN((VLOOKUP($D96,$A$234:$E$241,5,0)),(IF($D96=6,DK96,DL96))))),MIN((VLOOKUP($D96,$A$234:$C$241,3,0)),(DI96+DJ96))*(IF($D96=6,DL96,((MIN((VLOOKUP($D96,$A$234:$E$241,5,0)),DL96)))))))))/IF(AND($D96=2,'ראשי-פרטים כלליים וריכוז הוצאות'!$D$66&lt;&gt;4),1.2,1)</f>
        <v>0</v>
      </c>
      <c r="DO96" s="227"/>
      <c r="DP96" s="228"/>
      <c r="DQ96" s="222"/>
      <c r="DR96" s="226"/>
      <c r="DS96" s="187">
        <f t="shared" si="61"/>
        <v>0</v>
      </c>
      <c r="DT96" s="15">
        <f>+(IF(OR($B96=0,$C96=0,$D96=0,$DC$2&gt;$ES$1),0,IF(OR(DO96=0,DQ96=0,DR96=0),0,MIN((VLOOKUP($D96,$A$234:$C$241,3,0))*(IF($D96=6,DR96,DQ96))*((MIN((VLOOKUP($D96,$A$234:$E$241,5,0)),(IF($D96=6,DQ96,DR96))))),MIN((VLOOKUP($D96,$A$234:$C$241,3,0)),(DO96+DP96))*(IF($D96=6,DR96,((MIN((VLOOKUP($D96,$A$234:$E$241,5,0)),DR96)))))))))/IF(AND($D96=2,'ראשי-פרטים כלליים וריכוז הוצאות'!$D$66&lt;&gt;4),1.2,1)</f>
        <v>0</v>
      </c>
      <c r="DU96" s="227"/>
      <c r="DV96" s="228"/>
      <c r="DW96" s="222"/>
      <c r="DX96" s="226"/>
      <c r="DY96" s="187">
        <f t="shared" si="62"/>
        <v>0</v>
      </c>
      <c r="DZ96" s="15">
        <f>+(IF(OR($B96=0,$C96=0,$D96=0,$DC$2&gt;$ES$1),0,IF(OR(DU96=0,DW96=0,DX96=0),0,MIN((VLOOKUP($D96,$A$234:$C$241,3,0))*(IF($D96=6,DX96,DW96))*((MIN((VLOOKUP($D96,$A$234:$E$241,5,0)),(IF($D96=6,DW96,DX96))))),MIN((VLOOKUP($D96,$A$234:$C$241,3,0)),(DU96+DV96))*(IF($D96=6,DX96,((MIN((VLOOKUP($D96,$A$234:$E$241,5,0)),DX96)))))))))/IF(AND($D96=2,'ראשי-פרטים כלליים וריכוז הוצאות'!$D$66&lt;&gt;4),1.2,1)</f>
        <v>0</v>
      </c>
      <c r="EA96" s="227"/>
      <c r="EB96" s="228"/>
      <c r="EC96" s="222"/>
      <c r="ED96" s="226"/>
      <c r="EE96" s="187">
        <f t="shared" si="63"/>
        <v>0</v>
      </c>
      <c r="EF96" s="15">
        <f>+(IF(OR($B96=0,$C96=0,$D96=0,$DC$2&gt;$ES$1),0,IF(OR(EA96=0,EC96=0,ED96=0),0,MIN((VLOOKUP($D96,$A$234:$C$241,3,0))*(IF($D96=6,ED96,EC96))*((MIN((VLOOKUP($D96,$A$234:$E$241,5,0)),(IF($D96=6,EC96,ED96))))),MIN((VLOOKUP($D96,$A$234:$C$241,3,0)),(EA96+EB96))*(IF($D96=6,ED96,((MIN((VLOOKUP($D96,$A$234:$E$241,5,0)),ED96)))))))))/IF(AND($D96=2,'ראשי-פרטים כלליים וריכוז הוצאות'!$D$66&lt;&gt;4),1.2,1)</f>
        <v>0</v>
      </c>
      <c r="EG96" s="227"/>
      <c r="EH96" s="228"/>
      <c r="EI96" s="222"/>
      <c r="EJ96" s="226"/>
      <c r="EK96" s="187">
        <f t="shared" si="64"/>
        <v>0</v>
      </c>
      <c r="EL96" s="15">
        <f>+(IF(OR($B96=0,$C96=0,$D96=0,$DC$2&gt;$ES$1),0,IF(OR(EG96=0,EI96=0,EJ96=0),0,MIN((VLOOKUP($D96,$A$234:$C$241,3,0))*(IF($D96=6,EJ96,EI96))*((MIN((VLOOKUP($D96,$A$234:$E$241,5,0)),(IF($D96=6,EI96,EJ96))))),MIN((VLOOKUP($D96,$A$234:$C$241,3,0)),(EG96+EH96))*(IF($D96=6,EJ96,((MIN((VLOOKUP($D96,$A$234:$E$241,5,0)),EJ96)))))))))/IF(AND($D96=2,'ראשי-פרטים כלליים וריכוז הוצאות'!$D$66&lt;&gt;4),1.2,1)</f>
        <v>0</v>
      </c>
      <c r="EM96" s="227"/>
      <c r="EN96" s="228"/>
      <c r="EO96" s="222"/>
      <c r="EP96" s="226"/>
      <c r="EQ96" s="187">
        <f t="shared" si="65"/>
        <v>0</v>
      </c>
      <c r="ER96" s="15">
        <f>+(IF(OR($B96=0,$C96=0,$D96=0,$DC$2&gt;$ES$1),0,IF(OR(EM96=0,EO96=0,EP96=0),0,MIN((VLOOKUP($D96,$A$234:$C$241,3,0))*(IF($D96=6,EP96,EO96))*((MIN((VLOOKUP($D96,$A$234:$E$241,5,0)),(IF($D96=6,EO96,EP96))))),MIN((VLOOKUP($D96,$A$234:$C$241,3,0)),(EM96+EN96))*(IF($D96=6,EP96,((MIN((VLOOKUP($D96,$A$234:$E$241,5,0)),EP96)))))))))/IF(AND($D96=2,'ראשי-פרטים כלליים וריכוז הוצאות'!$D$66&lt;&gt;4),1.2,1)</f>
        <v>0</v>
      </c>
      <c r="ES96" s="62">
        <f t="shared" si="66"/>
        <v>0</v>
      </c>
      <c r="ET96" s="183">
        <f t="shared" si="67"/>
        <v>9.9999999999999995E-7</v>
      </c>
      <c r="EU96" s="184">
        <f t="shared" si="68"/>
        <v>0</v>
      </c>
      <c r="EV96" s="62">
        <f t="shared" si="69"/>
        <v>0</v>
      </c>
      <c r="EW96" s="62">
        <v>0</v>
      </c>
      <c r="EX96" s="15">
        <f t="shared" si="70"/>
        <v>0</v>
      </c>
      <c r="EY96" s="219"/>
      <c r="EZ96" s="62">
        <f>MIN(EX96+EY96*ET96*ES96/$FA$1/IF(AND($D96=2,'ראשי-פרטים כלליים וריכוז הוצאות'!$D$66&lt;&gt;4),1.2,1),IF($D96&gt;0,VLOOKUP($D96,$A$234:$C$241,3,0)*12*EU96,0))</f>
        <v>0</v>
      </c>
      <c r="FA96" s="229"/>
      <c r="FB96" s="293">
        <f t="shared" si="71"/>
        <v>0</v>
      </c>
      <c r="FC96" s="298"/>
      <c r="FD96" s="133"/>
      <c r="FE96" s="133"/>
      <c r="FF96" s="299"/>
      <c r="FG96" s="299"/>
      <c r="FH96" s="133"/>
      <c r="FI96" s="274">
        <f t="shared" si="75"/>
        <v>0</v>
      </c>
      <c r="FJ96" s="274">
        <f t="shared" si="76"/>
        <v>0</v>
      </c>
      <c r="FK96" s="297" t="str">
        <f t="shared" si="74"/>
        <v/>
      </c>
    </row>
    <row r="97" spans="1:167" s="6" customFormat="1" ht="24" hidden="1" customHeight="1" x14ac:dyDescent="0.2">
      <c r="A97" s="112">
        <v>94</v>
      </c>
      <c r="B97" s="229"/>
      <c r="C97" s="229"/>
      <c r="D97" s="230"/>
      <c r="E97" s="220"/>
      <c r="F97" s="221"/>
      <c r="G97" s="222"/>
      <c r="H97" s="223"/>
      <c r="I97" s="187">
        <f t="shared" si="42"/>
        <v>0</v>
      </c>
      <c r="J97" s="15">
        <f>(IF(OR($B97=0,$C97=0,$D97=0,$E$2&gt;$ES$1),0,IF(OR($E97=0,$G97=0,$H97=0),0,MIN((VLOOKUP($D97,$A$234:$C$241,3,0))*(IF($D97=6,$H97,$G97))*((MIN((VLOOKUP($D97,$A$234:$E$241,5,0)),(IF($D97=6,$G97,$H97))))),MIN((VLOOKUP($D97,$A$234:$C$241,3,0)),($E97+$F97))*(IF($D97=6,$H97,((MIN((VLOOKUP($D97,$A$234:$E$241,5,0)),$H97)))))))))/IF(AND($D97=2,'ראשי-פרטים כלליים וריכוז הוצאות'!$D$66&lt;&gt;4),1.2,1)</f>
        <v>0</v>
      </c>
      <c r="K97" s="224"/>
      <c r="L97" s="225"/>
      <c r="M97" s="222"/>
      <c r="N97" s="226"/>
      <c r="O97" s="187">
        <f t="shared" si="43"/>
        <v>0</v>
      </c>
      <c r="P97" s="15">
        <f>+(IF(OR($B97=0,$C97=0,$D97=0,$K$2&gt;$ES$1),0,IF(OR($K97=0,$M97=0,$N97=0),0,MIN((VLOOKUP($D97,$A$234:$C$241,3,0))*(IF($D97=6,$N97,$M97))*((MIN((VLOOKUP($D97,$A$234:$E$241,5,0)),(IF($D97=6,$M97,$N97))))),MIN((VLOOKUP($D97,$A$234:$C$241,3,0)),($K97+$L97))*(IF($D97=6,$N97,((MIN((VLOOKUP($D97,$A$234:$E$241,5,0)),$N97)))))))))/IF(AND($D97=2,'ראשי-פרטים כלליים וריכוז הוצאות'!$D$66&lt;&gt;4),1.2,1)</f>
        <v>0</v>
      </c>
      <c r="Q97" s="227"/>
      <c r="R97" s="228"/>
      <c r="S97" s="222"/>
      <c r="T97" s="226"/>
      <c r="U97" s="187">
        <f t="shared" si="44"/>
        <v>0</v>
      </c>
      <c r="V97" s="15">
        <f>+(IF(OR($B97=0,$C97=0,$D97=0,$Q$2&gt;$ES$1),0,IF(OR(Q97=0,S97=0,T97=0),0,MIN((VLOOKUP($D97,$A$234:$C$241,3,0))*(IF($D97=6,T97,S97))*((MIN((VLOOKUP($D97,$A$234:$E$241,5,0)),(IF($D97=6,S97,T97))))),MIN((VLOOKUP($D97,$A$234:$C$241,3,0)),(Q97+R97))*(IF($D97=6,T97,((MIN((VLOOKUP($D97,$A$234:$E$241,5,0)),T97)))))))))/IF(AND($D97=2,'ראשי-פרטים כלליים וריכוז הוצאות'!$D$66&lt;&gt;4),1.2,1)</f>
        <v>0</v>
      </c>
      <c r="W97" s="220"/>
      <c r="X97" s="221"/>
      <c r="Y97" s="222"/>
      <c r="Z97" s="226"/>
      <c r="AA97" s="187">
        <f t="shared" si="45"/>
        <v>0</v>
      </c>
      <c r="AB97" s="15">
        <f>+(IF(OR($B97=0,$C97=0,$D97=0,$W$2&gt;$ES$1),0,IF(OR(W97=0,Y97=0,Z97=0),0,MIN((VLOOKUP($D97,$A$234:$C$241,3,0))*(IF($D97=6,Z97,Y97))*((MIN((VLOOKUP($D97,$A$234:$E$241,5,0)),(IF($D97=6,Y97,Z97))))),MIN((VLOOKUP($D97,$A$234:$C$241,3,0)),(W97+X97))*(IF($D97=6,Z97,((MIN((VLOOKUP($D97,$A$234:$E$241,5,0)),Z97)))))))))/IF(AND($D97=2,'ראשי-פרטים כלליים וריכוז הוצאות'!$D$66&lt;&gt;4),1.2,1)</f>
        <v>0</v>
      </c>
      <c r="AC97" s="224"/>
      <c r="AD97" s="225"/>
      <c r="AE97" s="222"/>
      <c r="AF97" s="226"/>
      <c r="AG97" s="187">
        <f t="shared" si="46"/>
        <v>0</v>
      </c>
      <c r="AH97" s="15">
        <f>+(IF(OR($B97=0,$C97=0,$D97=0,$AC$2&gt;$ES$1),0,IF(OR(AC97=0,AE97=0,AF97=0),0,MIN((VLOOKUP($D97,$A$234:$C$241,3,0))*(IF($D97=6,AF97,AE97))*((MIN((VLOOKUP($D97,$A$234:$E$241,5,0)),(IF($D97=6,AE97,AF97))))),MIN((VLOOKUP($D97,$A$234:$C$241,3,0)),(AC97+AD97))*(IF($D97=6,AF97,((MIN((VLOOKUP($D97,$A$234:$E$241,5,0)),AF97)))))))))/IF(AND($D97=2,'ראשי-פרטים כלליים וריכוז הוצאות'!$D$66&lt;&gt;4),1.2,1)</f>
        <v>0</v>
      </c>
      <c r="AI97" s="227"/>
      <c r="AJ97" s="228"/>
      <c r="AK97" s="222"/>
      <c r="AL97" s="226"/>
      <c r="AM97" s="187">
        <f t="shared" si="47"/>
        <v>0</v>
      </c>
      <c r="AN97" s="15">
        <f>+(IF(OR($B97=0,$C97=0,$D97=0,$AI$2&gt;$ES$1),0,IF(OR(AI97=0,AK97=0,AL97=0),0,MIN((VLOOKUP($D97,$A$234:$C$241,3,0))*(IF($D97=6,AL97,AK97))*((MIN((VLOOKUP($D97,$A$234:$E$241,5,0)),(IF($D97=6,AK97,AL97))))),MIN((VLOOKUP($D97,$A$234:$C$241,3,0)),(AI97+AJ97))*(IF($D97=6,AL97,((MIN((VLOOKUP($D97,$A$234:$E$241,5,0)),AL97)))))))))/IF(AND($D97=2,'ראשי-פרטים כלליים וריכוז הוצאות'!$D$66&lt;&gt;4),1.2,1)</f>
        <v>0</v>
      </c>
      <c r="AO97" s="220"/>
      <c r="AP97" s="221"/>
      <c r="AQ97" s="222"/>
      <c r="AR97" s="226"/>
      <c r="AS97" s="187">
        <f t="shared" si="48"/>
        <v>0</v>
      </c>
      <c r="AT97" s="15">
        <f>+(IF(OR($B97=0,$C97=0,$D97=0,$AO$2&gt;$ES$1),0,IF(OR(AO97=0,AQ97=0,AR97=0),0,MIN((VLOOKUP($D97,$A$234:$C$241,3,0))*(IF($D97=6,AR97,AQ97))*((MIN((VLOOKUP($D97,$A$234:$E$241,5,0)),(IF($D97=6,AQ97,AR97))))),MIN((VLOOKUP($D97,$A$234:$C$241,3,0)),(AO97+AP97))*(IF($D97=6,AR97,((MIN((VLOOKUP($D97,$A$234:$E$241,5,0)),AR97)))))))))/IF(AND($D97=2,'ראשי-פרטים כלליים וריכוז הוצאות'!$D$66&lt;&gt;4),1.2,1)</f>
        <v>0</v>
      </c>
      <c r="AU97" s="224"/>
      <c r="AV97" s="225"/>
      <c r="AW97" s="222"/>
      <c r="AX97" s="226"/>
      <c r="AY97" s="187">
        <f t="shared" si="49"/>
        <v>0</v>
      </c>
      <c r="AZ97" s="15">
        <f>+(IF(OR($B97=0,$C97=0,$D97=0,$AU$2&gt;$ES$1),0,IF(OR(AU97=0,AW97=0,AX97=0),0,MIN((VLOOKUP($D97,$A$234:$C$241,3,0))*(IF($D97=6,AX97,AW97))*((MIN((VLOOKUP($D97,$A$234:$E$241,5,0)),(IF($D97=6,AW97,AX97))))),MIN((VLOOKUP($D97,$A$234:$C$241,3,0)),(AU97+AV97))*(IF($D97=6,AX97,((MIN((VLOOKUP($D97,$A$234:$E$241,5,0)),AX97)))))))))/IF(AND($D97=2,'ראשי-פרטים כלליים וריכוז הוצאות'!$D$66&lt;&gt;4),1.2,1)</f>
        <v>0</v>
      </c>
      <c r="BA97" s="227"/>
      <c r="BB97" s="228"/>
      <c r="BC97" s="222"/>
      <c r="BD97" s="226"/>
      <c r="BE97" s="187">
        <f t="shared" si="50"/>
        <v>0</v>
      </c>
      <c r="BF97" s="15">
        <f>+(IF(OR($B97=0,$C97=0,$D97=0,$BA$2&gt;$ES$1),0,IF(OR(BA97=0,BC97=0,BD97=0),0,MIN((VLOOKUP($D97,$A$234:$C$241,3,0))*(IF($D97=6,BD97,BC97))*((MIN((VLOOKUP($D97,$A$234:$E$241,5,0)),(IF($D97=6,BC97,BD97))))),MIN((VLOOKUP($D97,$A$234:$C$241,3,0)),(BA97+BB97))*(IF($D97=6,BD97,((MIN((VLOOKUP($D97,$A$234:$E$241,5,0)),BD97)))))))))/IF(AND($D97=2,'ראשי-פרטים כלליים וריכוז הוצאות'!$D$66&lt;&gt;4),1.2,1)</f>
        <v>0</v>
      </c>
      <c r="BG97" s="227"/>
      <c r="BH97" s="228"/>
      <c r="BI97" s="222"/>
      <c r="BJ97" s="226"/>
      <c r="BK97" s="187">
        <f t="shared" si="51"/>
        <v>0</v>
      </c>
      <c r="BL97" s="15">
        <f>+(IF(OR($B97=0,$C97=0,$D97=0,$BG$2&gt;$ES$1),0,IF(OR(BG97=0,BI97=0,BJ97=0),0,MIN((VLOOKUP($D97,$A$234:$C$241,3,0))*(IF($D97=6,BJ97,BI97))*((MIN((VLOOKUP($D97,$A$234:$E$241,5,0)),(IF($D97=6,BI97,BJ97))))),MIN((VLOOKUP($D97,$A$234:$C$241,3,0)),(BG97+BH97))*(IF($D97=6,BJ97,((MIN((VLOOKUP($D97,$A$234:$E$241,5,0)),BJ97)))))))))/IF(AND($D97=2,'ראשי-פרטים כלליים וריכוז הוצאות'!$D$66&lt;&gt;4),1.2,1)</f>
        <v>0</v>
      </c>
      <c r="BM97" s="227"/>
      <c r="BN97" s="228"/>
      <c r="BO97" s="222"/>
      <c r="BP97" s="226"/>
      <c r="BQ97" s="187">
        <f t="shared" si="52"/>
        <v>0</v>
      </c>
      <c r="BR97" s="15">
        <f>+(IF(OR($B97=0,$C97=0,$D97=0,$BM$2&gt;$ES$1),0,IF(OR(BM97=0,BO97=0,BP97=0),0,MIN((VLOOKUP($D97,$A$234:$C$241,3,0))*(IF($D97=6,BP97,BO97))*((MIN((VLOOKUP($D97,$A$234:$E$241,5,0)),(IF($D97=6,BO97,BP97))))),MIN((VLOOKUP($D97,$A$234:$C$241,3,0)),(BM97+BN97))*(IF($D97=6,BP97,((MIN((VLOOKUP($D97,$A$234:$E$241,5,0)),BP97)))))))))/IF(AND($D97=2,'ראשי-פרטים כלליים וריכוז הוצאות'!$D$66&lt;&gt;4),1.2,1)</f>
        <v>0</v>
      </c>
      <c r="BS97" s="227"/>
      <c r="BT97" s="228"/>
      <c r="BU97" s="222"/>
      <c r="BV97" s="226"/>
      <c r="BW97" s="187">
        <f t="shared" si="53"/>
        <v>0</v>
      </c>
      <c r="BX97" s="15">
        <f>+(IF(OR($B97=0,$C97=0,$D97=0,$BS$2&gt;$ES$1),0,IF(OR(BS97=0,BU97=0,BV97=0),0,MIN((VLOOKUP($D97,$A$234:$C$241,3,0))*(IF($D97=6,BV97,BU97))*((MIN((VLOOKUP($D97,$A$234:$E$241,5,0)),(IF($D97=6,BU97,BV97))))),MIN((VLOOKUP($D97,$A$234:$C$241,3,0)),(BS97+BT97))*(IF($D97=6,BV97,((MIN((VLOOKUP($D97,$A$234:$E$241,5,0)),BV97)))))))))/IF(AND($D97=2,'ראשי-פרטים כלליים וריכוז הוצאות'!$D$66&lt;&gt;4),1.2,1)</f>
        <v>0</v>
      </c>
      <c r="BY97" s="227"/>
      <c r="BZ97" s="228"/>
      <c r="CA97" s="222"/>
      <c r="CB97" s="226"/>
      <c r="CC97" s="187">
        <f t="shared" si="54"/>
        <v>0</v>
      </c>
      <c r="CD97" s="15">
        <f>+(IF(OR($B97=0,$C97=0,$D97=0,$BY$2&gt;$ES$1),0,IF(OR(BY97=0,CA97=0,CB97=0),0,MIN((VLOOKUP($D97,$A$234:$C$241,3,0))*(IF($D97=6,CB97,CA97))*((MIN((VLOOKUP($D97,$A$234:$E$241,5,0)),(IF($D97=6,CA97,CB97))))),MIN((VLOOKUP($D97,$A$234:$C$241,3,0)),(BY97+BZ97))*(IF($D97=6,CB97,((MIN((VLOOKUP($D97,$A$234:$E$241,5,0)),CB97)))))))))/IF(AND($D97=2,'ראשי-פרטים כלליים וריכוז הוצאות'!$D$66&lt;&gt;4),1.2,1)</f>
        <v>0</v>
      </c>
      <c r="CE97" s="227"/>
      <c r="CF97" s="228"/>
      <c r="CG97" s="222"/>
      <c r="CH97" s="226"/>
      <c r="CI97" s="187">
        <f t="shared" si="55"/>
        <v>0</v>
      </c>
      <c r="CJ97" s="15">
        <f>+(IF(OR($B97=0,$C97=0,$D97=0,$CE$2&gt;$ES$1),0,IF(OR(CE97=0,CG97=0,CH97=0),0,MIN((VLOOKUP($D97,$A$234:$C$241,3,0))*(IF($D97=6,CH97,CG97))*((MIN((VLOOKUP($D97,$A$234:$E$241,5,0)),(IF($D97=6,CG97,CH97))))),MIN((VLOOKUP($D97,$A$234:$C$241,3,0)),(CE97+CF97))*(IF($D97=6,CH97,((MIN((VLOOKUP($D97,$A$234:$E$241,5,0)),CH97)))))))))/IF(AND($D97=2,'ראשי-פרטים כלליים וריכוז הוצאות'!$D$66&lt;&gt;4),1.2,1)</f>
        <v>0</v>
      </c>
      <c r="CK97" s="227"/>
      <c r="CL97" s="228"/>
      <c r="CM97" s="222"/>
      <c r="CN97" s="226"/>
      <c r="CO97" s="187">
        <f t="shared" si="56"/>
        <v>0</v>
      </c>
      <c r="CP97" s="15">
        <f>+(IF(OR($B97=0,$C97=0,$D97=0,$CK$2&gt;$ES$1),0,IF(OR(CK97=0,CM97=0,CN97=0),0,MIN((VLOOKUP($D97,$A$234:$C$241,3,0))*(IF($D97=6,CN97,CM97))*((MIN((VLOOKUP($D97,$A$234:$E$241,5,0)),(IF($D97=6,CM97,CN97))))),MIN((VLOOKUP($D97,$A$234:$C$241,3,0)),(CK97+CL97))*(IF($D97=6,CN97,((MIN((VLOOKUP($D97,$A$234:$E$241,5,0)),CN97)))))))))/IF(AND($D97=2,'ראשי-פרטים כלליים וריכוז הוצאות'!$D$66&lt;&gt;4),1.2,1)</f>
        <v>0</v>
      </c>
      <c r="CQ97" s="227"/>
      <c r="CR97" s="228"/>
      <c r="CS97" s="222"/>
      <c r="CT97" s="226"/>
      <c r="CU97" s="187">
        <f t="shared" si="57"/>
        <v>0</v>
      </c>
      <c r="CV97" s="15">
        <f>+(IF(OR($B97=0,$C97=0,$D97=0,$CQ$2&gt;$ES$1),0,IF(OR(CQ97=0,CS97=0,CT97=0),0,MIN((VLOOKUP($D97,$A$234:$C$241,3,0))*(IF($D97=6,CT97,CS97))*((MIN((VLOOKUP($D97,$A$234:$E$241,5,0)),(IF($D97=6,CS97,CT97))))),MIN((VLOOKUP($D97,$A$234:$C$241,3,0)),(CQ97+CR97))*(IF($D97=6,CT97,((MIN((VLOOKUP($D97,$A$234:$E$241,5,0)),CT97)))))))))/IF(AND($D97=2,'ראשי-פרטים כלליים וריכוז הוצאות'!$D$66&lt;&gt;4),1.2,1)</f>
        <v>0</v>
      </c>
      <c r="CW97" s="227"/>
      <c r="CX97" s="228"/>
      <c r="CY97" s="222"/>
      <c r="CZ97" s="226"/>
      <c r="DA97" s="187">
        <f t="shared" si="58"/>
        <v>0</v>
      </c>
      <c r="DB97" s="15">
        <f>+(IF(OR($B97=0,$C97=0,$D97=0,$CW$2&gt;$ES$1),0,IF(OR(CW97=0,CY97=0,CZ97=0),0,MIN((VLOOKUP($D97,$A$234:$C$241,3,0))*(IF($D97=6,CZ97,CY97))*((MIN((VLOOKUP($D97,$A$234:$E$241,5,0)),(IF($D97=6,CY97,CZ97))))),MIN((VLOOKUP($D97,$A$234:$C$241,3,0)),(CW97+CX97))*(IF($D97=6,CZ97,((MIN((VLOOKUP($D97,$A$234:$E$241,5,0)),CZ97)))))))))/IF(AND($D97=2,'ראשי-פרטים כלליים וריכוז הוצאות'!$D$66&lt;&gt;4),1.2,1)</f>
        <v>0</v>
      </c>
      <c r="DC97" s="227"/>
      <c r="DD97" s="228"/>
      <c r="DE97" s="222"/>
      <c r="DF97" s="226"/>
      <c r="DG97" s="187">
        <f t="shared" si="59"/>
        <v>0</v>
      </c>
      <c r="DH97" s="15">
        <f>+(IF(OR($B97=0,$C97=0,$D97=0,$DC$2&gt;$ES$1),0,IF(OR(DC97=0,DE97=0,DF97=0),0,MIN((VLOOKUP($D97,$A$234:$C$241,3,0))*(IF($D97=6,DF97,DE97))*((MIN((VLOOKUP($D97,$A$234:$E$241,5,0)),(IF($D97=6,DE97,DF97))))),MIN((VLOOKUP($D97,$A$234:$C$241,3,0)),(DC97+DD97))*(IF($D97=6,DF97,((MIN((VLOOKUP($D97,$A$234:$E$241,5,0)),DF97)))))))))/IF(AND($D97=2,'ראשי-פרטים כלליים וריכוז הוצאות'!$D$66&lt;&gt;4),1.2,1)</f>
        <v>0</v>
      </c>
      <c r="DI97" s="227"/>
      <c r="DJ97" s="228"/>
      <c r="DK97" s="222"/>
      <c r="DL97" s="226"/>
      <c r="DM97" s="187">
        <f t="shared" si="60"/>
        <v>0</v>
      </c>
      <c r="DN97" s="15">
        <f>+(IF(OR($B97=0,$C97=0,$D97=0,$DC$2&gt;$ES$1),0,IF(OR(DI97=0,DK97=0,DL97=0),0,MIN((VLOOKUP($D97,$A$234:$C$241,3,0))*(IF($D97=6,DL97,DK97))*((MIN((VLOOKUP($D97,$A$234:$E$241,5,0)),(IF($D97=6,DK97,DL97))))),MIN((VLOOKUP($D97,$A$234:$C$241,3,0)),(DI97+DJ97))*(IF($D97=6,DL97,((MIN((VLOOKUP($D97,$A$234:$E$241,5,0)),DL97)))))))))/IF(AND($D97=2,'ראשי-פרטים כלליים וריכוז הוצאות'!$D$66&lt;&gt;4),1.2,1)</f>
        <v>0</v>
      </c>
      <c r="DO97" s="227"/>
      <c r="DP97" s="228"/>
      <c r="DQ97" s="222"/>
      <c r="DR97" s="226"/>
      <c r="DS97" s="187">
        <f t="shared" si="61"/>
        <v>0</v>
      </c>
      <c r="DT97" s="15">
        <f>+(IF(OR($B97=0,$C97=0,$D97=0,$DC$2&gt;$ES$1),0,IF(OR(DO97=0,DQ97=0,DR97=0),0,MIN((VLOOKUP($D97,$A$234:$C$241,3,0))*(IF($D97=6,DR97,DQ97))*((MIN((VLOOKUP($D97,$A$234:$E$241,5,0)),(IF($D97=6,DQ97,DR97))))),MIN((VLOOKUP($D97,$A$234:$C$241,3,0)),(DO97+DP97))*(IF($D97=6,DR97,((MIN((VLOOKUP($D97,$A$234:$E$241,5,0)),DR97)))))))))/IF(AND($D97=2,'ראשי-פרטים כלליים וריכוז הוצאות'!$D$66&lt;&gt;4),1.2,1)</f>
        <v>0</v>
      </c>
      <c r="DU97" s="227"/>
      <c r="DV97" s="228"/>
      <c r="DW97" s="222"/>
      <c r="DX97" s="226"/>
      <c r="DY97" s="187">
        <f t="shared" si="62"/>
        <v>0</v>
      </c>
      <c r="DZ97" s="15">
        <f>+(IF(OR($B97=0,$C97=0,$D97=0,$DC$2&gt;$ES$1),0,IF(OR(DU97=0,DW97=0,DX97=0),0,MIN((VLOOKUP($D97,$A$234:$C$241,3,0))*(IF($D97=6,DX97,DW97))*((MIN((VLOOKUP($D97,$A$234:$E$241,5,0)),(IF($D97=6,DW97,DX97))))),MIN((VLOOKUP($D97,$A$234:$C$241,3,0)),(DU97+DV97))*(IF($D97=6,DX97,((MIN((VLOOKUP($D97,$A$234:$E$241,5,0)),DX97)))))))))/IF(AND($D97=2,'ראשי-פרטים כלליים וריכוז הוצאות'!$D$66&lt;&gt;4),1.2,1)</f>
        <v>0</v>
      </c>
      <c r="EA97" s="227"/>
      <c r="EB97" s="228"/>
      <c r="EC97" s="222"/>
      <c r="ED97" s="226"/>
      <c r="EE97" s="187">
        <f t="shared" si="63"/>
        <v>0</v>
      </c>
      <c r="EF97" s="15">
        <f>+(IF(OR($B97=0,$C97=0,$D97=0,$DC$2&gt;$ES$1),0,IF(OR(EA97=0,EC97=0,ED97=0),0,MIN((VLOOKUP($D97,$A$234:$C$241,3,0))*(IF($D97=6,ED97,EC97))*((MIN((VLOOKUP($D97,$A$234:$E$241,5,0)),(IF($D97=6,EC97,ED97))))),MIN((VLOOKUP($D97,$A$234:$C$241,3,0)),(EA97+EB97))*(IF($D97=6,ED97,((MIN((VLOOKUP($D97,$A$234:$E$241,5,0)),ED97)))))))))/IF(AND($D97=2,'ראשי-פרטים כלליים וריכוז הוצאות'!$D$66&lt;&gt;4),1.2,1)</f>
        <v>0</v>
      </c>
      <c r="EG97" s="227"/>
      <c r="EH97" s="228"/>
      <c r="EI97" s="222"/>
      <c r="EJ97" s="226"/>
      <c r="EK97" s="187">
        <f t="shared" si="64"/>
        <v>0</v>
      </c>
      <c r="EL97" s="15">
        <f>+(IF(OR($B97=0,$C97=0,$D97=0,$DC$2&gt;$ES$1),0,IF(OR(EG97=0,EI97=0,EJ97=0),0,MIN((VLOOKUP($D97,$A$234:$C$241,3,0))*(IF($D97=6,EJ97,EI97))*((MIN((VLOOKUP($D97,$A$234:$E$241,5,0)),(IF($D97=6,EI97,EJ97))))),MIN((VLOOKUP($D97,$A$234:$C$241,3,0)),(EG97+EH97))*(IF($D97=6,EJ97,((MIN((VLOOKUP($D97,$A$234:$E$241,5,0)),EJ97)))))))))/IF(AND($D97=2,'ראשי-פרטים כלליים וריכוז הוצאות'!$D$66&lt;&gt;4),1.2,1)</f>
        <v>0</v>
      </c>
      <c r="EM97" s="227"/>
      <c r="EN97" s="228"/>
      <c r="EO97" s="222"/>
      <c r="EP97" s="226"/>
      <c r="EQ97" s="187">
        <f t="shared" si="65"/>
        <v>0</v>
      </c>
      <c r="ER97" s="15">
        <f>+(IF(OR($B97=0,$C97=0,$D97=0,$DC$2&gt;$ES$1),0,IF(OR(EM97=0,EO97=0,EP97=0),0,MIN((VLOOKUP($D97,$A$234:$C$241,3,0))*(IF($D97=6,EP97,EO97))*((MIN((VLOOKUP($D97,$A$234:$E$241,5,0)),(IF($D97=6,EO97,EP97))))),MIN((VLOOKUP($D97,$A$234:$C$241,3,0)),(EM97+EN97))*(IF($D97=6,EP97,((MIN((VLOOKUP($D97,$A$234:$E$241,5,0)),EP97)))))))))/IF(AND($D97=2,'ראשי-פרטים כלליים וריכוז הוצאות'!$D$66&lt;&gt;4),1.2,1)</f>
        <v>0</v>
      </c>
      <c r="ES97" s="62">
        <f t="shared" si="66"/>
        <v>0</v>
      </c>
      <c r="ET97" s="183">
        <f t="shared" si="67"/>
        <v>9.9999999999999995E-7</v>
      </c>
      <c r="EU97" s="184">
        <f t="shared" si="68"/>
        <v>0</v>
      </c>
      <c r="EV97" s="62">
        <f t="shared" si="69"/>
        <v>0</v>
      </c>
      <c r="EW97" s="62">
        <v>0</v>
      </c>
      <c r="EX97" s="15">
        <f t="shared" si="70"/>
        <v>0</v>
      </c>
      <c r="EY97" s="219"/>
      <c r="EZ97" s="62">
        <f>MIN(EX97+EY97*ET97*ES97/$FA$1/IF(AND($D97=2,'ראשי-פרטים כלליים וריכוז הוצאות'!$D$66&lt;&gt;4),1.2,1),IF($D97&gt;0,VLOOKUP($D97,$A$234:$C$241,3,0)*12*EU97,0))</f>
        <v>0</v>
      </c>
      <c r="FA97" s="229"/>
      <c r="FB97" s="293">
        <f t="shared" si="71"/>
        <v>0</v>
      </c>
      <c r="FC97" s="298"/>
      <c r="FD97" s="133"/>
      <c r="FE97" s="133"/>
      <c r="FF97" s="299"/>
      <c r="FG97" s="299"/>
      <c r="FH97" s="133"/>
      <c r="FI97" s="274">
        <f t="shared" si="75"/>
        <v>0</v>
      </c>
      <c r="FJ97" s="274">
        <f t="shared" si="76"/>
        <v>0</v>
      </c>
      <c r="FK97" s="297" t="str">
        <f t="shared" si="74"/>
        <v/>
      </c>
    </row>
    <row r="98" spans="1:167" s="6" customFormat="1" ht="24" hidden="1" customHeight="1" x14ac:dyDescent="0.2">
      <c r="A98" s="112">
        <v>95</v>
      </c>
      <c r="B98" s="229"/>
      <c r="C98" s="229"/>
      <c r="D98" s="230"/>
      <c r="E98" s="220"/>
      <c r="F98" s="221"/>
      <c r="G98" s="222"/>
      <c r="H98" s="223"/>
      <c r="I98" s="187">
        <f t="shared" si="42"/>
        <v>0</v>
      </c>
      <c r="J98" s="15">
        <f>(IF(OR($B98=0,$C98=0,$D98=0,$E$2&gt;$ES$1),0,IF(OR($E98=0,$G98=0,$H98=0),0,MIN((VLOOKUP($D98,$A$234:$C$241,3,0))*(IF($D98=6,$H98,$G98))*((MIN((VLOOKUP($D98,$A$234:$E$241,5,0)),(IF($D98=6,$G98,$H98))))),MIN((VLOOKUP($D98,$A$234:$C$241,3,0)),($E98+$F98))*(IF($D98=6,$H98,((MIN((VLOOKUP($D98,$A$234:$E$241,5,0)),$H98)))))))))/IF(AND($D98=2,'ראשי-פרטים כלליים וריכוז הוצאות'!$D$66&lt;&gt;4),1.2,1)</f>
        <v>0</v>
      </c>
      <c r="K98" s="224"/>
      <c r="L98" s="225"/>
      <c r="M98" s="222"/>
      <c r="N98" s="226"/>
      <c r="O98" s="187">
        <f t="shared" si="43"/>
        <v>0</v>
      </c>
      <c r="P98" s="15">
        <f>+(IF(OR($B98=0,$C98=0,$D98=0,$K$2&gt;$ES$1),0,IF(OR($K98=0,$M98=0,$N98=0),0,MIN((VLOOKUP($D98,$A$234:$C$241,3,0))*(IF($D98=6,$N98,$M98))*((MIN((VLOOKUP($D98,$A$234:$E$241,5,0)),(IF($D98=6,$M98,$N98))))),MIN((VLOOKUP($D98,$A$234:$C$241,3,0)),($K98+$L98))*(IF($D98=6,$N98,((MIN((VLOOKUP($D98,$A$234:$E$241,5,0)),$N98)))))))))/IF(AND($D98=2,'ראשי-פרטים כלליים וריכוז הוצאות'!$D$66&lt;&gt;4),1.2,1)</f>
        <v>0</v>
      </c>
      <c r="Q98" s="227"/>
      <c r="R98" s="228"/>
      <c r="S98" s="222"/>
      <c r="T98" s="226"/>
      <c r="U98" s="187">
        <f t="shared" si="44"/>
        <v>0</v>
      </c>
      <c r="V98" s="15">
        <f>+(IF(OR($B98=0,$C98=0,$D98=0,$Q$2&gt;$ES$1),0,IF(OR(Q98=0,S98=0,T98=0),0,MIN((VLOOKUP($D98,$A$234:$C$241,3,0))*(IF($D98=6,T98,S98))*((MIN((VLOOKUP($D98,$A$234:$E$241,5,0)),(IF($D98=6,S98,T98))))),MIN((VLOOKUP($D98,$A$234:$C$241,3,0)),(Q98+R98))*(IF($D98=6,T98,((MIN((VLOOKUP($D98,$A$234:$E$241,5,0)),T98)))))))))/IF(AND($D98=2,'ראשי-פרטים כלליים וריכוז הוצאות'!$D$66&lt;&gt;4),1.2,1)</f>
        <v>0</v>
      </c>
      <c r="W98" s="220"/>
      <c r="X98" s="221"/>
      <c r="Y98" s="222"/>
      <c r="Z98" s="226"/>
      <c r="AA98" s="187">
        <f t="shared" si="45"/>
        <v>0</v>
      </c>
      <c r="AB98" s="15">
        <f>+(IF(OR($B98=0,$C98=0,$D98=0,$W$2&gt;$ES$1),0,IF(OR(W98=0,Y98=0,Z98=0),0,MIN((VLOOKUP($D98,$A$234:$C$241,3,0))*(IF($D98=6,Z98,Y98))*((MIN((VLOOKUP($D98,$A$234:$E$241,5,0)),(IF($D98=6,Y98,Z98))))),MIN((VLOOKUP($D98,$A$234:$C$241,3,0)),(W98+X98))*(IF($D98=6,Z98,((MIN((VLOOKUP($D98,$A$234:$E$241,5,0)),Z98)))))))))/IF(AND($D98=2,'ראשי-פרטים כלליים וריכוז הוצאות'!$D$66&lt;&gt;4),1.2,1)</f>
        <v>0</v>
      </c>
      <c r="AC98" s="224"/>
      <c r="AD98" s="225"/>
      <c r="AE98" s="222"/>
      <c r="AF98" s="226"/>
      <c r="AG98" s="187">
        <f t="shared" si="46"/>
        <v>0</v>
      </c>
      <c r="AH98" s="15">
        <f>+(IF(OR($B98=0,$C98=0,$D98=0,$AC$2&gt;$ES$1),0,IF(OR(AC98=0,AE98=0,AF98=0),0,MIN((VLOOKUP($D98,$A$234:$C$241,3,0))*(IF($D98=6,AF98,AE98))*((MIN((VLOOKUP($D98,$A$234:$E$241,5,0)),(IF($D98=6,AE98,AF98))))),MIN((VLOOKUP($D98,$A$234:$C$241,3,0)),(AC98+AD98))*(IF($D98=6,AF98,((MIN((VLOOKUP($D98,$A$234:$E$241,5,0)),AF98)))))))))/IF(AND($D98=2,'ראשי-פרטים כלליים וריכוז הוצאות'!$D$66&lt;&gt;4),1.2,1)</f>
        <v>0</v>
      </c>
      <c r="AI98" s="227"/>
      <c r="AJ98" s="228"/>
      <c r="AK98" s="222"/>
      <c r="AL98" s="226"/>
      <c r="AM98" s="187">
        <f t="shared" si="47"/>
        <v>0</v>
      </c>
      <c r="AN98" s="15">
        <f>+(IF(OR($B98=0,$C98=0,$D98=0,$AI$2&gt;$ES$1),0,IF(OR(AI98=0,AK98=0,AL98=0),0,MIN((VLOOKUP($D98,$A$234:$C$241,3,0))*(IF($D98=6,AL98,AK98))*((MIN((VLOOKUP($D98,$A$234:$E$241,5,0)),(IF($D98=6,AK98,AL98))))),MIN((VLOOKUP($D98,$A$234:$C$241,3,0)),(AI98+AJ98))*(IF($D98=6,AL98,((MIN((VLOOKUP($D98,$A$234:$E$241,5,0)),AL98)))))))))/IF(AND($D98=2,'ראשי-פרטים כלליים וריכוז הוצאות'!$D$66&lt;&gt;4),1.2,1)</f>
        <v>0</v>
      </c>
      <c r="AO98" s="220"/>
      <c r="AP98" s="221"/>
      <c r="AQ98" s="222"/>
      <c r="AR98" s="226"/>
      <c r="AS98" s="187">
        <f t="shared" si="48"/>
        <v>0</v>
      </c>
      <c r="AT98" s="15">
        <f>+(IF(OR($B98=0,$C98=0,$D98=0,$AO$2&gt;$ES$1),0,IF(OR(AO98=0,AQ98=0,AR98=0),0,MIN((VLOOKUP($D98,$A$234:$C$241,3,0))*(IF($D98=6,AR98,AQ98))*((MIN((VLOOKUP($D98,$A$234:$E$241,5,0)),(IF($D98=6,AQ98,AR98))))),MIN((VLOOKUP($D98,$A$234:$C$241,3,0)),(AO98+AP98))*(IF($D98=6,AR98,((MIN((VLOOKUP($D98,$A$234:$E$241,5,0)),AR98)))))))))/IF(AND($D98=2,'ראשי-פרטים כלליים וריכוז הוצאות'!$D$66&lt;&gt;4),1.2,1)</f>
        <v>0</v>
      </c>
      <c r="AU98" s="224"/>
      <c r="AV98" s="225"/>
      <c r="AW98" s="222"/>
      <c r="AX98" s="226"/>
      <c r="AY98" s="187">
        <f t="shared" si="49"/>
        <v>0</v>
      </c>
      <c r="AZ98" s="15">
        <f>+(IF(OR($B98=0,$C98=0,$D98=0,$AU$2&gt;$ES$1),0,IF(OR(AU98=0,AW98=0,AX98=0),0,MIN((VLOOKUP($D98,$A$234:$C$241,3,0))*(IF($D98=6,AX98,AW98))*((MIN((VLOOKUP($D98,$A$234:$E$241,5,0)),(IF($D98=6,AW98,AX98))))),MIN((VLOOKUP($D98,$A$234:$C$241,3,0)),(AU98+AV98))*(IF($D98=6,AX98,((MIN((VLOOKUP($D98,$A$234:$E$241,5,0)),AX98)))))))))/IF(AND($D98=2,'ראשי-פרטים כלליים וריכוז הוצאות'!$D$66&lt;&gt;4),1.2,1)</f>
        <v>0</v>
      </c>
      <c r="BA98" s="227"/>
      <c r="BB98" s="228"/>
      <c r="BC98" s="222"/>
      <c r="BD98" s="226"/>
      <c r="BE98" s="187">
        <f t="shared" si="50"/>
        <v>0</v>
      </c>
      <c r="BF98" s="15">
        <f>+(IF(OR($B98=0,$C98=0,$D98=0,$BA$2&gt;$ES$1),0,IF(OR(BA98=0,BC98=0,BD98=0),0,MIN((VLOOKUP($D98,$A$234:$C$241,3,0))*(IF($D98=6,BD98,BC98))*((MIN((VLOOKUP($D98,$A$234:$E$241,5,0)),(IF($D98=6,BC98,BD98))))),MIN((VLOOKUP($D98,$A$234:$C$241,3,0)),(BA98+BB98))*(IF($D98=6,BD98,((MIN((VLOOKUP($D98,$A$234:$E$241,5,0)),BD98)))))))))/IF(AND($D98=2,'ראשי-פרטים כלליים וריכוז הוצאות'!$D$66&lt;&gt;4),1.2,1)</f>
        <v>0</v>
      </c>
      <c r="BG98" s="227"/>
      <c r="BH98" s="228"/>
      <c r="BI98" s="222"/>
      <c r="BJ98" s="226"/>
      <c r="BK98" s="187">
        <f t="shared" si="51"/>
        <v>0</v>
      </c>
      <c r="BL98" s="15">
        <f>+(IF(OR($B98=0,$C98=0,$D98=0,$BG$2&gt;$ES$1),0,IF(OR(BG98=0,BI98=0,BJ98=0),0,MIN((VLOOKUP($D98,$A$234:$C$241,3,0))*(IF($D98=6,BJ98,BI98))*((MIN((VLOOKUP($D98,$A$234:$E$241,5,0)),(IF($D98=6,BI98,BJ98))))),MIN((VLOOKUP($D98,$A$234:$C$241,3,0)),(BG98+BH98))*(IF($D98=6,BJ98,((MIN((VLOOKUP($D98,$A$234:$E$241,5,0)),BJ98)))))))))/IF(AND($D98=2,'ראשי-פרטים כלליים וריכוז הוצאות'!$D$66&lt;&gt;4),1.2,1)</f>
        <v>0</v>
      </c>
      <c r="BM98" s="227"/>
      <c r="BN98" s="228"/>
      <c r="BO98" s="222"/>
      <c r="BP98" s="226"/>
      <c r="BQ98" s="187">
        <f t="shared" si="52"/>
        <v>0</v>
      </c>
      <c r="BR98" s="15">
        <f>+(IF(OR($B98=0,$C98=0,$D98=0,$BM$2&gt;$ES$1),0,IF(OR(BM98=0,BO98=0,BP98=0),0,MIN((VLOOKUP($D98,$A$234:$C$241,3,0))*(IF($D98=6,BP98,BO98))*((MIN((VLOOKUP($D98,$A$234:$E$241,5,0)),(IF($D98=6,BO98,BP98))))),MIN((VLOOKUP($D98,$A$234:$C$241,3,0)),(BM98+BN98))*(IF($D98=6,BP98,((MIN((VLOOKUP($D98,$A$234:$E$241,5,0)),BP98)))))))))/IF(AND($D98=2,'ראשי-פרטים כלליים וריכוז הוצאות'!$D$66&lt;&gt;4),1.2,1)</f>
        <v>0</v>
      </c>
      <c r="BS98" s="227"/>
      <c r="BT98" s="228"/>
      <c r="BU98" s="222"/>
      <c r="BV98" s="226"/>
      <c r="BW98" s="187">
        <f t="shared" si="53"/>
        <v>0</v>
      </c>
      <c r="BX98" s="15">
        <f>+(IF(OR($B98=0,$C98=0,$D98=0,$BS$2&gt;$ES$1),0,IF(OR(BS98=0,BU98=0,BV98=0),0,MIN((VLOOKUP($D98,$A$234:$C$241,3,0))*(IF($D98=6,BV98,BU98))*((MIN((VLOOKUP($D98,$A$234:$E$241,5,0)),(IF($D98=6,BU98,BV98))))),MIN((VLOOKUP($D98,$A$234:$C$241,3,0)),(BS98+BT98))*(IF($D98=6,BV98,((MIN((VLOOKUP($D98,$A$234:$E$241,5,0)),BV98)))))))))/IF(AND($D98=2,'ראשי-פרטים כלליים וריכוז הוצאות'!$D$66&lt;&gt;4),1.2,1)</f>
        <v>0</v>
      </c>
      <c r="BY98" s="227"/>
      <c r="BZ98" s="228"/>
      <c r="CA98" s="222"/>
      <c r="CB98" s="226"/>
      <c r="CC98" s="187">
        <f t="shared" si="54"/>
        <v>0</v>
      </c>
      <c r="CD98" s="15">
        <f>+(IF(OR($B98=0,$C98=0,$D98=0,$BY$2&gt;$ES$1),0,IF(OR(BY98=0,CA98=0,CB98=0),0,MIN((VLOOKUP($D98,$A$234:$C$241,3,0))*(IF($D98=6,CB98,CA98))*((MIN((VLOOKUP($D98,$A$234:$E$241,5,0)),(IF($D98=6,CA98,CB98))))),MIN((VLOOKUP($D98,$A$234:$C$241,3,0)),(BY98+BZ98))*(IF($D98=6,CB98,((MIN((VLOOKUP($D98,$A$234:$E$241,5,0)),CB98)))))))))/IF(AND($D98=2,'ראשי-פרטים כלליים וריכוז הוצאות'!$D$66&lt;&gt;4),1.2,1)</f>
        <v>0</v>
      </c>
      <c r="CE98" s="227"/>
      <c r="CF98" s="228"/>
      <c r="CG98" s="222"/>
      <c r="CH98" s="226"/>
      <c r="CI98" s="187">
        <f t="shared" si="55"/>
        <v>0</v>
      </c>
      <c r="CJ98" s="15">
        <f>+(IF(OR($B98=0,$C98=0,$D98=0,$CE$2&gt;$ES$1),0,IF(OR(CE98=0,CG98=0,CH98=0),0,MIN((VLOOKUP($D98,$A$234:$C$241,3,0))*(IF($D98=6,CH98,CG98))*((MIN((VLOOKUP($D98,$A$234:$E$241,5,0)),(IF($D98=6,CG98,CH98))))),MIN((VLOOKUP($D98,$A$234:$C$241,3,0)),(CE98+CF98))*(IF($D98=6,CH98,((MIN((VLOOKUP($D98,$A$234:$E$241,5,0)),CH98)))))))))/IF(AND($D98=2,'ראשי-פרטים כלליים וריכוז הוצאות'!$D$66&lt;&gt;4),1.2,1)</f>
        <v>0</v>
      </c>
      <c r="CK98" s="227"/>
      <c r="CL98" s="228"/>
      <c r="CM98" s="222"/>
      <c r="CN98" s="226"/>
      <c r="CO98" s="187">
        <f t="shared" si="56"/>
        <v>0</v>
      </c>
      <c r="CP98" s="15">
        <f>+(IF(OR($B98=0,$C98=0,$D98=0,$CK$2&gt;$ES$1),0,IF(OR(CK98=0,CM98=0,CN98=0),0,MIN((VLOOKUP($D98,$A$234:$C$241,3,0))*(IF($D98=6,CN98,CM98))*((MIN((VLOOKUP($D98,$A$234:$E$241,5,0)),(IF($D98=6,CM98,CN98))))),MIN((VLOOKUP($D98,$A$234:$C$241,3,0)),(CK98+CL98))*(IF($D98=6,CN98,((MIN((VLOOKUP($D98,$A$234:$E$241,5,0)),CN98)))))))))/IF(AND($D98=2,'ראשי-פרטים כלליים וריכוז הוצאות'!$D$66&lt;&gt;4),1.2,1)</f>
        <v>0</v>
      </c>
      <c r="CQ98" s="227"/>
      <c r="CR98" s="228"/>
      <c r="CS98" s="222"/>
      <c r="CT98" s="226"/>
      <c r="CU98" s="187">
        <f t="shared" si="57"/>
        <v>0</v>
      </c>
      <c r="CV98" s="15">
        <f>+(IF(OR($B98=0,$C98=0,$D98=0,$CQ$2&gt;$ES$1),0,IF(OR(CQ98=0,CS98=0,CT98=0),0,MIN((VLOOKUP($D98,$A$234:$C$241,3,0))*(IF($D98=6,CT98,CS98))*((MIN((VLOOKUP($D98,$A$234:$E$241,5,0)),(IF($D98=6,CS98,CT98))))),MIN((VLOOKUP($D98,$A$234:$C$241,3,0)),(CQ98+CR98))*(IF($D98=6,CT98,((MIN((VLOOKUP($D98,$A$234:$E$241,5,0)),CT98)))))))))/IF(AND($D98=2,'ראשי-פרטים כלליים וריכוז הוצאות'!$D$66&lt;&gt;4),1.2,1)</f>
        <v>0</v>
      </c>
      <c r="CW98" s="227"/>
      <c r="CX98" s="228"/>
      <c r="CY98" s="222"/>
      <c r="CZ98" s="226"/>
      <c r="DA98" s="187">
        <f t="shared" si="58"/>
        <v>0</v>
      </c>
      <c r="DB98" s="15">
        <f>+(IF(OR($B98=0,$C98=0,$D98=0,$CW$2&gt;$ES$1),0,IF(OR(CW98=0,CY98=0,CZ98=0),0,MIN((VLOOKUP($D98,$A$234:$C$241,3,0))*(IF($D98=6,CZ98,CY98))*((MIN((VLOOKUP($D98,$A$234:$E$241,5,0)),(IF($D98=6,CY98,CZ98))))),MIN((VLOOKUP($D98,$A$234:$C$241,3,0)),(CW98+CX98))*(IF($D98=6,CZ98,((MIN((VLOOKUP($D98,$A$234:$E$241,5,0)),CZ98)))))))))/IF(AND($D98=2,'ראשי-פרטים כלליים וריכוז הוצאות'!$D$66&lt;&gt;4),1.2,1)</f>
        <v>0</v>
      </c>
      <c r="DC98" s="227"/>
      <c r="DD98" s="228"/>
      <c r="DE98" s="222"/>
      <c r="DF98" s="226"/>
      <c r="DG98" s="187">
        <f t="shared" si="59"/>
        <v>0</v>
      </c>
      <c r="DH98" s="15">
        <f>+(IF(OR($B98=0,$C98=0,$D98=0,$DC$2&gt;$ES$1),0,IF(OR(DC98=0,DE98=0,DF98=0),0,MIN((VLOOKUP($D98,$A$234:$C$241,3,0))*(IF($D98=6,DF98,DE98))*((MIN((VLOOKUP($D98,$A$234:$E$241,5,0)),(IF($D98=6,DE98,DF98))))),MIN((VLOOKUP($D98,$A$234:$C$241,3,0)),(DC98+DD98))*(IF($D98=6,DF98,((MIN((VLOOKUP($D98,$A$234:$E$241,5,0)),DF98)))))))))/IF(AND($D98=2,'ראשי-פרטים כלליים וריכוז הוצאות'!$D$66&lt;&gt;4),1.2,1)</f>
        <v>0</v>
      </c>
      <c r="DI98" s="227"/>
      <c r="DJ98" s="228"/>
      <c r="DK98" s="222"/>
      <c r="DL98" s="226"/>
      <c r="DM98" s="187">
        <f t="shared" si="60"/>
        <v>0</v>
      </c>
      <c r="DN98" s="15">
        <f>+(IF(OR($B98=0,$C98=0,$D98=0,$DC$2&gt;$ES$1),0,IF(OR(DI98=0,DK98=0,DL98=0),0,MIN((VLOOKUP($D98,$A$234:$C$241,3,0))*(IF($D98=6,DL98,DK98))*((MIN((VLOOKUP($D98,$A$234:$E$241,5,0)),(IF($D98=6,DK98,DL98))))),MIN((VLOOKUP($D98,$A$234:$C$241,3,0)),(DI98+DJ98))*(IF($D98=6,DL98,((MIN((VLOOKUP($D98,$A$234:$E$241,5,0)),DL98)))))))))/IF(AND($D98=2,'ראשי-פרטים כלליים וריכוז הוצאות'!$D$66&lt;&gt;4),1.2,1)</f>
        <v>0</v>
      </c>
      <c r="DO98" s="227"/>
      <c r="DP98" s="228"/>
      <c r="DQ98" s="222"/>
      <c r="DR98" s="226"/>
      <c r="DS98" s="187">
        <f t="shared" si="61"/>
        <v>0</v>
      </c>
      <c r="DT98" s="15">
        <f>+(IF(OR($B98=0,$C98=0,$D98=0,$DC$2&gt;$ES$1),0,IF(OR(DO98=0,DQ98=0,DR98=0),0,MIN((VLOOKUP($D98,$A$234:$C$241,3,0))*(IF($D98=6,DR98,DQ98))*((MIN((VLOOKUP($D98,$A$234:$E$241,5,0)),(IF($D98=6,DQ98,DR98))))),MIN((VLOOKUP($D98,$A$234:$C$241,3,0)),(DO98+DP98))*(IF($D98=6,DR98,((MIN((VLOOKUP($D98,$A$234:$E$241,5,0)),DR98)))))))))/IF(AND($D98=2,'ראשי-פרטים כלליים וריכוז הוצאות'!$D$66&lt;&gt;4),1.2,1)</f>
        <v>0</v>
      </c>
      <c r="DU98" s="227"/>
      <c r="DV98" s="228"/>
      <c r="DW98" s="222"/>
      <c r="DX98" s="226"/>
      <c r="DY98" s="187">
        <f t="shared" si="62"/>
        <v>0</v>
      </c>
      <c r="DZ98" s="15">
        <f>+(IF(OR($B98=0,$C98=0,$D98=0,$DC$2&gt;$ES$1),0,IF(OR(DU98=0,DW98=0,DX98=0),0,MIN((VLOOKUP($D98,$A$234:$C$241,3,0))*(IF($D98=6,DX98,DW98))*((MIN((VLOOKUP($D98,$A$234:$E$241,5,0)),(IF($D98=6,DW98,DX98))))),MIN((VLOOKUP($D98,$A$234:$C$241,3,0)),(DU98+DV98))*(IF($D98=6,DX98,((MIN((VLOOKUP($D98,$A$234:$E$241,5,0)),DX98)))))))))/IF(AND($D98=2,'ראשי-פרטים כלליים וריכוז הוצאות'!$D$66&lt;&gt;4),1.2,1)</f>
        <v>0</v>
      </c>
      <c r="EA98" s="227"/>
      <c r="EB98" s="228"/>
      <c r="EC98" s="222"/>
      <c r="ED98" s="226"/>
      <c r="EE98" s="187">
        <f t="shared" si="63"/>
        <v>0</v>
      </c>
      <c r="EF98" s="15">
        <f>+(IF(OR($B98=0,$C98=0,$D98=0,$DC$2&gt;$ES$1),0,IF(OR(EA98=0,EC98=0,ED98=0),0,MIN((VLOOKUP($D98,$A$234:$C$241,3,0))*(IF($D98=6,ED98,EC98))*((MIN((VLOOKUP($D98,$A$234:$E$241,5,0)),(IF($D98=6,EC98,ED98))))),MIN((VLOOKUP($D98,$A$234:$C$241,3,0)),(EA98+EB98))*(IF($D98=6,ED98,((MIN((VLOOKUP($D98,$A$234:$E$241,5,0)),ED98)))))))))/IF(AND($D98=2,'ראשי-פרטים כלליים וריכוז הוצאות'!$D$66&lt;&gt;4),1.2,1)</f>
        <v>0</v>
      </c>
      <c r="EG98" s="227"/>
      <c r="EH98" s="228"/>
      <c r="EI98" s="222"/>
      <c r="EJ98" s="226"/>
      <c r="EK98" s="187">
        <f t="shared" si="64"/>
        <v>0</v>
      </c>
      <c r="EL98" s="15">
        <f>+(IF(OR($B98=0,$C98=0,$D98=0,$DC$2&gt;$ES$1),0,IF(OR(EG98=0,EI98=0,EJ98=0),0,MIN((VLOOKUP($D98,$A$234:$C$241,3,0))*(IF($D98=6,EJ98,EI98))*((MIN((VLOOKUP($D98,$A$234:$E$241,5,0)),(IF($D98=6,EI98,EJ98))))),MIN((VLOOKUP($D98,$A$234:$C$241,3,0)),(EG98+EH98))*(IF($D98=6,EJ98,((MIN((VLOOKUP($D98,$A$234:$E$241,5,0)),EJ98)))))))))/IF(AND($D98=2,'ראשי-פרטים כלליים וריכוז הוצאות'!$D$66&lt;&gt;4),1.2,1)</f>
        <v>0</v>
      </c>
      <c r="EM98" s="227"/>
      <c r="EN98" s="228"/>
      <c r="EO98" s="222"/>
      <c r="EP98" s="226"/>
      <c r="EQ98" s="187">
        <f t="shared" si="65"/>
        <v>0</v>
      </c>
      <c r="ER98" s="15">
        <f>+(IF(OR($B98=0,$C98=0,$D98=0,$DC$2&gt;$ES$1),0,IF(OR(EM98=0,EO98=0,EP98=0),0,MIN((VLOOKUP($D98,$A$234:$C$241,3,0))*(IF($D98=6,EP98,EO98))*((MIN((VLOOKUP($D98,$A$234:$E$241,5,0)),(IF($D98=6,EO98,EP98))))),MIN((VLOOKUP($D98,$A$234:$C$241,3,0)),(EM98+EN98))*(IF($D98=6,EP98,((MIN((VLOOKUP($D98,$A$234:$E$241,5,0)),EP98)))))))))/IF(AND($D98=2,'ראשי-פרטים כלליים וריכוז הוצאות'!$D$66&lt;&gt;4),1.2,1)</f>
        <v>0</v>
      </c>
      <c r="ES98" s="62">
        <f t="shared" si="66"/>
        <v>0</v>
      </c>
      <c r="ET98" s="183">
        <f t="shared" si="67"/>
        <v>9.9999999999999995E-7</v>
      </c>
      <c r="EU98" s="184">
        <f t="shared" si="68"/>
        <v>0</v>
      </c>
      <c r="EV98" s="62">
        <f t="shared" si="69"/>
        <v>0</v>
      </c>
      <c r="EW98" s="62">
        <v>0</v>
      </c>
      <c r="EX98" s="15">
        <f t="shared" si="70"/>
        <v>0</v>
      </c>
      <c r="EY98" s="219"/>
      <c r="EZ98" s="62">
        <f>MIN(EX98+EY98*ET98*ES98/$FA$1/IF(AND($D98=2,'ראשי-פרטים כלליים וריכוז הוצאות'!$D$66&lt;&gt;4),1.2,1),IF($D98&gt;0,VLOOKUP($D98,$A$234:$C$241,3,0)*12*EU98,0))</f>
        <v>0</v>
      </c>
      <c r="FA98" s="229"/>
      <c r="FB98" s="293">
        <f t="shared" si="71"/>
        <v>0</v>
      </c>
      <c r="FC98" s="298"/>
      <c r="FD98" s="133"/>
      <c r="FE98" s="133"/>
      <c r="FF98" s="299"/>
      <c r="FG98" s="299"/>
      <c r="FH98" s="133"/>
      <c r="FI98" s="274">
        <f t="shared" si="75"/>
        <v>0</v>
      </c>
      <c r="FJ98" s="274">
        <f t="shared" si="76"/>
        <v>0</v>
      </c>
      <c r="FK98" s="297" t="str">
        <f t="shared" si="74"/>
        <v/>
      </c>
    </row>
    <row r="99" spans="1:167" s="6" customFormat="1" ht="24" hidden="1" customHeight="1" x14ac:dyDescent="0.2">
      <c r="A99" s="112">
        <v>96</v>
      </c>
      <c r="B99" s="229"/>
      <c r="C99" s="229"/>
      <c r="D99" s="230"/>
      <c r="E99" s="220"/>
      <c r="F99" s="221"/>
      <c r="G99" s="222"/>
      <c r="H99" s="223"/>
      <c r="I99" s="187">
        <f t="shared" si="42"/>
        <v>0</v>
      </c>
      <c r="J99" s="15">
        <f>(IF(OR($B99=0,$C99=0,$D99=0,$E$2&gt;$ES$1),0,IF(OR($E99=0,$G99=0,$H99=0),0,MIN((VLOOKUP($D99,$A$234:$C$241,3,0))*(IF($D99=6,$H99,$G99))*((MIN((VLOOKUP($D99,$A$234:$E$241,5,0)),(IF($D99=6,$G99,$H99))))),MIN((VLOOKUP($D99,$A$234:$C$241,3,0)),($E99+$F99))*(IF($D99=6,$H99,((MIN((VLOOKUP($D99,$A$234:$E$241,5,0)),$H99)))))))))/IF(AND($D99=2,'ראשי-פרטים כלליים וריכוז הוצאות'!$D$66&lt;&gt;4),1.2,1)</f>
        <v>0</v>
      </c>
      <c r="K99" s="224"/>
      <c r="L99" s="225"/>
      <c r="M99" s="222"/>
      <c r="N99" s="226"/>
      <c r="O99" s="187">
        <f t="shared" si="43"/>
        <v>0</v>
      </c>
      <c r="P99" s="15">
        <f>+(IF(OR($B99=0,$C99=0,$D99=0,$K$2&gt;$ES$1),0,IF(OR($K99=0,$M99=0,$N99=0),0,MIN((VLOOKUP($D99,$A$234:$C$241,3,0))*(IF($D99=6,$N99,$M99))*((MIN((VLOOKUP($D99,$A$234:$E$241,5,0)),(IF($D99=6,$M99,$N99))))),MIN((VLOOKUP($D99,$A$234:$C$241,3,0)),($K99+$L99))*(IF($D99=6,$N99,((MIN((VLOOKUP($D99,$A$234:$E$241,5,0)),$N99)))))))))/IF(AND($D99=2,'ראשי-פרטים כלליים וריכוז הוצאות'!$D$66&lt;&gt;4),1.2,1)</f>
        <v>0</v>
      </c>
      <c r="Q99" s="227"/>
      <c r="R99" s="228"/>
      <c r="S99" s="222"/>
      <c r="T99" s="226"/>
      <c r="U99" s="187">
        <f t="shared" si="44"/>
        <v>0</v>
      </c>
      <c r="V99" s="15">
        <f>+(IF(OR($B99=0,$C99=0,$D99=0,$Q$2&gt;$ES$1),0,IF(OR(Q99=0,S99=0,T99=0),0,MIN((VLOOKUP($D99,$A$234:$C$241,3,0))*(IF($D99=6,T99,S99))*((MIN((VLOOKUP($D99,$A$234:$E$241,5,0)),(IF($D99=6,S99,T99))))),MIN((VLOOKUP($D99,$A$234:$C$241,3,0)),(Q99+R99))*(IF($D99=6,T99,((MIN((VLOOKUP($D99,$A$234:$E$241,5,0)),T99)))))))))/IF(AND($D99=2,'ראשי-פרטים כלליים וריכוז הוצאות'!$D$66&lt;&gt;4),1.2,1)</f>
        <v>0</v>
      </c>
      <c r="W99" s="220"/>
      <c r="X99" s="221"/>
      <c r="Y99" s="222"/>
      <c r="Z99" s="226"/>
      <c r="AA99" s="187">
        <f t="shared" si="45"/>
        <v>0</v>
      </c>
      <c r="AB99" s="15">
        <f>+(IF(OR($B99=0,$C99=0,$D99=0,$W$2&gt;$ES$1),0,IF(OR(W99=0,Y99=0,Z99=0),0,MIN((VLOOKUP($D99,$A$234:$C$241,3,0))*(IF($D99=6,Z99,Y99))*((MIN((VLOOKUP($D99,$A$234:$E$241,5,0)),(IF($D99=6,Y99,Z99))))),MIN((VLOOKUP($D99,$A$234:$C$241,3,0)),(W99+X99))*(IF($D99=6,Z99,((MIN((VLOOKUP($D99,$A$234:$E$241,5,0)),Z99)))))))))/IF(AND($D99=2,'ראשי-פרטים כלליים וריכוז הוצאות'!$D$66&lt;&gt;4),1.2,1)</f>
        <v>0</v>
      </c>
      <c r="AC99" s="224"/>
      <c r="AD99" s="225"/>
      <c r="AE99" s="222"/>
      <c r="AF99" s="226"/>
      <c r="AG99" s="187">
        <f t="shared" si="46"/>
        <v>0</v>
      </c>
      <c r="AH99" s="15">
        <f>+(IF(OR($B99=0,$C99=0,$D99=0,$AC$2&gt;$ES$1),0,IF(OR(AC99=0,AE99=0,AF99=0),0,MIN((VLOOKUP($D99,$A$234:$C$241,3,0))*(IF($D99=6,AF99,AE99))*((MIN((VLOOKUP($D99,$A$234:$E$241,5,0)),(IF($D99=6,AE99,AF99))))),MIN((VLOOKUP($D99,$A$234:$C$241,3,0)),(AC99+AD99))*(IF($D99=6,AF99,((MIN((VLOOKUP($D99,$A$234:$E$241,5,0)),AF99)))))))))/IF(AND($D99=2,'ראשי-פרטים כלליים וריכוז הוצאות'!$D$66&lt;&gt;4),1.2,1)</f>
        <v>0</v>
      </c>
      <c r="AI99" s="227"/>
      <c r="AJ99" s="228"/>
      <c r="AK99" s="222"/>
      <c r="AL99" s="226"/>
      <c r="AM99" s="187">
        <f t="shared" si="47"/>
        <v>0</v>
      </c>
      <c r="AN99" s="15">
        <f>+(IF(OR($B99=0,$C99=0,$D99=0,$AI$2&gt;$ES$1),0,IF(OR(AI99=0,AK99=0,AL99=0),0,MIN((VLOOKUP($D99,$A$234:$C$241,3,0))*(IF($D99=6,AL99,AK99))*((MIN((VLOOKUP($D99,$A$234:$E$241,5,0)),(IF($D99=6,AK99,AL99))))),MIN((VLOOKUP($D99,$A$234:$C$241,3,0)),(AI99+AJ99))*(IF($D99=6,AL99,((MIN((VLOOKUP($D99,$A$234:$E$241,5,0)),AL99)))))))))/IF(AND($D99=2,'ראשי-פרטים כלליים וריכוז הוצאות'!$D$66&lt;&gt;4),1.2,1)</f>
        <v>0</v>
      </c>
      <c r="AO99" s="220"/>
      <c r="AP99" s="221"/>
      <c r="AQ99" s="222"/>
      <c r="AR99" s="226"/>
      <c r="AS99" s="187">
        <f t="shared" si="48"/>
        <v>0</v>
      </c>
      <c r="AT99" s="15">
        <f>+(IF(OR($B99=0,$C99=0,$D99=0,$AO$2&gt;$ES$1),0,IF(OR(AO99=0,AQ99=0,AR99=0),0,MIN((VLOOKUP($D99,$A$234:$C$241,3,0))*(IF($D99=6,AR99,AQ99))*((MIN((VLOOKUP($D99,$A$234:$E$241,5,0)),(IF($D99=6,AQ99,AR99))))),MIN((VLOOKUP($D99,$A$234:$C$241,3,0)),(AO99+AP99))*(IF($D99=6,AR99,((MIN((VLOOKUP($D99,$A$234:$E$241,5,0)),AR99)))))))))/IF(AND($D99=2,'ראשי-פרטים כלליים וריכוז הוצאות'!$D$66&lt;&gt;4),1.2,1)</f>
        <v>0</v>
      </c>
      <c r="AU99" s="224"/>
      <c r="AV99" s="225"/>
      <c r="AW99" s="222"/>
      <c r="AX99" s="226"/>
      <c r="AY99" s="187">
        <f t="shared" si="49"/>
        <v>0</v>
      </c>
      <c r="AZ99" s="15">
        <f>+(IF(OR($B99=0,$C99=0,$D99=0,$AU$2&gt;$ES$1),0,IF(OR(AU99=0,AW99=0,AX99=0),0,MIN((VLOOKUP($D99,$A$234:$C$241,3,0))*(IF($D99=6,AX99,AW99))*((MIN((VLOOKUP($D99,$A$234:$E$241,5,0)),(IF($D99=6,AW99,AX99))))),MIN((VLOOKUP($D99,$A$234:$C$241,3,0)),(AU99+AV99))*(IF($D99=6,AX99,((MIN((VLOOKUP($D99,$A$234:$E$241,5,0)),AX99)))))))))/IF(AND($D99=2,'ראשי-פרטים כלליים וריכוז הוצאות'!$D$66&lt;&gt;4),1.2,1)</f>
        <v>0</v>
      </c>
      <c r="BA99" s="227"/>
      <c r="BB99" s="228"/>
      <c r="BC99" s="222"/>
      <c r="BD99" s="226"/>
      <c r="BE99" s="187">
        <f t="shared" si="50"/>
        <v>0</v>
      </c>
      <c r="BF99" s="15">
        <f>+(IF(OR($B99=0,$C99=0,$D99=0,$BA$2&gt;$ES$1),0,IF(OR(BA99=0,BC99=0,BD99=0),0,MIN((VLOOKUP($D99,$A$234:$C$241,3,0))*(IF($D99=6,BD99,BC99))*((MIN((VLOOKUP($D99,$A$234:$E$241,5,0)),(IF($D99=6,BC99,BD99))))),MIN((VLOOKUP($D99,$A$234:$C$241,3,0)),(BA99+BB99))*(IF($D99=6,BD99,((MIN((VLOOKUP($D99,$A$234:$E$241,5,0)),BD99)))))))))/IF(AND($D99=2,'ראשי-פרטים כלליים וריכוז הוצאות'!$D$66&lt;&gt;4),1.2,1)</f>
        <v>0</v>
      </c>
      <c r="BG99" s="227"/>
      <c r="BH99" s="228"/>
      <c r="BI99" s="222"/>
      <c r="BJ99" s="226"/>
      <c r="BK99" s="187">
        <f t="shared" si="51"/>
        <v>0</v>
      </c>
      <c r="BL99" s="15">
        <f>+(IF(OR($B99=0,$C99=0,$D99=0,$BG$2&gt;$ES$1),0,IF(OR(BG99=0,BI99=0,BJ99=0),0,MIN((VLOOKUP($D99,$A$234:$C$241,3,0))*(IF($D99=6,BJ99,BI99))*((MIN((VLOOKUP($D99,$A$234:$E$241,5,0)),(IF($D99=6,BI99,BJ99))))),MIN((VLOOKUP($D99,$A$234:$C$241,3,0)),(BG99+BH99))*(IF($D99=6,BJ99,((MIN((VLOOKUP($D99,$A$234:$E$241,5,0)),BJ99)))))))))/IF(AND($D99=2,'ראשי-פרטים כלליים וריכוז הוצאות'!$D$66&lt;&gt;4),1.2,1)</f>
        <v>0</v>
      </c>
      <c r="BM99" s="227"/>
      <c r="BN99" s="228"/>
      <c r="BO99" s="222"/>
      <c r="BP99" s="226"/>
      <c r="BQ99" s="187">
        <f t="shared" si="52"/>
        <v>0</v>
      </c>
      <c r="BR99" s="15">
        <f>+(IF(OR($B99=0,$C99=0,$D99=0,$BM$2&gt;$ES$1),0,IF(OR(BM99=0,BO99=0,BP99=0),0,MIN((VLOOKUP($D99,$A$234:$C$241,3,0))*(IF($D99=6,BP99,BO99))*((MIN((VLOOKUP($D99,$A$234:$E$241,5,0)),(IF($D99=6,BO99,BP99))))),MIN((VLOOKUP($D99,$A$234:$C$241,3,0)),(BM99+BN99))*(IF($D99=6,BP99,((MIN((VLOOKUP($D99,$A$234:$E$241,5,0)),BP99)))))))))/IF(AND($D99=2,'ראשי-פרטים כלליים וריכוז הוצאות'!$D$66&lt;&gt;4),1.2,1)</f>
        <v>0</v>
      </c>
      <c r="BS99" s="227"/>
      <c r="BT99" s="228"/>
      <c r="BU99" s="222"/>
      <c r="BV99" s="226"/>
      <c r="BW99" s="187">
        <f t="shared" si="53"/>
        <v>0</v>
      </c>
      <c r="BX99" s="15">
        <f>+(IF(OR($B99=0,$C99=0,$D99=0,$BS$2&gt;$ES$1),0,IF(OR(BS99=0,BU99=0,BV99=0),0,MIN((VLOOKUP($D99,$A$234:$C$241,3,0))*(IF($D99=6,BV99,BU99))*((MIN((VLOOKUP($D99,$A$234:$E$241,5,0)),(IF($D99=6,BU99,BV99))))),MIN((VLOOKUP($D99,$A$234:$C$241,3,0)),(BS99+BT99))*(IF($D99=6,BV99,((MIN((VLOOKUP($D99,$A$234:$E$241,5,0)),BV99)))))))))/IF(AND($D99=2,'ראשי-פרטים כלליים וריכוז הוצאות'!$D$66&lt;&gt;4),1.2,1)</f>
        <v>0</v>
      </c>
      <c r="BY99" s="227"/>
      <c r="BZ99" s="228"/>
      <c r="CA99" s="222"/>
      <c r="CB99" s="226"/>
      <c r="CC99" s="187">
        <f t="shared" si="54"/>
        <v>0</v>
      </c>
      <c r="CD99" s="15">
        <f>+(IF(OR($B99=0,$C99=0,$D99=0,$BY$2&gt;$ES$1),0,IF(OR(BY99=0,CA99=0,CB99=0),0,MIN((VLOOKUP($D99,$A$234:$C$241,3,0))*(IF($D99=6,CB99,CA99))*((MIN((VLOOKUP($D99,$A$234:$E$241,5,0)),(IF($D99=6,CA99,CB99))))),MIN((VLOOKUP($D99,$A$234:$C$241,3,0)),(BY99+BZ99))*(IF($D99=6,CB99,((MIN((VLOOKUP($D99,$A$234:$E$241,5,0)),CB99)))))))))/IF(AND($D99=2,'ראשי-פרטים כלליים וריכוז הוצאות'!$D$66&lt;&gt;4),1.2,1)</f>
        <v>0</v>
      </c>
      <c r="CE99" s="227"/>
      <c r="CF99" s="228"/>
      <c r="CG99" s="222"/>
      <c r="CH99" s="226"/>
      <c r="CI99" s="187">
        <f t="shared" si="55"/>
        <v>0</v>
      </c>
      <c r="CJ99" s="15">
        <f>+(IF(OR($B99=0,$C99=0,$D99=0,$CE$2&gt;$ES$1),0,IF(OR(CE99=0,CG99=0,CH99=0),0,MIN((VLOOKUP($D99,$A$234:$C$241,3,0))*(IF($D99=6,CH99,CG99))*((MIN((VLOOKUP($D99,$A$234:$E$241,5,0)),(IF($D99=6,CG99,CH99))))),MIN((VLOOKUP($D99,$A$234:$C$241,3,0)),(CE99+CF99))*(IF($D99=6,CH99,((MIN((VLOOKUP($D99,$A$234:$E$241,5,0)),CH99)))))))))/IF(AND($D99=2,'ראשי-פרטים כלליים וריכוז הוצאות'!$D$66&lt;&gt;4),1.2,1)</f>
        <v>0</v>
      </c>
      <c r="CK99" s="227"/>
      <c r="CL99" s="228"/>
      <c r="CM99" s="222"/>
      <c r="CN99" s="226"/>
      <c r="CO99" s="187">
        <f t="shared" si="56"/>
        <v>0</v>
      </c>
      <c r="CP99" s="15">
        <f>+(IF(OR($B99=0,$C99=0,$D99=0,$CK$2&gt;$ES$1),0,IF(OR(CK99=0,CM99=0,CN99=0),0,MIN((VLOOKUP($D99,$A$234:$C$241,3,0))*(IF($D99=6,CN99,CM99))*((MIN((VLOOKUP($D99,$A$234:$E$241,5,0)),(IF($D99=6,CM99,CN99))))),MIN((VLOOKUP($D99,$A$234:$C$241,3,0)),(CK99+CL99))*(IF($D99=6,CN99,((MIN((VLOOKUP($D99,$A$234:$E$241,5,0)),CN99)))))))))/IF(AND($D99=2,'ראשי-פרטים כלליים וריכוז הוצאות'!$D$66&lt;&gt;4),1.2,1)</f>
        <v>0</v>
      </c>
      <c r="CQ99" s="227"/>
      <c r="CR99" s="228"/>
      <c r="CS99" s="222"/>
      <c r="CT99" s="226"/>
      <c r="CU99" s="187">
        <f t="shared" si="57"/>
        <v>0</v>
      </c>
      <c r="CV99" s="15">
        <f>+(IF(OR($B99=0,$C99=0,$D99=0,$CQ$2&gt;$ES$1),0,IF(OR(CQ99=0,CS99=0,CT99=0),0,MIN((VLOOKUP($D99,$A$234:$C$241,3,0))*(IF($D99=6,CT99,CS99))*((MIN((VLOOKUP($D99,$A$234:$E$241,5,0)),(IF($D99=6,CS99,CT99))))),MIN((VLOOKUP($D99,$A$234:$C$241,3,0)),(CQ99+CR99))*(IF($D99=6,CT99,((MIN((VLOOKUP($D99,$A$234:$E$241,5,0)),CT99)))))))))/IF(AND($D99=2,'ראשי-פרטים כלליים וריכוז הוצאות'!$D$66&lt;&gt;4),1.2,1)</f>
        <v>0</v>
      </c>
      <c r="CW99" s="227"/>
      <c r="CX99" s="228"/>
      <c r="CY99" s="222"/>
      <c r="CZ99" s="226"/>
      <c r="DA99" s="187">
        <f t="shared" si="58"/>
        <v>0</v>
      </c>
      <c r="DB99" s="15">
        <f>+(IF(OR($B99=0,$C99=0,$D99=0,$CW$2&gt;$ES$1),0,IF(OR(CW99=0,CY99=0,CZ99=0),0,MIN((VLOOKUP($D99,$A$234:$C$241,3,0))*(IF($D99=6,CZ99,CY99))*((MIN((VLOOKUP($D99,$A$234:$E$241,5,0)),(IF($D99=6,CY99,CZ99))))),MIN((VLOOKUP($D99,$A$234:$C$241,3,0)),(CW99+CX99))*(IF($D99=6,CZ99,((MIN((VLOOKUP($D99,$A$234:$E$241,5,0)),CZ99)))))))))/IF(AND($D99=2,'ראשי-פרטים כלליים וריכוז הוצאות'!$D$66&lt;&gt;4),1.2,1)</f>
        <v>0</v>
      </c>
      <c r="DC99" s="227"/>
      <c r="DD99" s="228"/>
      <c r="DE99" s="222"/>
      <c r="DF99" s="226"/>
      <c r="DG99" s="187">
        <f t="shared" si="59"/>
        <v>0</v>
      </c>
      <c r="DH99" s="15">
        <f>+(IF(OR($B99=0,$C99=0,$D99=0,$DC$2&gt;$ES$1),0,IF(OR(DC99=0,DE99=0,DF99=0),0,MIN((VLOOKUP($D99,$A$234:$C$241,3,0))*(IF($D99=6,DF99,DE99))*((MIN((VLOOKUP($D99,$A$234:$E$241,5,0)),(IF($D99=6,DE99,DF99))))),MIN((VLOOKUP($D99,$A$234:$C$241,3,0)),(DC99+DD99))*(IF($D99=6,DF99,((MIN((VLOOKUP($D99,$A$234:$E$241,5,0)),DF99)))))))))/IF(AND($D99=2,'ראשי-פרטים כלליים וריכוז הוצאות'!$D$66&lt;&gt;4),1.2,1)</f>
        <v>0</v>
      </c>
      <c r="DI99" s="227"/>
      <c r="DJ99" s="228"/>
      <c r="DK99" s="222"/>
      <c r="DL99" s="226"/>
      <c r="DM99" s="187">
        <f t="shared" si="60"/>
        <v>0</v>
      </c>
      <c r="DN99" s="15">
        <f>+(IF(OR($B99=0,$C99=0,$D99=0,$DC$2&gt;$ES$1),0,IF(OR(DI99=0,DK99=0,DL99=0),0,MIN((VLOOKUP($D99,$A$234:$C$241,3,0))*(IF($D99=6,DL99,DK99))*((MIN((VLOOKUP($D99,$A$234:$E$241,5,0)),(IF($D99=6,DK99,DL99))))),MIN((VLOOKUP($D99,$A$234:$C$241,3,0)),(DI99+DJ99))*(IF($D99=6,DL99,((MIN((VLOOKUP($D99,$A$234:$E$241,5,0)),DL99)))))))))/IF(AND($D99=2,'ראשי-פרטים כלליים וריכוז הוצאות'!$D$66&lt;&gt;4),1.2,1)</f>
        <v>0</v>
      </c>
      <c r="DO99" s="227"/>
      <c r="DP99" s="228"/>
      <c r="DQ99" s="222"/>
      <c r="DR99" s="226"/>
      <c r="DS99" s="187">
        <f t="shared" si="61"/>
        <v>0</v>
      </c>
      <c r="DT99" s="15">
        <f>+(IF(OR($B99=0,$C99=0,$D99=0,$DC$2&gt;$ES$1),0,IF(OR(DO99=0,DQ99=0,DR99=0),0,MIN((VLOOKUP($D99,$A$234:$C$241,3,0))*(IF($D99=6,DR99,DQ99))*((MIN((VLOOKUP($D99,$A$234:$E$241,5,0)),(IF($D99=6,DQ99,DR99))))),MIN((VLOOKUP($D99,$A$234:$C$241,3,0)),(DO99+DP99))*(IF($D99=6,DR99,((MIN((VLOOKUP($D99,$A$234:$E$241,5,0)),DR99)))))))))/IF(AND($D99=2,'ראשי-פרטים כלליים וריכוז הוצאות'!$D$66&lt;&gt;4),1.2,1)</f>
        <v>0</v>
      </c>
      <c r="DU99" s="227"/>
      <c r="DV99" s="228"/>
      <c r="DW99" s="222"/>
      <c r="DX99" s="226"/>
      <c r="DY99" s="187">
        <f t="shared" si="62"/>
        <v>0</v>
      </c>
      <c r="DZ99" s="15">
        <f>+(IF(OR($B99=0,$C99=0,$D99=0,$DC$2&gt;$ES$1),0,IF(OR(DU99=0,DW99=0,DX99=0),0,MIN((VLOOKUP($D99,$A$234:$C$241,3,0))*(IF($D99=6,DX99,DW99))*((MIN((VLOOKUP($D99,$A$234:$E$241,5,0)),(IF($D99=6,DW99,DX99))))),MIN((VLOOKUP($D99,$A$234:$C$241,3,0)),(DU99+DV99))*(IF($D99=6,DX99,((MIN((VLOOKUP($D99,$A$234:$E$241,5,0)),DX99)))))))))/IF(AND($D99=2,'ראשי-פרטים כלליים וריכוז הוצאות'!$D$66&lt;&gt;4),1.2,1)</f>
        <v>0</v>
      </c>
      <c r="EA99" s="227"/>
      <c r="EB99" s="228"/>
      <c r="EC99" s="222"/>
      <c r="ED99" s="226"/>
      <c r="EE99" s="187">
        <f t="shared" si="63"/>
        <v>0</v>
      </c>
      <c r="EF99" s="15">
        <f>+(IF(OR($B99=0,$C99=0,$D99=0,$DC$2&gt;$ES$1),0,IF(OR(EA99=0,EC99=0,ED99=0),0,MIN((VLOOKUP($D99,$A$234:$C$241,3,0))*(IF($D99=6,ED99,EC99))*((MIN((VLOOKUP($D99,$A$234:$E$241,5,0)),(IF($D99=6,EC99,ED99))))),MIN((VLOOKUP($D99,$A$234:$C$241,3,0)),(EA99+EB99))*(IF($D99=6,ED99,((MIN((VLOOKUP($D99,$A$234:$E$241,5,0)),ED99)))))))))/IF(AND($D99=2,'ראשי-פרטים כלליים וריכוז הוצאות'!$D$66&lt;&gt;4),1.2,1)</f>
        <v>0</v>
      </c>
      <c r="EG99" s="227"/>
      <c r="EH99" s="228"/>
      <c r="EI99" s="222"/>
      <c r="EJ99" s="226"/>
      <c r="EK99" s="187">
        <f t="shared" si="64"/>
        <v>0</v>
      </c>
      <c r="EL99" s="15">
        <f>+(IF(OR($B99=0,$C99=0,$D99=0,$DC$2&gt;$ES$1),0,IF(OR(EG99=0,EI99=0,EJ99=0),0,MIN((VLOOKUP($D99,$A$234:$C$241,3,0))*(IF($D99=6,EJ99,EI99))*((MIN((VLOOKUP($D99,$A$234:$E$241,5,0)),(IF($D99=6,EI99,EJ99))))),MIN((VLOOKUP($D99,$A$234:$C$241,3,0)),(EG99+EH99))*(IF($D99=6,EJ99,((MIN((VLOOKUP($D99,$A$234:$E$241,5,0)),EJ99)))))))))/IF(AND($D99=2,'ראשי-פרטים כלליים וריכוז הוצאות'!$D$66&lt;&gt;4),1.2,1)</f>
        <v>0</v>
      </c>
      <c r="EM99" s="227"/>
      <c r="EN99" s="228"/>
      <c r="EO99" s="222"/>
      <c r="EP99" s="226"/>
      <c r="EQ99" s="187">
        <f t="shared" si="65"/>
        <v>0</v>
      </c>
      <c r="ER99" s="15">
        <f>+(IF(OR($B99=0,$C99=0,$D99=0,$DC$2&gt;$ES$1),0,IF(OR(EM99=0,EO99=0,EP99=0),0,MIN((VLOOKUP($D99,$A$234:$C$241,3,0))*(IF($D99=6,EP99,EO99))*((MIN((VLOOKUP($D99,$A$234:$E$241,5,0)),(IF($D99=6,EO99,EP99))))),MIN((VLOOKUP($D99,$A$234:$C$241,3,0)),(EM99+EN99))*(IF($D99=6,EP99,((MIN((VLOOKUP($D99,$A$234:$E$241,5,0)),EP99)))))))))/IF(AND($D99=2,'ראשי-פרטים כלליים וריכוז הוצאות'!$D$66&lt;&gt;4),1.2,1)</f>
        <v>0</v>
      </c>
      <c r="ES99" s="62">
        <f t="shared" si="66"/>
        <v>0</v>
      </c>
      <c r="ET99" s="183">
        <f t="shared" si="67"/>
        <v>9.9999999999999995E-7</v>
      </c>
      <c r="EU99" s="184">
        <f t="shared" si="68"/>
        <v>0</v>
      </c>
      <c r="EV99" s="62">
        <f t="shared" si="69"/>
        <v>0</v>
      </c>
      <c r="EW99" s="62">
        <v>0</v>
      </c>
      <c r="EX99" s="15">
        <f t="shared" si="70"/>
        <v>0</v>
      </c>
      <c r="EY99" s="219"/>
      <c r="EZ99" s="62">
        <f>MIN(EX99+EY99*ET99*ES99/$FA$1/IF(AND($D99=2,'ראשי-פרטים כלליים וריכוז הוצאות'!$D$66&lt;&gt;4),1.2,1),IF($D99&gt;0,VLOOKUP($D99,$A$234:$C$241,3,0)*12*EU99,0))</f>
        <v>0</v>
      </c>
      <c r="FA99" s="229"/>
      <c r="FB99" s="293">
        <f t="shared" si="71"/>
        <v>0</v>
      </c>
      <c r="FC99" s="298"/>
      <c r="FD99" s="133"/>
      <c r="FE99" s="133"/>
      <c r="FF99" s="299"/>
      <c r="FG99" s="299"/>
      <c r="FH99" s="133"/>
      <c r="FI99" s="274">
        <f t="shared" si="75"/>
        <v>0</v>
      </c>
      <c r="FJ99" s="274">
        <f t="shared" si="76"/>
        <v>0</v>
      </c>
      <c r="FK99" s="297" t="str">
        <f t="shared" si="74"/>
        <v/>
      </c>
    </row>
    <row r="100" spans="1:167" s="6" customFormat="1" ht="24" hidden="1" customHeight="1" x14ac:dyDescent="0.2">
      <c r="A100" s="112">
        <v>97</v>
      </c>
      <c r="B100" s="229"/>
      <c r="C100" s="229"/>
      <c r="D100" s="230"/>
      <c r="E100" s="220"/>
      <c r="F100" s="221"/>
      <c r="G100" s="222"/>
      <c r="H100" s="223"/>
      <c r="I100" s="187">
        <f t="shared" si="42"/>
        <v>0</v>
      </c>
      <c r="J100" s="15">
        <f>(IF(OR($B100=0,$C100=0,$D100=0,$E$2&gt;$ES$1),0,IF(OR($E100=0,$G100=0,$H100=0),0,MIN((VLOOKUP($D100,$A$234:$C$241,3,0))*(IF($D100=6,$H100,$G100))*((MIN((VLOOKUP($D100,$A$234:$E$241,5,0)),(IF($D100=6,$G100,$H100))))),MIN((VLOOKUP($D100,$A$234:$C$241,3,0)),($E100+$F100))*(IF($D100=6,$H100,((MIN((VLOOKUP($D100,$A$234:$E$241,5,0)),$H100)))))))))/IF(AND($D100=2,'ראשי-פרטים כלליים וריכוז הוצאות'!$D$66&lt;&gt;4),1.2,1)</f>
        <v>0</v>
      </c>
      <c r="K100" s="224"/>
      <c r="L100" s="225"/>
      <c r="M100" s="222"/>
      <c r="N100" s="226"/>
      <c r="O100" s="187">
        <f t="shared" si="43"/>
        <v>0</v>
      </c>
      <c r="P100" s="15">
        <f>+(IF(OR($B100=0,$C100=0,$D100=0,$K$2&gt;$ES$1),0,IF(OR($K100=0,$M100=0,$N100=0),0,MIN((VLOOKUP($D100,$A$234:$C$241,3,0))*(IF($D100=6,$N100,$M100))*((MIN((VLOOKUP($D100,$A$234:$E$241,5,0)),(IF($D100=6,$M100,$N100))))),MIN((VLOOKUP($D100,$A$234:$C$241,3,0)),($K100+$L100))*(IF($D100=6,$N100,((MIN((VLOOKUP($D100,$A$234:$E$241,5,0)),$N100)))))))))/IF(AND($D100=2,'ראשי-פרטים כלליים וריכוז הוצאות'!$D$66&lt;&gt;4),1.2,1)</f>
        <v>0</v>
      </c>
      <c r="Q100" s="227"/>
      <c r="R100" s="228"/>
      <c r="S100" s="222"/>
      <c r="T100" s="226"/>
      <c r="U100" s="187">
        <f t="shared" si="44"/>
        <v>0</v>
      </c>
      <c r="V100" s="15">
        <f>+(IF(OR($B100=0,$C100=0,$D100=0,$Q$2&gt;$ES$1),0,IF(OR(Q100=0,S100=0,T100=0),0,MIN((VLOOKUP($D100,$A$234:$C$241,3,0))*(IF($D100=6,T100,S100))*((MIN((VLOOKUP($D100,$A$234:$E$241,5,0)),(IF($D100=6,S100,T100))))),MIN((VLOOKUP($D100,$A$234:$C$241,3,0)),(Q100+R100))*(IF($D100=6,T100,((MIN((VLOOKUP($D100,$A$234:$E$241,5,0)),T100)))))))))/IF(AND($D100=2,'ראשי-פרטים כלליים וריכוז הוצאות'!$D$66&lt;&gt;4),1.2,1)</f>
        <v>0</v>
      </c>
      <c r="W100" s="220"/>
      <c r="X100" s="221"/>
      <c r="Y100" s="222"/>
      <c r="Z100" s="226"/>
      <c r="AA100" s="187">
        <f t="shared" si="45"/>
        <v>0</v>
      </c>
      <c r="AB100" s="15">
        <f>+(IF(OR($B100=0,$C100=0,$D100=0,$W$2&gt;$ES$1),0,IF(OR(W100=0,Y100=0,Z100=0),0,MIN((VLOOKUP($D100,$A$234:$C$241,3,0))*(IF($D100=6,Z100,Y100))*((MIN((VLOOKUP($D100,$A$234:$E$241,5,0)),(IF($D100=6,Y100,Z100))))),MIN((VLOOKUP($D100,$A$234:$C$241,3,0)),(W100+X100))*(IF($D100=6,Z100,((MIN((VLOOKUP($D100,$A$234:$E$241,5,0)),Z100)))))))))/IF(AND($D100=2,'ראשי-פרטים כלליים וריכוז הוצאות'!$D$66&lt;&gt;4),1.2,1)</f>
        <v>0</v>
      </c>
      <c r="AC100" s="224"/>
      <c r="AD100" s="225"/>
      <c r="AE100" s="222"/>
      <c r="AF100" s="226"/>
      <c r="AG100" s="187">
        <f t="shared" si="46"/>
        <v>0</v>
      </c>
      <c r="AH100" s="15">
        <f>+(IF(OR($B100=0,$C100=0,$D100=0,$AC$2&gt;$ES$1),0,IF(OR(AC100=0,AE100=0,AF100=0),0,MIN((VLOOKUP($D100,$A$234:$C$241,3,0))*(IF($D100=6,AF100,AE100))*((MIN((VLOOKUP($D100,$A$234:$E$241,5,0)),(IF($D100=6,AE100,AF100))))),MIN((VLOOKUP($D100,$A$234:$C$241,3,0)),(AC100+AD100))*(IF($D100=6,AF100,((MIN((VLOOKUP($D100,$A$234:$E$241,5,0)),AF100)))))))))/IF(AND($D100=2,'ראשי-פרטים כלליים וריכוז הוצאות'!$D$66&lt;&gt;4),1.2,1)</f>
        <v>0</v>
      </c>
      <c r="AI100" s="227"/>
      <c r="AJ100" s="228"/>
      <c r="AK100" s="222"/>
      <c r="AL100" s="226"/>
      <c r="AM100" s="187">
        <f t="shared" si="47"/>
        <v>0</v>
      </c>
      <c r="AN100" s="15">
        <f>+(IF(OR($B100=0,$C100=0,$D100=0,$AI$2&gt;$ES$1),0,IF(OR(AI100=0,AK100=0,AL100=0),0,MIN((VLOOKUP($D100,$A$234:$C$241,3,0))*(IF($D100=6,AL100,AK100))*((MIN((VLOOKUP($D100,$A$234:$E$241,5,0)),(IF($D100=6,AK100,AL100))))),MIN((VLOOKUP($D100,$A$234:$C$241,3,0)),(AI100+AJ100))*(IF($D100=6,AL100,((MIN((VLOOKUP($D100,$A$234:$E$241,5,0)),AL100)))))))))/IF(AND($D100=2,'ראשי-פרטים כלליים וריכוז הוצאות'!$D$66&lt;&gt;4),1.2,1)</f>
        <v>0</v>
      </c>
      <c r="AO100" s="220"/>
      <c r="AP100" s="221"/>
      <c r="AQ100" s="222"/>
      <c r="AR100" s="226"/>
      <c r="AS100" s="187">
        <f t="shared" si="48"/>
        <v>0</v>
      </c>
      <c r="AT100" s="15">
        <f>+(IF(OR($B100=0,$C100=0,$D100=0,$AO$2&gt;$ES$1),0,IF(OR(AO100=0,AQ100=0,AR100=0),0,MIN((VLOOKUP($D100,$A$234:$C$241,3,0))*(IF($D100=6,AR100,AQ100))*((MIN((VLOOKUP($D100,$A$234:$E$241,5,0)),(IF($D100=6,AQ100,AR100))))),MIN((VLOOKUP($D100,$A$234:$C$241,3,0)),(AO100+AP100))*(IF($D100=6,AR100,((MIN((VLOOKUP($D100,$A$234:$E$241,5,0)),AR100)))))))))/IF(AND($D100=2,'ראשי-פרטים כלליים וריכוז הוצאות'!$D$66&lt;&gt;4),1.2,1)</f>
        <v>0</v>
      </c>
      <c r="AU100" s="224"/>
      <c r="AV100" s="225"/>
      <c r="AW100" s="222"/>
      <c r="AX100" s="226"/>
      <c r="AY100" s="187">
        <f t="shared" si="49"/>
        <v>0</v>
      </c>
      <c r="AZ100" s="15">
        <f>+(IF(OR($B100=0,$C100=0,$D100=0,$AU$2&gt;$ES$1),0,IF(OR(AU100=0,AW100=0,AX100=0),0,MIN((VLOOKUP($D100,$A$234:$C$241,3,0))*(IF($D100=6,AX100,AW100))*((MIN((VLOOKUP($D100,$A$234:$E$241,5,0)),(IF($D100=6,AW100,AX100))))),MIN((VLOOKUP($D100,$A$234:$C$241,3,0)),(AU100+AV100))*(IF($D100=6,AX100,((MIN((VLOOKUP($D100,$A$234:$E$241,5,0)),AX100)))))))))/IF(AND($D100=2,'ראשי-פרטים כלליים וריכוז הוצאות'!$D$66&lt;&gt;4),1.2,1)</f>
        <v>0</v>
      </c>
      <c r="BA100" s="227"/>
      <c r="BB100" s="228"/>
      <c r="BC100" s="222"/>
      <c r="BD100" s="226"/>
      <c r="BE100" s="187">
        <f t="shared" si="50"/>
        <v>0</v>
      </c>
      <c r="BF100" s="15">
        <f>+(IF(OR($B100=0,$C100=0,$D100=0,$BA$2&gt;$ES$1),0,IF(OR(BA100=0,BC100=0,BD100=0),0,MIN((VLOOKUP($D100,$A$234:$C$241,3,0))*(IF($D100=6,BD100,BC100))*((MIN((VLOOKUP($D100,$A$234:$E$241,5,0)),(IF($D100=6,BC100,BD100))))),MIN((VLOOKUP($D100,$A$234:$C$241,3,0)),(BA100+BB100))*(IF($D100=6,BD100,((MIN((VLOOKUP($D100,$A$234:$E$241,5,0)),BD100)))))))))/IF(AND($D100=2,'ראשי-פרטים כלליים וריכוז הוצאות'!$D$66&lt;&gt;4),1.2,1)</f>
        <v>0</v>
      </c>
      <c r="BG100" s="227"/>
      <c r="BH100" s="228"/>
      <c r="BI100" s="222"/>
      <c r="BJ100" s="226"/>
      <c r="BK100" s="187">
        <f t="shared" si="51"/>
        <v>0</v>
      </c>
      <c r="BL100" s="15">
        <f>+(IF(OR($B100=0,$C100=0,$D100=0,$BG$2&gt;$ES$1),0,IF(OR(BG100=0,BI100=0,BJ100=0),0,MIN((VLOOKUP($D100,$A$234:$C$241,3,0))*(IF($D100=6,BJ100,BI100))*((MIN((VLOOKUP($D100,$A$234:$E$241,5,0)),(IF($D100=6,BI100,BJ100))))),MIN((VLOOKUP($D100,$A$234:$C$241,3,0)),(BG100+BH100))*(IF($D100=6,BJ100,((MIN((VLOOKUP($D100,$A$234:$E$241,5,0)),BJ100)))))))))/IF(AND($D100=2,'ראשי-פרטים כלליים וריכוז הוצאות'!$D$66&lt;&gt;4),1.2,1)</f>
        <v>0</v>
      </c>
      <c r="BM100" s="227"/>
      <c r="BN100" s="228"/>
      <c r="BO100" s="222"/>
      <c r="BP100" s="226"/>
      <c r="BQ100" s="187">
        <f t="shared" si="52"/>
        <v>0</v>
      </c>
      <c r="BR100" s="15">
        <f>+(IF(OR($B100=0,$C100=0,$D100=0,$BM$2&gt;$ES$1),0,IF(OR(BM100=0,BO100=0,BP100=0),0,MIN((VLOOKUP($D100,$A$234:$C$241,3,0))*(IF($D100=6,BP100,BO100))*((MIN((VLOOKUP($D100,$A$234:$E$241,5,0)),(IF($D100=6,BO100,BP100))))),MIN((VLOOKUP($D100,$A$234:$C$241,3,0)),(BM100+BN100))*(IF($D100=6,BP100,((MIN((VLOOKUP($D100,$A$234:$E$241,5,0)),BP100)))))))))/IF(AND($D100=2,'ראשי-פרטים כלליים וריכוז הוצאות'!$D$66&lt;&gt;4),1.2,1)</f>
        <v>0</v>
      </c>
      <c r="BS100" s="227"/>
      <c r="BT100" s="228"/>
      <c r="BU100" s="222"/>
      <c r="BV100" s="226"/>
      <c r="BW100" s="187">
        <f t="shared" si="53"/>
        <v>0</v>
      </c>
      <c r="BX100" s="15">
        <f>+(IF(OR($B100=0,$C100=0,$D100=0,$BS$2&gt;$ES$1),0,IF(OR(BS100=0,BU100=0,BV100=0),0,MIN((VLOOKUP($D100,$A$234:$C$241,3,0))*(IF($D100=6,BV100,BU100))*((MIN((VLOOKUP($D100,$A$234:$E$241,5,0)),(IF($D100=6,BU100,BV100))))),MIN((VLOOKUP($D100,$A$234:$C$241,3,0)),(BS100+BT100))*(IF($D100=6,BV100,((MIN((VLOOKUP($D100,$A$234:$E$241,5,0)),BV100)))))))))/IF(AND($D100=2,'ראשי-פרטים כלליים וריכוז הוצאות'!$D$66&lt;&gt;4),1.2,1)</f>
        <v>0</v>
      </c>
      <c r="BY100" s="227"/>
      <c r="BZ100" s="228"/>
      <c r="CA100" s="222"/>
      <c r="CB100" s="226"/>
      <c r="CC100" s="187">
        <f t="shared" si="54"/>
        <v>0</v>
      </c>
      <c r="CD100" s="15">
        <f>+(IF(OR($B100=0,$C100=0,$D100=0,$BY$2&gt;$ES$1),0,IF(OR(BY100=0,CA100=0,CB100=0),0,MIN((VLOOKUP($D100,$A$234:$C$241,3,0))*(IF($D100=6,CB100,CA100))*((MIN((VLOOKUP($D100,$A$234:$E$241,5,0)),(IF($D100=6,CA100,CB100))))),MIN((VLOOKUP($D100,$A$234:$C$241,3,0)),(BY100+BZ100))*(IF($D100=6,CB100,((MIN((VLOOKUP($D100,$A$234:$E$241,5,0)),CB100)))))))))/IF(AND($D100=2,'ראשי-פרטים כלליים וריכוז הוצאות'!$D$66&lt;&gt;4),1.2,1)</f>
        <v>0</v>
      </c>
      <c r="CE100" s="227"/>
      <c r="CF100" s="228"/>
      <c r="CG100" s="222"/>
      <c r="CH100" s="226"/>
      <c r="CI100" s="187">
        <f t="shared" si="55"/>
        <v>0</v>
      </c>
      <c r="CJ100" s="15">
        <f>+(IF(OR($B100=0,$C100=0,$D100=0,$CE$2&gt;$ES$1),0,IF(OR(CE100=0,CG100=0,CH100=0),0,MIN((VLOOKUP($D100,$A$234:$C$241,3,0))*(IF($D100=6,CH100,CG100))*((MIN((VLOOKUP($D100,$A$234:$E$241,5,0)),(IF($D100=6,CG100,CH100))))),MIN((VLOOKUP($D100,$A$234:$C$241,3,0)),(CE100+CF100))*(IF($D100=6,CH100,((MIN((VLOOKUP($D100,$A$234:$E$241,5,0)),CH100)))))))))/IF(AND($D100=2,'ראשי-פרטים כלליים וריכוז הוצאות'!$D$66&lt;&gt;4),1.2,1)</f>
        <v>0</v>
      </c>
      <c r="CK100" s="227"/>
      <c r="CL100" s="228"/>
      <c r="CM100" s="222"/>
      <c r="CN100" s="226"/>
      <c r="CO100" s="187">
        <f t="shared" si="56"/>
        <v>0</v>
      </c>
      <c r="CP100" s="15">
        <f>+(IF(OR($B100=0,$C100=0,$D100=0,$CK$2&gt;$ES$1),0,IF(OR(CK100=0,CM100=0,CN100=0),0,MIN((VLOOKUP($D100,$A$234:$C$241,3,0))*(IF($D100=6,CN100,CM100))*((MIN((VLOOKUP($D100,$A$234:$E$241,5,0)),(IF($D100=6,CM100,CN100))))),MIN((VLOOKUP($D100,$A$234:$C$241,3,0)),(CK100+CL100))*(IF($D100=6,CN100,((MIN((VLOOKUP($D100,$A$234:$E$241,5,0)),CN100)))))))))/IF(AND($D100=2,'ראשי-פרטים כלליים וריכוז הוצאות'!$D$66&lt;&gt;4),1.2,1)</f>
        <v>0</v>
      </c>
      <c r="CQ100" s="227"/>
      <c r="CR100" s="228"/>
      <c r="CS100" s="222"/>
      <c r="CT100" s="226"/>
      <c r="CU100" s="187">
        <f t="shared" si="57"/>
        <v>0</v>
      </c>
      <c r="CV100" s="15">
        <f>+(IF(OR($B100=0,$C100=0,$D100=0,$CQ$2&gt;$ES$1),0,IF(OR(CQ100=0,CS100=0,CT100=0),0,MIN((VLOOKUP($D100,$A$234:$C$241,3,0))*(IF($D100=6,CT100,CS100))*((MIN((VLOOKUP($D100,$A$234:$E$241,5,0)),(IF($D100=6,CS100,CT100))))),MIN((VLOOKUP($D100,$A$234:$C$241,3,0)),(CQ100+CR100))*(IF($D100=6,CT100,((MIN((VLOOKUP($D100,$A$234:$E$241,5,0)),CT100)))))))))/IF(AND($D100=2,'ראשי-פרטים כלליים וריכוז הוצאות'!$D$66&lt;&gt;4),1.2,1)</f>
        <v>0</v>
      </c>
      <c r="CW100" s="227"/>
      <c r="CX100" s="228"/>
      <c r="CY100" s="222"/>
      <c r="CZ100" s="226"/>
      <c r="DA100" s="187">
        <f t="shared" si="58"/>
        <v>0</v>
      </c>
      <c r="DB100" s="15">
        <f>+(IF(OR($B100=0,$C100=0,$D100=0,$CW$2&gt;$ES$1),0,IF(OR(CW100=0,CY100=0,CZ100=0),0,MIN((VLOOKUP($D100,$A$234:$C$241,3,0))*(IF($D100=6,CZ100,CY100))*((MIN((VLOOKUP($D100,$A$234:$E$241,5,0)),(IF($D100=6,CY100,CZ100))))),MIN((VLOOKUP($D100,$A$234:$C$241,3,0)),(CW100+CX100))*(IF($D100=6,CZ100,((MIN((VLOOKUP($D100,$A$234:$E$241,5,0)),CZ100)))))))))/IF(AND($D100=2,'ראשי-פרטים כלליים וריכוז הוצאות'!$D$66&lt;&gt;4),1.2,1)</f>
        <v>0</v>
      </c>
      <c r="DC100" s="227"/>
      <c r="DD100" s="228"/>
      <c r="DE100" s="222"/>
      <c r="DF100" s="226"/>
      <c r="DG100" s="187">
        <f t="shared" si="59"/>
        <v>0</v>
      </c>
      <c r="DH100" s="15">
        <f>+(IF(OR($B100=0,$C100=0,$D100=0,$DC$2&gt;$ES$1),0,IF(OR(DC100=0,DE100=0,DF100=0),0,MIN((VLOOKUP($D100,$A$234:$C$241,3,0))*(IF($D100=6,DF100,DE100))*((MIN((VLOOKUP($D100,$A$234:$E$241,5,0)),(IF($D100=6,DE100,DF100))))),MIN((VLOOKUP($D100,$A$234:$C$241,3,0)),(DC100+DD100))*(IF($D100=6,DF100,((MIN((VLOOKUP($D100,$A$234:$E$241,5,0)),DF100)))))))))/IF(AND($D100=2,'ראשי-פרטים כלליים וריכוז הוצאות'!$D$66&lt;&gt;4),1.2,1)</f>
        <v>0</v>
      </c>
      <c r="DI100" s="227"/>
      <c r="DJ100" s="228"/>
      <c r="DK100" s="222"/>
      <c r="DL100" s="226"/>
      <c r="DM100" s="187">
        <f t="shared" si="60"/>
        <v>0</v>
      </c>
      <c r="DN100" s="15">
        <f>+(IF(OR($B100=0,$C100=0,$D100=0,$DC$2&gt;$ES$1),0,IF(OR(DI100=0,DK100=0,DL100=0),0,MIN((VLOOKUP($D100,$A$234:$C$241,3,0))*(IF($D100=6,DL100,DK100))*((MIN((VLOOKUP($D100,$A$234:$E$241,5,0)),(IF($D100=6,DK100,DL100))))),MIN((VLOOKUP($D100,$A$234:$C$241,3,0)),(DI100+DJ100))*(IF($D100=6,DL100,((MIN((VLOOKUP($D100,$A$234:$E$241,5,0)),DL100)))))))))/IF(AND($D100=2,'ראשי-פרטים כלליים וריכוז הוצאות'!$D$66&lt;&gt;4),1.2,1)</f>
        <v>0</v>
      </c>
      <c r="DO100" s="227"/>
      <c r="DP100" s="228"/>
      <c r="DQ100" s="222"/>
      <c r="DR100" s="226"/>
      <c r="DS100" s="187">
        <f t="shared" si="61"/>
        <v>0</v>
      </c>
      <c r="DT100" s="15">
        <f>+(IF(OR($B100=0,$C100=0,$D100=0,$DC$2&gt;$ES$1),0,IF(OR(DO100=0,DQ100=0,DR100=0),0,MIN((VLOOKUP($D100,$A$234:$C$241,3,0))*(IF($D100=6,DR100,DQ100))*((MIN((VLOOKUP($D100,$A$234:$E$241,5,0)),(IF($D100=6,DQ100,DR100))))),MIN((VLOOKUP($D100,$A$234:$C$241,3,0)),(DO100+DP100))*(IF($D100=6,DR100,((MIN((VLOOKUP($D100,$A$234:$E$241,5,0)),DR100)))))))))/IF(AND($D100=2,'ראשי-פרטים כלליים וריכוז הוצאות'!$D$66&lt;&gt;4),1.2,1)</f>
        <v>0</v>
      </c>
      <c r="DU100" s="227"/>
      <c r="DV100" s="228"/>
      <c r="DW100" s="222"/>
      <c r="DX100" s="226"/>
      <c r="DY100" s="187">
        <f t="shared" si="62"/>
        <v>0</v>
      </c>
      <c r="DZ100" s="15">
        <f>+(IF(OR($B100=0,$C100=0,$D100=0,$DC$2&gt;$ES$1),0,IF(OR(DU100=0,DW100=0,DX100=0),0,MIN((VLOOKUP($D100,$A$234:$C$241,3,0))*(IF($D100=6,DX100,DW100))*((MIN((VLOOKUP($D100,$A$234:$E$241,5,0)),(IF($D100=6,DW100,DX100))))),MIN((VLOOKUP($D100,$A$234:$C$241,3,0)),(DU100+DV100))*(IF($D100=6,DX100,((MIN((VLOOKUP($D100,$A$234:$E$241,5,0)),DX100)))))))))/IF(AND($D100=2,'ראשי-פרטים כלליים וריכוז הוצאות'!$D$66&lt;&gt;4),1.2,1)</f>
        <v>0</v>
      </c>
      <c r="EA100" s="227"/>
      <c r="EB100" s="228"/>
      <c r="EC100" s="222"/>
      <c r="ED100" s="226"/>
      <c r="EE100" s="187">
        <f t="shared" si="63"/>
        <v>0</v>
      </c>
      <c r="EF100" s="15">
        <f>+(IF(OR($B100=0,$C100=0,$D100=0,$DC$2&gt;$ES$1),0,IF(OR(EA100=0,EC100=0,ED100=0),0,MIN((VLOOKUP($D100,$A$234:$C$241,3,0))*(IF($D100=6,ED100,EC100))*((MIN((VLOOKUP($D100,$A$234:$E$241,5,0)),(IF($D100=6,EC100,ED100))))),MIN((VLOOKUP($D100,$A$234:$C$241,3,0)),(EA100+EB100))*(IF($D100=6,ED100,((MIN((VLOOKUP($D100,$A$234:$E$241,5,0)),ED100)))))))))/IF(AND($D100=2,'ראשי-פרטים כלליים וריכוז הוצאות'!$D$66&lt;&gt;4),1.2,1)</f>
        <v>0</v>
      </c>
      <c r="EG100" s="227"/>
      <c r="EH100" s="228"/>
      <c r="EI100" s="222"/>
      <c r="EJ100" s="226"/>
      <c r="EK100" s="187">
        <f t="shared" si="64"/>
        <v>0</v>
      </c>
      <c r="EL100" s="15">
        <f>+(IF(OR($B100=0,$C100=0,$D100=0,$DC$2&gt;$ES$1),0,IF(OR(EG100=0,EI100=0,EJ100=0),0,MIN((VLOOKUP($D100,$A$234:$C$241,3,0))*(IF($D100=6,EJ100,EI100))*((MIN((VLOOKUP($D100,$A$234:$E$241,5,0)),(IF($D100=6,EI100,EJ100))))),MIN((VLOOKUP($D100,$A$234:$C$241,3,0)),(EG100+EH100))*(IF($D100=6,EJ100,((MIN((VLOOKUP($D100,$A$234:$E$241,5,0)),EJ100)))))))))/IF(AND($D100=2,'ראשי-פרטים כלליים וריכוז הוצאות'!$D$66&lt;&gt;4),1.2,1)</f>
        <v>0</v>
      </c>
      <c r="EM100" s="227"/>
      <c r="EN100" s="228"/>
      <c r="EO100" s="222"/>
      <c r="EP100" s="226"/>
      <c r="EQ100" s="187">
        <f t="shared" si="65"/>
        <v>0</v>
      </c>
      <c r="ER100" s="15">
        <f>+(IF(OR($B100=0,$C100=0,$D100=0,$DC$2&gt;$ES$1),0,IF(OR(EM100=0,EO100=0,EP100=0),0,MIN((VLOOKUP($D100,$A$234:$C$241,3,0))*(IF($D100=6,EP100,EO100))*((MIN((VLOOKUP($D100,$A$234:$E$241,5,0)),(IF($D100=6,EO100,EP100))))),MIN((VLOOKUP($D100,$A$234:$C$241,3,0)),(EM100+EN100))*(IF($D100=6,EP100,((MIN((VLOOKUP($D100,$A$234:$E$241,5,0)),EP100)))))))))/IF(AND($D100=2,'ראשי-פרטים כלליים וריכוז הוצאות'!$D$66&lt;&gt;4),1.2,1)</f>
        <v>0</v>
      </c>
      <c r="ES100" s="62">
        <f t="shared" si="66"/>
        <v>0</v>
      </c>
      <c r="ET100" s="183">
        <f t="shared" si="67"/>
        <v>9.9999999999999995E-7</v>
      </c>
      <c r="EU100" s="184">
        <f t="shared" si="68"/>
        <v>0</v>
      </c>
      <c r="EV100" s="62">
        <f t="shared" si="69"/>
        <v>0</v>
      </c>
      <c r="EW100" s="62">
        <v>0</v>
      </c>
      <c r="EX100" s="15">
        <f t="shared" si="70"/>
        <v>0</v>
      </c>
      <c r="EY100" s="219"/>
      <c r="EZ100" s="62">
        <f>MIN(EX100+EY100*ET100*ES100/$FA$1/IF(AND($D100=2,'ראשי-פרטים כלליים וריכוז הוצאות'!$D$66&lt;&gt;4),1.2,1),IF($D100&gt;0,VLOOKUP($D100,$A$234:$C$241,3,0)*12*EU100,0))</f>
        <v>0</v>
      </c>
      <c r="FA100" s="229"/>
      <c r="FB100" s="293">
        <f t="shared" si="71"/>
        <v>0</v>
      </c>
      <c r="FC100" s="298"/>
      <c r="FD100" s="133"/>
      <c r="FE100" s="133"/>
      <c r="FF100" s="299"/>
      <c r="FG100" s="299"/>
      <c r="FH100" s="133"/>
      <c r="FI100" s="274">
        <f t="shared" si="75"/>
        <v>0</v>
      </c>
      <c r="FJ100" s="274">
        <f t="shared" si="76"/>
        <v>0</v>
      </c>
      <c r="FK100" s="297" t="str">
        <f t="shared" si="74"/>
        <v/>
      </c>
    </row>
    <row r="101" spans="1:167" s="6" customFormat="1" ht="24" hidden="1" customHeight="1" x14ac:dyDescent="0.2">
      <c r="A101" s="112">
        <v>98</v>
      </c>
      <c r="B101" s="229"/>
      <c r="C101" s="229"/>
      <c r="D101" s="230"/>
      <c r="E101" s="220"/>
      <c r="F101" s="221"/>
      <c r="G101" s="222"/>
      <c r="H101" s="223"/>
      <c r="I101" s="187">
        <f t="shared" si="42"/>
        <v>0</v>
      </c>
      <c r="J101" s="15">
        <f>(IF(OR($B101=0,$C101=0,$D101=0,$E$2&gt;$ES$1),0,IF(OR($E101=0,$G101=0,$H101=0),0,MIN((VLOOKUP($D101,$A$234:$C$241,3,0))*(IF($D101=6,$H101,$G101))*((MIN((VLOOKUP($D101,$A$234:$E$241,5,0)),(IF($D101=6,$G101,$H101))))),MIN((VLOOKUP($D101,$A$234:$C$241,3,0)),($E101+$F101))*(IF($D101=6,$H101,((MIN((VLOOKUP($D101,$A$234:$E$241,5,0)),$H101)))))))))/IF(AND($D101=2,'ראשי-פרטים כלליים וריכוז הוצאות'!$D$66&lt;&gt;4),1.2,1)</f>
        <v>0</v>
      </c>
      <c r="K101" s="224"/>
      <c r="L101" s="225"/>
      <c r="M101" s="222"/>
      <c r="N101" s="226"/>
      <c r="O101" s="187">
        <f t="shared" si="43"/>
        <v>0</v>
      </c>
      <c r="P101" s="15">
        <f>+(IF(OR($B101=0,$C101=0,$D101=0,$K$2&gt;$ES$1),0,IF(OR($K101=0,$M101=0,$N101=0),0,MIN((VLOOKUP($D101,$A$234:$C$241,3,0))*(IF($D101=6,$N101,$M101))*((MIN((VLOOKUP($D101,$A$234:$E$241,5,0)),(IF($D101=6,$M101,$N101))))),MIN((VLOOKUP($D101,$A$234:$C$241,3,0)),($K101+$L101))*(IF($D101=6,$N101,((MIN((VLOOKUP($D101,$A$234:$E$241,5,0)),$N101)))))))))/IF(AND($D101=2,'ראשי-פרטים כלליים וריכוז הוצאות'!$D$66&lt;&gt;4),1.2,1)</f>
        <v>0</v>
      </c>
      <c r="Q101" s="227"/>
      <c r="R101" s="228"/>
      <c r="S101" s="222"/>
      <c r="T101" s="226"/>
      <c r="U101" s="187">
        <f t="shared" si="44"/>
        <v>0</v>
      </c>
      <c r="V101" s="15">
        <f>+(IF(OR($B101=0,$C101=0,$D101=0,$Q$2&gt;$ES$1),0,IF(OR(Q101=0,S101=0,T101=0),0,MIN((VLOOKUP($D101,$A$234:$C$241,3,0))*(IF($D101=6,T101,S101))*((MIN((VLOOKUP($D101,$A$234:$E$241,5,0)),(IF($D101=6,S101,T101))))),MIN((VLOOKUP($D101,$A$234:$C$241,3,0)),(Q101+R101))*(IF($D101=6,T101,((MIN((VLOOKUP($D101,$A$234:$E$241,5,0)),T101)))))))))/IF(AND($D101=2,'ראשי-פרטים כלליים וריכוז הוצאות'!$D$66&lt;&gt;4),1.2,1)</f>
        <v>0</v>
      </c>
      <c r="W101" s="220"/>
      <c r="X101" s="221"/>
      <c r="Y101" s="222"/>
      <c r="Z101" s="226"/>
      <c r="AA101" s="187">
        <f t="shared" si="45"/>
        <v>0</v>
      </c>
      <c r="AB101" s="15">
        <f>+(IF(OR($B101=0,$C101=0,$D101=0,$W$2&gt;$ES$1),0,IF(OR(W101=0,Y101=0,Z101=0),0,MIN((VLOOKUP($D101,$A$234:$C$241,3,0))*(IF($D101=6,Z101,Y101))*((MIN((VLOOKUP($D101,$A$234:$E$241,5,0)),(IF($D101=6,Y101,Z101))))),MIN((VLOOKUP($D101,$A$234:$C$241,3,0)),(W101+X101))*(IF($D101=6,Z101,((MIN((VLOOKUP($D101,$A$234:$E$241,5,0)),Z101)))))))))/IF(AND($D101=2,'ראשי-פרטים כלליים וריכוז הוצאות'!$D$66&lt;&gt;4),1.2,1)</f>
        <v>0</v>
      </c>
      <c r="AC101" s="224"/>
      <c r="AD101" s="225"/>
      <c r="AE101" s="222"/>
      <c r="AF101" s="226"/>
      <c r="AG101" s="187">
        <f t="shared" si="46"/>
        <v>0</v>
      </c>
      <c r="AH101" s="15">
        <f>+(IF(OR($B101=0,$C101=0,$D101=0,$AC$2&gt;$ES$1),0,IF(OR(AC101=0,AE101=0,AF101=0),0,MIN((VLOOKUP($D101,$A$234:$C$241,3,0))*(IF($D101=6,AF101,AE101))*((MIN((VLOOKUP($D101,$A$234:$E$241,5,0)),(IF($D101=6,AE101,AF101))))),MIN((VLOOKUP($D101,$A$234:$C$241,3,0)),(AC101+AD101))*(IF($D101=6,AF101,((MIN((VLOOKUP($D101,$A$234:$E$241,5,0)),AF101)))))))))/IF(AND($D101=2,'ראשי-פרטים כלליים וריכוז הוצאות'!$D$66&lt;&gt;4),1.2,1)</f>
        <v>0</v>
      </c>
      <c r="AI101" s="227"/>
      <c r="AJ101" s="228"/>
      <c r="AK101" s="222"/>
      <c r="AL101" s="226"/>
      <c r="AM101" s="187">
        <f t="shared" si="47"/>
        <v>0</v>
      </c>
      <c r="AN101" s="15">
        <f>+(IF(OR($B101=0,$C101=0,$D101=0,$AI$2&gt;$ES$1),0,IF(OR(AI101=0,AK101=0,AL101=0),0,MIN((VLOOKUP($D101,$A$234:$C$241,3,0))*(IF($D101=6,AL101,AK101))*((MIN((VLOOKUP($D101,$A$234:$E$241,5,0)),(IF($D101=6,AK101,AL101))))),MIN((VLOOKUP($D101,$A$234:$C$241,3,0)),(AI101+AJ101))*(IF($D101=6,AL101,((MIN((VLOOKUP($D101,$A$234:$E$241,5,0)),AL101)))))))))/IF(AND($D101=2,'ראשי-פרטים כלליים וריכוז הוצאות'!$D$66&lt;&gt;4),1.2,1)</f>
        <v>0</v>
      </c>
      <c r="AO101" s="220"/>
      <c r="AP101" s="221"/>
      <c r="AQ101" s="222"/>
      <c r="AR101" s="226"/>
      <c r="AS101" s="187">
        <f t="shared" si="48"/>
        <v>0</v>
      </c>
      <c r="AT101" s="15">
        <f>+(IF(OR($B101=0,$C101=0,$D101=0,$AO$2&gt;$ES$1),0,IF(OR(AO101=0,AQ101=0,AR101=0),0,MIN((VLOOKUP($D101,$A$234:$C$241,3,0))*(IF($D101=6,AR101,AQ101))*((MIN((VLOOKUP($D101,$A$234:$E$241,5,0)),(IF($D101=6,AQ101,AR101))))),MIN((VLOOKUP($D101,$A$234:$C$241,3,0)),(AO101+AP101))*(IF($D101=6,AR101,((MIN((VLOOKUP($D101,$A$234:$E$241,5,0)),AR101)))))))))/IF(AND($D101=2,'ראשי-פרטים כלליים וריכוז הוצאות'!$D$66&lt;&gt;4),1.2,1)</f>
        <v>0</v>
      </c>
      <c r="AU101" s="224"/>
      <c r="AV101" s="225"/>
      <c r="AW101" s="222"/>
      <c r="AX101" s="226"/>
      <c r="AY101" s="187">
        <f t="shared" si="49"/>
        <v>0</v>
      </c>
      <c r="AZ101" s="15">
        <f>+(IF(OR($B101=0,$C101=0,$D101=0,$AU$2&gt;$ES$1),0,IF(OR(AU101=0,AW101=0,AX101=0),0,MIN((VLOOKUP($D101,$A$234:$C$241,3,0))*(IF($D101=6,AX101,AW101))*((MIN((VLOOKUP($D101,$A$234:$E$241,5,0)),(IF($D101=6,AW101,AX101))))),MIN((VLOOKUP($D101,$A$234:$C$241,3,0)),(AU101+AV101))*(IF($D101=6,AX101,((MIN((VLOOKUP($D101,$A$234:$E$241,5,0)),AX101)))))))))/IF(AND($D101=2,'ראשי-פרטים כלליים וריכוז הוצאות'!$D$66&lt;&gt;4),1.2,1)</f>
        <v>0</v>
      </c>
      <c r="BA101" s="227"/>
      <c r="BB101" s="228"/>
      <c r="BC101" s="222"/>
      <c r="BD101" s="226"/>
      <c r="BE101" s="187">
        <f t="shared" si="50"/>
        <v>0</v>
      </c>
      <c r="BF101" s="15">
        <f>+(IF(OR($B101=0,$C101=0,$D101=0,$BA$2&gt;$ES$1),0,IF(OR(BA101=0,BC101=0,BD101=0),0,MIN((VLOOKUP($D101,$A$234:$C$241,3,0))*(IF($D101=6,BD101,BC101))*((MIN((VLOOKUP($D101,$A$234:$E$241,5,0)),(IF($D101=6,BC101,BD101))))),MIN((VLOOKUP($D101,$A$234:$C$241,3,0)),(BA101+BB101))*(IF($D101=6,BD101,((MIN((VLOOKUP($D101,$A$234:$E$241,5,0)),BD101)))))))))/IF(AND($D101=2,'ראשי-פרטים כלליים וריכוז הוצאות'!$D$66&lt;&gt;4),1.2,1)</f>
        <v>0</v>
      </c>
      <c r="BG101" s="227"/>
      <c r="BH101" s="228"/>
      <c r="BI101" s="222"/>
      <c r="BJ101" s="226"/>
      <c r="BK101" s="187">
        <f t="shared" si="51"/>
        <v>0</v>
      </c>
      <c r="BL101" s="15">
        <f>+(IF(OR($B101=0,$C101=0,$D101=0,$BG$2&gt;$ES$1),0,IF(OR(BG101=0,BI101=0,BJ101=0),0,MIN((VLOOKUP($D101,$A$234:$C$241,3,0))*(IF($D101=6,BJ101,BI101))*((MIN((VLOOKUP($D101,$A$234:$E$241,5,0)),(IF($D101=6,BI101,BJ101))))),MIN((VLOOKUP($D101,$A$234:$C$241,3,0)),(BG101+BH101))*(IF($D101=6,BJ101,((MIN((VLOOKUP($D101,$A$234:$E$241,5,0)),BJ101)))))))))/IF(AND($D101=2,'ראשי-פרטים כלליים וריכוז הוצאות'!$D$66&lt;&gt;4),1.2,1)</f>
        <v>0</v>
      </c>
      <c r="BM101" s="227"/>
      <c r="BN101" s="228"/>
      <c r="BO101" s="222"/>
      <c r="BP101" s="226"/>
      <c r="BQ101" s="187">
        <f t="shared" si="52"/>
        <v>0</v>
      </c>
      <c r="BR101" s="15">
        <f>+(IF(OR($B101=0,$C101=0,$D101=0,$BM$2&gt;$ES$1),0,IF(OR(BM101=0,BO101=0,BP101=0),0,MIN((VLOOKUP($D101,$A$234:$C$241,3,0))*(IF($D101=6,BP101,BO101))*((MIN((VLOOKUP($D101,$A$234:$E$241,5,0)),(IF($D101=6,BO101,BP101))))),MIN((VLOOKUP($D101,$A$234:$C$241,3,0)),(BM101+BN101))*(IF($D101=6,BP101,((MIN((VLOOKUP($D101,$A$234:$E$241,5,0)),BP101)))))))))/IF(AND($D101=2,'ראשי-פרטים כלליים וריכוז הוצאות'!$D$66&lt;&gt;4),1.2,1)</f>
        <v>0</v>
      </c>
      <c r="BS101" s="227"/>
      <c r="BT101" s="228"/>
      <c r="BU101" s="222"/>
      <c r="BV101" s="226"/>
      <c r="BW101" s="187">
        <f t="shared" si="53"/>
        <v>0</v>
      </c>
      <c r="BX101" s="15">
        <f>+(IF(OR($B101=0,$C101=0,$D101=0,$BS$2&gt;$ES$1),0,IF(OR(BS101=0,BU101=0,BV101=0),0,MIN((VLOOKUP($D101,$A$234:$C$241,3,0))*(IF($D101=6,BV101,BU101))*((MIN((VLOOKUP($D101,$A$234:$E$241,5,0)),(IF($D101=6,BU101,BV101))))),MIN((VLOOKUP($D101,$A$234:$C$241,3,0)),(BS101+BT101))*(IF($D101=6,BV101,((MIN((VLOOKUP($D101,$A$234:$E$241,5,0)),BV101)))))))))/IF(AND($D101=2,'ראשי-פרטים כלליים וריכוז הוצאות'!$D$66&lt;&gt;4),1.2,1)</f>
        <v>0</v>
      </c>
      <c r="BY101" s="227"/>
      <c r="BZ101" s="228"/>
      <c r="CA101" s="222"/>
      <c r="CB101" s="226"/>
      <c r="CC101" s="187">
        <f t="shared" si="54"/>
        <v>0</v>
      </c>
      <c r="CD101" s="15">
        <f>+(IF(OR($B101=0,$C101=0,$D101=0,$BY$2&gt;$ES$1),0,IF(OR(BY101=0,CA101=0,CB101=0),0,MIN((VLOOKUP($D101,$A$234:$C$241,3,0))*(IF($D101=6,CB101,CA101))*((MIN((VLOOKUP($D101,$A$234:$E$241,5,0)),(IF($D101=6,CA101,CB101))))),MIN((VLOOKUP($D101,$A$234:$C$241,3,0)),(BY101+BZ101))*(IF($D101=6,CB101,((MIN((VLOOKUP($D101,$A$234:$E$241,5,0)),CB101)))))))))/IF(AND($D101=2,'ראשי-פרטים כלליים וריכוז הוצאות'!$D$66&lt;&gt;4),1.2,1)</f>
        <v>0</v>
      </c>
      <c r="CE101" s="227"/>
      <c r="CF101" s="228"/>
      <c r="CG101" s="222"/>
      <c r="CH101" s="226"/>
      <c r="CI101" s="187">
        <f t="shared" si="55"/>
        <v>0</v>
      </c>
      <c r="CJ101" s="15">
        <f>+(IF(OR($B101=0,$C101=0,$D101=0,$CE$2&gt;$ES$1),0,IF(OR(CE101=0,CG101=0,CH101=0),0,MIN((VLOOKUP($D101,$A$234:$C$241,3,0))*(IF($D101=6,CH101,CG101))*((MIN((VLOOKUP($D101,$A$234:$E$241,5,0)),(IF($D101=6,CG101,CH101))))),MIN((VLOOKUP($D101,$A$234:$C$241,3,0)),(CE101+CF101))*(IF($D101=6,CH101,((MIN((VLOOKUP($D101,$A$234:$E$241,5,0)),CH101)))))))))/IF(AND($D101=2,'ראשי-פרטים כלליים וריכוז הוצאות'!$D$66&lt;&gt;4),1.2,1)</f>
        <v>0</v>
      </c>
      <c r="CK101" s="227"/>
      <c r="CL101" s="228"/>
      <c r="CM101" s="222"/>
      <c r="CN101" s="226"/>
      <c r="CO101" s="187">
        <f t="shared" si="56"/>
        <v>0</v>
      </c>
      <c r="CP101" s="15">
        <f>+(IF(OR($B101=0,$C101=0,$D101=0,$CK$2&gt;$ES$1),0,IF(OR(CK101=0,CM101=0,CN101=0),0,MIN((VLOOKUP($D101,$A$234:$C$241,3,0))*(IF($D101=6,CN101,CM101))*((MIN((VLOOKUP($D101,$A$234:$E$241,5,0)),(IF($D101=6,CM101,CN101))))),MIN((VLOOKUP($D101,$A$234:$C$241,3,0)),(CK101+CL101))*(IF($D101=6,CN101,((MIN((VLOOKUP($D101,$A$234:$E$241,5,0)),CN101)))))))))/IF(AND($D101=2,'ראשי-פרטים כלליים וריכוז הוצאות'!$D$66&lt;&gt;4),1.2,1)</f>
        <v>0</v>
      </c>
      <c r="CQ101" s="227"/>
      <c r="CR101" s="228"/>
      <c r="CS101" s="222"/>
      <c r="CT101" s="226"/>
      <c r="CU101" s="187">
        <f t="shared" si="57"/>
        <v>0</v>
      </c>
      <c r="CV101" s="15">
        <f>+(IF(OR($B101=0,$C101=0,$D101=0,$CQ$2&gt;$ES$1),0,IF(OR(CQ101=0,CS101=0,CT101=0),0,MIN((VLOOKUP($D101,$A$234:$C$241,3,0))*(IF($D101=6,CT101,CS101))*((MIN((VLOOKUP($D101,$A$234:$E$241,5,0)),(IF($D101=6,CS101,CT101))))),MIN((VLOOKUP($D101,$A$234:$C$241,3,0)),(CQ101+CR101))*(IF($D101=6,CT101,((MIN((VLOOKUP($D101,$A$234:$E$241,5,0)),CT101)))))))))/IF(AND($D101=2,'ראשי-פרטים כלליים וריכוז הוצאות'!$D$66&lt;&gt;4),1.2,1)</f>
        <v>0</v>
      </c>
      <c r="CW101" s="227"/>
      <c r="CX101" s="228"/>
      <c r="CY101" s="222"/>
      <c r="CZ101" s="226"/>
      <c r="DA101" s="187">
        <f t="shared" si="58"/>
        <v>0</v>
      </c>
      <c r="DB101" s="15">
        <f>+(IF(OR($B101=0,$C101=0,$D101=0,$CW$2&gt;$ES$1),0,IF(OR(CW101=0,CY101=0,CZ101=0),0,MIN((VLOOKUP($D101,$A$234:$C$241,3,0))*(IF($D101=6,CZ101,CY101))*((MIN((VLOOKUP($D101,$A$234:$E$241,5,0)),(IF($D101=6,CY101,CZ101))))),MIN((VLOOKUP($D101,$A$234:$C$241,3,0)),(CW101+CX101))*(IF($D101=6,CZ101,((MIN((VLOOKUP($D101,$A$234:$E$241,5,0)),CZ101)))))))))/IF(AND($D101=2,'ראשי-פרטים כלליים וריכוז הוצאות'!$D$66&lt;&gt;4),1.2,1)</f>
        <v>0</v>
      </c>
      <c r="DC101" s="227"/>
      <c r="DD101" s="228"/>
      <c r="DE101" s="222"/>
      <c r="DF101" s="226"/>
      <c r="DG101" s="187">
        <f t="shared" si="59"/>
        <v>0</v>
      </c>
      <c r="DH101" s="15">
        <f>+(IF(OR($B101=0,$C101=0,$D101=0,$DC$2&gt;$ES$1),0,IF(OR(DC101=0,DE101=0,DF101=0),0,MIN((VLOOKUP($D101,$A$234:$C$241,3,0))*(IF($D101=6,DF101,DE101))*((MIN((VLOOKUP($D101,$A$234:$E$241,5,0)),(IF($D101=6,DE101,DF101))))),MIN((VLOOKUP($D101,$A$234:$C$241,3,0)),(DC101+DD101))*(IF($D101=6,DF101,((MIN((VLOOKUP($D101,$A$234:$E$241,5,0)),DF101)))))))))/IF(AND($D101=2,'ראשי-פרטים כלליים וריכוז הוצאות'!$D$66&lt;&gt;4),1.2,1)</f>
        <v>0</v>
      </c>
      <c r="DI101" s="227"/>
      <c r="DJ101" s="228"/>
      <c r="DK101" s="222"/>
      <c r="DL101" s="226"/>
      <c r="DM101" s="187">
        <f t="shared" si="60"/>
        <v>0</v>
      </c>
      <c r="DN101" s="15">
        <f>+(IF(OR($B101=0,$C101=0,$D101=0,$DC$2&gt;$ES$1),0,IF(OR(DI101=0,DK101=0,DL101=0),0,MIN((VLOOKUP($D101,$A$234:$C$241,3,0))*(IF($D101=6,DL101,DK101))*((MIN((VLOOKUP($D101,$A$234:$E$241,5,0)),(IF($D101=6,DK101,DL101))))),MIN((VLOOKUP($D101,$A$234:$C$241,3,0)),(DI101+DJ101))*(IF($D101=6,DL101,((MIN((VLOOKUP($D101,$A$234:$E$241,5,0)),DL101)))))))))/IF(AND($D101=2,'ראשי-פרטים כלליים וריכוז הוצאות'!$D$66&lt;&gt;4),1.2,1)</f>
        <v>0</v>
      </c>
      <c r="DO101" s="227"/>
      <c r="DP101" s="228"/>
      <c r="DQ101" s="222"/>
      <c r="DR101" s="226"/>
      <c r="DS101" s="187">
        <f t="shared" si="61"/>
        <v>0</v>
      </c>
      <c r="DT101" s="15">
        <f>+(IF(OR($B101=0,$C101=0,$D101=0,$DC$2&gt;$ES$1),0,IF(OR(DO101=0,DQ101=0,DR101=0),0,MIN((VLOOKUP($D101,$A$234:$C$241,3,0))*(IF($D101=6,DR101,DQ101))*((MIN((VLOOKUP($D101,$A$234:$E$241,5,0)),(IF($D101=6,DQ101,DR101))))),MIN((VLOOKUP($D101,$A$234:$C$241,3,0)),(DO101+DP101))*(IF($D101=6,DR101,((MIN((VLOOKUP($D101,$A$234:$E$241,5,0)),DR101)))))))))/IF(AND($D101=2,'ראשי-פרטים כלליים וריכוז הוצאות'!$D$66&lt;&gt;4),1.2,1)</f>
        <v>0</v>
      </c>
      <c r="DU101" s="227"/>
      <c r="DV101" s="228"/>
      <c r="DW101" s="222"/>
      <c r="DX101" s="226"/>
      <c r="DY101" s="187">
        <f t="shared" si="62"/>
        <v>0</v>
      </c>
      <c r="DZ101" s="15">
        <f>+(IF(OR($B101=0,$C101=0,$D101=0,$DC$2&gt;$ES$1),0,IF(OR(DU101=0,DW101=0,DX101=0),0,MIN((VLOOKUP($D101,$A$234:$C$241,3,0))*(IF($D101=6,DX101,DW101))*((MIN((VLOOKUP($D101,$A$234:$E$241,5,0)),(IF($D101=6,DW101,DX101))))),MIN((VLOOKUP($D101,$A$234:$C$241,3,0)),(DU101+DV101))*(IF($D101=6,DX101,((MIN((VLOOKUP($D101,$A$234:$E$241,5,0)),DX101)))))))))/IF(AND($D101=2,'ראשי-פרטים כלליים וריכוז הוצאות'!$D$66&lt;&gt;4),1.2,1)</f>
        <v>0</v>
      </c>
      <c r="EA101" s="227"/>
      <c r="EB101" s="228"/>
      <c r="EC101" s="222"/>
      <c r="ED101" s="226"/>
      <c r="EE101" s="187">
        <f t="shared" si="63"/>
        <v>0</v>
      </c>
      <c r="EF101" s="15">
        <f>+(IF(OR($B101=0,$C101=0,$D101=0,$DC$2&gt;$ES$1),0,IF(OR(EA101=0,EC101=0,ED101=0),0,MIN((VLOOKUP($D101,$A$234:$C$241,3,0))*(IF($D101=6,ED101,EC101))*((MIN((VLOOKUP($D101,$A$234:$E$241,5,0)),(IF($D101=6,EC101,ED101))))),MIN((VLOOKUP($D101,$A$234:$C$241,3,0)),(EA101+EB101))*(IF($D101=6,ED101,((MIN((VLOOKUP($D101,$A$234:$E$241,5,0)),ED101)))))))))/IF(AND($D101=2,'ראשי-פרטים כלליים וריכוז הוצאות'!$D$66&lt;&gt;4),1.2,1)</f>
        <v>0</v>
      </c>
      <c r="EG101" s="227"/>
      <c r="EH101" s="228"/>
      <c r="EI101" s="222"/>
      <c r="EJ101" s="226"/>
      <c r="EK101" s="187">
        <f t="shared" si="64"/>
        <v>0</v>
      </c>
      <c r="EL101" s="15">
        <f>+(IF(OR($B101=0,$C101=0,$D101=0,$DC$2&gt;$ES$1),0,IF(OR(EG101=0,EI101=0,EJ101=0),0,MIN((VLOOKUP($D101,$A$234:$C$241,3,0))*(IF($D101=6,EJ101,EI101))*((MIN((VLOOKUP($D101,$A$234:$E$241,5,0)),(IF($D101=6,EI101,EJ101))))),MIN((VLOOKUP($D101,$A$234:$C$241,3,0)),(EG101+EH101))*(IF($D101=6,EJ101,((MIN((VLOOKUP($D101,$A$234:$E$241,5,0)),EJ101)))))))))/IF(AND($D101=2,'ראשי-פרטים כלליים וריכוז הוצאות'!$D$66&lt;&gt;4),1.2,1)</f>
        <v>0</v>
      </c>
      <c r="EM101" s="227"/>
      <c r="EN101" s="228"/>
      <c r="EO101" s="222"/>
      <c r="EP101" s="226"/>
      <c r="EQ101" s="187">
        <f t="shared" si="65"/>
        <v>0</v>
      </c>
      <c r="ER101" s="15">
        <f>+(IF(OR($B101=0,$C101=0,$D101=0,$DC$2&gt;$ES$1),0,IF(OR(EM101=0,EO101=0,EP101=0),0,MIN((VLOOKUP($D101,$A$234:$C$241,3,0))*(IF($D101=6,EP101,EO101))*((MIN((VLOOKUP($D101,$A$234:$E$241,5,0)),(IF($D101=6,EO101,EP101))))),MIN((VLOOKUP($D101,$A$234:$C$241,3,0)),(EM101+EN101))*(IF($D101=6,EP101,((MIN((VLOOKUP($D101,$A$234:$E$241,5,0)),EP101)))))))))/IF(AND($D101=2,'ראשי-פרטים כלליים וריכוז הוצאות'!$D$66&lt;&gt;4),1.2,1)</f>
        <v>0</v>
      </c>
      <c r="ES101" s="62">
        <f t="shared" si="66"/>
        <v>0</v>
      </c>
      <c r="ET101" s="183">
        <f t="shared" si="67"/>
        <v>9.9999999999999995E-7</v>
      </c>
      <c r="EU101" s="184">
        <f t="shared" si="68"/>
        <v>0</v>
      </c>
      <c r="EV101" s="62">
        <f t="shared" si="69"/>
        <v>0</v>
      </c>
      <c r="EW101" s="62">
        <v>0</v>
      </c>
      <c r="EX101" s="15">
        <f t="shared" si="70"/>
        <v>0</v>
      </c>
      <c r="EY101" s="219"/>
      <c r="EZ101" s="62">
        <f>MIN(EX101+EY101*ET101*ES101/$FA$1/IF(AND($D101=2,'ראשי-פרטים כלליים וריכוז הוצאות'!$D$66&lt;&gt;4),1.2,1),IF($D101&gt;0,VLOOKUP($D101,$A$234:$C$241,3,0)*12*EU101,0))</f>
        <v>0</v>
      </c>
      <c r="FA101" s="229"/>
      <c r="FB101" s="293">
        <f t="shared" si="71"/>
        <v>0</v>
      </c>
      <c r="FC101" s="298"/>
      <c r="FD101" s="133"/>
      <c r="FE101" s="133"/>
      <c r="FF101" s="299"/>
      <c r="FG101" s="299"/>
      <c r="FH101" s="133"/>
      <c r="FI101" s="274">
        <f t="shared" si="75"/>
        <v>0</v>
      </c>
      <c r="FJ101" s="274">
        <f t="shared" si="76"/>
        <v>0</v>
      </c>
      <c r="FK101" s="297" t="str">
        <f t="shared" si="74"/>
        <v/>
      </c>
    </row>
    <row r="102" spans="1:167" s="6" customFormat="1" ht="24" hidden="1" customHeight="1" x14ac:dyDescent="0.2">
      <c r="A102" s="112">
        <v>99</v>
      </c>
      <c r="B102" s="229"/>
      <c r="C102" s="229"/>
      <c r="D102" s="230"/>
      <c r="E102" s="220"/>
      <c r="F102" s="221"/>
      <c r="G102" s="222"/>
      <c r="H102" s="223"/>
      <c r="I102" s="187">
        <f t="shared" si="42"/>
        <v>0</v>
      </c>
      <c r="J102" s="15">
        <f>(IF(OR($B102=0,$C102=0,$D102=0,$E$2&gt;$ES$1),0,IF(OR($E102=0,$G102=0,$H102=0),0,MIN((VLOOKUP($D102,$A$234:$C$241,3,0))*(IF($D102=6,$H102,$G102))*((MIN((VLOOKUP($D102,$A$234:$E$241,5,0)),(IF($D102=6,$G102,$H102))))),MIN((VLOOKUP($D102,$A$234:$C$241,3,0)),($E102+$F102))*(IF($D102=6,$H102,((MIN((VLOOKUP($D102,$A$234:$E$241,5,0)),$H102)))))))))/IF(AND($D102=2,'ראשי-פרטים כלליים וריכוז הוצאות'!$D$66&lt;&gt;4),1.2,1)</f>
        <v>0</v>
      </c>
      <c r="K102" s="224"/>
      <c r="L102" s="225"/>
      <c r="M102" s="222"/>
      <c r="N102" s="226"/>
      <c r="O102" s="187">
        <f t="shared" si="43"/>
        <v>0</v>
      </c>
      <c r="P102" s="15">
        <f>+(IF(OR($B102=0,$C102=0,$D102=0,$K$2&gt;$ES$1),0,IF(OR($K102=0,$M102=0,$N102=0),0,MIN((VLOOKUP($D102,$A$234:$C$241,3,0))*(IF($D102=6,$N102,$M102))*((MIN((VLOOKUP($D102,$A$234:$E$241,5,0)),(IF($D102=6,$M102,$N102))))),MIN((VLOOKUP($D102,$A$234:$C$241,3,0)),($K102+$L102))*(IF($D102=6,$N102,((MIN((VLOOKUP($D102,$A$234:$E$241,5,0)),$N102)))))))))/IF(AND($D102=2,'ראשי-פרטים כלליים וריכוז הוצאות'!$D$66&lt;&gt;4),1.2,1)</f>
        <v>0</v>
      </c>
      <c r="Q102" s="227"/>
      <c r="R102" s="228"/>
      <c r="S102" s="222"/>
      <c r="T102" s="226"/>
      <c r="U102" s="187">
        <f t="shared" si="44"/>
        <v>0</v>
      </c>
      <c r="V102" s="15">
        <f>+(IF(OR($B102=0,$C102=0,$D102=0,$Q$2&gt;$ES$1),0,IF(OR(Q102=0,S102=0,T102=0),0,MIN((VLOOKUP($D102,$A$234:$C$241,3,0))*(IF($D102=6,T102,S102))*((MIN((VLOOKUP($D102,$A$234:$E$241,5,0)),(IF($D102=6,S102,T102))))),MIN((VLOOKUP($D102,$A$234:$C$241,3,0)),(Q102+R102))*(IF($D102=6,T102,((MIN((VLOOKUP($D102,$A$234:$E$241,5,0)),T102)))))))))/IF(AND($D102=2,'ראשי-פרטים כלליים וריכוז הוצאות'!$D$66&lt;&gt;4),1.2,1)</f>
        <v>0</v>
      </c>
      <c r="W102" s="220"/>
      <c r="X102" s="221"/>
      <c r="Y102" s="222"/>
      <c r="Z102" s="226"/>
      <c r="AA102" s="187">
        <f t="shared" si="45"/>
        <v>0</v>
      </c>
      <c r="AB102" s="15">
        <f>+(IF(OR($B102=0,$C102=0,$D102=0,$W$2&gt;$ES$1),0,IF(OR(W102=0,Y102=0,Z102=0),0,MIN((VLOOKUP($D102,$A$234:$C$241,3,0))*(IF($D102=6,Z102,Y102))*((MIN((VLOOKUP($D102,$A$234:$E$241,5,0)),(IF($D102=6,Y102,Z102))))),MIN((VLOOKUP($D102,$A$234:$C$241,3,0)),(W102+X102))*(IF($D102=6,Z102,((MIN((VLOOKUP($D102,$A$234:$E$241,5,0)),Z102)))))))))/IF(AND($D102=2,'ראשי-פרטים כלליים וריכוז הוצאות'!$D$66&lt;&gt;4),1.2,1)</f>
        <v>0</v>
      </c>
      <c r="AC102" s="224"/>
      <c r="AD102" s="225"/>
      <c r="AE102" s="222"/>
      <c r="AF102" s="226"/>
      <c r="AG102" s="187">
        <f t="shared" si="46"/>
        <v>0</v>
      </c>
      <c r="AH102" s="15">
        <f>+(IF(OR($B102=0,$C102=0,$D102=0,$AC$2&gt;$ES$1),0,IF(OR(AC102=0,AE102=0,AF102=0),0,MIN((VLOOKUP($D102,$A$234:$C$241,3,0))*(IF($D102=6,AF102,AE102))*((MIN((VLOOKUP($D102,$A$234:$E$241,5,0)),(IF($D102=6,AE102,AF102))))),MIN((VLOOKUP($D102,$A$234:$C$241,3,0)),(AC102+AD102))*(IF($D102=6,AF102,((MIN((VLOOKUP($D102,$A$234:$E$241,5,0)),AF102)))))))))/IF(AND($D102=2,'ראשי-פרטים כלליים וריכוז הוצאות'!$D$66&lt;&gt;4),1.2,1)</f>
        <v>0</v>
      </c>
      <c r="AI102" s="227"/>
      <c r="AJ102" s="228"/>
      <c r="AK102" s="222"/>
      <c r="AL102" s="226"/>
      <c r="AM102" s="187">
        <f t="shared" si="47"/>
        <v>0</v>
      </c>
      <c r="AN102" s="15">
        <f>+(IF(OR($B102=0,$C102=0,$D102=0,$AI$2&gt;$ES$1),0,IF(OR(AI102=0,AK102=0,AL102=0),0,MIN((VLOOKUP($D102,$A$234:$C$241,3,0))*(IF($D102=6,AL102,AK102))*((MIN((VLOOKUP($D102,$A$234:$E$241,5,0)),(IF($D102=6,AK102,AL102))))),MIN((VLOOKUP($D102,$A$234:$C$241,3,0)),(AI102+AJ102))*(IF($D102=6,AL102,((MIN((VLOOKUP($D102,$A$234:$E$241,5,0)),AL102)))))))))/IF(AND($D102=2,'ראשי-פרטים כלליים וריכוז הוצאות'!$D$66&lt;&gt;4),1.2,1)</f>
        <v>0</v>
      </c>
      <c r="AO102" s="220"/>
      <c r="AP102" s="221"/>
      <c r="AQ102" s="222"/>
      <c r="AR102" s="226"/>
      <c r="AS102" s="187">
        <f t="shared" si="48"/>
        <v>0</v>
      </c>
      <c r="AT102" s="15">
        <f>+(IF(OR($B102=0,$C102=0,$D102=0,$AO$2&gt;$ES$1),0,IF(OR(AO102=0,AQ102=0,AR102=0),0,MIN((VLOOKUP($D102,$A$234:$C$241,3,0))*(IF($D102=6,AR102,AQ102))*((MIN((VLOOKUP($D102,$A$234:$E$241,5,0)),(IF($D102=6,AQ102,AR102))))),MIN((VLOOKUP($D102,$A$234:$C$241,3,0)),(AO102+AP102))*(IF($D102=6,AR102,((MIN((VLOOKUP($D102,$A$234:$E$241,5,0)),AR102)))))))))/IF(AND($D102=2,'ראשי-פרטים כלליים וריכוז הוצאות'!$D$66&lt;&gt;4),1.2,1)</f>
        <v>0</v>
      </c>
      <c r="AU102" s="224"/>
      <c r="AV102" s="225"/>
      <c r="AW102" s="222"/>
      <c r="AX102" s="226"/>
      <c r="AY102" s="187">
        <f t="shared" si="49"/>
        <v>0</v>
      </c>
      <c r="AZ102" s="15">
        <f>+(IF(OR($B102=0,$C102=0,$D102=0,$AU$2&gt;$ES$1),0,IF(OR(AU102=0,AW102=0,AX102=0),0,MIN((VLOOKUP($D102,$A$234:$C$241,3,0))*(IF($D102=6,AX102,AW102))*((MIN((VLOOKUP($D102,$A$234:$E$241,5,0)),(IF($D102=6,AW102,AX102))))),MIN((VLOOKUP($D102,$A$234:$C$241,3,0)),(AU102+AV102))*(IF($D102=6,AX102,((MIN((VLOOKUP($D102,$A$234:$E$241,5,0)),AX102)))))))))/IF(AND($D102=2,'ראשי-פרטים כלליים וריכוז הוצאות'!$D$66&lt;&gt;4),1.2,1)</f>
        <v>0</v>
      </c>
      <c r="BA102" s="227"/>
      <c r="BB102" s="228"/>
      <c r="BC102" s="222"/>
      <c r="BD102" s="226"/>
      <c r="BE102" s="187">
        <f t="shared" si="50"/>
        <v>0</v>
      </c>
      <c r="BF102" s="15">
        <f>+(IF(OR($B102=0,$C102=0,$D102=0,$BA$2&gt;$ES$1),0,IF(OR(BA102=0,BC102=0,BD102=0),0,MIN((VLOOKUP($D102,$A$234:$C$241,3,0))*(IF($D102=6,BD102,BC102))*((MIN((VLOOKUP($D102,$A$234:$E$241,5,0)),(IF($D102=6,BC102,BD102))))),MIN((VLOOKUP($D102,$A$234:$C$241,3,0)),(BA102+BB102))*(IF($D102=6,BD102,((MIN((VLOOKUP($D102,$A$234:$E$241,5,0)),BD102)))))))))/IF(AND($D102=2,'ראשי-פרטים כלליים וריכוז הוצאות'!$D$66&lt;&gt;4),1.2,1)</f>
        <v>0</v>
      </c>
      <c r="BG102" s="227"/>
      <c r="BH102" s="228"/>
      <c r="BI102" s="222"/>
      <c r="BJ102" s="226"/>
      <c r="BK102" s="187">
        <f t="shared" si="51"/>
        <v>0</v>
      </c>
      <c r="BL102" s="15">
        <f>+(IF(OR($B102=0,$C102=0,$D102=0,$BG$2&gt;$ES$1),0,IF(OR(BG102=0,BI102=0,BJ102=0),0,MIN((VLOOKUP($D102,$A$234:$C$241,3,0))*(IF($D102=6,BJ102,BI102))*((MIN((VLOOKUP($D102,$A$234:$E$241,5,0)),(IF($D102=6,BI102,BJ102))))),MIN((VLOOKUP($D102,$A$234:$C$241,3,0)),(BG102+BH102))*(IF($D102=6,BJ102,((MIN((VLOOKUP($D102,$A$234:$E$241,5,0)),BJ102)))))))))/IF(AND($D102=2,'ראשי-פרטים כלליים וריכוז הוצאות'!$D$66&lt;&gt;4),1.2,1)</f>
        <v>0</v>
      </c>
      <c r="BM102" s="227"/>
      <c r="BN102" s="228"/>
      <c r="BO102" s="222"/>
      <c r="BP102" s="226"/>
      <c r="BQ102" s="187">
        <f t="shared" si="52"/>
        <v>0</v>
      </c>
      <c r="BR102" s="15">
        <f>+(IF(OR($B102=0,$C102=0,$D102=0,$BM$2&gt;$ES$1),0,IF(OR(BM102=0,BO102=0,BP102=0),0,MIN((VLOOKUP($D102,$A$234:$C$241,3,0))*(IF($D102=6,BP102,BO102))*((MIN((VLOOKUP($D102,$A$234:$E$241,5,0)),(IF($D102=6,BO102,BP102))))),MIN((VLOOKUP($D102,$A$234:$C$241,3,0)),(BM102+BN102))*(IF($D102=6,BP102,((MIN((VLOOKUP($D102,$A$234:$E$241,5,0)),BP102)))))))))/IF(AND($D102=2,'ראשי-פרטים כלליים וריכוז הוצאות'!$D$66&lt;&gt;4),1.2,1)</f>
        <v>0</v>
      </c>
      <c r="BS102" s="227"/>
      <c r="BT102" s="228"/>
      <c r="BU102" s="222"/>
      <c r="BV102" s="226"/>
      <c r="BW102" s="187">
        <f t="shared" si="53"/>
        <v>0</v>
      </c>
      <c r="BX102" s="15">
        <f>+(IF(OR($B102=0,$C102=0,$D102=0,$BS$2&gt;$ES$1),0,IF(OR(BS102=0,BU102=0,BV102=0),0,MIN((VLOOKUP($D102,$A$234:$C$241,3,0))*(IF($D102=6,BV102,BU102))*((MIN((VLOOKUP($D102,$A$234:$E$241,5,0)),(IF($D102=6,BU102,BV102))))),MIN((VLOOKUP($D102,$A$234:$C$241,3,0)),(BS102+BT102))*(IF($D102=6,BV102,((MIN((VLOOKUP($D102,$A$234:$E$241,5,0)),BV102)))))))))/IF(AND($D102=2,'ראשי-פרטים כלליים וריכוז הוצאות'!$D$66&lt;&gt;4),1.2,1)</f>
        <v>0</v>
      </c>
      <c r="BY102" s="227"/>
      <c r="BZ102" s="228"/>
      <c r="CA102" s="222"/>
      <c r="CB102" s="226"/>
      <c r="CC102" s="187">
        <f t="shared" si="54"/>
        <v>0</v>
      </c>
      <c r="CD102" s="15">
        <f>+(IF(OR($B102=0,$C102=0,$D102=0,$BY$2&gt;$ES$1),0,IF(OR(BY102=0,CA102=0,CB102=0),0,MIN((VLOOKUP($D102,$A$234:$C$241,3,0))*(IF($D102=6,CB102,CA102))*((MIN((VLOOKUP($D102,$A$234:$E$241,5,0)),(IF($D102=6,CA102,CB102))))),MIN((VLOOKUP($D102,$A$234:$C$241,3,0)),(BY102+BZ102))*(IF($D102=6,CB102,((MIN((VLOOKUP($D102,$A$234:$E$241,5,0)),CB102)))))))))/IF(AND($D102=2,'ראשי-פרטים כלליים וריכוז הוצאות'!$D$66&lt;&gt;4),1.2,1)</f>
        <v>0</v>
      </c>
      <c r="CE102" s="227"/>
      <c r="CF102" s="228"/>
      <c r="CG102" s="222"/>
      <c r="CH102" s="226"/>
      <c r="CI102" s="187">
        <f t="shared" si="55"/>
        <v>0</v>
      </c>
      <c r="CJ102" s="15">
        <f>+(IF(OR($B102=0,$C102=0,$D102=0,$CE$2&gt;$ES$1),0,IF(OR(CE102=0,CG102=0,CH102=0),0,MIN((VLOOKUP($D102,$A$234:$C$241,3,0))*(IF($D102=6,CH102,CG102))*((MIN((VLOOKUP($D102,$A$234:$E$241,5,0)),(IF($D102=6,CG102,CH102))))),MIN((VLOOKUP($D102,$A$234:$C$241,3,0)),(CE102+CF102))*(IF($D102=6,CH102,((MIN((VLOOKUP($D102,$A$234:$E$241,5,0)),CH102)))))))))/IF(AND($D102=2,'ראשי-פרטים כלליים וריכוז הוצאות'!$D$66&lt;&gt;4),1.2,1)</f>
        <v>0</v>
      </c>
      <c r="CK102" s="227"/>
      <c r="CL102" s="228"/>
      <c r="CM102" s="222"/>
      <c r="CN102" s="226"/>
      <c r="CO102" s="187">
        <f t="shared" si="56"/>
        <v>0</v>
      </c>
      <c r="CP102" s="15">
        <f>+(IF(OR($B102=0,$C102=0,$D102=0,$CK$2&gt;$ES$1),0,IF(OR(CK102=0,CM102=0,CN102=0),0,MIN((VLOOKUP($D102,$A$234:$C$241,3,0))*(IF($D102=6,CN102,CM102))*((MIN((VLOOKUP($D102,$A$234:$E$241,5,0)),(IF($D102=6,CM102,CN102))))),MIN((VLOOKUP($D102,$A$234:$C$241,3,0)),(CK102+CL102))*(IF($D102=6,CN102,((MIN((VLOOKUP($D102,$A$234:$E$241,5,0)),CN102)))))))))/IF(AND($D102=2,'ראשי-פרטים כלליים וריכוז הוצאות'!$D$66&lt;&gt;4),1.2,1)</f>
        <v>0</v>
      </c>
      <c r="CQ102" s="227"/>
      <c r="CR102" s="228"/>
      <c r="CS102" s="222"/>
      <c r="CT102" s="226"/>
      <c r="CU102" s="187">
        <f t="shared" si="57"/>
        <v>0</v>
      </c>
      <c r="CV102" s="15">
        <f>+(IF(OR($B102=0,$C102=0,$D102=0,$CQ$2&gt;$ES$1),0,IF(OR(CQ102=0,CS102=0,CT102=0),0,MIN((VLOOKUP($D102,$A$234:$C$241,3,0))*(IF($D102=6,CT102,CS102))*((MIN((VLOOKUP($D102,$A$234:$E$241,5,0)),(IF($D102=6,CS102,CT102))))),MIN((VLOOKUP($D102,$A$234:$C$241,3,0)),(CQ102+CR102))*(IF($D102=6,CT102,((MIN((VLOOKUP($D102,$A$234:$E$241,5,0)),CT102)))))))))/IF(AND($D102=2,'ראשי-פרטים כלליים וריכוז הוצאות'!$D$66&lt;&gt;4),1.2,1)</f>
        <v>0</v>
      </c>
      <c r="CW102" s="227"/>
      <c r="CX102" s="228"/>
      <c r="CY102" s="222"/>
      <c r="CZ102" s="226"/>
      <c r="DA102" s="187">
        <f t="shared" si="58"/>
        <v>0</v>
      </c>
      <c r="DB102" s="15">
        <f>+(IF(OR($B102=0,$C102=0,$D102=0,$CW$2&gt;$ES$1),0,IF(OR(CW102=0,CY102=0,CZ102=0),0,MIN((VLOOKUP($D102,$A$234:$C$241,3,0))*(IF($D102=6,CZ102,CY102))*((MIN((VLOOKUP($D102,$A$234:$E$241,5,0)),(IF($D102=6,CY102,CZ102))))),MIN((VLOOKUP($D102,$A$234:$C$241,3,0)),(CW102+CX102))*(IF($D102=6,CZ102,((MIN((VLOOKUP($D102,$A$234:$E$241,5,0)),CZ102)))))))))/IF(AND($D102=2,'ראשי-פרטים כלליים וריכוז הוצאות'!$D$66&lt;&gt;4),1.2,1)</f>
        <v>0</v>
      </c>
      <c r="DC102" s="227"/>
      <c r="DD102" s="228"/>
      <c r="DE102" s="222"/>
      <c r="DF102" s="226"/>
      <c r="DG102" s="187">
        <f t="shared" si="59"/>
        <v>0</v>
      </c>
      <c r="DH102" s="15">
        <f>+(IF(OR($B102=0,$C102=0,$D102=0,$DC$2&gt;$ES$1),0,IF(OR(DC102=0,DE102=0,DF102=0),0,MIN((VLOOKUP($D102,$A$234:$C$241,3,0))*(IF($D102=6,DF102,DE102))*((MIN((VLOOKUP($D102,$A$234:$E$241,5,0)),(IF($D102=6,DE102,DF102))))),MIN((VLOOKUP($D102,$A$234:$C$241,3,0)),(DC102+DD102))*(IF($D102=6,DF102,((MIN((VLOOKUP($D102,$A$234:$E$241,5,0)),DF102)))))))))/IF(AND($D102=2,'ראשי-פרטים כלליים וריכוז הוצאות'!$D$66&lt;&gt;4),1.2,1)</f>
        <v>0</v>
      </c>
      <c r="DI102" s="227"/>
      <c r="DJ102" s="228"/>
      <c r="DK102" s="222"/>
      <c r="DL102" s="226"/>
      <c r="DM102" s="187">
        <f t="shared" si="60"/>
        <v>0</v>
      </c>
      <c r="DN102" s="15">
        <f>+(IF(OR($B102=0,$C102=0,$D102=0,$DC$2&gt;$ES$1),0,IF(OR(DI102=0,DK102=0,DL102=0),0,MIN((VLOOKUP($D102,$A$234:$C$241,3,0))*(IF($D102=6,DL102,DK102))*((MIN((VLOOKUP($D102,$A$234:$E$241,5,0)),(IF($D102=6,DK102,DL102))))),MIN((VLOOKUP($D102,$A$234:$C$241,3,0)),(DI102+DJ102))*(IF($D102=6,DL102,((MIN((VLOOKUP($D102,$A$234:$E$241,5,0)),DL102)))))))))/IF(AND($D102=2,'ראשי-פרטים כלליים וריכוז הוצאות'!$D$66&lt;&gt;4),1.2,1)</f>
        <v>0</v>
      </c>
      <c r="DO102" s="227"/>
      <c r="DP102" s="228"/>
      <c r="DQ102" s="222"/>
      <c r="DR102" s="226"/>
      <c r="DS102" s="187">
        <f t="shared" si="61"/>
        <v>0</v>
      </c>
      <c r="DT102" s="15">
        <f>+(IF(OR($B102=0,$C102=0,$D102=0,$DC$2&gt;$ES$1),0,IF(OR(DO102=0,DQ102=0,DR102=0),0,MIN((VLOOKUP($D102,$A$234:$C$241,3,0))*(IF($D102=6,DR102,DQ102))*((MIN((VLOOKUP($D102,$A$234:$E$241,5,0)),(IF($D102=6,DQ102,DR102))))),MIN((VLOOKUP($D102,$A$234:$C$241,3,0)),(DO102+DP102))*(IF($D102=6,DR102,((MIN((VLOOKUP($D102,$A$234:$E$241,5,0)),DR102)))))))))/IF(AND($D102=2,'ראשי-פרטים כלליים וריכוז הוצאות'!$D$66&lt;&gt;4),1.2,1)</f>
        <v>0</v>
      </c>
      <c r="DU102" s="227"/>
      <c r="DV102" s="228"/>
      <c r="DW102" s="222"/>
      <c r="DX102" s="226"/>
      <c r="DY102" s="187">
        <f t="shared" si="62"/>
        <v>0</v>
      </c>
      <c r="DZ102" s="15">
        <f>+(IF(OR($B102=0,$C102=0,$D102=0,$DC$2&gt;$ES$1),0,IF(OR(DU102=0,DW102=0,DX102=0),0,MIN((VLOOKUP($D102,$A$234:$C$241,3,0))*(IF($D102=6,DX102,DW102))*((MIN((VLOOKUP($D102,$A$234:$E$241,5,0)),(IF($D102=6,DW102,DX102))))),MIN((VLOOKUP($D102,$A$234:$C$241,3,0)),(DU102+DV102))*(IF($D102=6,DX102,((MIN((VLOOKUP($D102,$A$234:$E$241,5,0)),DX102)))))))))/IF(AND($D102=2,'ראשי-פרטים כלליים וריכוז הוצאות'!$D$66&lt;&gt;4),1.2,1)</f>
        <v>0</v>
      </c>
      <c r="EA102" s="227"/>
      <c r="EB102" s="228"/>
      <c r="EC102" s="222"/>
      <c r="ED102" s="226"/>
      <c r="EE102" s="187">
        <f t="shared" si="63"/>
        <v>0</v>
      </c>
      <c r="EF102" s="15">
        <f>+(IF(OR($B102=0,$C102=0,$D102=0,$DC$2&gt;$ES$1),0,IF(OR(EA102=0,EC102=0,ED102=0),0,MIN((VLOOKUP($D102,$A$234:$C$241,3,0))*(IF($D102=6,ED102,EC102))*((MIN((VLOOKUP($D102,$A$234:$E$241,5,0)),(IF($D102=6,EC102,ED102))))),MIN((VLOOKUP($D102,$A$234:$C$241,3,0)),(EA102+EB102))*(IF($D102=6,ED102,((MIN((VLOOKUP($D102,$A$234:$E$241,5,0)),ED102)))))))))/IF(AND($D102=2,'ראשי-פרטים כלליים וריכוז הוצאות'!$D$66&lt;&gt;4),1.2,1)</f>
        <v>0</v>
      </c>
      <c r="EG102" s="227"/>
      <c r="EH102" s="228"/>
      <c r="EI102" s="222"/>
      <c r="EJ102" s="226"/>
      <c r="EK102" s="187">
        <f t="shared" si="64"/>
        <v>0</v>
      </c>
      <c r="EL102" s="15">
        <f>+(IF(OR($B102=0,$C102=0,$D102=0,$DC$2&gt;$ES$1),0,IF(OR(EG102=0,EI102=0,EJ102=0),0,MIN((VLOOKUP($D102,$A$234:$C$241,3,0))*(IF($D102=6,EJ102,EI102))*((MIN((VLOOKUP($D102,$A$234:$E$241,5,0)),(IF($D102=6,EI102,EJ102))))),MIN((VLOOKUP($D102,$A$234:$C$241,3,0)),(EG102+EH102))*(IF($D102=6,EJ102,((MIN((VLOOKUP($D102,$A$234:$E$241,5,0)),EJ102)))))))))/IF(AND($D102=2,'ראשי-פרטים כלליים וריכוז הוצאות'!$D$66&lt;&gt;4),1.2,1)</f>
        <v>0</v>
      </c>
      <c r="EM102" s="227"/>
      <c r="EN102" s="228"/>
      <c r="EO102" s="222"/>
      <c r="EP102" s="226"/>
      <c r="EQ102" s="187">
        <f t="shared" si="65"/>
        <v>0</v>
      </c>
      <c r="ER102" s="15">
        <f>+(IF(OR($B102=0,$C102=0,$D102=0,$DC$2&gt;$ES$1),0,IF(OR(EM102=0,EO102=0,EP102=0),0,MIN((VLOOKUP($D102,$A$234:$C$241,3,0))*(IF($D102=6,EP102,EO102))*((MIN((VLOOKUP($D102,$A$234:$E$241,5,0)),(IF($D102=6,EO102,EP102))))),MIN((VLOOKUP($D102,$A$234:$C$241,3,0)),(EM102+EN102))*(IF($D102=6,EP102,((MIN((VLOOKUP($D102,$A$234:$E$241,5,0)),EP102)))))))))/IF(AND($D102=2,'ראשי-פרטים כלליים וריכוז הוצאות'!$D$66&lt;&gt;4),1.2,1)</f>
        <v>0</v>
      </c>
      <c r="ES102" s="62">
        <f t="shared" si="66"/>
        <v>0</v>
      </c>
      <c r="ET102" s="183">
        <f t="shared" si="67"/>
        <v>9.9999999999999995E-7</v>
      </c>
      <c r="EU102" s="184">
        <f t="shared" si="68"/>
        <v>0</v>
      </c>
      <c r="EV102" s="62">
        <f t="shared" si="69"/>
        <v>0</v>
      </c>
      <c r="EW102" s="62">
        <v>0</v>
      </c>
      <c r="EX102" s="15">
        <f t="shared" si="70"/>
        <v>0</v>
      </c>
      <c r="EY102" s="219"/>
      <c r="EZ102" s="62">
        <f>MIN(EX102+EY102*ET102*ES102/$FA$1/IF(AND($D102=2,'ראשי-פרטים כלליים וריכוז הוצאות'!$D$66&lt;&gt;4),1.2,1),IF($D102&gt;0,VLOOKUP($D102,$A$234:$C$241,3,0)*12*EU102,0))</f>
        <v>0</v>
      </c>
      <c r="FA102" s="229"/>
      <c r="FB102" s="293">
        <f t="shared" si="71"/>
        <v>0</v>
      </c>
      <c r="FC102" s="298"/>
      <c r="FD102" s="133"/>
      <c r="FE102" s="133"/>
      <c r="FF102" s="299"/>
      <c r="FG102" s="299"/>
      <c r="FH102" s="133"/>
      <c r="FI102" s="274">
        <f t="shared" si="75"/>
        <v>0</v>
      </c>
      <c r="FJ102" s="274">
        <f t="shared" si="76"/>
        <v>0</v>
      </c>
      <c r="FK102" s="297" t="str">
        <f t="shared" si="74"/>
        <v/>
      </c>
    </row>
    <row r="103" spans="1:167" s="6" customFormat="1" ht="24" hidden="1" customHeight="1" x14ac:dyDescent="0.2">
      <c r="A103" s="112">
        <v>100</v>
      </c>
      <c r="B103" s="229"/>
      <c r="C103" s="229"/>
      <c r="D103" s="230"/>
      <c r="E103" s="220"/>
      <c r="F103" s="221"/>
      <c r="G103" s="222"/>
      <c r="H103" s="223"/>
      <c r="I103" s="187">
        <f t="shared" si="42"/>
        <v>0</v>
      </c>
      <c r="J103" s="15">
        <f>(IF(OR($B103=0,$C103=0,$D103=0,$E$2&gt;$ES$1),0,IF(OR($E103=0,$G103=0,$H103=0),0,MIN((VLOOKUP($D103,$A$234:$C$241,3,0))*(IF($D103=6,$H103,$G103))*((MIN((VLOOKUP($D103,$A$234:$E$241,5,0)),(IF($D103=6,$G103,$H103))))),MIN((VLOOKUP($D103,$A$234:$C$241,3,0)),($E103+$F103))*(IF($D103=6,$H103,((MIN((VLOOKUP($D103,$A$234:$E$241,5,0)),$H103)))))))))/IF(AND($D103=2,'ראשי-פרטים כלליים וריכוז הוצאות'!$D$66&lt;&gt;4),1.2,1)</f>
        <v>0</v>
      </c>
      <c r="K103" s="224"/>
      <c r="L103" s="225"/>
      <c r="M103" s="222"/>
      <c r="N103" s="226"/>
      <c r="O103" s="187">
        <f t="shared" si="43"/>
        <v>0</v>
      </c>
      <c r="P103" s="15">
        <f>+(IF(OR($B103=0,$C103=0,$D103=0,$K$2&gt;$ES$1),0,IF(OR($K103=0,$M103=0,$N103=0),0,MIN((VLOOKUP($D103,$A$234:$C$241,3,0))*(IF($D103=6,$N103,$M103))*((MIN((VLOOKUP($D103,$A$234:$E$241,5,0)),(IF($D103=6,$M103,$N103))))),MIN((VLOOKUP($D103,$A$234:$C$241,3,0)),($K103+$L103))*(IF($D103=6,$N103,((MIN((VLOOKUP($D103,$A$234:$E$241,5,0)),$N103)))))))))/IF(AND($D103=2,'ראשי-פרטים כלליים וריכוז הוצאות'!$D$66&lt;&gt;4),1.2,1)</f>
        <v>0</v>
      </c>
      <c r="Q103" s="227"/>
      <c r="R103" s="228"/>
      <c r="S103" s="222"/>
      <c r="T103" s="226"/>
      <c r="U103" s="187">
        <f t="shared" si="44"/>
        <v>0</v>
      </c>
      <c r="V103" s="15">
        <f>+(IF(OR($B103=0,$C103=0,$D103=0,$Q$2&gt;$ES$1),0,IF(OR(Q103=0,S103=0,T103=0),0,MIN((VLOOKUP($D103,$A$234:$C$241,3,0))*(IF($D103=6,T103,S103))*((MIN((VLOOKUP($D103,$A$234:$E$241,5,0)),(IF($D103=6,S103,T103))))),MIN((VLOOKUP($D103,$A$234:$C$241,3,0)),(Q103+R103))*(IF($D103=6,T103,((MIN((VLOOKUP($D103,$A$234:$E$241,5,0)),T103)))))))))/IF(AND($D103=2,'ראשי-פרטים כלליים וריכוז הוצאות'!$D$66&lt;&gt;4),1.2,1)</f>
        <v>0</v>
      </c>
      <c r="W103" s="220"/>
      <c r="X103" s="221"/>
      <c r="Y103" s="222"/>
      <c r="Z103" s="226"/>
      <c r="AA103" s="187">
        <f t="shared" si="45"/>
        <v>0</v>
      </c>
      <c r="AB103" s="15">
        <f>+(IF(OR($B103=0,$C103=0,$D103=0,$W$2&gt;$ES$1),0,IF(OR(W103=0,Y103=0,Z103=0),0,MIN((VLOOKUP($D103,$A$234:$C$241,3,0))*(IF($D103=6,Z103,Y103))*((MIN((VLOOKUP($D103,$A$234:$E$241,5,0)),(IF($D103=6,Y103,Z103))))),MIN((VLOOKUP($D103,$A$234:$C$241,3,0)),(W103+X103))*(IF($D103=6,Z103,((MIN((VLOOKUP($D103,$A$234:$E$241,5,0)),Z103)))))))))/IF(AND($D103=2,'ראשי-פרטים כלליים וריכוז הוצאות'!$D$66&lt;&gt;4),1.2,1)</f>
        <v>0</v>
      </c>
      <c r="AC103" s="224"/>
      <c r="AD103" s="225"/>
      <c r="AE103" s="222"/>
      <c r="AF103" s="226"/>
      <c r="AG103" s="187">
        <f t="shared" si="46"/>
        <v>0</v>
      </c>
      <c r="AH103" s="15">
        <f>+(IF(OR($B103=0,$C103=0,$D103=0,$AC$2&gt;$ES$1),0,IF(OR(AC103=0,AE103=0,AF103=0),0,MIN((VLOOKUP($D103,$A$234:$C$241,3,0))*(IF($D103=6,AF103,AE103))*((MIN((VLOOKUP($D103,$A$234:$E$241,5,0)),(IF($D103=6,AE103,AF103))))),MIN((VLOOKUP($D103,$A$234:$C$241,3,0)),(AC103+AD103))*(IF($D103=6,AF103,((MIN((VLOOKUP($D103,$A$234:$E$241,5,0)),AF103)))))))))/IF(AND($D103=2,'ראשי-פרטים כלליים וריכוז הוצאות'!$D$66&lt;&gt;4),1.2,1)</f>
        <v>0</v>
      </c>
      <c r="AI103" s="227"/>
      <c r="AJ103" s="228"/>
      <c r="AK103" s="222"/>
      <c r="AL103" s="226"/>
      <c r="AM103" s="187">
        <f t="shared" si="47"/>
        <v>0</v>
      </c>
      <c r="AN103" s="15">
        <f>+(IF(OR($B103=0,$C103=0,$D103=0,$AI$2&gt;$ES$1),0,IF(OR(AI103=0,AK103=0,AL103=0),0,MIN((VLOOKUP($D103,$A$234:$C$241,3,0))*(IF($D103=6,AL103,AK103))*((MIN((VLOOKUP($D103,$A$234:$E$241,5,0)),(IF($D103=6,AK103,AL103))))),MIN((VLOOKUP($D103,$A$234:$C$241,3,0)),(AI103+AJ103))*(IF($D103=6,AL103,((MIN((VLOOKUP($D103,$A$234:$E$241,5,0)),AL103)))))))))/IF(AND($D103=2,'ראשי-פרטים כלליים וריכוז הוצאות'!$D$66&lt;&gt;4),1.2,1)</f>
        <v>0</v>
      </c>
      <c r="AO103" s="220"/>
      <c r="AP103" s="221"/>
      <c r="AQ103" s="222"/>
      <c r="AR103" s="226"/>
      <c r="AS103" s="187">
        <f t="shared" si="48"/>
        <v>0</v>
      </c>
      <c r="AT103" s="15">
        <f>+(IF(OR($B103=0,$C103=0,$D103=0,$AO$2&gt;$ES$1),0,IF(OR(AO103=0,AQ103=0,AR103=0),0,MIN((VLOOKUP($D103,$A$234:$C$241,3,0))*(IF($D103=6,AR103,AQ103))*((MIN((VLOOKUP($D103,$A$234:$E$241,5,0)),(IF($D103=6,AQ103,AR103))))),MIN((VLOOKUP($D103,$A$234:$C$241,3,0)),(AO103+AP103))*(IF($D103=6,AR103,((MIN((VLOOKUP($D103,$A$234:$E$241,5,0)),AR103)))))))))/IF(AND($D103=2,'ראשי-פרטים כלליים וריכוז הוצאות'!$D$66&lt;&gt;4),1.2,1)</f>
        <v>0</v>
      </c>
      <c r="AU103" s="224"/>
      <c r="AV103" s="225"/>
      <c r="AW103" s="222"/>
      <c r="AX103" s="226"/>
      <c r="AY103" s="187">
        <f t="shared" si="49"/>
        <v>0</v>
      </c>
      <c r="AZ103" s="15">
        <f>+(IF(OR($B103=0,$C103=0,$D103=0,$AU$2&gt;$ES$1),0,IF(OR(AU103=0,AW103=0,AX103=0),0,MIN((VLOOKUP($D103,$A$234:$C$241,3,0))*(IF($D103=6,AX103,AW103))*((MIN((VLOOKUP($D103,$A$234:$E$241,5,0)),(IF($D103=6,AW103,AX103))))),MIN((VLOOKUP($D103,$A$234:$C$241,3,0)),(AU103+AV103))*(IF($D103=6,AX103,((MIN((VLOOKUP($D103,$A$234:$E$241,5,0)),AX103)))))))))/IF(AND($D103=2,'ראשי-פרטים כלליים וריכוז הוצאות'!$D$66&lt;&gt;4),1.2,1)</f>
        <v>0</v>
      </c>
      <c r="BA103" s="227"/>
      <c r="BB103" s="228"/>
      <c r="BC103" s="222"/>
      <c r="BD103" s="226"/>
      <c r="BE103" s="187">
        <f t="shared" si="50"/>
        <v>0</v>
      </c>
      <c r="BF103" s="15">
        <f>+(IF(OR($B103=0,$C103=0,$D103=0,$BA$2&gt;$ES$1),0,IF(OR(BA103=0,BC103=0,BD103=0),0,MIN((VLOOKUP($D103,$A$234:$C$241,3,0))*(IF($D103=6,BD103,BC103))*((MIN((VLOOKUP($D103,$A$234:$E$241,5,0)),(IF($D103=6,BC103,BD103))))),MIN((VLOOKUP($D103,$A$234:$C$241,3,0)),(BA103+BB103))*(IF($D103=6,BD103,((MIN((VLOOKUP($D103,$A$234:$E$241,5,0)),BD103)))))))))/IF(AND($D103=2,'ראשי-פרטים כלליים וריכוז הוצאות'!$D$66&lt;&gt;4),1.2,1)</f>
        <v>0</v>
      </c>
      <c r="BG103" s="227"/>
      <c r="BH103" s="228"/>
      <c r="BI103" s="222"/>
      <c r="BJ103" s="226"/>
      <c r="BK103" s="187">
        <f t="shared" si="51"/>
        <v>0</v>
      </c>
      <c r="BL103" s="15">
        <f>+(IF(OR($B103=0,$C103=0,$D103=0,$BG$2&gt;$ES$1),0,IF(OR(BG103=0,BI103=0,BJ103=0),0,MIN((VLOOKUP($D103,$A$234:$C$241,3,0))*(IF($D103=6,BJ103,BI103))*((MIN((VLOOKUP($D103,$A$234:$E$241,5,0)),(IF($D103=6,BI103,BJ103))))),MIN((VLOOKUP($D103,$A$234:$C$241,3,0)),(BG103+BH103))*(IF($D103=6,BJ103,((MIN((VLOOKUP($D103,$A$234:$E$241,5,0)),BJ103)))))))))/IF(AND($D103=2,'ראשי-פרטים כלליים וריכוז הוצאות'!$D$66&lt;&gt;4),1.2,1)</f>
        <v>0</v>
      </c>
      <c r="BM103" s="227"/>
      <c r="BN103" s="228"/>
      <c r="BO103" s="222"/>
      <c r="BP103" s="226"/>
      <c r="BQ103" s="187">
        <f t="shared" si="52"/>
        <v>0</v>
      </c>
      <c r="BR103" s="15">
        <f>+(IF(OR($B103=0,$C103=0,$D103=0,$BM$2&gt;$ES$1),0,IF(OR(BM103=0,BO103=0,BP103=0),0,MIN((VLOOKUP($D103,$A$234:$C$241,3,0))*(IF($D103=6,BP103,BO103))*((MIN((VLOOKUP($D103,$A$234:$E$241,5,0)),(IF($D103=6,BO103,BP103))))),MIN((VLOOKUP($D103,$A$234:$C$241,3,0)),(BM103+BN103))*(IF($D103=6,BP103,((MIN((VLOOKUP($D103,$A$234:$E$241,5,0)),BP103)))))))))/IF(AND($D103=2,'ראשי-פרטים כלליים וריכוז הוצאות'!$D$66&lt;&gt;4),1.2,1)</f>
        <v>0</v>
      </c>
      <c r="BS103" s="227"/>
      <c r="BT103" s="228"/>
      <c r="BU103" s="222"/>
      <c r="BV103" s="226"/>
      <c r="BW103" s="187">
        <f t="shared" si="53"/>
        <v>0</v>
      </c>
      <c r="BX103" s="15">
        <f>+(IF(OR($B103=0,$C103=0,$D103=0,$BS$2&gt;$ES$1),0,IF(OR(BS103=0,BU103=0,BV103=0),0,MIN((VLOOKUP($D103,$A$234:$C$241,3,0))*(IF($D103=6,BV103,BU103))*((MIN((VLOOKUP($D103,$A$234:$E$241,5,0)),(IF($D103=6,BU103,BV103))))),MIN((VLOOKUP($D103,$A$234:$C$241,3,0)),(BS103+BT103))*(IF($D103=6,BV103,((MIN((VLOOKUP($D103,$A$234:$E$241,5,0)),BV103)))))))))/IF(AND($D103=2,'ראשי-פרטים כלליים וריכוז הוצאות'!$D$66&lt;&gt;4),1.2,1)</f>
        <v>0</v>
      </c>
      <c r="BY103" s="227"/>
      <c r="BZ103" s="228"/>
      <c r="CA103" s="222"/>
      <c r="CB103" s="226"/>
      <c r="CC103" s="187">
        <f t="shared" si="54"/>
        <v>0</v>
      </c>
      <c r="CD103" s="15">
        <f>+(IF(OR($B103=0,$C103=0,$D103=0,$BY$2&gt;$ES$1),0,IF(OR(BY103=0,CA103=0,CB103=0),0,MIN((VLOOKUP($D103,$A$234:$C$241,3,0))*(IF($D103=6,CB103,CA103))*((MIN((VLOOKUP($D103,$A$234:$E$241,5,0)),(IF($D103=6,CA103,CB103))))),MIN((VLOOKUP($D103,$A$234:$C$241,3,0)),(BY103+BZ103))*(IF($D103=6,CB103,((MIN((VLOOKUP($D103,$A$234:$E$241,5,0)),CB103)))))))))/IF(AND($D103=2,'ראשי-פרטים כלליים וריכוז הוצאות'!$D$66&lt;&gt;4),1.2,1)</f>
        <v>0</v>
      </c>
      <c r="CE103" s="227"/>
      <c r="CF103" s="228"/>
      <c r="CG103" s="222"/>
      <c r="CH103" s="226"/>
      <c r="CI103" s="187">
        <f t="shared" si="55"/>
        <v>0</v>
      </c>
      <c r="CJ103" s="15">
        <f>+(IF(OR($B103=0,$C103=0,$D103=0,$CE$2&gt;$ES$1),0,IF(OR(CE103=0,CG103=0,CH103=0),0,MIN((VLOOKUP($D103,$A$234:$C$241,3,0))*(IF($D103=6,CH103,CG103))*((MIN((VLOOKUP($D103,$A$234:$E$241,5,0)),(IF($D103=6,CG103,CH103))))),MIN((VLOOKUP($D103,$A$234:$C$241,3,0)),(CE103+CF103))*(IF($D103=6,CH103,((MIN((VLOOKUP($D103,$A$234:$E$241,5,0)),CH103)))))))))/IF(AND($D103=2,'ראשי-פרטים כלליים וריכוז הוצאות'!$D$66&lt;&gt;4),1.2,1)</f>
        <v>0</v>
      </c>
      <c r="CK103" s="227"/>
      <c r="CL103" s="228"/>
      <c r="CM103" s="222"/>
      <c r="CN103" s="226"/>
      <c r="CO103" s="187">
        <f t="shared" si="56"/>
        <v>0</v>
      </c>
      <c r="CP103" s="15">
        <f>+(IF(OR($B103=0,$C103=0,$D103=0,$CK$2&gt;$ES$1),0,IF(OR(CK103=0,CM103=0,CN103=0),0,MIN((VLOOKUP($D103,$A$234:$C$241,3,0))*(IF($D103=6,CN103,CM103))*((MIN((VLOOKUP($D103,$A$234:$E$241,5,0)),(IF($D103=6,CM103,CN103))))),MIN((VLOOKUP($D103,$A$234:$C$241,3,0)),(CK103+CL103))*(IF($D103=6,CN103,((MIN((VLOOKUP($D103,$A$234:$E$241,5,0)),CN103)))))))))/IF(AND($D103=2,'ראשי-פרטים כלליים וריכוז הוצאות'!$D$66&lt;&gt;4),1.2,1)</f>
        <v>0</v>
      </c>
      <c r="CQ103" s="227"/>
      <c r="CR103" s="228"/>
      <c r="CS103" s="222"/>
      <c r="CT103" s="226"/>
      <c r="CU103" s="187">
        <f t="shared" si="57"/>
        <v>0</v>
      </c>
      <c r="CV103" s="15">
        <f>+(IF(OR($B103=0,$C103=0,$D103=0,$CQ$2&gt;$ES$1),0,IF(OR(CQ103=0,CS103=0,CT103=0),0,MIN((VLOOKUP($D103,$A$234:$C$241,3,0))*(IF($D103=6,CT103,CS103))*((MIN((VLOOKUP($D103,$A$234:$E$241,5,0)),(IF($D103=6,CS103,CT103))))),MIN((VLOOKUP($D103,$A$234:$C$241,3,0)),(CQ103+CR103))*(IF($D103=6,CT103,((MIN((VLOOKUP($D103,$A$234:$E$241,5,0)),CT103)))))))))/IF(AND($D103=2,'ראשי-פרטים כלליים וריכוז הוצאות'!$D$66&lt;&gt;4),1.2,1)</f>
        <v>0</v>
      </c>
      <c r="CW103" s="227"/>
      <c r="CX103" s="228"/>
      <c r="CY103" s="222"/>
      <c r="CZ103" s="226"/>
      <c r="DA103" s="187">
        <f t="shared" si="58"/>
        <v>0</v>
      </c>
      <c r="DB103" s="15">
        <f>+(IF(OR($B103=0,$C103=0,$D103=0,$CW$2&gt;$ES$1),0,IF(OR(CW103=0,CY103=0,CZ103=0),0,MIN((VLOOKUP($D103,$A$234:$C$241,3,0))*(IF($D103=6,CZ103,CY103))*((MIN((VLOOKUP($D103,$A$234:$E$241,5,0)),(IF($D103=6,CY103,CZ103))))),MIN((VLOOKUP($D103,$A$234:$C$241,3,0)),(CW103+CX103))*(IF($D103=6,CZ103,((MIN((VLOOKUP($D103,$A$234:$E$241,5,0)),CZ103)))))))))/IF(AND($D103=2,'ראשי-פרטים כלליים וריכוז הוצאות'!$D$66&lt;&gt;4),1.2,1)</f>
        <v>0</v>
      </c>
      <c r="DC103" s="227"/>
      <c r="DD103" s="228"/>
      <c r="DE103" s="222"/>
      <c r="DF103" s="226"/>
      <c r="DG103" s="187">
        <f t="shared" si="59"/>
        <v>0</v>
      </c>
      <c r="DH103" s="15">
        <f>+(IF(OR($B103=0,$C103=0,$D103=0,$DC$2&gt;$ES$1),0,IF(OR(DC103=0,DE103=0,DF103=0),0,MIN((VLOOKUP($D103,$A$234:$C$241,3,0))*(IF($D103=6,DF103,DE103))*((MIN((VLOOKUP($D103,$A$234:$E$241,5,0)),(IF($D103=6,DE103,DF103))))),MIN((VLOOKUP($D103,$A$234:$C$241,3,0)),(DC103+DD103))*(IF($D103=6,DF103,((MIN((VLOOKUP($D103,$A$234:$E$241,5,0)),DF103)))))))))/IF(AND($D103=2,'ראשי-פרטים כלליים וריכוז הוצאות'!$D$66&lt;&gt;4),1.2,1)</f>
        <v>0</v>
      </c>
      <c r="DI103" s="227"/>
      <c r="DJ103" s="228"/>
      <c r="DK103" s="222"/>
      <c r="DL103" s="226"/>
      <c r="DM103" s="187">
        <f t="shared" si="60"/>
        <v>0</v>
      </c>
      <c r="DN103" s="15">
        <f>+(IF(OR($B103=0,$C103=0,$D103=0,$DC$2&gt;$ES$1),0,IF(OR(DI103=0,DK103=0,DL103=0),0,MIN((VLOOKUP($D103,$A$234:$C$241,3,0))*(IF($D103=6,DL103,DK103))*((MIN((VLOOKUP($D103,$A$234:$E$241,5,0)),(IF($D103=6,DK103,DL103))))),MIN((VLOOKUP($D103,$A$234:$C$241,3,0)),(DI103+DJ103))*(IF($D103=6,DL103,((MIN((VLOOKUP($D103,$A$234:$E$241,5,0)),DL103)))))))))/IF(AND($D103=2,'ראשי-פרטים כלליים וריכוז הוצאות'!$D$66&lt;&gt;4),1.2,1)</f>
        <v>0</v>
      </c>
      <c r="DO103" s="227"/>
      <c r="DP103" s="228"/>
      <c r="DQ103" s="222"/>
      <c r="DR103" s="226"/>
      <c r="DS103" s="187">
        <f t="shared" si="61"/>
        <v>0</v>
      </c>
      <c r="DT103" s="15">
        <f>+(IF(OR($B103=0,$C103=0,$D103=0,$DC$2&gt;$ES$1),0,IF(OR(DO103=0,DQ103=0,DR103=0),0,MIN((VLOOKUP($D103,$A$234:$C$241,3,0))*(IF($D103=6,DR103,DQ103))*((MIN((VLOOKUP($D103,$A$234:$E$241,5,0)),(IF($D103=6,DQ103,DR103))))),MIN((VLOOKUP($D103,$A$234:$C$241,3,0)),(DO103+DP103))*(IF($D103=6,DR103,((MIN((VLOOKUP($D103,$A$234:$E$241,5,0)),DR103)))))))))/IF(AND($D103=2,'ראשי-פרטים כלליים וריכוז הוצאות'!$D$66&lt;&gt;4),1.2,1)</f>
        <v>0</v>
      </c>
      <c r="DU103" s="227"/>
      <c r="DV103" s="228"/>
      <c r="DW103" s="222"/>
      <c r="DX103" s="226"/>
      <c r="DY103" s="187">
        <f t="shared" si="62"/>
        <v>0</v>
      </c>
      <c r="DZ103" s="15">
        <f>+(IF(OR($B103=0,$C103=0,$D103=0,$DC$2&gt;$ES$1),0,IF(OR(DU103=0,DW103=0,DX103=0),0,MIN((VLOOKUP($D103,$A$234:$C$241,3,0))*(IF($D103=6,DX103,DW103))*((MIN((VLOOKUP($D103,$A$234:$E$241,5,0)),(IF($D103=6,DW103,DX103))))),MIN((VLOOKUP($D103,$A$234:$C$241,3,0)),(DU103+DV103))*(IF($D103=6,DX103,((MIN((VLOOKUP($D103,$A$234:$E$241,5,0)),DX103)))))))))/IF(AND($D103=2,'ראשי-פרטים כלליים וריכוז הוצאות'!$D$66&lt;&gt;4),1.2,1)</f>
        <v>0</v>
      </c>
      <c r="EA103" s="227"/>
      <c r="EB103" s="228"/>
      <c r="EC103" s="222"/>
      <c r="ED103" s="226"/>
      <c r="EE103" s="187">
        <f t="shared" si="63"/>
        <v>0</v>
      </c>
      <c r="EF103" s="15">
        <f>+(IF(OR($B103=0,$C103=0,$D103=0,$DC$2&gt;$ES$1),0,IF(OR(EA103=0,EC103=0,ED103=0),0,MIN((VLOOKUP($D103,$A$234:$C$241,3,0))*(IF($D103=6,ED103,EC103))*((MIN((VLOOKUP($D103,$A$234:$E$241,5,0)),(IF($D103=6,EC103,ED103))))),MIN((VLOOKUP($D103,$A$234:$C$241,3,0)),(EA103+EB103))*(IF($D103=6,ED103,((MIN((VLOOKUP($D103,$A$234:$E$241,5,0)),ED103)))))))))/IF(AND($D103=2,'ראשי-פרטים כלליים וריכוז הוצאות'!$D$66&lt;&gt;4),1.2,1)</f>
        <v>0</v>
      </c>
      <c r="EG103" s="227"/>
      <c r="EH103" s="228"/>
      <c r="EI103" s="222"/>
      <c r="EJ103" s="226"/>
      <c r="EK103" s="187">
        <f t="shared" si="64"/>
        <v>0</v>
      </c>
      <c r="EL103" s="15">
        <f>+(IF(OR($B103=0,$C103=0,$D103=0,$DC$2&gt;$ES$1),0,IF(OR(EG103=0,EI103=0,EJ103=0),0,MIN((VLOOKUP($D103,$A$234:$C$241,3,0))*(IF($D103=6,EJ103,EI103))*((MIN((VLOOKUP($D103,$A$234:$E$241,5,0)),(IF($D103=6,EI103,EJ103))))),MIN((VLOOKUP($D103,$A$234:$C$241,3,0)),(EG103+EH103))*(IF($D103=6,EJ103,((MIN((VLOOKUP($D103,$A$234:$E$241,5,0)),EJ103)))))))))/IF(AND($D103=2,'ראשי-פרטים כלליים וריכוז הוצאות'!$D$66&lt;&gt;4),1.2,1)</f>
        <v>0</v>
      </c>
      <c r="EM103" s="227"/>
      <c r="EN103" s="228"/>
      <c r="EO103" s="222"/>
      <c r="EP103" s="226"/>
      <c r="EQ103" s="187">
        <f t="shared" si="65"/>
        <v>0</v>
      </c>
      <c r="ER103" s="15">
        <f>+(IF(OR($B103=0,$C103=0,$D103=0,$DC$2&gt;$ES$1),0,IF(OR(EM103=0,EO103=0,EP103=0),0,MIN((VLOOKUP($D103,$A$234:$C$241,3,0))*(IF($D103=6,EP103,EO103))*((MIN((VLOOKUP($D103,$A$234:$E$241,5,0)),(IF($D103=6,EO103,EP103))))),MIN((VLOOKUP($D103,$A$234:$C$241,3,0)),(EM103+EN103))*(IF($D103=6,EP103,((MIN((VLOOKUP($D103,$A$234:$E$241,5,0)),EP103)))))))))/IF(AND($D103=2,'ראשי-פרטים כלליים וריכוז הוצאות'!$D$66&lt;&gt;4),1.2,1)</f>
        <v>0</v>
      </c>
      <c r="ES103" s="62">
        <f t="shared" si="66"/>
        <v>0</v>
      </c>
      <c r="ET103" s="183">
        <f t="shared" si="67"/>
        <v>9.9999999999999995E-7</v>
      </c>
      <c r="EU103" s="184">
        <f t="shared" si="68"/>
        <v>0</v>
      </c>
      <c r="EV103" s="62">
        <f t="shared" si="69"/>
        <v>0</v>
      </c>
      <c r="EW103" s="62">
        <v>0</v>
      </c>
      <c r="EX103" s="15">
        <f t="shared" si="70"/>
        <v>0</v>
      </c>
      <c r="EY103" s="219"/>
      <c r="EZ103" s="62">
        <f>MIN(EX103+EY103*ET103*ES103/$FA$1/IF(AND($D103=2,'ראשי-פרטים כלליים וריכוז הוצאות'!$D$66&lt;&gt;4),1.2,1),IF($D103&gt;0,VLOOKUP($D103,$A$234:$C$241,3,0)*12*EU103,0))</f>
        <v>0</v>
      </c>
      <c r="FA103" s="229"/>
      <c r="FB103" s="293">
        <f t="shared" si="71"/>
        <v>0</v>
      </c>
      <c r="FC103" s="298"/>
      <c r="FD103" s="133"/>
      <c r="FE103" s="133"/>
      <c r="FF103" s="299"/>
      <c r="FG103" s="299"/>
      <c r="FH103" s="133"/>
      <c r="FI103" s="274">
        <f t="shared" si="75"/>
        <v>0</v>
      </c>
      <c r="FJ103" s="274">
        <f t="shared" si="76"/>
        <v>0</v>
      </c>
      <c r="FK103" s="297" t="str">
        <f t="shared" si="74"/>
        <v/>
      </c>
    </row>
    <row r="104" spans="1:167" s="6" customFormat="1" ht="24" hidden="1" customHeight="1" x14ac:dyDescent="0.2">
      <c r="A104" s="112">
        <v>101</v>
      </c>
      <c r="B104" s="229"/>
      <c r="C104" s="229"/>
      <c r="D104" s="230"/>
      <c r="E104" s="220"/>
      <c r="F104" s="221"/>
      <c r="G104" s="222"/>
      <c r="H104" s="223"/>
      <c r="I104" s="187">
        <f t="shared" si="42"/>
        <v>0</v>
      </c>
      <c r="J104" s="15">
        <f>(IF(OR($B104=0,$C104=0,$D104=0,$E$2&gt;$ES$1),0,IF(OR($E104=0,$G104=0,$H104=0),0,MIN((VLOOKUP($D104,$A$234:$C$241,3,0))*(IF($D104=6,$H104,$G104))*((MIN((VLOOKUP($D104,$A$234:$E$241,5,0)),(IF($D104=6,$G104,$H104))))),MIN((VLOOKUP($D104,$A$234:$C$241,3,0)),($E104+$F104))*(IF($D104=6,$H104,((MIN((VLOOKUP($D104,$A$234:$E$241,5,0)),$H104)))))))))/IF(AND($D104=2,'ראשי-פרטים כלליים וריכוז הוצאות'!$D$66&lt;&gt;4),1.2,1)</f>
        <v>0</v>
      </c>
      <c r="K104" s="224"/>
      <c r="L104" s="225"/>
      <c r="M104" s="222"/>
      <c r="N104" s="226"/>
      <c r="O104" s="187">
        <f t="shared" si="43"/>
        <v>0</v>
      </c>
      <c r="P104" s="15">
        <f>+(IF(OR($B104=0,$C104=0,$D104=0,$K$2&gt;$ES$1),0,IF(OR($K104=0,$M104=0,$N104=0),0,MIN((VLOOKUP($D104,$A$234:$C$241,3,0))*(IF($D104=6,$N104,$M104))*((MIN((VLOOKUP($D104,$A$234:$E$241,5,0)),(IF($D104=6,$M104,$N104))))),MIN((VLOOKUP($D104,$A$234:$C$241,3,0)),($K104+$L104))*(IF($D104=6,$N104,((MIN((VLOOKUP($D104,$A$234:$E$241,5,0)),$N104)))))))))/IF(AND($D104=2,'ראשי-פרטים כלליים וריכוז הוצאות'!$D$66&lt;&gt;4),1.2,1)</f>
        <v>0</v>
      </c>
      <c r="Q104" s="227"/>
      <c r="R104" s="228"/>
      <c r="S104" s="222"/>
      <c r="T104" s="226"/>
      <c r="U104" s="187">
        <f t="shared" si="44"/>
        <v>0</v>
      </c>
      <c r="V104" s="15">
        <f>+(IF(OR($B104=0,$C104=0,$D104=0,$Q$2&gt;$ES$1),0,IF(OR(Q104=0,S104=0,T104=0),0,MIN((VLOOKUP($D104,$A$234:$C$241,3,0))*(IF($D104=6,T104,S104))*((MIN((VLOOKUP($D104,$A$234:$E$241,5,0)),(IF($D104=6,S104,T104))))),MIN((VLOOKUP($D104,$A$234:$C$241,3,0)),(Q104+R104))*(IF($D104=6,T104,((MIN((VLOOKUP($D104,$A$234:$E$241,5,0)),T104)))))))))/IF(AND($D104=2,'ראשי-פרטים כלליים וריכוז הוצאות'!$D$66&lt;&gt;4),1.2,1)</f>
        <v>0</v>
      </c>
      <c r="W104" s="220"/>
      <c r="X104" s="221"/>
      <c r="Y104" s="222"/>
      <c r="Z104" s="226"/>
      <c r="AA104" s="187">
        <f t="shared" si="45"/>
        <v>0</v>
      </c>
      <c r="AB104" s="15">
        <f>+(IF(OR($B104=0,$C104=0,$D104=0,$W$2&gt;$ES$1),0,IF(OR(W104=0,Y104=0,Z104=0),0,MIN((VLOOKUP($D104,$A$234:$C$241,3,0))*(IF($D104=6,Z104,Y104))*((MIN((VLOOKUP($D104,$A$234:$E$241,5,0)),(IF($D104=6,Y104,Z104))))),MIN((VLOOKUP($D104,$A$234:$C$241,3,0)),(W104+X104))*(IF($D104=6,Z104,((MIN((VLOOKUP($D104,$A$234:$E$241,5,0)),Z104)))))))))/IF(AND($D104=2,'ראשי-פרטים כלליים וריכוז הוצאות'!$D$66&lt;&gt;4),1.2,1)</f>
        <v>0</v>
      </c>
      <c r="AC104" s="224"/>
      <c r="AD104" s="225"/>
      <c r="AE104" s="222"/>
      <c r="AF104" s="226"/>
      <c r="AG104" s="187">
        <f t="shared" si="46"/>
        <v>0</v>
      </c>
      <c r="AH104" s="15">
        <f>+(IF(OR($B104=0,$C104=0,$D104=0,$AC$2&gt;$ES$1),0,IF(OR(AC104=0,AE104=0,AF104=0),0,MIN((VLOOKUP($D104,$A$234:$C$241,3,0))*(IF($D104=6,AF104,AE104))*((MIN((VLOOKUP($D104,$A$234:$E$241,5,0)),(IF($D104=6,AE104,AF104))))),MIN((VLOOKUP($D104,$A$234:$C$241,3,0)),(AC104+AD104))*(IF($D104=6,AF104,((MIN((VLOOKUP($D104,$A$234:$E$241,5,0)),AF104)))))))))/IF(AND($D104=2,'ראשי-פרטים כלליים וריכוז הוצאות'!$D$66&lt;&gt;4),1.2,1)</f>
        <v>0</v>
      </c>
      <c r="AI104" s="227"/>
      <c r="AJ104" s="228"/>
      <c r="AK104" s="222"/>
      <c r="AL104" s="226"/>
      <c r="AM104" s="187">
        <f t="shared" si="47"/>
        <v>0</v>
      </c>
      <c r="AN104" s="15">
        <f>+(IF(OR($B104=0,$C104=0,$D104=0,$AI$2&gt;$ES$1),0,IF(OR(AI104=0,AK104=0,AL104=0),0,MIN((VLOOKUP($D104,$A$234:$C$241,3,0))*(IF($D104=6,AL104,AK104))*((MIN((VLOOKUP($D104,$A$234:$E$241,5,0)),(IF($D104=6,AK104,AL104))))),MIN((VLOOKUP($D104,$A$234:$C$241,3,0)),(AI104+AJ104))*(IF($D104=6,AL104,((MIN((VLOOKUP($D104,$A$234:$E$241,5,0)),AL104)))))))))/IF(AND($D104=2,'ראשי-פרטים כלליים וריכוז הוצאות'!$D$66&lt;&gt;4),1.2,1)</f>
        <v>0</v>
      </c>
      <c r="AO104" s="220"/>
      <c r="AP104" s="221"/>
      <c r="AQ104" s="222"/>
      <c r="AR104" s="226"/>
      <c r="AS104" s="187">
        <f t="shared" si="48"/>
        <v>0</v>
      </c>
      <c r="AT104" s="15">
        <f>+(IF(OR($B104=0,$C104=0,$D104=0,$AO$2&gt;$ES$1),0,IF(OR(AO104=0,AQ104=0,AR104=0),0,MIN((VLOOKUP($D104,$A$234:$C$241,3,0))*(IF($D104=6,AR104,AQ104))*((MIN((VLOOKUP($D104,$A$234:$E$241,5,0)),(IF($D104=6,AQ104,AR104))))),MIN((VLOOKUP($D104,$A$234:$C$241,3,0)),(AO104+AP104))*(IF($D104=6,AR104,((MIN((VLOOKUP($D104,$A$234:$E$241,5,0)),AR104)))))))))/IF(AND($D104=2,'ראשי-פרטים כלליים וריכוז הוצאות'!$D$66&lt;&gt;4),1.2,1)</f>
        <v>0</v>
      </c>
      <c r="AU104" s="224"/>
      <c r="AV104" s="225"/>
      <c r="AW104" s="222"/>
      <c r="AX104" s="226"/>
      <c r="AY104" s="187">
        <f t="shared" si="49"/>
        <v>0</v>
      </c>
      <c r="AZ104" s="15">
        <f>+(IF(OR($B104=0,$C104=0,$D104=0,$AU$2&gt;$ES$1),0,IF(OR(AU104=0,AW104=0,AX104=0),0,MIN((VLOOKUP($D104,$A$234:$C$241,3,0))*(IF($D104=6,AX104,AW104))*((MIN((VLOOKUP($D104,$A$234:$E$241,5,0)),(IF($D104=6,AW104,AX104))))),MIN((VLOOKUP($D104,$A$234:$C$241,3,0)),(AU104+AV104))*(IF($D104=6,AX104,((MIN((VLOOKUP($D104,$A$234:$E$241,5,0)),AX104)))))))))/IF(AND($D104=2,'ראשי-פרטים כלליים וריכוז הוצאות'!$D$66&lt;&gt;4),1.2,1)</f>
        <v>0</v>
      </c>
      <c r="BA104" s="227"/>
      <c r="BB104" s="228"/>
      <c r="BC104" s="222"/>
      <c r="BD104" s="226"/>
      <c r="BE104" s="187">
        <f t="shared" si="50"/>
        <v>0</v>
      </c>
      <c r="BF104" s="15">
        <f>+(IF(OR($B104=0,$C104=0,$D104=0,$BA$2&gt;$ES$1),0,IF(OR(BA104=0,BC104=0,BD104=0),0,MIN((VLOOKUP($D104,$A$234:$C$241,3,0))*(IF($D104=6,BD104,BC104))*((MIN((VLOOKUP($D104,$A$234:$E$241,5,0)),(IF($D104=6,BC104,BD104))))),MIN((VLOOKUP($D104,$A$234:$C$241,3,0)),(BA104+BB104))*(IF($D104=6,BD104,((MIN((VLOOKUP($D104,$A$234:$E$241,5,0)),BD104)))))))))/IF(AND($D104=2,'ראשי-פרטים כלליים וריכוז הוצאות'!$D$66&lt;&gt;4),1.2,1)</f>
        <v>0</v>
      </c>
      <c r="BG104" s="227"/>
      <c r="BH104" s="228"/>
      <c r="BI104" s="222"/>
      <c r="BJ104" s="226"/>
      <c r="BK104" s="187">
        <f t="shared" si="51"/>
        <v>0</v>
      </c>
      <c r="BL104" s="15">
        <f>+(IF(OR($B104=0,$C104=0,$D104=0,$BG$2&gt;$ES$1),0,IF(OR(BG104=0,BI104=0,BJ104=0),0,MIN((VLOOKUP($D104,$A$234:$C$241,3,0))*(IF($D104=6,BJ104,BI104))*((MIN((VLOOKUP($D104,$A$234:$E$241,5,0)),(IF($D104=6,BI104,BJ104))))),MIN((VLOOKUP($D104,$A$234:$C$241,3,0)),(BG104+BH104))*(IF($D104=6,BJ104,((MIN((VLOOKUP($D104,$A$234:$E$241,5,0)),BJ104)))))))))/IF(AND($D104=2,'ראשי-פרטים כלליים וריכוז הוצאות'!$D$66&lt;&gt;4),1.2,1)</f>
        <v>0</v>
      </c>
      <c r="BM104" s="227"/>
      <c r="BN104" s="228"/>
      <c r="BO104" s="222"/>
      <c r="BP104" s="226"/>
      <c r="BQ104" s="187">
        <f t="shared" si="52"/>
        <v>0</v>
      </c>
      <c r="BR104" s="15">
        <f>+(IF(OR($B104=0,$C104=0,$D104=0,$BM$2&gt;$ES$1),0,IF(OR(BM104=0,BO104=0,BP104=0),0,MIN((VLOOKUP($D104,$A$234:$C$241,3,0))*(IF($D104=6,BP104,BO104))*((MIN((VLOOKUP($D104,$A$234:$E$241,5,0)),(IF($D104=6,BO104,BP104))))),MIN((VLOOKUP($D104,$A$234:$C$241,3,0)),(BM104+BN104))*(IF($D104=6,BP104,((MIN((VLOOKUP($D104,$A$234:$E$241,5,0)),BP104)))))))))/IF(AND($D104=2,'ראשי-פרטים כלליים וריכוז הוצאות'!$D$66&lt;&gt;4),1.2,1)</f>
        <v>0</v>
      </c>
      <c r="BS104" s="227"/>
      <c r="BT104" s="228"/>
      <c r="BU104" s="222"/>
      <c r="BV104" s="226"/>
      <c r="BW104" s="187">
        <f t="shared" si="53"/>
        <v>0</v>
      </c>
      <c r="BX104" s="15">
        <f>+(IF(OR($B104=0,$C104=0,$D104=0,$BS$2&gt;$ES$1),0,IF(OR(BS104=0,BU104=0,BV104=0),0,MIN((VLOOKUP($D104,$A$234:$C$241,3,0))*(IF($D104=6,BV104,BU104))*((MIN((VLOOKUP($D104,$A$234:$E$241,5,0)),(IF($D104=6,BU104,BV104))))),MIN((VLOOKUP($D104,$A$234:$C$241,3,0)),(BS104+BT104))*(IF($D104=6,BV104,((MIN((VLOOKUP($D104,$A$234:$E$241,5,0)),BV104)))))))))/IF(AND($D104=2,'ראשי-פרטים כלליים וריכוז הוצאות'!$D$66&lt;&gt;4),1.2,1)</f>
        <v>0</v>
      </c>
      <c r="BY104" s="227"/>
      <c r="BZ104" s="228"/>
      <c r="CA104" s="222"/>
      <c r="CB104" s="226"/>
      <c r="CC104" s="187">
        <f t="shared" si="54"/>
        <v>0</v>
      </c>
      <c r="CD104" s="15">
        <f>+(IF(OR($B104=0,$C104=0,$D104=0,$BY$2&gt;$ES$1),0,IF(OR(BY104=0,CA104=0,CB104=0),0,MIN((VLOOKUP($D104,$A$234:$C$241,3,0))*(IF($D104=6,CB104,CA104))*((MIN((VLOOKUP($D104,$A$234:$E$241,5,0)),(IF($D104=6,CA104,CB104))))),MIN((VLOOKUP($D104,$A$234:$C$241,3,0)),(BY104+BZ104))*(IF($D104=6,CB104,((MIN((VLOOKUP($D104,$A$234:$E$241,5,0)),CB104)))))))))/IF(AND($D104=2,'ראשי-פרטים כלליים וריכוז הוצאות'!$D$66&lt;&gt;4),1.2,1)</f>
        <v>0</v>
      </c>
      <c r="CE104" s="227"/>
      <c r="CF104" s="228"/>
      <c r="CG104" s="222"/>
      <c r="CH104" s="226"/>
      <c r="CI104" s="187">
        <f t="shared" si="55"/>
        <v>0</v>
      </c>
      <c r="CJ104" s="15">
        <f>+(IF(OR($B104=0,$C104=0,$D104=0,$CE$2&gt;$ES$1),0,IF(OR(CE104=0,CG104=0,CH104=0),0,MIN((VLOOKUP($D104,$A$234:$C$241,3,0))*(IF($D104=6,CH104,CG104))*((MIN((VLOOKUP($D104,$A$234:$E$241,5,0)),(IF($D104=6,CG104,CH104))))),MIN((VLOOKUP($D104,$A$234:$C$241,3,0)),(CE104+CF104))*(IF($D104=6,CH104,((MIN((VLOOKUP($D104,$A$234:$E$241,5,0)),CH104)))))))))/IF(AND($D104=2,'ראשי-פרטים כלליים וריכוז הוצאות'!$D$66&lt;&gt;4),1.2,1)</f>
        <v>0</v>
      </c>
      <c r="CK104" s="227"/>
      <c r="CL104" s="228"/>
      <c r="CM104" s="222"/>
      <c r="CN104" s="226"/>
      <c r="CO104" s="187">
        <f t="shared" si="56"/>
        <v>0</v>
      </c>
      <c r="CP104" s="15">
        <f>+(IF(OR($B104=0,$C104=0,$D104=0,$CK$2&gt;$ES$1),0,IF(OR(CK104=0,CM104=0,CN104=0),0,MIN((VLOOKUP($D104,$A$234:$C$241,3,0))*(IF($D104=6,CN104,CM104))*((MIN((VLOOKUP($D104,$A$234:$E$241,5,0)),(IF($D104=6,CM104,CN104))))),MIN((VLOOKUP($D104,$A$234:$C$241,3,0)),(CK104+CL104))*(IF($D104=6,CN104,((MIN((VLOOKUP($D104,$A$234:$E$241,5,0)),CN104)))))))))/IF(AND($D104=2,'ראשי-פרטים כלליים וריכוז הוצאות'!$D$66&lt;&gt;4),1.2,1)</f>
        <v>0</v>
      </c>
      <c r="CQ104" s="227"/>
      <c r="CR104" s="228"/>
      <c r="CS104" s="222"/>
      <c r="CT104" s="226"/>
      <c r="CU104" s="187">
        <f t="shared" si="57"/>
        <v>0</v>
      </c>
      <c r="CV104" s="15">
        <f>+(IF(OR($B104=0,$C104=0,$D104=0,$CQ$2&gt;$ES$1),0,IF(OR(CQ104=0,CS104=0,CT104=0),0,MIN((VLOOKUP($D104,$A$234:$C$241,3,0))*(IF($D104=6,CT104,CS104))*((MIN((VLOOKUP($D104,$A$234:$E$241,5,0)),(IF($D104=6,CS104,CT104))))),MIN((VLOOKUP($D104,$A$234:$C$241,3,0)),(CQ104+CR104))*(IF($D104=6,CT104,((MIN((VLOOKUP($D104,$A$234:$E$241,5,0)),CT104)))))))))/IF(AND($D104=2,'ראשי-פרטים כלליים וריכוז הוצאות'!$D$66&lt;&gt;4),1.2,1)</f>
        <v>0</v>
      </c>
      <c r="CW104" s="227"/>
      <c r="CX104" s="228"/>
      <c r="CY104" s="222"/>
      <c r="CZ104" s="226"/>
      <c r="DA104" s="187">
        <f t="shared" si="58"/>
        <v>0</v>
      </c>
      <c r="DB104" s="15">
        <f>+(IF(OR($B104=0,$C104=0,$D104=0,$CW$2&gt;$ES$1),0,IF(OR(CW104=0,CY104=0,CZ104=0),0,MIN((VLOOKUP($D104,$A$234:$C$241,3,0))*(IF($D104=6,CZ104,CY104))*((MIN((VLOOKUP($D104,$A$234:$E$241,5,0)),(IF($D104=6,CY104,CZ104))))),MIN((VLOOKUP($D104,$A$234:$C$241,3,0)),(CW104+CX104))*(IF($D104=6,CZ104,((MIN((VLOOKUP($D104,$A$234:$E$241,5,0)),CZ104)))))))))/IF(AND($D104=2,'ראשי-פרטים כלליים וריכוז הוצאות'!$D$66&lt;&gt;4),1.2,1)</f>
        <v>0</v>
      </c>
      <c r="DC104" s="227"/>
      <c r="DD104" s="228"/>
      <c r="DE104" s="222"/>
      <c r="DF104" s="226"/>
      <c r="DG104" s="187">
        <f t="shared" si="59"/>
        <v>0</v>
      </c>
      <c r="DH104" s="15">
        <f>+(IF(OR($B104=0,$C104=0,$D104=0,$DC$2&gt;$ES$1),0,IF(OR(DC104=0,DE104=0,DF104=0),0,MIN((VLOOKUP($D104,$A$234:$C$241,3,0))*(IF($D104=6,DF104,DE104))*((MIN((VLOOKUP($D104,$A$234:$E$241,5,0)),(IF($D104=6,DE104,DF104))))),MIN((VLOOKUP($D104,$A$234:$C$241,3,0)),(DC104+DD104))*(IF($D104=6,DF104,((MIN((VLOOKUP($D104,$A$234:$E$241,5,0)),DF104)))))))))/IF(AND($D104=2,'ראשי-פרטים כלליים וריכוז הוצאות'!$D$66&lt;&gt;4),1.2,1)</f>
        <v>0</v>
      </c>
      <c r="DI104" s="227"/>
      <c r="DJ104" s="228"/>
      <c r="DK104" s="222"/>
      <c r="DL104" s="226"/>
      <c r="DM104" s="187">
        <f t="shared" si="60"/>
        <v>0</v>
      </c>
      <c r="DN104" s="15">
        <f>+(IF(OR($B104=0,$C104=0,$D104=0,$DC$2&gt;$ES$1),0,IF(OR(DI104=0,DK104=0,DL104=0),0,MIN((VLOOKUP($D104,$A$234:$C$241,3,0))*(IF($D104=6,DL104,DK104))*((MIN((VLOOKUP($D104,$A$234:$E$241,5,0)),(IF($D104=6,DK104,DL104))))),MIN((VLOOKUP($D104,$A$234:$C$241,3,0)),(DI104+DJ104))*(IF($D104=6,DL104,((MIN((VLOOKUP($D104,$A$234:$E$241,5,0)),DL104)))))))))/IF(AND($D104=2,'ראשי-פרטים כלליים וריכוז הוצאות'!$D$66&lt;&gt;4),1.2,1)</f>
        <v>0</v>
      </c>
      <c r="DO104" s="227"/>
      <c r="DP104" s="228"/>
      <c r="DQ104" s="222"/>
      <c r="DR104" s="226"/>
      <c r="DS104" s="187">
        <f t="shared" si="61"/>
        <v>0</v>
      </c>
      <c r="DT104" s="15">
        <f>+(IF(OR($B104=0,$C104=0,$D104=0,$DC$2&gt;$ES$1),0,IF(OR(DO104=0,DQ104=0,DR104=0),0,MIN((VLOOKUP($D104,$A$234:$C$241,3,0))*(IF($D104=6,DR104,DQ104))*((MIN((VLOOKUP($D104,$A$234:$E$241,5,0)),(IF($D104=6,DQ104,DR104))))),MIN((VLOOKUP($D104,$A$234:$C$241,3,0)),(DO104+DP104))*(IF($D104=6,DR104,((MIN((VLOOKUP($D104,$A$234:$E$241,5,0)),DR104)))))))))/IF(AND($D104=2,'ראשי-פרטים כלליים וריכוז הוצאות'!$D$66&lt;&gt;4),1.2,1)</f>
        <v>0</v>
      </c>
      <c r="DU104" s="227"/>
      <c r="DV104" s="228"/>
      <c r="DW104" s="222"/>
      <c r="DX104" s="226"/>
      <c r="DY104" s="187">
        <f t="shared" si="62"/>
        <v>0</v>
      </c>
      <c r="DZ104" s="15">
        <f>+(IF(OR($B104=0,$C104=0,$D104=0,$DC$2&gt;$ES$1),0,IF(OR(DU104=0,DW104=0,DX104=0),0,MIN((VLOOKUP($D104,$A$234:$C$241,3,0))*(IF($D104=6,DX104,DW104))*((MIN((VLOOKUP($D104,$A$234:$E$241,5,0)),(IF($D104=6,DW104,DX104))))),MIN((VLOOKUP($D104,$A$234:$C$241,3,0)),(DU104+DV104))*(IF($D104=6,DX104,((MIN((VLOOKUP($D104,$A$234:$E$241,5,0)),DX104)))))))))/IF(AND($D104=2,'ראשי-פרטים כלליים וריכוז הוצאות'!$D$66&lt;&gt;4),1.2,1)</f>
        <v>0</v>
      </c>
      <c r="EA104" s="227"/>
      <c r="EB104" s="228"/>
      <c r="EC104" s="222"/>
      <c r="ED104" s="226"/>
      <c r="EE104" s="187">
        <f t="shared" si="63"/>
        <v>0</v>
      </c>
      <c r="EF104" s="15">
        <f>+(IF(OR($B104=0,$C104=0,$D104=0,$DC$2&gt;$ES$1),0,IF(OR(EA104=0,EC104=0,ED104=0),0,MIN((VLOOKUP($D104,$A$234:$C$241,3,0))*(IF($D104=6,ED104,EC104))*((MIN((VLOOKUP($D104,$A$234:$E$241,5,0)),(IF($D104=6,EC104,ED104))))),MIN((VLOOKUP($D104,$A$234:$C$241,3,0)),(EA104+EB104))*(IF($D104=6,ED104,((MIN((VLOOKUP($D104,$A$234:$E$241,5,0)),ED104)))))))))/IF(AND($D104=2,'ראשי-פרטים כלליים וריכוז הוצאות'!$D$66&lt;&gt;4),1.2,1)</f>
        <v>0</v>
      </c>
      <c r="EG104" s="227"/>
      <c r="EH104" s="228"/>
      <c r="EI104" s="222"/>
      <c r="EJ104" s="226"/>
      <c r="EK104" s="187">
        <f t="shared" si="64"/>
        <v>0</v>
      </c>
      <c r="EL104" s="15">
        <f>+(IF(OR($B104=0,$C104=0,$D104=0,$DC$2&gt;$ES$1),0,IF(OR(EG104=0,EI104=0,EJ104=0),0,MIN((VLOOKUP($D104,$A$234:$C$241,3,0))*(IF($D104=6,EJ104,EI104))*((MIN((VLOOKUP($D104,$A$234:$E$241,5,0)),(IF($D104=6,EI104,EJ104))))),MIN((VLOOKUP($D104,$A$234:$C$241,3,0)),(EG104+EH104))*(IF($D104=6,EJ104,((MIN((VLOOKUP($D104,$A$234:$E$241,5,0)),EJ104)))))))))/IF(AND($D104=2,'ראשי-פרטים כלליים וריכוז הוצאות'!$D$66&lt;&gt;4),1.2,1)</f>
        <v>0</v>
      </c>
      <c r="EM104" s="227"/>
      <c r="EN104" s="228"/>
      <c r="EO104" s="222"/>
      <c r="EP104" s="226"/>
      <c r="EQ104" s="187">
        <f t="shared" si="65"/>
        <v>0</v>
      </c>
      <c r="ER104" s="15">
        <f>+(IF(OR($B104=0,$C104=0,$D104=0,$DC$2&gt;$ES$1),0,IF(OR(EM104=0,EO104=0,EP104=0),0,MIN((VLOOKUP($D104,$A$234:$C$241,3,0))*(IF($D104=6,EP104,EO104))*((MIN((VLOOKUP($D104,$A$234:$E$241,5,0)),(IF($D104=6,EO104,EP104))))),MIN((VLOOKUP($D104,$A$234:$C$241,3,0)),(EM104+EN104))*(IF($D104=6,EP104,((MIN((VLOOKUP($D104,$A$234:$E$241,5,0)),EP104)))))))))/IF(AND($D104=2,'ראשי-פרטים כלליים וריכוז הוצאות'!$D$66&lt;&gt;4),1.2,1)</f>
        <v>0</v>
      </c>
      <c r="ES104" s="62">
        <f t="shared" si="66"/>
        <v>0</v>
      </c>
      <c r="ET104" s="183">
        <f t="shared" si="67"/>
        <v>9.9999999999999995E-7</v>
      </c>
      <c r="EU104" s="184">
        <f t="shared" si="68"/>
        <v>0</v>
      </c>
      <c r="EV104" s="62">
        <f t="shared" si="69"/>
        <v>0</v>
      </c>
      <c r="EW104" s="62">
        <v>0</v>
      </c>
      <c r="EX104" s="15">
        <f t="shared" si="70"/>
        <v>0</v>
      </c>
      <c r="EY104" s="219"/>
      <c r="EZ104" s="62">
        <f>MIN(EX104+EY104*ET104*ES104/$FA$1/IF(AND($D104=2,'ראשי-פרטים כלליים וריכוז הוצאות'!$D$66&lt;&gt;4),1.2,1),IF($D104&gt;0,VLOOKUP($D104,$A$234:$C$241,3,0)*12*EU104,0))</f>
        <v>0</v>
      </c>
      <c r="FA104" s="229"/>
      <c r="FB104" s="293">
        <f t="shared" si="71"/>
        <v>0</v>
      </c>
      <c r="FC104" s="298"/>
      <c r="FD104" s="133"/>
      <c r="FE104" s="133"/>
      <c r="FF104" s="299"/>
      <c r="FG104" s="299"/>
      <c r="FH104" s="133"/>
      <c r="FI104" s="274">
        <f t="shared" si="75"/>
        <v>0</v>
      </c>
      <c r="FJ104" s="274">
        <f t="shared" si="76"/>
        <v>0</v>
      </c>
      <c r="FK104" s="297" t="str">
        <f t="shared" si="74"/>
        <v/>
      </c>
    </row>
    <row r="105" spans="1:167" s="6" customFormat="1" ht="24" hidden="1" customHeight="1" x14ac:dyDescent="0.2">
      <c r="A105" s="112">
        <v>102</v>
      </c>
      <c r="B105" s="229"/>
      <c r="C105" s="229"/>
      <c r="D105" s="230"/>
      <c r="E105" s="220"/>
      <c r="F105" s="221"/>
      <c r="G105" s="222"/>
      <c r="H105" s="223"/>
      <c r="I105" s="187">
        <f t="shared" si="42"/>
        <v>0</v>
      </c>
      <c r="J105" s="15">
        <f>(IF(OR($B105=0,$C105=0,$D105=0,$E$2&gt;$ES$1),0,IF(OR($E105=0,$G105=0,$H105=0),0,MIN((VLOOKUP($D105,$A$234:$C$241,3,0))*(IF($D105=6,$H105,$G105))*((MIN((VLOOKUP($D105,$A$234:$E$241,5,0)),(IF($D105=6,$G105,$H105))))),MIN((VLOOKUP($D105,$A$234:$C$241,3,0)),($E105+$F105))*(IF($D105=6,$H105,((MIN((VLOOKUP($D105,$A$234:$E$241,5,0)),$H105)))))))))/IF(AND($D105=2,'ראשי-פרטים כלליים וריכוז הוצאות'!$D$66&lt;&gt;4),1.2,1)</f>
        <v>0</v>
      </c>
      <c r="K105" s="224"/>
      <c r="L105" s="225"/>
      <c r="M105" s="222"/>
      <c r="N105" s="226"/>
      <c r="O105" s="187">
        <f t="shared" si="43"/>
        <v>0</v>
      </c>
      <c r="P105" s="15">
        <f>+(IF(OR($B105=0,$C105=0,$D105=0,$K$2&gt;$ES$1),0,IF(OR($K105=0,$M105=0,$N105=0),0,MIN((VLOOKUP($D105,$A$234:$C$241,3,0))*(IF($D105=6,$N105,$M105))*((MIN((VLOOKUP($D105,$A$234:$E$241,5,0)),(IF($D105=6,$M105,$N105))))),MIN((VLOOKUP($D105,$A$234:$C$241,3,0)),($K105+$L105))*(IF($D105=6,$N105,((MIN((VLOOKUP($D105,$A$234:$E$241,5,0)),$N105)))))))))/IF(AND($D105=2,'ראשי-פרטים כלליים וריכוז הוצאות'!$D$66&lt;&gt;4),1.2,1)</f>
        <v>0</v>
      </c>
      <c r="Q105" s="227"/>
      <c r="R105" s="228"/>
      <c r="S105" s="222"/>
      <c r="T105" s="226"/>
      <c r="U105" s="187">
        <f t="shared" si="44"/>
        <v>0</v>
      </c>
      <c r="V105" s="15">
        <f>+(IF(OR($B105=0,$C105=0,$D105=0,$Q$2&gt;$ES$1),0,IF(OR(Q105=0,S105=0,T105=0),0,MIN((VLOOKUP($D105,$A$234:$C$241,3,0))*(IF($D105=6,T105,S105))*((MIN((VLOOKUP($D105,$A$234:$E$241,5,0)),(IF($D105=6,S105,T105))))),MIN((VLOOKUP($D105,$A$234:$C$241,3,0)),(Q105+R105))*(IF($D105=6,T105,((MIN((VLOOKUP($D105,$A$234:$E$241,5,0)),T105)))))))))/IF(AND($D105=2,'ראשי-פרטים כלליים וריכוז הוצאות'!$D$66&lt;&gt;4),1.2,1)</f>
        <v>0</v>
      </c>
      <c r="W105" s="220"/>
      <c r="X105" s="221"/>
      <c r="Y105" s="222"/>
      <c r="Z105" s="226"/>
      <c r="AA105" s="187">
        <f t="shared" si="45"/>
        <v>0</v>
      </c>
      <c r="AB105" s="15">
        <f>+(IF(OR($B105=0,$C105=0,$D105=0,$W$2&gt;$ES$1),0,IF(OR(W105=0,Y105=0,Z105=0),0,MIN((VLOOKUP($D105,$A$234:$C$241,3,0))*(IF($D105=6,Z105,Y105))*((MIN((VLOOKUP($D105,$A$234:$E$241,5,0)),(IF($D105=6,Y105,Z105))))),MIN((VLOOKUP($D105,$A$234:$C$241,3,0)),(W105+X105))*(IF($D105=6,Z105,((MIN((VLOOKUP($D105,$A$234:$E$241,5,0)),Z105)))))))))/IF(AND($D105=2,'ראשי-פרטים כלליים וריכוז הוצאות'!$D$66&lt;&gt;4),1.2,1)</f>
        <v>0</v>
      </c>
      <c r="AC105" s="224"/>
      <c r="AD105" s="225"/>
      <c r="AE105" s="222"/>
      <c r="AF105" s="226"/>
      <c r="AG105" s="187">
        <f t="shared" si="46"/>
        <v>0</v>
      </c>
      <c r="AH105" s="15">
        <f>+(IF(OR($B105=0,$C105=0,$D105=0,$AC$2&gt;$ES$1),0,IF(OR(AC105=0,AE105=0,AF105=0),0,MIN((VLOOKUP($D105,$A$234:$C$241,3,0))*(IF($D105=6,AF105,AE105))*((MIN((VLOOKUP($D105,$A$234:$E$241,5,0)),(IF($D105=6,AE105,AF105))))),MIN((VLOOKUP($D105,$A$234:$C$241,3,0)),(AC105+AD105))*(IF($D105=6,AF105,((MIN((VLOOKUP($D105,$A$234:$E$241,5,0)),AF105)))))))))/IF(AND($D105=2,'ראשי-פרטים כלליים וריכוז הוצאות'!$D$66&lt;&gt;4),1.2,1)</f>
        <v>0</v>
      </c>
      <c r="AI105" s="227"/>
      <c r="AJ105" s="228"/>
      <c r="AK105" s="222"/>
      <c r="AL105" s="226"/>
      <c r="AM105" s="187">
        <f t="shared" si="47"/>
        <v>0</v>
      </c>
      <c r="AN105" s="15">
        <f>+(IF(OR($B105=0,$C105=0,$D105=0,$AI$2&gt;$ES$1),0,IF(OR(AI105=0,AK105=0,AL105=0),0,MIN((VLOOKUP($D105,$A$234:$C$241,3,0))*(IF($D105=6,AL105,AK105))*((MIN((VLOOKUP($D105,$A$234:$E$241,5,0)),(IF($D105=6,AK105,AL105))))),MIN((VLOOKUP($D105,$A$234:$C$241,3,0)),(AI105+AJ105))*(IF($D105=6,AL105,((MIN((VLOOKUP($D105,$A$234:$E$241,5,0)),AL105)))))))))/IF(AND($D105=2,'ראשי-פרטים כלליים וריכוז הוצאות'!$D$66&lt;&gt;4),1.2,1)</f>
        <v>0</v>
      </c>
      <c r="AO105" s="220"/>
      <c r="AP105" s="221"/>
      <c r="AQ105" s="222"/>
      <c r="AR105" s="226"/>
      <c r="AS105" s="187">
        <f t="shared" si="48"/>
        <v>0</v>
      </c>
      <c r="AT105" s="15">
        <f>+(IF(OR($B105=0,$C105=0,$D105=0,$AO$2&gt;$ES$1),0,IF(OR(AO105=0,AQ105=0,AR105=0),0,MIN((VLOOKUP($D105,$A$234:$C$241,3,0))*(IF($D105=6,AR105,AQ105))*((MIN((VLOOKUP($D105,$A$234:$E$241,5,0)),(IF($D105=6,AQ105,AR105))))),MIN((VLOOKUP($D105,$A$234:$C$241,3,0)),(AO105+AP105))*(IF($D105=6,AR105,((MIN((VLOOKUP($D105,$A$234:$E$241,5,0)),AR105)))))))))/IF(AND($D105=2,'ראשי-פרטים כלליים וריכוז הוצאות'!$D$66&lt;&gt;4),1.2,1)</f>
        <v>0</v>
      </c>
      <c r="AU105" s="224"/>
      <c r="AV105" s="225"/>
      <c r="AW105" s="222"/>
      <c r="AX105" s="226"/>
      <c r="AY105" s="187">
        <f t="shared" si="49"/>
        <v>0</v>
      </c>
      <c r="AZ105" s="15">
        <f>+(IF(OR($B105=0,$C105=0,$D105=0,$AU$2&gt;$ES$1),0,IF(OR(AU105=0,AW105=0,AX105=0),0,MIN((VLOOKUP($D105,$A$234:$C$241,3,0))*(IF($D105=6,AX105,AW105))*((MIN((VLOOKUP($D105,$A$234:$E$241,5,0)),(IF($D105=6,AW105,AX105))))),MIN((VLOOKUP($D105,$A$234:$C$241,3,0)),(AU105+AV105))*(IF($D105=6,AX105,((MIN((VLOOKUP($D105,$A$234:$E$241,5,0)),AX105)))))))))/IF(AND($D105=2,'ראשי-פרטים כלליים וריכוז הוצאות'!$D$66&lt;&gt;4),1.2,1)</f>
        <v>0</v>
      </c>
      <c r="BA105" s="227"/>
      <c r="BB105" s="228"/>
      <c r="BC105" s="222"/>
      <c r="BD105" s="226"/>
      <c r="BE105" s="187">
        <f t="shared" si="50"/>
        <v>0</v>
      </c>
      <c r="BF105" s="15">
        <f>+(IF(OR($B105=0,$C105=0,$D105=0,$BA$2&gt;$ES$1),0,IF(OR(BA105=0,BC105=0,BD105=0),0,MIN((VLOOKUP($D105,$A$234:$C$241,3,0))*(IF($D105=6,BD105,BC105))*((MIN((VLOOKUP($D105,$A$234:$E$241,5,0)),(IF($D105=6,BC105,BD105))))),MIN((VLOOKUP($D105,$A$234:$C$241,3,0)),(BA105+BB105))*(IF($D105=6,BD105,((MIN((VLOOKUP($D105,$A$234:$E$241,5,0)),BD105)))))))))/IF(AND($D105=2,'ראשי-פרטים כלליים וריכוז הוצאות'!$D$66&lt;&gt;4),1.2,1)</f>
        <v>0</v>
      </c>
      <c r="BG105" s="227"/>
      <c r="BH105" s="228"/>
      <c r="BI105" s="222"/>
      <c r="BJ105" s="226"/>
      <c r="BK105" s="187">
        <f t="shared" si="51"/>
        <v>0</v>
      </c>
      <c r="BL105" s="15">
        <f>+(IF(OR($B105=0,$C105=0,$D105=0,$BG$2&gt;$ES$1),0,IF(OR(BG105=0,BI105=0,BJ105=0),0,MIN((VLOOKUP($D105,$A$234:$C$241,3,0))*(IF($D105=6,BJ105,BI105))*((MIN((VLOOKUP($D105,$A$234:$E$241,5,0)),(IF($D105=6,BI105,BJ105))))),MIN((VLOOKUP($D105,$A$234:$C$241,3,0)),(BG105+BH105))*(IF($D105=6,BJ105,((MIN((VLOOKUP($D105,$A$234:$E$241,5,0)),BJ105)))))))))/IF(AND($D105=2,'ראשי-פרטים כלליים וריכוז הוצאות'!$D$66&lt;&gt;4),1.2,1)</f>
        <v>0</v>
      </c>
      <c r="BM105" s="227"/>
      <c r="BN105" s="228"/>
      <c r="BO105" s="222"/>
      <c r="BP105" s="226"/>
      <c r="BQ105" s="187">
        <f t="shared" si="52"/>
        <v>0</v>
      </c>
      <c r="BR105" s="15">
        <f>+(IF(OR($B105=0,$C105=0,$D105=0,$BM$2&gt;$ES$1),0,IF(OR(BM105=0,BO105=0,BP105=0),0,MIN((VLOOKUP($D105,$A$234:$C$241,3,0))*(IF($D105=6,BP105,BO105))*((MIN((VLOOKUP($D105,$A$234:$E$241,5,0)),(IF($D105=6,BO105,BP105))))),MIN((VLOOKUP($D105,$A$234:$C$241,3,0)),(BM105+BN105))*(IF($D105=6,BP105,((MIN((VLOOKUP($D105,$A$234:$E$241,5,0)),BP105)))))))))/IF(AND($D105=2,'ראשי-פרטים כלליים וריכוז הוצאות'!$D$66&lt;&gt;4),1.2,1)</f>
        <v>0</v>
      </c>
      <c r="BS105" s="227"/>
      <c r="BT105" s="228"/>
      <c r="BU105" s="222"/>
      <c r="BV105" s="226"/>
      <c r="BW105" s="187">
        <f t="shared" si="53"/>
        <v>0</v>
      </c>
      <c r="BX105" s="15">
        <f>+(IF(OR($B105=0,$C105=0,$D105=0,$BS$2&gt;$ES$1),0,IF(OR(BS105=0,BU105=0,BV105=0),0,MIN((VLOOKUP($D105,$A$234:$C$241,3,0))*(IF($D105=6,BV105,BU105))*((MIN((VLOOKUP($D105,$A$234:$E$241,5,0)),(IF($D105=6,BU105,BV105))))),MIN((VLOOKUP($D105,$A$234:$C$241,3,0)),(BS105+BT105))*(IF($D105=6,BV105,((MIN((VLOOKUP($D105,$A$234:$E$241,5,0)),BV105)))))))))/IF(AND($D105=2,'ראשי-פרטים כלליים וריכוז הוצאות'!$D$66&lt;&gt;4),1.2,1)</f>
        <v>0</v>
      </c>
      <c r="BY105" s="227"/>
      <c r="BZ105" s="228"/>
      <c r="CA105" s="222"/>
      <c r="CB105" s="226"/>
      <c r="CC105" s="187">
        <f t="shared" si="54"/>
        <v>0</v>
      </c>
      <c r="CD105" s="15">
        <f>+(IF(OR($B105=0,$C105=0,$D105=0,$BY$2&gt;$ES$1),0,IF(OR(BY105=0,CA105=0,CB105=0),0,MIN((VLOOKUP($D105,$A$234:$C$241,3,0))*(IF($D105=6,CB105,CA105))*((MIN((VLOOKUP($D105,$A$234:$E$241,5,0)),(IF($D105=6,CA105,CB105))))),MIN((VLOOKUP($D105,$A$234:$C$241,3,0)),(BY105+BZ105))*(IF($D105=6,CB105,((MIN((VLOOKUP($D105,$A$234:$E$241,5,0)),CB105)))))))))/IF(AND($D105=2,'ראשי-פרטים כלליים וריכוז הוצאות'!$D$66&lt;&gt;4),1.2,1)</f>
        <v>0</v>
      </c>
      <c r="CE105" s="227"/>
      <c r="CF105" s="228"/>
      <c r="CG105" s="222"/>
      <c r="CH105" s="226"/>
      <c r="CI105" s="187">
        <f t="shared" si="55"/>
        <v>0</v>
      </c>
      <c r="CJ105" s="15">
        <f>+(IF(OR($B105=0,$C105=0,$D105=0,$CE$2&gt;$ES$1),0,IF(OR(CE105=0,CG105=0,CH105=0),0,MIN((VLOOKUP($D105,$A$234:$C$241,3,0))*(IF($D105=6,CH105,CG105))*((MIN((VLOOKUP($D105,$A$234:$E$241,5,0)),(IF($D105=6,CG105,CH105))))),MIN((VLOOKUP($D105,$A$234:$C$241,3,0)),(CE105+CF105))*(IF($D105=6,CH105,((MIN((VLOOKUP($D105,$A$234:$E$241,5,0)),CH105)))))))))/IF(AND($D105=2,'ראשי-פרטים כלליים וריכוז הוצאות'!$D$66&lt;&gt;4),1.2,1)</f>
        <v>0</v>
      </c>
      <c r="CK105" s="227"/>
      <c r="CL105" s="228"/>
      <c r="CM105" s="222"/>
      <c r="CN105" s="226"/>
      <c r="CO105" s="187">
        <f t="shared" si="56"/>
        <v>0</v>
      </c>
      <c r="CP105" s="15">
        <f>+(IF(OR($B105=0,$C105=0,$D105=0,$CK$2&gt;$ES$1),0,IF(OR(CK105=0,CM105=0,CN105=0),0,MIN((VLOOKUP($D105,$A$234:$C$241,3,0))*(IF($D105=6,CN105,CM105))*((MIN((VLOOKUP($D105,$A$234:$E$241,5,0)),(IF($D105=6,CM105,CN105))))),MIN((VLOOKUP($D105,$A$234:$C$241,3,0)),(CK105+CL105))*(IF($D105=6,CN105,((MIN((VLOOKUP($D105,$A$234:$E$241,5,0)),CN105)))))))))/IF(AND($D105=2,'ראשי-פרטים כלליים וריכוז הוצאות'!$D$66&lt;&gt;4),1.2,1)</f>
        <v>0</v>
      </c>
      <c r="CQ105" s="227"/>
      <c r="CR105" s="228"/>
      <c r="CS105" s="222"/>
      <c r="CT105" s="226"/>
      <c r="CU105" s="187">
        <f t="shared" si="57"/>
        <v>0</v>
      </c>
      <c r="CV105" s="15">
        <f>+(IF(OR($B105=0,$C105=0,$D105=0,$CQ$2&gt;$ES$1),0,IF(OR(CQ105=0,CS105=0,CT105=0),0,MIN((VLOOKUP($D105,$A$234:$C$241,3,0))*(IF($D105=6,CT105,CS105))*((MIN((VLOOKUP($D105,$A$234:$E$241,5,0)),(IF($D105=6,CS105,CT105))))),MIN((VLOOKUP($D105,$A$234:$C$241,3,0)),(CQ105+CR105))*(IF($D105=6,CT105,((MIN((VLOOKUP($D105,$A$234:$E$241,5,0)),CT105)))))))))/IF(AND($D105=2,'ראשי-פרטים כלליים וריכוז הוצאות'!$D$66&lt;&gt;4),1.2,1)</f>
        <v>0</v>
      </c>
      <c r="CW105" s="227"/>
      <c r="CX105" s="228"/>
      <c r="CY105" s="222"/>
      <c r="CZ105" s="226"/>
      <c r="DA105" s="187">
        <f t="shared" si="58"/>
        <v>0</v>
      </c>
      <c r="DB105" s="15">
        <f>+(IF(OR($B105=0,$C105=0,$D105=0,$CW$2&gt;$ES$1),0,IF(OR(CW105=0,CY105=0,CZ105=0),0,MIN((VLOOKUP($D105,$A$234:$C$241,3,0))*(IF($D105=6,CZ105,CY105))*((MIN((VLOOKUP($D105,$A$234:$E$241,5,0)),(IF($D105=6,CY105,CZ105))))),MIN((VLOOKUP($D105,$A$234:$C$241,3,0)),(CW105+CX105))*(IF($D105=6,CZ105,((MIN((VLOOKUP($D105,$A$234:$E$241,5,0)),CZ105)))))))))/IF(AND($D105=2,'ראשי-פרטים כלליים וריכוז הוצאות'!$D$66&lt;&gt;4),1.2,1)</f>
        <v>0</v>
      </c>
      <c r="DC105" s="227"/>
      <c r="DD105" s="228"/>
      <c r="DE105" s="222"/>
      <c r="DF105" s="226"/>
      <c r="DG105" s="187">
        <f t="shared" si="59"/>
        <v>0</v>
      </c>
      <c r="DH105" s="15">
        <f>+(IF(OR($B105=0,$C105=0,$D105=0,$DC$2&gt;$ES$1),0,IF(OR(DC105=0,DE105=0,DF105=0),0,MIN((VLOOKUP($D105,$A$234:$C$241,3,0))*(IF($D105=6,DF105,DE105))*((MIN((VLOOKUP($D105,$A$234:$E$241,5,0)),(IF($D105=6,DE105,DF105))))),MIN((VLOOKUP($D105,$A$234:$C$241,3,0)),(DC105+DD105))*(IF($D105=6,DF105,((MIN((VLOOKUP($D105,$A$234:$E$241,5,0)),DF105)))))))))/IF(AND($D105=2,'ראשי-פרטים כלליים וריכוז הוצאות'!$D$66&lt;&gt;4),1.2,1)</f>
        <v>0</v>
      </c>
      <c r="DI105" s="227"/>
      <c r="DJ105" s="228"/>
      <c r="DK105" s="222"/>
      <c r="DL105" s="226"/>
      <c r="DM105" s="187">
        <f t="shared" si="60"/>
        <v>0</v>
      </c>
      <c r="DN105" s="15">
        <f>+(IF(OR($B105=0,$C105=0,$D105=0,$DC$2&gt;$ES$1),0,IF(OR(DI105=0,DK105=0,DL105=0),0,MIN((VLOOKUP($D105,$A$234:$C$241,3,0))*(IF($D105=6,DL105,DK105))*((MIN((VLOOKUP($D105,$A$234:$E$241,5,0)),(IF($D105=6,DK105,DL105))))),MIN((VLOOKUP($D105,$A$234:$C$241,3,0)),(DI105+DJ105))*(IF($D105=6,DL105,((MIN((VLOOKUP($D105,$A$234:$E$241,5,0)),DL105)))))))))/IF(AND($D105=2,'ראשי-פרטים כלליים וריכוז הוצאות'!$D$66&lt;&gt;4),1.2,1)</f>
        <v>0</v>
      </c>
      <c r="DO105" s="227"/>
      <c r="DP105" s="228"/>
      <c r="DQ105" s="222"/>
      <c r="DR105" s="226"/>
      <c r="DS105" s="187">
        <f t="shared" si="61"/>
        <v>0</v>
      </c>
      <c r="DT105" s="15">
        <f>+(IF(OR($B105=0,$C105=0,$D105=0,$DC$2&gt;$ES$1),0,IF(OR(DO105=0,DQ105=0,DR105=0),0,MIN((VLOOKUP($D105,$A$234:$C$241,3,0))*(IF($D105=6,DR105,DQ105))*((MIN((VLOOKUP($D105,$A$234:$E$241,5,0)),(IF($D105=6,DQ105,DR105))))),MIN((VLOOKUP($D105,$A$234:$C$241,3,0)),(DO105+DP105))*(IF($D105=6,DR105,((MIN((VLOOKUP($D105,$A$234:$E$241,5,0)),DR105)))))))))/IF(AND($D105=2,'ראשי-פרטים כלליים וריכוז הוצאות'!$D$66&lt;&gt;4),1.2,1)</f>
        <v>0</v>
      </c>
      <c r="DU105" s="227"/>
      <c r="DV105" s="228"/>
      <c r="DW105" s="222"/>
      <c r="DX105" s="226"/>
      <c r="DY105" s="187">
        <f t="shared" si="62"/>
        <v>0</v>
      </c>
      <c r="DZ105" s="15">
        <f>+(IF(OR($B105=0,$C105=0,$D105=0,$DC$2&gt;$ES$1),0,IF(OR(DU105=0,DW105=0,DX105=0),0,MIN((VLOOKUP($D105,$A$234:$C$241,3,0))*(IF($D105=6,DX105,DW105))*((MIN((VLOOKUP($D105,$A$234:$E$241,5,0)),(IF($D105=6,DW105,DX105))))),MIN((VLOOKUP($D105,$A$234:$C$241,3,0)),(DU105+DV105))*(IF($D105=6,DX105,((MIN((VLOOKUP($D105,$A$234:$E$241,5,0)),DX105)))))))))/IF(AND($D105=2,'ראשי-פרטים כלליים וריכוז הוצאות'!$D$66&lt;&gt;4),1.2,1)</f>
        <v>0</v>
      </c>
      <c r="EA105" s="227"/>
      <c r="EB105" s="228"/>
      <c r="EC105" s="222"/>
      <c r="ED105" s="226"/>
      <c r="EE105" s="187">
        <f t="shared" si="63"/>
        <v>0</v>
      </c>
      <c r="EF105" s="15">
        <f>+(IF(OR($B105=0,$C105=0,$D105=0,$DC$2&gt;$ES$1),0,IF(OR(EA105=0,EC105=0,ED105=0),0,MIN((VLOOKUP($D105,$A$234:$C$241,3,0))*(IF($D105=6,ED105,EC105))*((MIN((VLOOKUP($D105,$A$234:$E$241,5,0)),(IF($D105=6,EC105,ED105))))),MIN((VLOOKUP($D105,$A$234:$C$241,3,0)),(EA105+EB105))*(IF($D105=6,ED105,((MIN((VLOOKUP($D105,$A$234:$E$241,5,0)),ED105)))))))))/IF(AND($D105=2,'ראשי-פרטים כלליים וריכוז הוצאות'!$D$66&lt;&gt;4),1.2,1)</f>
        <v>0</v>
      </c>
      <c r="EG105" s="227"/>
      <c r="EH105" s="228"/>
      <c r="EI105" s="222"/>
      <c r="EJ105" s="226"/>
      <c r="EK105" s="187">
        <f t="shared" si="64"/>
        <v>0</v>
      </c>
      <c r="EL105" s="15">
        <f>+(IF(OR($B105=0,$C105=0,$D105=0,$DC$2&gt;$ES$1),0,IF(OR(EG105=0,EI105=0,EJ105=0),0,MIN((VLOOKUP($D105,$A$234:$C$241,3,0))*(IF($D105=6,EJ105,EI105))*((MIN((VLOOKUP($D105,$A$234:$E$241,5,0)),(IF($D105=6,EI105,EJ105))))),MIN((VLOOKUP($D105,$A$234:$C$241,3,0)),(EG105+EH105))*(IF($D105=6,EJ105,((MIN((VLOOKUP($D105,$A$234:$E$241,5,0)),EJ105)))))))))/IF(AND($D105=2,'ראשי-פרטים כלליים וריכוז הוצאות'!$D$66&lt;&gt;4),1.2,1)</f>
        <v>0</v>
      </c>
      <c r="EM105" s="227"/>
      <c r="EN105" s="228"/>
      <c r="EO105" s="222"/>
      <c r="EP105" s="226"/>
      <c r="EQ105" s="187">
        <f t="shared" si="65"/>
        <v>0</v>
      </c>
      <c r="ER105" s="15">
        <f>+(IF(OR($B105=0,$C105=0,$D105=0,$DC$2&gt;$ES$1),0,IF(OR(EM105=0,EO105=0,EP105=0),0,MIN((VLOOKUP($D105,$A$234:$C$241,3,0))*(IF($D105=6,EP105,EO105))*((MIN((VLOOKUP($D105,$A$234:$E$241,5,0)),(IF($D105=6,EO105,EP105))))),MIN((VLOOKUP($D105,$A$234:$C$241,3,0)),(EM105+EN105))*(IF($D105=6,EP105,((MIN((VLOOKUP($D105,$A$234:$E$241,5,0)),EP105)))))))))/IF(AND($D105=2,'ראשי-פרטים כלליים וריכוז הוצאות'!$D$66&lt;&gt;4),1.2,1)</f>
        <v>0</v>
      </c>
      <c r="ES105" s="62">
        <f t="shared" si="66"/>
        <v>0</v>
      </c>
      <c r="ET105" s="183">
        <f t="shared" si="67"/>
        <v>9.9999999999999995E-7</v>
      </c>
      <c r="EU105" s="184">
        <f t="shared" si="68"/>
        <v>0</v>
      </c>
      <c r="EV105" s="62">
        <f t="shared" si="69"/>
        <v>0</v>
      </c>
      <c r="EW105" s="62">
        <v>0</v>
      </c>
      <c r="EX105" s="15">
        <f t="shared" si="70"/>
        <v>0</v>
      </c>
      <c r="EY105" s="219"/>
      <c r="EZ105" s="62">
        <f>MIN(EX105+EY105*ET105*ES105/$FA$1/IF(AND($D105=2,'ראשי-פרטים כלליים וריכוז הוצאות'!$D$66&lt;&gt;4),1.2,1),IF($D105&gt;0,VLOOKUP($D105,$A$234:$C$241,3,0)*12*EU105,0))</f>
        <v>0</v>
      </c>
      <c r="FA105" s="229"/>
      <c r="FB105" s="293">
        <f t="shared" si="71"/>
        <v>0</v>
      </c>
      <c r="FC105" s="298"/>
      <c r="FD105" s="133"/>
      <c r="FE105" s="133"/>
      <c r="FF105" s="299"/>
      <c r="FG105" s="299"/>
      <c r="FH105" s="133"/>
      <c r="FI105" s="274">
        <f t="shared" si="75"/>
        <v>0</v>
      </c>
      <c r="FJ105" s="274">
        <f t="shared" si="76"/>
        <v>0</v>
      </c>
      <c r="FK105" s="297" t="str">
        <f t="shared" si="74"/>
        <v/>
      </c>
    </row>
    <row r="106" spans="1:167" s="6" customFormat="1" ht="24" hidden="1" customHeight="1" x14ac:dyDescent="0.2">
      <c r="A106" s="112">
        <v>103</v>
      </c>
      <c r="B106" s="229"/>
      <c r="C106" s="229"/>
      <c r="D106" s="230"/>
      <c r="E106" s="220"/>
      <c r="F106" s="221"/>
      <c r="G106" s="222"/>
      <c r="H106" s="223"/>
      <c r="I106" s="187">
        <f t="shared" si="42"/>
        <v>0</v>
      </c>
      <c r="J106" s="15">
        <f>(IF(OR($B106=0,$C106=0,$D106=0,$E$2&gt;$ES$1),0,IF(OR($E106=0,$G106=0,$H106=0),0,MIN((VLOOKUP($D106,$A$234:$C$241,3,0))*(IF($D106=6,$H106,$G106))*((MIN((VLOOKUP($D106,$A$234:$E$241,5,0)),(IF($D106=6,$G106,$H106))))),MIN((VLOOKUP($D106,$A$234:$C$241,3,0)),($E106+$F106))*(IF($D106=6,$H106,((MIN((VLOOKUP($D106,$A$234:$E$241,5,0)),$H106)))))))))/IF(AND($D106=2,'ראשי-פרטים כלליים וריכוז הוצאות'!$D$66&lt;&gt;4),1.2,1)</f>
        <v>0</v>
      </c>
      <c r="K106" s="224"/>
      <c r="L106" s="225"/>
      <c r="M106" s="222"/>
      <c r="N106" s="226"/>
      <c r="O106" s="187">
        <f t="shared" si="43"/>
        <v>0</v>
      </c>
      <c r="P106" s="15">
        <f>+(IF(OR($B106=0,$C106=0,$D106=0,$K$2&gt;$ES$1),0,IF(OR($K106=0,$M106=0,$N106=0),0,MIN((VLOOKUP($D106,$A$234:$C$241,3,0))*(IF($D106=6,$N106,$M106))*((MIN((VLOOKUP($D106,$A$234:$E$241,5,0)),(IF($D106=6,$M106,$N106))))),MIN((VLOOKUP($D106,$A$234:$C$241,3,0)),($K106+$L106))*(IF($D106=6,$N106,((MIN((VLOOKUP($D106,$A$234:$E$241,5,0)),$N106)))))))))/IF(AND($D106=2,'ראשי-פרטים כלליים וריכוז הוצאות'!$D$66&lt;&gt;4),1.2,1)</f>
        <v>0</v>
      </c>
      <c r="Q106" s="227"/>
      <c r="R106" s="228"/>
      <c r="S106" s="222"/>
      <c r="T106" s="226"/>
      <c r="U106" s="187">
        <f t="shared" si="44"/>
        <v>0</v>
      </c>
      <c r="V106" s="15">
        <f>+(IF(OR($B106=0,$C106=0,$D106=0,$Q$2&gt;$ES$1),0,IF(OR(Q106=0,S106=0,T106=0),0,MIN((VLOOKUP($D106,$A$234:$C$241,3,0))*(IF($D106=6,T106,S106))*((MIN((VLOOKUP($D106,$A$234:$E$241,5,0)),(IF($D106=6,S106,T106))))),MIN((VLOOKUP($D106,$A$234:$C$241,3,0)),(Q106+R106))*(IF($D106=6,T106,((MIN((VLOOKUP($D106,$A$234:$E$241,5,0)),T106)))))))))/IF(AND($D106=2,'ראשי-פרטים כלליים וריכוז הוצאות'!$D$66&lt;&gt;4),1.2,1)</f>
        <v>0</v>
      </c>
      <c r="W106" s="220"/>
      <c r="X106" s="221"/>
      <c r="Y106" s="222"/>
      <c r="Z106" s="226"/>
      <c r="AA106" s="187">
        <f t="shared" si="45"/>
        <v>0</v>
      </c>
      <c r="AB106" s="15">
        <f>+(IF(OR($B106=0,$C106=0,$D106=0,$W$2&gt;$ES$1),0,IF(OR(W106=0,Y106=0,Z106=0),0,MIN((VLOOKUP($D106,$A$234:$C$241,3,0))*(IF($D106=6,Z106,Y106))*((MIN((VLOOKUP($D106,$A$234:$E$241,5,0)),(IF($D106=6,Y106,Z106))))),MIN((VLOOKUP($D106,$A$234:$C$241,3,0)),(W106+X106))*(IF($D106=6,Z106,((MIN((VLOOKUP($D106,$A$234:$E$241,5,0)),Z106)))))))))/IF(AND($D106=2,'ראשי-פרטים כלליים וריכוז הוצאות'!$D$66&lt;&gt;4),1.2,1)</f>
        <v>0</v>
      </c>
      <c r="AC106" s="224"/>
      <c r="AD106" s="225"/>
      <c r="AE106" s="222"/>
      <c r="AF106" s="226"/>
      <c r="AG106" s="187">
        <f t="shared" si="46"/>
        <v>0</v>
      </c>
      <c r="AH106" s="15">
        <f>+(IF(OR($B106=0,$C106=0,$D106=0,$AC$2&gt;$ES$1),0,IF(OR(AC106=0,AE106=0,AF106=0),0,MIN((VLOOKUP($D106,$A$234:$C$241,3,0))*(IF($D106=6,AF106,AE106))*((MIN((VLOOKUP($D106,$A$234:$E$241,5,0)),(IF($D106=6,AE106,AF106))))),MIN((VLOOKUP($D106,$A$234:$C$241,3,0)),(AC106+AD106))*(IF($D106=6,AF106,((MIN((VLOOKUP($D106,$A$234:$E$241,5,0)),AF106)))))))))/IF(AND($D106=2,'ראשי-פרטים כלליים וריכוז הוצאות'!$D$66&lt;&gt;4),1.2,1)</f>
        <v>0</v>
      </c>
      <c r="AI106" s="227"/>
      <c r="AJ106" s="228"/>
      <c r="AK106" s="222"/>
      <c r="AL106" s="226"/>
      <c r="AM106" s="187">
        <f t="shared" si="47"/>
        <v>0</v>
      </c>
      <c r="AN106" s="15">
        <f>+(IF(OR($B106=0,$C106=0,$D106=0,$AI$2&gt;$ES$1),0,IF(OR(AI106=0,AK106=0,AL106=0),0,MIN((VLOOKUP($D106,$A$234:$C$241,3,0))*(IF($D106=6,AL106,AK106))*((MIN((VLOOKUP($D106,$A$234:$E$241,5,0)),(IF($D106=6,AK106,AL106))))),MIN((VLOOKUP($D106,$A$234:$C$241,3,0)),(AI106+AJ106))*(IF($D106=6,AL106,((MIN((VLOOKUP($D106,$A$234:$E$241,5,0)),AL106)))))))))/IF(AND($D106=2,'ראשי-פרטים כלליים וריכוז הוצאות'!$D$66&lt;&gt;4),1.2,1)</f>
        <v>0</v>
      </c>
      <c r="AO106" s="220"/>
      <c r="AP106" s="221"/>
      <c r="AQ106" s="222"/>
      <c r="AR106" s="226"/>
      <c r="AS106" s="187">
        <f t="shared" si="48"/>
        <v>0</v>
      </c>
      <c r="AT106" s="15">
        <f>+(IF(OR($B106=0,$C106=0,$D106=0,$AO$2&gt;$ES$1),0,IF(OR(AO106=0,AQ106=0,AR106=0),0,MIN((VLOOKUP($D106,$A$234:$C$241,3,0))*(IF($D106=6,AR106,AQ106))*((MIN((VLOOKUP($D106,$A$234:$E$241,5,0)),(IF($D106=6,AQ106,AR106))))),MIN((VLOOKUP($D106,$A$234:$C$241,3,0)),(AO106+AP106))*(IF($D106=6,AR106,((MIN((VLOOKUP($D106,$A$234:$E$241,5,0)),AR106)))))))))/IF(AND($D106=2,'ראשי-פרטים כלליים וריכוז הוצאות'!$D$66&lt;&gt;4),1.2,1)</f>
        <v>0</v>
      </c>
      <c r="AU106" s="224"/>
      <c r="AV106" s="225"/>
      <c r="AW106" s="222"/>
      <c r="AX106" s="226"/>
      <c r="AY106" s="187">
        <f t="shared" si="49"/>
        <v>0</v>
      </c>
      <c r="AZ106" s="15">
        <f>+(IF(OR($B106=0,$C106=0,$D106=0,$AU$2&gt;$ES$1),0,IF(OR(AU106=0,AW106=0,AX106=0),0,MIN((VLOOKUP($D106,$A$234:$C$241,3,0))*(IF($D106=6,AX106,AW106))*((MIN((VLOOKUP($D106,$A$234:$E$241,5,0)),(IF($D106=6,AW106,AX106))))),MIN((VLOOKUP($D106,$A$234:$C$241,3,0)),(AU106+AV106))*(IF($D106=6,AX106,((MIN((VLOOKUP($D106,$A$234:$E$241,5,0)),AX106)))))))))/IF(AND($D106=2,'ראשי-פרטים כלליים וריכוז הוצאות'!$D$66&lt;&gt;4),1.2,1)</f>
        <v>0</v>
      </c>
      <c r="BA106" s="227"/>
      <c r="BB106" s="228"/>
      <c r="BC106" s="222"/>
      <c r="BD106" s="226"/>
      <c r="BE106" s="187">
        <f t="shared" si="50"/>
        <v>0</v>
      </c>
      <c r="BF106" s="15">
        <f>+(IF(OR($B106=0,$C106=0,$D106=0,$BA$2&gt;$ES$1),0,IF(OR(BA106=0,BC106=0,BD106=0),0,MIN((VLOOKUP($D106,$A$234:$C$241,3,0))*(IF($D106=6,BD106,BC106))*((MIN((VLOOKUP($D106,$A$234:$E$241,5,0)),(IF($D106=6,BC106,BD106))))),MIN((VLOOKUP($D106,$A$234:$C$241,3,0)),(BA106+BB106))*(IF($D106=6,BD106,((MIN((VLOOKUP($D106,$A$234:$E$241,5,0)),BD106)))))))))/IF(AND($D106=2,'ראשי-פרטים כלליים וריכוז הוצאות'!$D$66&lt;&gt;4),1.2,1)</f>
        <v>0</v>
      </c>
      <c r="BG106" s="227"/>
      <c r="BH106" s="228"/>
      <c r="BI106" s="222"/>
      <c r="BJ106" s="226"/>
      <c r="BK106" s="187">
        <f t="shared" si="51"/>
        <v>0</v>
      </c>
      <c r="BL106" s="15">
        <f>+(IF(OR($B106=0,$C106=0,$D106=0,$BG$2&gt;$ES$1),0,IF(OR(BG106=0,BI106=0,BJ106=0),0,MIN((VLOOKUP($D106,$A$234:$C$241,3,0))*(IF($D106=6,BJ106,BI106))*((MIN((VLOOKUP($D106,$A$234:$E$241,5,0)),(IF($D106=6,BI106,BJ106))))),MIN((VLOOKUP($D106,$A$234:$C$241,3,0)),(BG106+BH106))*(IF($D106=6,BJ106,((MIN((VLOOKUP($D106,$A$234:$E$241,5,0)),BJ106)))))))))/IF(AND($D106=2,'ראשי-פרטים כלליים וריכוז הוצאות'!$D$66&lt;&gt;4),1.2,1)</f>
        <v>0</v>
      </c>
      <c r="BM106" s="227"/>
      <c r="BN106" s="228"/>
      <c r="BO106" s="222"/>
      <c r="BP106" s="226"/>
      <c r="BQ106" s="187">
        <f t="shared" si="52"/>
        <v>0</v>
      </c>
      <c r="BR106" s="15">
        <f>+(IF(OR($B106=0,$C106=0,$D106=0,$BM$2&gt;$ES$1),0,IF(OR(BM106=0,BO106=0,BP106=0),0,MIN((VLOOKUP($D106,$A$234:$C$241,3,0))*(IF($D106=6,BP106,BO106))*((MIN((VLOOKUP($D106,$A$234:$E$241,5,0)),(IF($D106=6,BO106,BP106))))),MIN((VLOOKUP($D106,$A$234:$C$241,3,0)),(BM106+BN106))*(IF($D106=6,BP106,((MIN((VLOOKUP($D106,$A$234:$E$241,5,0)),BP106)))))))))/IF(AND($D106=2,'ראשי-פרטים כלליים וריכוז הוצאות'!$D$66&lt;&gt;4),1.2,1)</f>
        <v>0</v>
      </c>
      <c r="BS106" s="227"/>
      <c r="BT106" s="228"/>
      <c r="BU106" s="222"/>
      <c r="BV106" s="226"/>
      <c r="BW106" s="187">
        <f t="shared" si="53"/>
        <v>0</v>
      </c>
      <c r="BX106" s="15">
        <f>+(IF(OR($B106=0,$C106=0,$D106=0,$BS$2&gt;$ES$1),0,IF(OR(BS106=0,BU106=0,BV106=0),0,MIN((VLOOKUP($D106,$A$234:$C$241,3,0))*(IF($D106=6,BV106,BU106))*((MIN((VLOOKUP($D106,$A$234:$E$241,5,0)),(IF($D106=6,BU106,BV106))))),MIN((VLOOKUP($D106,$A$234:$C$241,3,0)),(BS106+BT106))*(IF($D106=6,BV106,((MIN((VLOOKUP($D106,$A$234:$E$241,5,0)),BV106)))))))))/IF(AND($D106=2,'ראשי-פרטים כלליים וריכוז הוצאות'!$D$66&lt;&gt;4),1.2,1)</f>
        <v>0</v>
      </c>
      <c r="BY106" s="227"/>
      <c r="BZ106" s="228"/>
      <c r="CA106" s="222"/>
      <c r="CB106" s="226"/>
      <c r="CC106" s="187">
        <f t="shared" si="54"/>
        <v>0</v>
      </c>
      <c r="CD106" s="15">
        <f>+(IF(OR($B106=0,$C106=0,$D106=0,$BY$2&gt;$ES$1),0,IF(OR(BY106=0,CA106=0,CB106=0),0,MIN((VLOOKUP($D106,$A$234:$C$241,3,0))*(IF($D106=6,CB106,CA106))*((MIN((VLOOKUP($D106,$A$234:$E$241,5,0)),(IF($D106=6,CA106,CB106))))),MIN((VLOOKUP($D106,$A$234:$C$241,3,0)),(BY106+BZ106))*(IF($D106=6,CB106,((MIN((VLOOKUP($D106,$A$234:$E$241,5,0)),CB106)))))))))/IF(AND($D106=2,'ראשי-פרטים כלליים וריכוז הוצאות'!$D$66&lt;&gt;4),1.2,1)</f>
        <v>0</v>
      </c>
      <c r="CE106" s="227"/>
      <c r="CF106" s="228"/>
      <c r="CG106" s="222"/>
      <c r="CH106" s="226"/>
      <c r="CI106" s="187">
        <f t="shared" si="55"/>
        <v>0</v>
      </c>
      <c r="CJ106" s="15">
        <f>+(IF(OR($B106=0,$C106=0,$D106=0,$CE$2&gt;$ES$1),0,IF(OR(CE106=0,CG106=0,CH106=0),0,MIN((VLOOKUP($D106,$A$234:$C$241,3,0))*(IF($D106=6,CH106,CG106))*((MIN((VLOOKUP($D106,$A$234:$E$241,5,0)),(IF($D106=6,CG106,CH106))))),MIN((VLOOKUP($D106,$A$234:$C$241,3,0)),(CE106+CF106))*(IF($D106=6,CH106,((MIN((VLOOKUP($D106,$A$234:$E$241,5,0)),CH106)))))))))/IF(AND($D106=2,'ראשי-פרטים כלליים וריכוז הוצאות'!$D$66&lt;&gt;4),1.2,1)</f>
        <v>0</v>
      </c>
      <c r="CK106" s="227"/>
      <c r="CL106" s="228"/>
      <c r="CM106" s="222"/>
      <c r="CN106" s="226"/>
      <c r="CO106" s="187">
        <f t="shared" si="56"/>
        <v>0</v>
      </c>
      <c r="CP106" s="15">
        <f>+(IF(OR($B106=0,$C106=0,$D106=0,$CK$2&gt;$ES$1),0,IF(OR(CK106=0,CM106=0,CN106=0),0,MIN((VLOOKUP($D106,$A$234:$C$241,3,0))*(IF($D106=6,CN106,CM106))*((MIN((VLOOKUP($D106,$A$234:$E$241,5,0)),(IF($D106=6,CM106,CN106))))),MIN((VLOOKUP($D106,$A$234:$C$241,3,0)),(CK106+CL106))*(IF($D106=6,CN106,((MIN((VLOOKUP($D106,$A$234:$E$241,5,0)),CN106)))))))))/IF(AND($D106=2,'ראשי-פרטים כלליים וריכוז הוצאות'!$D$66&lt;&gt;4),1.2,1)</f>
        <v>0</v>
      </c>
      <c r="CQ106" s="227"/>
      <c r="CR106" s="228"/>
      <c r="CS106" s="222"/>
      <c r="CT106" s="226"/>
      <c r="CU106" s="187">
        <f t="shared" si="57"/>
        <v>0</v>
      </c>
      <c r="CV106" s="15">
        <f>+(IF(OR($B106=0,$C106=0,$D106=0,$CQ$2&gt;$ES$1),0,IF(OR(CQ106=0,CS106=0,CT106=0),0,MIN((VLOOKUP($D106,$A$234:$C$241,3,0))*(IF($D106=6,CT106,CS106))*((MIN((VLOOKUP($D106,$A$234:$E$241,5,0)),(IF($D106=6,CS106,CT106))))),MIN((VLOOKUP($D106,$A$234:$C$241,3,0)),(CQ106+CR106))*(IF($D106=6,CT106,((MIN((VLOOKUP($D106,$A$234:$E$241,5,0)),CT106)))))))))/IF(AND($D106=2,'ראשי-פרטים כלליים וריכוז הוצאות'!$D$66&lt;&gt;4),1.2,1)</f>
        <v>0</v>
      </c>
      <c r="CW106" s="227"/>
      <c r="CX106" s="228"/>
      <c r="CY106" s="222"/>
      <c r="CZ106" s="226"/>
      <c r="DA106" s="187">
        <f t="shared" si="58"/>
        <v>0</v>
      </c>
      <c r="DB106" s="15">
        <f>+(IF(OR($B106=0,$C106=0,$D106=0,$CW$2&gt;$ES$1),0,IF(OR(CW106=0,CY106=0,CZ106=0),0,MIN((VLOOKUP($D106,$A$234:$C$241,3,0))*(IF($D106=6,CZ106,CY106))*((MIN((VLOOKUP($D106,$A$234:$E$241,5,0)),(IF($D106=6,CY106,CZ106))))),MIN((VLOOKUP($D106,$A$234:$C$241,3,0)),(CW106+CX106))*(IF($D106=6,CZ106,((MIN((VLOOKUP($D106,$A$234:$E$241,5,0)),CZ106)))))))))/IF(AND($D106=2,'ראשי-פרטים כלליים וריכוז הוצאות'!$D$66&lt;&gt;4),1.2,1)</f>
        <v>0</v>
      </c>
      <c r="DC106" s="227"/>
      <c r="DD106" s="228"/>
      <c r="DE106" s="222"/>
      <c r="DF106" s="226"/>
      <c r="DG106" s="187">
        <f t="shared" si="59"/>
        <v>0</v>
      </c>
      <c r="DH106" s="15">
        <f>+(IF(OR($B106=0,$C106=0,$D106=0,$DC$2&gt;$ES$1),0,IF(OR(DC106=0,DE106=0,DF106=0),0,MIN((VLOOKUP($D106,$A$234:$C$241,3,0))*(IF($D106=6,DF106,DE106))*((MIN((VLOOKUP($D106,$A$234:$E$241,5,0)),(IF($D106=6,DE106,DF106))))),MIN((VLOOKUP($D106,$A$234:$C$241,3,0)),(DC106+DD106))*(IF($D106=6,DF106,((MIN((VLOOKUP($D106,$A$234:$E$241,5,0)),DF106)))))))))/IF(AND($D106=2,'ראשי-פרטים כלליים וריכוז הוצאות'!$D$66&lt;&gt;4),1.2,1)</f>
        <v>0</v>
      </c>
      <c r="DI106" s="227"/>
      <c r="DJ106" s="228"/>
      <c r="DK106" s="222"/>
      <c r="DL106" s="226"/>
      <c r="DM106" s="187">
        <f t="shared" si="60"/>
        <v>0</v>
      </c>
      <c r="DN106" s="15">
        <f>+(IF(OR($B106=0,$C106=0,$D106=0,$DC$2&gt;$ES$1),0,IF(OR(DI106=0,DK106=0,DL106=0),0,MIN((VLOOKUP($D106,$A$234:$C$241,3,0))*(IF($D106=6,DL106,DK106))*((MIN((VLOOKUP($D106,$A$234:$E$241,5,0)),(IF($D106=6,DK106,DL106))))),MIN((VLOOKUP($D106,$A$234:$C$241,3,0)),(DI106+DJ106))*(IF($D106=6,DL106,((MIN((VLOOKUP($D106,$A$234:$E$241,5,0)),DL106)))))))))/IF(AND($D106=2,'ראשי-פרטים כלליים וריכוז הוצאות'!$D$66&lt;&gt;4),1.2,1)</f>
        <v>0</v>
      </c>
      <c r="DO106" s="227"/>
      <c r="DP106" s="228"/>
      <c r="DQ106" s="222"/>
      <c r="DR106" s="226"/>
      <c r="DS106" s="187">
        <f t="shared" si="61"/>
        <v>0</v>
      </c>
      <c r="DT106" s="15">
        <f>+(IF(OR($B106=0,$C106=0,$D106=0,$DC$2&gt;$ES$1),0,IF(OR(DO106=0,DQ106=0,DR106=0),0,MIN((VLOOKUP($D106,$A$234:$C$241,3,0))*(IF($D106=6,DR106,DQ106))*((MIN((VLOOKUP($D106,$A$234:$E$241,5,0)),(IF($D106=6,DQ106,DR106))))),MIN((VLOOKUP($D106,$A$234:$C$241,3,0)),(DO106+DP106))*(IF($D106=6,DR106,((MIN((VLOOKUP($D106,$A$234:$E$241,5,0)),DR106)))))))))/IF(AND($D106=2,'ראשי-פרטים כלליים וריכוז הוצאות'!$D$66&lt;&gt;4),1.2,1)</f>
        <v>0</v>
      </c>
      <c r="DU106" s="227"/>
      <c r="DV106" s="228"/>
      <c r="DW106" s="222"/>
      <c r="DX106" s="226"/>
      <c r="DY106" s="187">
        <f t="shared" si="62"/>
        <v>0</v>
      </c>
      <c r="DZ106" s="15">
        <f>+(IF(OR($B106=0,$C106=0,$D106=0,$DC$2&gt;$ES$1),0,IF(OR(DU106=0,DW106=0,DX106=0),0,MIN((VLOOKUP($D106,$A$234:$C$241,3,0))*(IF($D106=6,DX106,DW106))*((MIN((VLOOKUP($D106,$A$234:$E$241,5,0)),(IF($D106=6,DW106,DX106))))),MIN((VLOOKUP($D106,$A$234:$C$241,3,0)),(DU106+DV106))*(IF($D106=6,DX106,((MIN((VLOOKUP($D106,$A$234:$E$241,5,0)),DX106)))))))))/IF(AND($D106=2,'ראשי-פרטים כלליים וריכוז הוצאות'!$D$66&lt;&gt;4),1.2,1)</f>
        <v>0</v>
      </c>
      <c r="EA106" s="227"/>
      <c r="EB106" s="228"/>
      <c r="EC106" s="222"/>
      <c r="ED106" s="226"/>
      <c r="EE106" s="187">
        <f t="shared" si="63"/>
        <v>0</v>
      </c>
      <c r="EF106" s="15">
        <f>+(IF(OR($B106=0,$C106=0,$D106=0,$DC$2&gt;$ES$1),0,IF(OR(EA106=0,EC106=0,ED106=0),0,MIN((VLOOKUP($D106,$A$234:$C$241,3,0))*(IF($D106=6,ED106,EC106))*((MIN((VLOOKUP($D106,$A$234:$E$241,5,0)),(IF($D106=6,EC106,ED106))))),MIN((VLOOKUP($D106,$A$234:$C$241,3,0)),(EA106+EB106))*(IF($D106=6,ED106,((MIN((VLOOKUP($D106,$A$234:$E$241,5,0)),ED106)))))))))/IF(AND($D106=2,'ראשי-פרטים כלליים וריכוז הוצאות'!$D$66&lt;&gt;4),1.2,1)</f>
        <v>0</v>
      </c>
      <c r="EG106" s="227"/>
      <c r="EH106" s="228"/>
      <c r="EI106" s="222"/>
      <c r="EJ106" s="226"/>
      <c r="EK106" s="187">
        <f t="shared" si="64"/>
        <v>0</v>
      </c>
      <c r="EL106" s="15">
        <f>+(IF(OR($B106=0,$C106=0,$D106=0,$DC$2&gt;$ES$1),0,IF(OR(EG106=0,EI106=0,EJ106=0),0,MIN((VLOOKUP($D106,$A$234:$C$241,3,0))*(IF($D106=6,EJ106,EI106))*((MIN((VLOOKUP($D106,$A$234:$E$241,5,0)),(IF($D106=6,EI106,EJ106))))),MIN((VLOOKUP($D106,$A$234:$C$241,3,0)),(EG106+EH106))*(IF($D106=6,EJ106,((MIN((VLOOKUP($D106,$A$234:$E$241,5,0)),EJ106)))))))))/IF(AND($D106=2,'ראשי-פרטים כלליים וריכוז הוצאות'!$D$66&lt;&gt;4),1.2,1)</f>
        <v>0</v>
      </c>
      <c r="EM106" s="227"/>
      <c r="EN106" s="228"/>
      <c r="EO106" s="222"/>
      <c r="EP106" s="226"/>
      <c r="EQ106" s="187">
        <f t="shared" si="65"/>
        <v>0</v>
      </c>
      <c r="ER106" s="15">
        <f>+(IF(OR($B106=0,$C106=0,$D106=0,$DC$2&gt;$ES$1),0,IF(OR(EM106=0,EO106=0,EP106=0),0,MIN((VLOOKUP($D106,$A$234:$C$241,3,0))*(IF($D106=6,EP106,EO106))*((MIN((VLOOKUP($D106,$A$234:$E$241,5,0)),(IF($D106=6,EO106,EP106))))),MIN((VLOOKUP($D106,$A$234:$C$241,3,0)),(EM106+EN106))*(IF($D106=6,EP106,((MIN((VLOOKUP($D106,$A$234:$E$241,5,0)),EP106)))))))))/IF(AND($D106=2,'ראשי-פרטים כלליים וריכוז הוצאות'!$D$66&lt;&gt;4),1.2,1)</f>
        <v>0</v>
      </c>
      <c r="ES106" s="62">
        <f t="shared" si="66"/>
        <v>0</v>
      </c>
      <c r="ET106" s="183">
        <f t="shared" si="67"/>
        <v>9.9999999999999995E-7</v>
      </c>
      <c r="EU106" s="184">
        <f t="shared" si="68"/>
        <v>0</v>
      </c>
      <c r="EV106" s="62">
        <f t="shared" si="69"/>
        <v>0</v>
      </c>
      <c r="EW106" s="62">
        <v>0</v>
      </c>
      <c r="EX106" s="15">
        <f t="shared" si="70"/>
        <v>0</v>
      </c>
      <c r="EY106" s="219"/>
      <c r="EZ106" s="62">
        <f>MIN(EX106+EY106*ET106*ES106/$FA$1/IF(AND($D106=2,'ראשי-פרטים כלליים וריכוז הוצאות'!$D$66&lt;&gt;4),1.2,1),IF($D106&gt;0,VLOOKUP($D106,$A$234:$C$241,3,0)*12*EU106,0))</f>
        <v>0</v>
      </c>
      <c r="FA106" s="229"/>
      <c r="FB106" s="293">
        <f t="shared" si="71"/>
        <v>0</v>
      </c>
      <c r="FC106" s="298"/>
      <c r="FD106" s="133"/>
      <c r="FE106" s="133"/>
      <c r="FF106" s="299"/>
      <c r="FG106" s="299"/>
      <c r="FH106" s="133"/>
      <c r="FI106" s="274">
        <f t="shared" si="75"/>
        <v>0</v>
      </c>
      <c r="FJ106" s="274">
        <f t="shared" si="76"/>
        <v>0</v>
      </c>
      <c r="FK106" s="297" t="str">
        <f t="shared" si="74"/>
        <v/>
      </c>
    </row>
    <row r="107" spans="1:167" s="6" customFormat="1" ht="24" hidden="1" customHeight="1" x14ac:dyDescent="0.2">
      <c r="A107" s="112">
        <v>104</v>
      </c>
      <c r="B107" s="229"/>
      <c r="C107" s="229"/>
      <c r="D107" s="230"/>
      <c r="E107" s="220"/>
      <c r="F107" s="221"/>
      <c r="G107" s="222"/>
      <c r="H107" s="223"/>
      <c r="I107" s="187">
        <f t="shared" si="42"/>
        <v>0</v>
      </c>
      <c r="J107" s="15">
        <f>(IF(OR($B107=0,$C107=0,$D107=0,$E$2&gt;$ES$1),0,IF(OR($E107=0,$G107=0,$H107=0),0,MIN((VLOOKUP($D107,$A$234:$C$241,3,0))*(IF($D107=6,$H107,$G107))*((MIN((VLOOKUP($D107,$A$234:$E$241,5,0)),(IF($D107=6,$G107,$H107))))),MIN((VLOOKUP($D107,$A$234:$C$241,3,0)),($E107+$F107))*(IF($D107=6,$H107,((MIN((VLOOKUP($D107,$A$234:$E$241,5,0)),$H107)))))))))/IF(AND($D107=2,'ראשי-פרטים כלליים וריכוז הוצאות'!$D$66&lt;&gt;4),1.2,1)</f>
        <v>0</v>
      </c>
      <c r="K107" s="224"/>
      <c r="L107" s="225"/>
      <c r="M107" s="222"/>
      <c r="N107" s="226"/>
      <c r="O107" s="187">
        <f t="shared" si="43"/>
        <v>0</v>
      </c>
      <c r="P107" s="15">
        <f>+(IF(OR($B107=0,$C107=0,$D107=0,$K$2&gt;$ES$1),0,IF(OR($K107=0,$M107=0,$N107=0),0,MIN((VLOOKUP($D107,$A$234:$C$241,3,0))*(IF($D107=6,$N107,$M107))*((MIN((VLOOKUP($D107,$A$234:$E$241,5,0)),(IF($D107=6,$M107,$N107))))),MIN((VLOOKUP($D107,$A$234:$C$241,3,0)),($K107+$L107))*(IF($D107=6,$N107,((MIN((VLOOKUP($D107,$A$234:$E$241,5,0)),$N107)))))))))/IF(AND($D107=2,'ראשי-פרטים כלליים וריכוז הוצאות'!$D$66&lt;&gt;4),1.2,1)</f>
        <v>0</v>
      </c>
      <c r="Q107" s="227"/>
      <c r="R107" s="228"/>
      <c r="S107" s="222"/>
      <c r="T107" s="226"/>
      <c r="U107" s="187">
        <f t="shared" si="44"/>
        <v>0</v>
      </c>
      <c r="V107" s="15">
        <f>+(IF(OR($B107=0,$C107=0,$D107=0,$Q$2&gt;$ES$1),0,IF(OR(Q107=0,S107=0,T107=0),0,MIN((VLOOKUP($D107,$A$234:$C$241,3,0))*(IF($D107=6,T107,S107))*((MIN((VLOOKUP($D107,$A$234:$E$241,5,0)),(IF($D107=6,S107,T107))))),MIN((VLOOKUP($D107,$A$234:$C$241,3,0)),(Q107+R107))*(IF($D107=6,T107,((MIN((VLOOKUP($D107,$A$234:$E$241,5,0)),T107)))))))))/IF(AND($D107=2,'ראשי-פרטים כלליים וריכוז הוצאות'!$D$66&lt;&gt;4),1.2,1)</f>
        <v>0</v>
      </c>
      <c r="W107" s="220"/>
      <c r="X107" s="221"/>
      <c r="Y107" s="222"/>
      <c r="Z107" s="226"/>
      <c r="AA107" s="187">
        <f t="shared" si="45"/>
        <v>0</v>
      </c>
      <c r="AB107" s="15">
        <f>+(IF(OR($B107=0,$C107=0,$D107=0,$W$2&gt;$ES$1),0,IF(OR(W107=0,Y107=0,Z107=0),0,MIN((VLOOKUP($D107,$A$234:$C$241,3,0))*(IF($D107=6,Z107,Y107))*((MIN((VLOOKUP($D107,$A$234:$E$241,5,0)),(IF($D107=6,Y107,Z107))))),MIN((VLOOKUP($D107,$A$234:$C$241,3,0)),(W107+X107))*(IF($D107=6,Z107,((MIN((VLOOKUP($D107,$A$234:$E$241,5,0)),Z107)))))))))/IF(AND($D107=2,'ראשי-פרטים כלליים וריכוז הוצאות'!$D$66&lt;&gt;4),1.2,1)</f>
        <v>0</v>
      </c>
      <c r="AC107" s="224"/>
      <c r="AD107" s="225"/>
      <c r="AE107" s="222"/>
      <c r="AF107" s="226"/>
      <c r="AG107" s="187">
        <f t="shared" si="46"/>
        <v>0</v>
      </c>
      <c r="AH107" s="15">
        <f>+(IF(OR($B107=0,$C107=0,$D107=0,$AC$2&gt;$ES$1),0,IF(OR(AC107=0,AE107=0,AF107=0),0,MIN((VLOOKUP($D107,$A$234:$C$241,3,0))*(IF($D107=6,AF107,AE107))*((MIN((VLOOKUP($D107,$A$234:$E$241,5,0)),(IF($D107=6,AE107,AF107))))),MIN((VLOOKUP($D107,$A$234:$C$241,3,0)),(AC107+AD107))*(IF($D107=6,AF107,((MIN((VLOOKUP($D107,$A$234:$E$241,5,0)),AF107)))))))))/IF(AND($D107=2,'ראשי-פרטים כלליים וריכוז הוצאות'!$D$66&lt;&gt;4),1.2,1)</f>
        <v>0</v>
      </c>
      <c r="AI107" s="227"/>
      <c r="AJ107" s="228"/>
      <c r="AK107" s="222"/>
      <c r="AL107" s="226"/>
      <c r="AM107" s="187">
        <f t="shared" si="47"/>
        <v>0</v>
      </c>
      <c r="AN107" s="15">
        <f>+(IF(OR($B107=0,$C107=0,$D107=0,$AI$2&gt;$ES$1),0,IF(OR(AI107=0,AK107=0,AL107=0),0,MIN((VLOOKUP($D107,$A$234:$C$241,3,0))*(IF($D107=6,AL107,AK107))*((MIN((VLOOKUP($D107,$A$234:$E$241,5,0)),(IF($D107=6,AK107,AL107))))),MIN((VLOOKUP($D107,$A$234:$C$241,3,0)),(AI107+AJ107))*(IF($D107=6,AL107,((MIN((VLOOKUP($D107,$A$234:$E$241,5,0)),AL107)))))))))/IF(AND($D107=2,'ראשי-פרטים כלליים וריכוז הוצאות'!$D$66&lt;&gt;4),1.2,1)</f>
        <v>0</v>
      </c>
      <c r="AO107" s="220"/>
      <c r="AP107" s="221"/>
      <c r="AQ107" s="222"/>
      <c r="AR107" s="226"/>
      <c r="AS107" s="187">
        <f t="shared" si="48"/>
        <v>0</v>
      </c>
      <c r="AT107" s="15">
        <f>+(IF(OR($B107=0,$C107=0,$D107=0,$AO$2&gt;$ES$1),0,IF(OR(AO107=0,AQ107=0,AR107=0),0,MIN((VLOOKUP($D107,$A$234:$C$241,3,0))*(IF($D107=6,AR107,AQ107))*((MIN((VLOOKUP($D107,$A$234:$E$241,5,0)),(IF($D107=6,AQ107,AR107))))),MIN((VLOOKUP($D107,$A$234:$C$241,3,0)),(AO107+AP107))*(IF($D107=6,AR107,((MIN((VLOOKUP($D107,$A$234:$E$241,5,0)),AR107)))))))))/IF(AND($D107=2,'ראשי-פרטים כלליים וריכוז הוצאות'!$D$66&lt;&gt;4),1.2,1)</f>
        <v>0</v>
      </c>
      <c r="AU107" s="224"/>
      <c r="AV107" s="225"/>
      <c r="AW107" s="222"/>
      <c r="AX107" s="226"/>
      <c r="AY107" s="187">
        <f t="shared" si="49"/>
        <v>0</v>
      </c>
      <c r="AZ107" s="15">
        <f>+(IF(OR($B107=0,$C107=0,$D107=0,$AU$2&gt;$ES$1),0,IF(OR(AU107=0,AW107=0,AX107=0),0,MIN((VLOOKUP($D107,$A$234:$C$241,3,0))*(IF($D107=6,AX107,AW107))*((MIN((VLOOKUP($D107,$A$234:$E$241,5,0)),(IF($D107=6,AW107,AX107))))),MIN((VLOOKUP($D107,$A$234:$C$241,3,0)),(AU107+AV107))*(IF($D107=6,AX107,((MIN((VLOOKUP($D107,$A$234:$E$241,5,0)),AX107)))))))))/IF(AND($D107=2,'ראשי-פרטים כלליים וריכוז הוצאות'!$D$66&lt;&gt;4),1.2,1)</f>
        <v>0</v>
      </c>
      <c r="BA107" s="227"/>
      <c r="BB107" s="228"/>
      <c r="BC107" s="222"/>
      <c r="BD107" s="226"/>
      <c r="BE107" s="187">
        <f t="shared" si="50"/>
        <v>0</v>
      </c>
      <c r="BF107" s="15">
        <f>+(IF(OR($B107=0,$C107=0,$D107=0,$BA$2&gt;$ES$1),0,IF(OR(BA107=0,BC107=0,BD107=0),0,MIN((VLOOKUP($D107,$A$234:$C$241,3,0))*(IF($D107=6,BD107,BC107))*((MIN((VLOOKUP($D107,$A$234:$E$241,5,0)),(IF($D107=6,BC107,BD107))))),MIN((VLOOKUP($D107,$A$234:$C$241,3,0)),(BA107+BB107))*(IF($D107=6,BD107,((MIN((VLOOKUP($D107,$A$234:$E$241,5,0)),BD107)))))))))/IF(AND($D107=2,'ראשי-פרטים כלליים וריכוז הוצאות'!$D$66&lt;&gt;4),1.2,1)</f>
        <v>0</v>
      </c>
      <c r="BG107" s="227"/>
      <c r="BH107" s="228"/>
      <c r="BI107" s="222"/>
      <c r="BJ107" s="226"/>
      <c r="BK107" s="187">
        <f t="shared" si="51"/>
        <v>0</v>
      </c>
      <c r="BL107" s="15">
        <f>+(IF(OR($B107=0,$C107=0,$D107=0,$BG$2&gt;$ES$1),0,IF(OR(BG107=0,BI107=0,BJ107=0),0,MIN((VLOOKUP($D107,$A$234:$C$241,3,0))*(IF($D107=6,BJ107,BI107))*((MIN((VLOOKUP($D107,$A$234:$E$241,5,0)),(IF($D107=6,BI107,BJ107))))),MIN((VLOOKUP($D107,$A$234:$C$241,3,0)),(BG107+BH107))*(IF($D107=6,BJ107,((MIN((VLOOKUP($D107,$A$234:$E$241,5,0)),BJ107)))))))))/IF(AND($D107=2,'ראשי-פרטים כלליים וריכוז הוצאות'!$D$66&lt;&gt;4),1.2,1)</f>
        <v>0</v>
      </c>
      <c r="BM107" s="227"/>
      <c r="BN107" s="228"/>
      <c r="BO107" s="222"/>
      <c r="BP107" s="226"/>
      <c r="BQ107" s="187">
        <f t="shared" si="52"/>
        <v>0</v>
      </c>
      <c r="BR107" s="15">
        <f>+(IF(OR($B107=0,$C107=0,$D107=0,$BM$2&gt;$ES$1),0,IF(OR(BM107=0,BO107=0,BP107=0),0,MIN((VLOOKUP($D107,$A$234:$C$241,3,0))*(IF($D107=6,BP107,BO107))*((MIN((VLOOKUP($D107,$A$234:$E$241,5,0)),(IF($D107=6,BO107,BP107))))),MIN((VLOOKUP($D107,$A$234:$C$241,3,0)),(BM107+BN107))*(IF($D107=6,BP107,((MIN((VLOOKUP($D107,$A$234:$E$241,5,0)),BP107)))))))))/IF(AND($D107=2,'ראשי-פרטים כלליים וריכוז הוצאות'!$D$66&lt;&gt;4),1.2,1)</f>
        <v>0</v>
      </c>
      <c r="BS107" s="227"/>
      <c r="BT107" s="228"/>
      <c r="BU107" s="222"/>
      <c r="BV107" s="226"/>
      <c r="BW107" s="187">
        <f t="shared" si="53"/>
        <v>0</v>
      </c>
      <c r="BX107" s="15">
        <f>+(IF(OR($B107=0,$C107=0,$D107=0,$BS$2&gt;$ES$1),0,IF(OR(BS107=0,BU107=0,BV107=0),0,MIN((VLOOKUP($D107,$A$234:$C$241,3,0))*(IF($D107=6,BV107,BU107))*((MIN((VLOOKUP($D107,$A$234:$E$241,5,0)),(IF($D107=6,BU107,BV107))))),MIN((VLOOKUP($D107,$A$234:$C$241,3,0)),(BS107+BT107))*(IF($D107=6,BV107,((MIN((VLOOKUP($D107,$A$234:$E$241,5,0)),BV107)))))))))/IF(AND($D107=2,'ראשי-פרטים כלליים וריכוז הוצאות'!$D$66&lt;&gt;4),1.2,1)</f>
        <v>0</v>
      </c>
      <c r="BY107" s="227"/>
      <c r="BZ107" s="228"/>
      <c r="CA107" s="222"/>
      <c r="CB107" s="226"/>
      <c r="CC107" s="187">
        <f t="shared" si="54"/>
        <v>0</v>
      </c>
      <c r="CD107" s="15">
        <f>+(IF(OR($B107=0,$C107=0,$D107=0,$BY$2&gt;$ES$1),0,IF(OR(BY107=0,CA107=0,CB107=0),0,MIN((VLOOKUP($D107,$A$234:$C$241,3,0))*(IF($D107=6,CB107,CA107))*((MIN((VLOOKUP($D107,$A$234:$E$241,5,0)),(IF($D107=6,CA107,CB107))))),MIN((VLOOKUP($D107,$A$234:$C$241,3,0)),(BY107+BZ107))*(IF($D107=6,CB107,((MIN((VLOOKUP($D107,$A$234:$E$241,5,0)),CB107)))))))))/IF(AND($D107=2,'ראשי-פרטים כלליים וריכוז הוצאות'!$D$66&lt;&gt;4),1.2,1)</f>
        <v>0</v>
      </c>
      <c r="CE107" s="227"/>
      <c r="CF107" s="228"/>
      <c r="CG107" s="222"/>
      <c r="CH107" s="226"/>
      <c r="CI107" s="187">
        <f t="shared" si="55"/>
        <v>0</v>
      </c>
      <c r="CJ107" s="15">
        <f>+(IF(OR($B107=0,$C107=0,$D107=0,$CE$2&gt;$ES$1),0,IF(OR(CE107=0,CG107=0,CH107=0),0,MIN((VLOOKUP($D107,$A$234:$C$241,3,0))*(IF($D107=6,CH107,CG107))*((MIN((VLOOKUP($D107,$A$234:$E$241,5,0)),(IF($D107=6,CG107,CH107))))),MIN((VLOOKUP($D107,$A$234:$C$241,3,0)),(CE107+CF107))*(IF($D107=6,CH107,((MIN((VLOOKUP($D107,$A$234:$E$241,5,0)),CH107)))))))))/IF(AND($D107=2,'ראשי-פרטים כלליים וריכוז הוצאות'!$D$66&lt;&gt;4),1.2,1)</f>
        <v>0</v>
      </c>
      <c r="CK107" s="227"/>
      <c r="CL107" s="228"/>
      <c r="CM107" s="222"/>
      <c r="CN107" s="226"/>
      <c r="CO107" s="187">
        <f t="shared" si="56"/>
        <v>0</v>
      </c>
      <c r="CP107" s="15">
        <f>+(IF(OR($B107=0,$C107=0,$D107=0,$CK$2&gt;$ES$1),0,IF(OR(CK107=0,CM107=0,CN107=0),0,MIN((VLOOKUP($D107,$A$234:$C$241,3,0))*(IF($D107=6,CN107,CM107))*((MIN((VLOOKUP($D107,$A$234:$E$241,5,0)),(IF($D107=6,CM107,CN107))))),MIN((VLOOKUP($D107,$A$234:$C$241,3,0)),(CK107+CL107))*(IF($D107=6,CN107,((MIN((VLOOKUP($D107,$A$234:$E$241,5,0)),CN107)))))))))/IF(AND($D107=2,'ראשי-פרטים כלליים וריכוז הוצאות'!$D$66&lt;&gt;4),1.2,1)</f>
        <v>0</v>
      </c>
      <c r="CQ107" s="227"/>
      <c r="CR107" s="228"/>
      <c r="CS107" s="222"/>
      <c r="CT107" s="226"/>
      <c r="CU107" s="187">
        <f t="shared" si="57"/>
        <v>0</v>
      </c>
      <c r="CV107" s="15">
        <f>+(IF(OR($B107=0,$C107=0,$D107=0,$CQ$2&gt;$ES$1),0,IF(OR(CQ107=0,CS107=0,CT107=0),0,MIN((VLOOKUP($D107,$A$234:$C$241,3,0))*(IF($D107=6,CT107,CS107))*((MIN((VLOOKUP($D107,$A$234:$E$241,5,0)),(IF($D107=6,CS107,CT107))))),MIN((VLOOKUP($D107,$A$234:$C$241,3,0)),(CQ107+CR107))*(IF($D107=6,CT107,((MIN((VLOOKUP($D107,$A$234:$E$241,5,0)),CT107)))))))))/IF(AND($D107=2,'ראשי-פרטים כלליים וריכוז הוצאות'!$D$66&lt;&gt;4),1.2,1)</f>
        <v>0</v>
      </c>
      <c r="CW107" s="227"/>
      <c r="CX107" s="228"/>
      <c r="CY107" s="222"/>
      <c r="CZ107" s="226"/>
      <c r="DA107" s="187">
        <f t="shared" si="58"/>
        <v>0</v>
      </c>
      <c r="DB107" s="15">
        <f>+(IF(OR($B107=0,$C107=0,$D107=0,$CW$2&gt;$ES$1),0,IF(OR(CW107=0,CY107=0,CZ107=0),0,MIN((VLOOKUP($D107,$A$234:$C$241,3,0))*(IF($D107=6,CZ107,CY107))*((MIN((VLOOKUP($D107,$A$234:$E$241,5,0)),(IF($D107=6,CY107,CZ107))))),MIN((VLOOKUP($D107,$A$234:$C$241,3,0)),(CW107+CX107))*(IF($D107=6,CZ107,((MIN((VLOOKUP($D107,$A$234:$E$241,5,0)),CZ107)))))))))/IF(AND($D107=2,'ראשי-פרטים כלליים וריכוז הוצאות'!$D$66&lt;&gt;4),1.2,1)</f>
        <v>0</v>
      </c>
      <c r="DC107" s="227"/>
      <c r="DD107" s="228"/>
      <c r="DE107" s="222"/>
      <c r="DF107" s="226"/>
      <c r="DG107" s="187">
        <f t="shared" si="59"/>
        <v>0</v>
      </c>
      <c r="DH107" s="15">
        <f>+(IF(OR($B107=0,$C107=0,$D107=0,$DC$2&gt;$ES$1),0,IF(OR(DC107=0,DE107=0,DF107=0),0,MIN((VLOOKUP($D107,$A$234:$C$241,3,0))*(IF($D107=6,DF107,DE107))*((MIN((VLOOKUP($D107,$A$234:$E$241,5,0)),(IF($D107=6,DE107,DF107))))),MIN((VLOOKUP($D107,$A$234:$C$241,3,0)),(DC107+DD107))*(IF($D107=6,DF107,((MIN((VLOOKUP($D107,$A$234:$E$241,5,0)),DF107)))))))))/IF(AND($D107=2,'ראשי-פרטים כלליים וריכוז הוצאות'!$D$66&lt;&gt;4),1.2,1)</f>
        <v>0</v>
      </c>
      <c r="DI107" s="227"/>
      <c r="DJ107" s="228"/>
      <c r="DK107" s="222"/>
      <c r="DL107" s="226"/>
      <c r="DM107" s="187">
        <f t="shared" si="60"/>
        <v>0</v>
      </c>
      <c r="DN107" s="15">
        <f>+(IF(OR($B107=0,$C107=0,$D107=0,$DC$2&gt;$ES$1),0,IF(OR(DI107=0,DK107=0,DL107=0),0,MIN((VLOOKUP($D107,$A$234:$C$241,3,0))*(IF($D107=6,DL107,DK107))*((MIN((VLOOKUP($D107,$A$234:$E$241,5,0)),(IF($D107=6,DK107,DL107))))),MIN((VLOOKUP($D107,$A$234:$C$241,3,0)),(DI107+DJ107))*(IF($D107=6,DL107,((MIN((VLOOKUP($D107,$A$234:$E$241,5,0)),DL107)))))))))/IF(AND($D107=2,'ראשי-פרטים כלליים וריכוז הוצאות'!$D$66&lt;&gt;4),1.2,1)</f>
        <v>0</v>
      </c>
      <c r="DO107" s="227"/>
      <c r="DP107" s="228"/>
      <c r="DQ107" s="222"/>
      <c r="DR107" s="226"/>
      <c r="DS107" s="187">
        <f t="shared" si="61"/>
        <v>0</v>
      </c>
      <c r="DT107" s="15">
        <f>+(IF(OR($B107=0,$C107=0,$D107=0,$DC$2&gt;$ES$1),0,IF(OR(DO107=0,DQ107=0,DR107=0),0,MIN((VLOOKUP($D107,$A$234:$C$241,3,0))*(IF($D107=6,DR107,DQ107))*((MIN((VLOOKUP($D107,$A$234:$E$241,5,0)),(IF($D107=6,DQ107,DR107))))),MIN((VLOOKUP($D107,$A$234:$C$241,3,0)),(DO107+DP107))*(IF($D107=6,DR107,((MIN((VLOOKUP($D107,$A$234:$E$241,5,0)),DR107)))))))))/IF(AND($D107=2,'ראשי-פרטים כלליים וריכוז הוצאות'!$D$66&lt;&gt;4),1.2,1)</f>
        <v>0</v>
      </c>
      <c r="DU107" s="227"/>
      <c r="DV107" s="228"/>
      <c r="DW107" s="222"/>
      <c r="DX107" s="226"/>
      <c r="DY107" s="187">
        <f t="shared" si="62"/>
        <v>0</v>
      </c>
      <c r="DZ107" s="15">
        <f>+(IF(OR($B107=0,$C107=0,$D107=0,$DC$2&gt;$ES$1),0,IF(OR(DU107=0,DW107=0,DX107=0),0,MIN((VLOOKUP($D107,$A$234:$C$241,3,0))*(IF($D107=6,DX107,DW107))*((MIN((VLOOKUP($D107,$A$234:$E$241,5,0)),(IF($D107=6,DW107,DX107))))),MIN((VLOOKUP($D107,$A$234:$C$241,3,0)),(DU107+DV107))*(IF($D107=6,DX107,((MIN((VLOOKUP($D107,$A$234:$E$241,5,0)),DX107)))))))))/IF(AND($D107=2,'ראשי-פרטים כלליים וריכוז הוצאות'!$D$66&lt;&gt;4),1.2,1)</f>
        <v>0</v>
      </c>
      <c r="EA107" s="227"/>
      <c r="EB107" s="228"/>
      <c r="EC107" s="222"/>
      <c r="ED107" s="226"/>
      <c r="EE107" s="187">
        <f t="shared" si="63"/>
        <v>0</v>
      </c>
      <c r="EF107" s="15">
        <f>+(IF(OR($B107=0,$C107=0,$D107=0,$DC$2&gt;$ES$1),0,IF(OR(EA107=0,EC107=0,ED107=0),0,MIN((VLOOKUP($D107,$A$234:$C$241,3,0))*(IF($D107=6,ED107,EC107))*((MIN((VLOOKUP($D107,$A$234:$E$241,5,0)),(IF($D107=6,EC107,ED107))))),MIN((VLOOKUP($D107,$A$234:$C$241,3,0)),(EA107+EB107))*(IF($D107=6,ED107,((MIN((VLOOKUP($D107,$A$234:$E$241,5,0)),ED107)))))))))/IF(AND($D107=2,'ראשי-פרטים כלליים וריכוז הוצאות'!$D$66&lt;&gt;4),1.2,1)</f>
        <v>0</v>
      </c>
      <c r="EG107" s="227"/>
      <c r="EH107" s="228"/>
      <c r="EI107" s="222"/>
      <c r="EJ107" s="226"/>
      <c r="EK107" s="187">
        <f t="shared" si="64"/>
        <v>0</v>
      </c>
      <c r="EL107" s="15">
        <f>+(IF(OR($B107=0,$C107=0,$D107=0,$DC$2&gt;$ES$1),0,IF(OR(EG107=0,EI107=0,EJ107=0),0,MIN((VLOOKUP($D107,$A$234:$C$241,3,0))*(IF($D107=6,EJ107,EI107))*((MIN((VLOOKUP($D107,$A$234:$E$241,5,0)),(IF($D107=6,EI107,EJ107))))),MIN((VLOOKUP($D107,$A$234:$C$241,3,0)),(EG107+EH107))*(IF($D107=6,EJ107,((MIN((VLOOKUP($D107,$A$234:$E$241,5,0)),EJ107)))))))))/IF(AND($D107=2,'ראשי-פרטים כלליים וריכוז הוצאות'!$D$66&lt;&gt;4),1.2,1)</f>
        <v>0</v>
      </c>
      <c r="EM107" s="227"/>
      <c r="EN107" s="228"/>
      <c r="EO107" s="222"/>
      <c r="EP107" s="226"/>
      <c r="EQ107" s="187">
        <f t="shared" si="65"/>
        <v>0</v>
      </c>
      <c r="ER107" s="15">
        <f>+(IF(OR($B107=0,$C107=0,$D107=0,$DC$2&gt;$ES$1),0,IF(OR(EM107=0,EO107=0,EP107=0),0,MIN((VLOOKUP($D107,$A$234:$C$241,3,0))*(IF($D107=6,EP107,EO107))*((MIN((VLOOKUP($D107,$A$234:$E$241,5,0)),(IF($D107=6,EO107,EP107))))),MIN((VLOOKUP($D107,$A$234:$C$241,3,0)),(EM107+EN107))*(IF($D107=6,EP107,((MIN((VLOOKUP($D107,$A$234:$E$241,5,0)),EP107)))))))))/IF(AND($D107=2,'ראשי-פרטים כלליים וריכוז הוצאות'!$D$66&lt;&gt;4),1.2,1)</f>
        <v>0</v>
      </c>
      <c r="ES107" s="62">
        <f t="shared" si="66"/>
        <v>0</v>
      </c>
      <c r="ET107" s="183">
        <f t="shared" si="67"/>
        <v>9.9999999999999995E-7</v>
      </c>
      <c r="EU107" s="184">
        <f t="shared" si="68"/>
        <v>0</v>
      </c>
      <c r="EV107" s="62">
        <f t="shared" si="69"/>
        <v>0</v>
      </c>
      <c r="EW107" s="62">
        <v>0</v>
      </c>
      <c r="EX107" s="15">
        <f t="shared" si="70"/>
        <v>0</v>
      </c>
      <c r="EY107" s="219"/>
      <c r="EZ107" s="62">
        <f>MIN(EX107+EY107*ET107*ES107/$FA$1/IF(AND($D107=2,'ראשי-פרטים כלליים וריכוז הוצאות'!$D$66&lt;&gt;4),1.2,1),IF($D107&gt;0,VLOOKUP($D107,$A$234:$C$241,3,0)*12*EU107,0))</f>
        <v>0</v>
      </c>
      <c r="FA107" s="229"/>
      <c r="FB107" s="293">
        <f t="shared" si="71"/>
        <v>0</v>
      </c>
      <c r="FC107" s="298"/>
      <c r="FD107" s="133"/>
      <c r="FE107" s="133"/>
      <c r="FF107" s="299"/>
      <c r="FG107" s="299"/>
      <c r="FH107" s="133"/>
      <c r="FI107" s="274">
        <f t="shared" si="75"/>
        <v>0</v>
      </c>
      <c r="FJ107" s="274">
        <f t="shared" si="76"/>
        <v>0</v>
      </c>
      <c r="FK107" s="297" t="str">
        <f t="shared" si="74"/>
        <v/>
      </c>
    </row>
    <row r="108" spans="1:167" s="6" customFormat="1" ht="24" hidden="1" customHeight="1" x14ac:dyDescent="0.2">
      <c r="A108" s="112">
        <v>105</v>
      </c>
      <c r="B108" s="229"/>
      <c r="C108" s="229"/>
      <c r="D108" s="230"/>
      <c r="E108" s="220"/>
      <c r="F108" s="221"/>
      <c r="G108" s="222"/>
      <c r="H108" s="223"/>
      <c r="I108" s="187">
        <f t="shared" si="42"/>
        <v>0</v>
      </c>
      <c r="J108" s="15">
        <f>(IF(OR($B108=0,$C108=0,$D108=0,$E$2&gt;$ES$1),0,IF(OR($E108=0,$G108=0,$H108=0),0,MIN((VLOOKUP($D108,$A$234:$C$241,3,0))*(IF($D108=6,$H108,$G108))*((MIN((VLOOKUP($D108,$A$234:$E$241,5,0)),(IF($D108=6,$G108,$H108))))),MIN((VLOOKUP($D108,$A$234:$C$241,3,0)),($E108+$F108))*(IF($D108=6,$H108,((MIN((VLOOKUP($D108,$A$234:$E$241,5,0)),$H108)))))))))/IF(AND($D108=2,'ראשי-פרטים כלליים וריכוז הוצאות'!$D$66&lt;&gt;4),1.2,1)</f>
        <v>0</v>
      </c>
      <c r="K108" s="224"/>
      <c r="L108" s="225"/>
      <c r="M108" s="222"/>
      <c r="N108" s="226"/>
      <c r="O108" s="187">
        <f t="shared" si="43"/>
        <v>0</v>
      </c>
      <c r="P108" s="15">
        <f>+(IF(OR($B108=0,$C108=0,$D108=0,$K$2&gt;$ES$1),0,IF(OR($K108=0,$M108=0,$N108=0),0,MIN((VLOOKUP($D108,$A$234:$C$241,3,0))*(IF($D108=6,$N108,$M108))*((MIN((VLOOKUP($D108,$A$234:$E$241,5,0)),(IF($D108=6,$M108,$N108))))),MIN((VLOOKUP($D108,$A$234:$C$241,3,0)),($K108+$L108))*(IF($D108=6,$N108,((MIN((VLOOKUP($D108,$A$234:$E$241,5,0)),$N108)))))))))/IF(AND($D108=2,'ראשי-פרטים כלליים וריכוז הוצאות'!$D$66&lt;&gt;4),1.2,1)</f>
        <v>0</v>
      </c>
      <c r="Q108" s="227"/>
      <c r="R108" s="228"/>
      <c r="S108" s="222"/>
      <c r="T108" s="226"/>
      <c r="U108" s="187">
        <f t="shared" si="44"/>
        <v>0</v>
      </c>
      <c r="V108" s="15">
        <f>+(IF(OR($B108=0,$C108=0,$D108=0,$Q$2&gt;$ES$1),0,IF(OR(Q108=0,S108=0,T108=0),0,MIN((VLOOKUP($D108,$A$234:$C$241,3,0))*(IF($D108=6,T108,S108))*((MIN((VLOOKUP($D108,$A$234:$E$241,5,0)),(IF($D108=6,S108,T108))))),MIN((VLOOKUP($D108,$A$234:$C$241,3,0)),(Q108+R108))*(IF($D108=6,T108,((MIN((VLOOKUP($D108,$A$234:$E$241,5,0)),T108)))))))))/IF(AND($D108=2,'ראשי-פרטים כלליים וריכוז הוצאות'!$D$66&lt;&gt;4),1.2,1)</f>
        <v>0</v>
      </c>
      <c r="W108" s="220"/>
      <c r="X108" s="221"/>
      <c r="Y108" s="222"/>
      <c r="Z108" s="226"/>
      <c r="AA108" s="187">
        <f t="shared" si="45"/>
        <v>0</v>
      </c>
      <c r="AB108" s="15">
        <f>+(IF(OR($B108=0,$C108=0,$D108=0,$W$2&gt;$ES$1),0,IF(OR(W108=0,Y108=0,Z108=0),0,MIN((VLOOKUP($D108,$A$234:$C$241,3,0))*(IF($D108=6,Z108,Y108))*((MIN((VLOOKUP($D108,$A$234:$E$241,5,0)),(IF($D108=6,Y108,Z108))))),MIN((VLOOKUP($D108,$A$234:$C$241,3,0)),(W108+X108))*(IF($D108=6,Z108,((MIN((VLOOKUP($D108,$A$234:$E$241,5,0)),Z108)))))))))/IF(AND($D108=2,'ראשי-פרטים כלליים וריכוז הוצאות'!$D$66&lt;&gt;4),1.2,1)</f>
        <v>0</v>
      </c>
      <c r="AC108" s="224"/>
      <c r="AD108" s="225"/>
      <c r="AE108" s="222"/>
      <c r="AF108" s="226"/>
      <c r="AG108" s="187">
        <f t="shared" si="46"/>
        <v>0</v>
      </c>
      <c r="AH108" s="15">
        <f>+(IF(OR($B108=0,$C108=0,$D108=0,$AC$2&gt;$ES$1),0,IF(OR(AC108=0,AE108=0,AF108=0),0,MIN((VLOOKUP($D108,$A$234:$C$241,3,0))*(IF($D108=6,AF108,AE108))*((MIN((VLOOKUP($D108,$A$234:$E$241,5,0)),(IF($D108=6,AE108,AF108))))),MIN((VLOOKUP($D108,$A$234:$C$241,3,0)),(AC108+AD108))*(IF($D108=6,AF108,((MIN((VLOOKUP($D108,$A$234:$E$241,5,0)),AF108)))))))))/IF(AND($D108=2,'ראשי-פרטים כלליים וריכוז הוצאות'!$D$66&lt;&gt;4),1.2,1)</f>
        <v>0</v>
      </c>
      <c r="AI108" s="227"/>
      <c r="AJ108" s="228"/>
      <c r="AK108" s="222"/>
      <c r="AL108" s="226"/>
      <c r="AM108" s="187">
        <f t="shared" si="47"/>
        <v>0</v>
      </c>
      <c r="AN108" s="15">
        <f>+(IF(OR($B108=0,$C108=0,$D108=0,$AI$2&gt;$ES$1),0,IF(OR(AI108=0,AK108=0,AL108=0),0,MIN((VLOOKUP($D108,$A$234:$C$241,3,0))*(IF($D108=6,AL108,AK108))*((MIN((VLOOKUP($D108,$A$234:$E$241,5,0)),(IF($D108=6,AK108,AL108))))),MIN((VLOOKUP($D108,$A$234:$C$241,3,0)),(AI108+AJ108))*(IF($D108=6,AL108,((MIN((VLOOKUP($D108,$A$234:$E$241,5,0)),AL108)))))))))/IF(AND($D108=2,'ראשי-פרטים כלליים וריכוז הוצאות'!$D$66&lt;&gt;4),1.2,1)</f>
        <v>0</v>
      </c>
      <c r="AO108" s="220"/>
      <c r="AP108" s="221"/>
      <c r="AQ108" s="222"/>
      <c r="AR108" s="226"/>
      <c r="AS108" s="187">
        <f t="shared" si="48"/>
        <v>0</v>
      </c>
      <c r="AT108" s="15">
        <f>+(IF(OR($B108=0,$C108=0,$D108=0,$AO$2&gt;$ES$1),0,IF(OR(AO108=0,AQ108=0,AR108=0),0,MIN((VLOOKUP($D108,$A$234:$C$241,3,0))*(IF($D108=6,AR108,AQ108))*((MIN((VLOOKUP($D108,$A$234:$E$241,5,0)),(IF($D108=6,AQ108,AR108))))),MIN((VLOOKUP($D108,$A$234:$C$241,3,0)),(AO108+AP108))*(IF($D108=6,AR108,((MIN((VLOOKUP($D108,$A$234:$E$241,5,0)),AR108)))))))))/IF(AND($D108=2,'ראשי-פרטים כלליים וריכוז הוצאות'!$D$66&lt;&gt;4),1.2,1)</f>
        <v>0</v>
      </c>
      <c r="AU108" s="224"/>
      <c r="AV108" s="225"/>
      <c r="AW108" s="222"/>
      <c r="AX108" s="226"/>
      <c r="AY108" s="187">
        <f t="shared" si="49"/>
        <v>0</v>
      </c>
      <c r="AZ108" s="15">
        <f>+(IF(OR($B108=0,$C108=0,$D108=0,$AU$2&gt;$ES$1),0,IF(OR(AU108=0,AW108=0,AX108=0),0,MIN((VLOOKUP($D108,$A$234:$C$241,3,0))*(IF($D108=6,AX108,AW108))*((MIN((VLOOKUP($D108,$A$234:$E$241,5,0)),(IF($D108=6,AW108,AX108))))),MIN((VLOOKUP($D108,$A$234:$C$241,3,0)),(AU108+AV108))*(IF($D108=6,AX108,((MIN((VLOOKUP($D108,$A$234:$E$241,5,0)),AX108)))))))))/IF(AND($D108=2,'ראשי-פרטים כלליים וריכוז הוצאות'!$D$66&lt;&gt;4),1.2,1)</f>
        <v>0</v>
      </c>
      <c r="BA108" s="227"/>
      <c r="BB108" s="228"/>
      <c r="BC108" s="222"/>
      <c r="BD108" s="226"/>
      <c r="BE108" s="187">
        <f t="shared" si="50"/>
        <v>0</v>
      </c>
      <c r="BF108" s="15">
        <f>+(IF(OR($B108=0,$C108=0,$D108=0,$BA$2&gt;$ES$1),0,IF(OR(BA108=0,BC108=0,BD108=0),0,MIN((VLOOKUP($D108,$A$234:$C$241,3,0))*(IF($D108=6,BD108,BC108))*((MIN((VLOOKUP($D108,$A$234:$E$241,5,0)),(IF($D108=6,BC108,BD108))))),MIN((VLOOKUP($D108,$A$234:$C$241,3,0)),(BA108+BB108))*(IF($D108=6,BD108,((MIN((VLOOKUP($D108,$A$234:$E$241,5,0)),BD108)))))))))/IF(AND($D108=2,'ראשי-פרטים כלליים וריכוז הוצאות'!$D$66&lt;&gt;4),1.2,1)</f>
        <v>0</v>
      </c>
      <c r="BG108" s="227"/>
      <c r="BH108" s="228"/>
      <c r="BI108" s="222"/>
      <c r="BJ108" s="226"/>
      <c r="BK108" s="187">
        <f t="shared" si="51"/>
        <v>0</v>
      </c>
      <c r="BL108" s="15">
        <f>+(IF(OR($B108=0,$C108=0,$D108=0,$BG$2&gt;$ES$1),0,IF(OR(BG108=0,BI108=0,BJ108=0),0,MIN((VLOOKUP($D108,$A$234:$C$241,3,0))*(IF($D108=6,BJ108,BI108))*((MIN((VLOOKUP($D108,$A$234:$E$241,5,0)),(IF($D108=6,BI108,BJ108))))),MIN((VLOOKUP($D108,$A$234:$C$241,3,0)),(BG108+BH108))*(IF($D108=6,BJ108,((MIN((VLOOKUP($D108,$A$234:$E$241,5,0)),BJ108)))))))))/IF(AND($D108=2,'ראשי-פרטים כלליים וריכוז הוצאות'!$D$66&lt;&gt;4),1.2,1)</f>
        <v>0</v>
      </c>
      <c r="BM108" s="227"/>
      <c r="BN108" s="228"/>
      <c r="BO108" s="222"/>
      <c r="BP108" s="226"/>
      <c r="BQ108" s="187">
        <f t="shared" si="52"/>
        <v>0</v>
      </c>
      <c r="BR108" s="15">
        <f>+(IF(OR($B108=0,$C108=0,$D108=0,$BM$2&gt;$ES$1),0,IF(OR(BM108=0,BO108=0,BP108=0),0,MIN((VLOOKUP($D108,$A$234:$C$241,3,0))*(IF($D108=6,BP108,BO108))*((MIN((VLOOKUP($D108,$A$234:$E$241,5,0)),(IF($D108=6,BO108,BP108))))),MIN((VLOOKUP($D108,$A$234:$C$241,3,0)),(BM108+BN108))*(IF($D108=6,BP108,((MIN((VLOOKUP($D108,$A$234:$E$241,5,0)),BP108)))))))))/IF(AND($D108=2,'ראשי-פרטים כלליים וריכוז הוצאות'!$D$66&lt;&gt;4),1.2,1)</f>
        <v>0</v>
      </c>
      <c r="BS108" s="227"/>
      <c r="BT108" s="228"/>
      <c r="BU108" s="222"/>
      <c r="BV108" s="226"/>
      <c r="BW108" s="187">
        <f t="shared" si="53"/>
        <v>0</v>
      </c>
      <c r="BX108" s="15">
        <f>+(IF(OR($B108=0,$C108=0,$D108=0,$BS$2&gt;$ES$1),0,IF(OR(BS108=0,BU108=0,BV108=0),0,MIN((VLOOKUP($D108,$A$234:$C$241,3,0))*(IF($D108=6,BV108,BU108))*((MIN((VLOOKUP($D108,$A$234:$E$241,5,0)),(IF($D108=6,BU108,BV108))))),MIN((VLOOKUP($D108,$A$234:$C$241,3,0)),(BS108+BT108))*(IF($D108=6,BV108,((MIN((VLOOKUP($D108,$A$234:$E$241,5,0)),BV108)))))))))/IF(AND($D108=2,'ראשי-פרטים כלליים וריכוז הוצאות'!$D$66&lt;&gt;4),1.2,1)</f>
        <v>0</v>
      </c>
      <c r="BY108" s="227"/>
      <c r="BZ108" s="228"/>
      <c r="CA108" s="222"/>
      <c r="CB108" s="226"/>
      <c r="CC108" s="187">
        <f t="shared" si="54"/>
        <v>0</v>
      </c>
      <c r="CD108" s="15">
        <f>+(IF(OR($B108=0,$C108=0,$D108=0,$BY$2&gt;$ES$1),0,IF(OR(BY108=0,CA108=0,CB108=0),0,MIN((VLOOKUP($D108,$A$234:$C$241,3,0))*(IF($D108=6,CB108,CA108))*((MIN((VLOOKUP($D108,$A$234:$E$241,5,0)),(IF($D108=6,CA108,CB108))))),MIN((VLOOKUP($D108,$A$234:$C$241,3,0)),(BY108+BZ108))*(IF($D108=6,CB108,((MIN((VLOOKUP($D108,$A$234:$E$241,5,0)),CB108)))))))))/IF(AND($D108=2,'ראשי-פרטים כלליים וריכוז הוצאות'!$D$66&lt;&gt;4),1.2,1)</f>
        <v>0</v>
      </c>
      <c r="CE108" s="227"/>
      <c r="CF108" s="228"/>
      <c r="CG108" s="222"/>
      <c r="CH108" s="226"/>
      <c r="CI108" s="187">
        <f t="shared" si="55"/>
        <v>0</v>
      </c>
      <c r="CJ108" s="15">
        <f>+(IF(OR($B108=0,$C108=0,$D108=0,$CE$2&gt;$ES$1),0,IF(OR(CE108=0,CG108=0,CH108=0),0,MIN((VLOOKUP($D108,$A$234:$C$241,3,0))*(IF($D108=6,CH108,CG108))*((MIN((VLOOKUP($D108,$A$234:$E$241,5,0)),(IF($D108=6,CG108,CH108))))),MIN((VLOOKUP($D108,$A$234:$C$241,3,0)),(CE108+CF108))*(IF($D108=6,CH108,((MIN((VLOOKUP($D108,$A$234:$E$241,5,0)),CH108)))))))))/IF(AND($D108=2,'ראשי-פרטים כלליים וריכוז הוצאות'!$D$66&lt;&gt;4),1.2,1)</f>
        <v>0</v>
      </c>
      <c r="CK108" s="227"/>
      <c r="CL108" s="228"/>
      <c r="CM108" s="222"/>
      <c r="CN108" s="226"/>
      <c r="CO108" s="187">
        <f t="shared" si="56"/>
        <v>0</v>
      </c>
      <c r="CP108" s="15">
        <f>+(IF(OR($B108=0,$C108=0,$D108=0,$CK$2&gt;$ES$1),0,IF(OR(CK108=0,CM108=0,CN108=0),0,MIN((VLOOKUP($D108,$A$234:$C$241,3,0))*(IF($D108=6,CN108,CM108))*((MIN((VLOOKUP($D108,$A$234:$E$241,5,0)),(IF($D108=6,CM108,CN108))))),MIN((VLOOKUP($D108,$A$234:$C$241,3,0)),(CK108+CL108))*(IF($D108=6,CN108,((MIN((VLOOKUP($D108,$A$234:$E$241,5,0)),CN108)))))))))/IF(AND($D108=2,'ראשי-פרטים כלליים וריכוז הוצאות'!$D$66&lt;&gt;4),1.2,1)</f>
        <v>0</v>
      </c>
      <c r="CQ108" s="227"/>
      <c r="CR108" s="228"/>
      <c r="CS108" s="222"/>
      <c r="CT108" s="226"/>
      <c r="CU108" s="187">
        <f t="shared" si="57"/>
        <v>0</v>
      </c>
      <c r="CV108" s="15">
        <f>+(IF(OR($B108=0,$C108=0,$D108=0,$CQ$2&gt;$ES$1),0,IF(OR(CQ108=0,CS108=0,CT108=0),0,MIN((VLOOKUP($D108,$A$234:$C$241,3,0))*(IF($D108=6,CT108,CS108))*((MIN((VLOOKUP($D108,$A$234:$E$241,5,0)),(IF($D108=6,CS108,CT108))))),MIN((VLOOKUP($D108,$A$234:$C$241,3,0)),(CQ108+CR108))*(IF($D108=6,CT108,((MIN((VLOOKUP($D108,$A$234:$E$241,5,0)),CT108)))))))))/IF(AND($D108=2,'ראשי-פרטים כלליים וריכוז הוצאות'!$D$66&lt;&gt;4),1.2,1)</f>
        <v>0</v>
      </c>
      <c r="CW108" s="227"/>
      <c r="CX108" s="228"/>
      <c r="CY108" s="222"/>
      <c r="CZ108" s="226"/>
      <c r="DA108" s="187">
        <f t="shared" si="58"/>
        <v>0</v>
      </c>
      <c r="DB108" s="15">
        <f>+(IF(OR($B108=0,$C108=0,$D108=0,$CW$2&gt;$ES$1),0,IF(OR(CW108=0,CY108=0,CZ108=0),0,MIN((VLOOKUP($D108,$A$234:$C$241,3,0))*(IF($D108=6,CZ108,CY108))*((MIN((VLOOKUP($D108,$A$234:$E$241,5,0)),(IF($D108=6,CY108,CZ108))))),MIN((VLOOKUP($D108,$A$234:$C$241,3,0)),(CW108+CX108))*(IF($D108=6,CZ108,((MIN((VLOOKUP($D108,$A$234:$E$241,5,0)),CZ108)))))))))/IF(AND($D108=2,'ראשי-פרטים כלליים וריכוז הוצאות'!$D$66&lt;&gt;4),1.2,1)</f>
        <v>0</v>
      </c>
      <c r="DC108" s="227"/>
      <c r="DD108" s="228"/>
      <c r="DE108" s="222"/>
      <c r="DF108" s="226"/>
      <c r="DG108" s="187">
        <f t="shared" si="59"/>
        <v>0</v>
      </c>
      <c r="DH108" s="15">
        <f>+(IF(OR($B108=0,$C108=0,$D108=0,$DC$2&gt;$ES$1),0,IF(OR(DC108=0,DE108=0,DF108=0),0,MIN((VLOOKUP($D108,$A$234:$C$241,3,0))*(IF($D108=6,DF108,DE108))*((MIN((VLOOKUP($D108,$A$234:$E$241,5,0)),(IF($D108=6,DE108,DF108))))),MIN((VLOOKUP($D108,$A$234:$C$241,3,0)),(DC108+DD108))*(IF($D108=6,DF108,((MIN((VLOOKUP($D108,$A$234:$E$241,5,0)),DF108)))))))))/IF(AND($D108=2,'ראשי-פרטים כלליים וריכוז הוצאות'!$D$66&lt;&gt;4),1.2,1)</f>
        <v>0</v>
      </c>
      <c r="DI108" s="227"/>
      <c r="DJ108" s="228"/>
      <c r="DK108" s="222"/>
      <c r="DL108" s="226"/>
      <c r="DM108" s="187">
        <f t="shared" si="60"/>
        <v>0</v>
      </c>
      <c r="DN108" s="15">
        <f>+(IF(OR($B108=0,$C108=0,$D108=0,$DC$2&gt;$ES$1),0,IF(OR(DI108=0,DK108=0,DL108=0),0,MIN((VLOOKUP($D108,$A$234:$C$241,3,0))*(IF($D108=6,DL108,DK108))*((MIN((VLOOKUP($D108,$A$234:$E$241,5,0)),(IF($D108=6,DK108,DL108))))),MIN((VLOOKUP($D108,$A$234:$C$241,3,0)),(DI108+DJ108))*(IF($D108=6,DL108,((MIN((VLOOKUP($D108,$A$234:$E$241,5,0)),DL108)))))))))/IF(AND($D108=2,'ראשי-פרטים כלליים וריכוז הוצאות'!$D$66&lt;&gt;4),1.2,1)</f>
        <v>0</v>
      </c>
      <c r="DO108" s="227"/>
      <c r="DP108" s="228"/>
      <c r="DQ108" s="222"/>
      <c r="DR108" s="226"/>
      <c r="DS108" s="187">
        <f t="shared" si="61"/>
        <v>0</v>
      </c>
      <c r="DT108" s="15">
        <f>+(IF(OR($B108=0,$C108=0,$D108=0,$DC$2&gt;$ES$1),0,IF(OR(DO108=0,DQ108=0,DR108=0),0,MIN((VLOOKUP($D108,$A$234:$C$241,3,0))*(IF($D108=6,DR108,DQ108))*((MIN((VLOOKUP($D108,$A$234:$E$241,5,0)),(IF($D108=6,DQ108,DR108))))),MIN((VLOOKUP($D108,$A$234:$C$241,3,0)),(DO108+DP108))*(IF($D108=6,DR108,((MIN((VLOOKUP($D108,$A$234:$E$241,5,0)),DR108)))))))))/IF(AND($D108=2,'ראשי-פרטים כלליים וריכוז הוצאות'!$D$66&lt;&gt;4),1.2,1)</f>
        <v>0</v>
      </c>
      <c r="DU108" s="227"/>
      <c r="DV108" s="228"/>
      <c r="DW108" s="222"/>
      <c r="DX108" s="226"/>
      <c r="DY108" s="187">
        <f t="shared" si="62"/>
        <v>0</v>
      </c>
      <c r="DZ108" s="15">
        <f>+(IF(OR($B108=0,$C108=0,$D108=0,$DC$2&gt;$ES$1),0,IF(OR(DU108=0,DW108=0,DX108=0),0,MIN((VLOOKUP($D108,$A$234:$C$241,3,0))*(IF($D108=6,DX108,DW108))*((MIN((VLOOKUP($D108,$A$234:$E$241,5,0)),(IF($D108=6,DW108,DX108))))),MIN((VLOOKUP($D108,$A$234:$C$241,3,0)),(DU108+DV108))*(IF($D108=6,DX108,((MIN((VLOOKUP($D108,$A$234:$E$241,5,0)),DX108)))))))))/IF(AND($D108=2,'ראשי-פרטים כלליים וריכוז הוצאות'!$D$66&lt;&gt;4),1.2,1)</f>
        <v>0</v>
      </c>
      <c r="EA108" s="227"/>
      <c r="EB108" s="228"/>
      <c r="EC108" s="222"/>
      <c r="ED108" s="226"/>
      <c r="EE108" s="187">
        <f t="shared" si="63"/>
        <v>0</v>
      </c>
      <c r="EF108" s="15">
        <f>+(IF(OR($B108=0,$C108=0,$D108=0,$DC$2&gt;$ES$1),0,IF(OR(EA108=0,EC108=0,ED108=0),0,MIN((VLOOKUP($D108,$A$234:$C$241,3,0))*(IF($D108=6,ED108,EC108))*((MIN((VLOOKUP($D108,$A$234:$E$241,5,0)),(IF($D108=6,EC108,ED108))))),MIN((VLOOKUP($D108,$A$234:$C$241,3,0)),(EA108+EB108))*(IF($D108=6,ED108,((MIN((VLOOKUP($D108,$A$234:$E$241,5,0)),ED108)))))))))/IF(AND($D108=2,'ראשי-פרטים כלליים וריכוז הוצאות'!$D$66&lt;&gt;4),1.2,1)</f>
        <v>0</v>
      </c>
      <c r="EG108" s="227"/>
      <c r="EH108" s="228"/>
      <c r="EI108" s="222"/>
      <c r="EJ108" s="226"/>
      <c r="EK108" s="187">
        <f t="shared" si="64"/>
        <v>0</v>
      </c>
      <c r="EL108" s="15">
        <f>+(IF(OR($B108=0,$C108=0,$D108=0,$DC$2&gt;$ES$1),0,IF(OR(EG108=0,EI108=0,EJ108=0),0,MIN((VLOOKUP($D108,$A$234:$C$241,3,0))*(IF($D108=6,EJ108,EI108))*((MIN((VLOOKUP($D108,$A$234:$E$241,5,0)),(IF($D108=6,EI108,EJ108))))),MIN((VLOOKUP($D108,$A$234:$C$241,3,0)),(EG108+EH108))*(IF($D108=6,EJ108,((MIN((VLOOKUP($D108,$A$234:$E$241,5,0)),EJ108)))))))))/IF(AND($D108=2,'ראשי-פרטים כלליים וריכוז הוצאות'!$D$66&lt;&gt;4),1.2,1)</f>
        <v>0</v>
      </c>
      <c r="EM108" s="227"/>
      <c r="EN108" s="228"/>
      <c r="EO108" s="222"/>
      <c r="EP108" s="226"/>
      <c r="EQ108" s="187">
        <f t="shared" si="65"/>
        <v>0</v>
      </c>
      <c r="ER108" s="15">
        <f>+(IF(OR($B108=0,$C108=0,$D108=0,$DC$2&gt;$ES$1),0,IF(OR(EM108=0,EO108=0,EP108=0),0,MIN((VLOOKUP($D108,$A$234:$C$241,3,0))*(IF($D108=6,EP108,EO108))*((MIN((VLOOKUP($D108,$A$234:$E$241,5,0)),(IF($D108=6,EO108,EP108))))),MIN((VLOOKUP($D108,$A$234:$C$241,3,0)),(EM108+EN108))*(IF($D108=6,EP108,((MIN((VLOOKUP($D108,$A$234:$E$241,5,0)),EP108)))))))))/IF(AND($D108=2,'ראשי-פרטים כלליים וריכוז הוצאות'!$D$66&lt;&gt;4),1.2,1)</f>
        <v>0</v>
      </c>
      <c r="ES108" s="62">
        <f t="shared" si="66"/>
        <v>0</v>
      </c>
      <c r="ET108" s="183">
        <f t="shared" si="67"/>
        <v>9.9999999999999995E-7</v>
      </c>
      <c r="EU108" s="184">
        <f t="shared" si="68"/>
        <v>0</v>
      </c>
      <c r="EV108" s="62">
        <f t="shared" si="69"/>
        <v>0</v>
      </c>
      <c r="EW108" s="62">
        <v>0</v>
      </c>
      <c r="EX108" s="15">
        <f t="shared" si="70"/>
        <v>0</v>
      </c>
      <c r="EY108" s="219"/>
      <c r="EZ108" s="62">
        <f>MIN(EX108+EY108*ET108*ES108/$FA$1/IF(AND($D108=2,'ראשי-פרטים כלליים וריכוז הוצאות'!$D$66&lt;&gt;4),1.2,1),IF($D108&gt;0,VLOOKUP($D108,$A$234:$C$241,3,0)*12*EU108,0))</f>
        <v>0</v>
      </c>
      <c r="FA108" s="229"/>
      <c r="FB108" s="293">
        <f t="shared" si="71"/>
        <v>0</v>
      </c>
      <c r="FC108" s="298"/>
      <c r="FD108" s="133"/>
      <c r="FE108" s="133"/>
      <c r="FF108" s="299"/>
      <c r="FG108" s="299"/>
      <c r="FH108" s="133"/>
      <c r="FI108" s="274">
        <f t="shared" si="75"/>
        <v>0</v>
      </c>
      <c r="FJ108" s="274">
        <f t="shared" si="76"/>
        <v>0</v>
      </c>
      <c r="FK108" s="297" t="str">
        <f t="shared" si="74"/>
        <v/>
      </c>
    </row>
    <row r="109" spans="1:167" s="6" customFormat="1" ht="24" hidden="1" customHeight="1" x14ac:dyDescent="0.2">
      <c r="A109" s="112">
        <v>106</v>
      </c>
      <c r="B109" s="229"/>
      <c r="C109" s="229"/>
      <c r="D109" s="230"/>
      <c r="E109" s="220"/>
      <c r="F109" s="221"/>
      <c r="G109" s="222"/>
      <c r="H109" s="223"/>
      <c r="I109" s="187">
        <f t="shared" si="42"/>
        <v>0</v>
      </c>
      <c r="J109" s="15">
        <f>(IF(OR($B109=0,$C109=0,$D109=0,$E$2&gt;$ES$1),0,IF(OR($E109=0,$G109=0,$H109=0),0,MIN((VLOOKUP($D109,$A$234:$C$241,3,0))*(IF($D109=6,$H109,$G109))*((MIN((VLOOKUP($D109,$A$234:$E$241,5,0)),(IF($D109=6,$G109,$H109))))),MIN((VLOOKUP($D109,$A$234:$C$241,3,0)),($E109+$F109))*(IF($D109=6,$H109,((MIN((VLOOKUP($D109,$A$234:$E$241,5,0)),$H109)))))))))/IF(AND($D109=2,'ראשי-פרטים כלליים וריכוז הוצאות'!$D$66&lt;&gt;4),1.2,1)</f>
        <v>0</v>
      </c>
      <c r="K109" s="224"/>
      <c r="L109" s="225"/>
      <c r="M109" s="222"/>
      <c r="N109" s="226"/>
      <c r="O109" s="187">
        <f t="shared" si="43"/>
        <v>0</v>
      </c>
      <c r="P109" s="15">
        <f>+(IF(OR($B109=0,$C109=0,$D109=0,$K$2&gt;$ES$1),0,IF(OR($K109=0,$M109=0,$N109=0),0,MIN((VLOOKUP($D109,$A$234:$C$241,3,0))*(IF($D109=6,$N109,$M109))*((MIN((VLOOKUP($D109,$A$234:$E$241,5,0)),(IF($D109=6,$M109,$N109))))),MIN((VLOOKUP($D109,$A$234:$C$241,3,0)),($K109+$L109))*(IF($D109=6,$N109,((MIN((VLOOKUP($D109,$A$234:$E$241,5,0)),$N109)))))))))/IF(AND($D109=2,'ראשי-פרטים כלליים וריכוז הוצאות'!$D$66&lt;&gt;4),1.2,1)</f>
        <v>0</v>
      </c>
      <c r="Q109" s="227"/>
      <c r="R109" s="228"/>
      <c r="S109" s="222"/>
      <c r="T109" s="226"/>
      <c r="U109" s="187">
        <f t="shared" si="44"/>
        <v>0</v>
      </c>
      <c r="V109" s="15">
        <f>+(IF(OR($B109=0,$C109=0,$D109=0,$Q$2&gt;$ES$1),0,IF(OR(Q109=0,S109=0,T109=0),0,MIN((VLOOKUP($D109,$A$234:$C$241,3,0))*(IF($D109=6,T109,S109))*((MIN((VLOOKUP($D109,$A$234:$E$241,5,0)),(IF($D109=6,S109,T109))))),MIN((VLOOKUP($D109,$A$234:$C$241,3,0)),(Q109+R109))*(IF($D109=6,T109,((MIN((VLOOKUP($D109,$A$234:$E$241,5,0)),T109)))))))))/IF(AND($D109=2,'ראשי-פרטים כלליים וריכוז הוצאות'!$D$66&lt;&gt;4),1.2,1)</f>
        <v>0</v>
      </c>
      <c r="W109" s="220"/>
      <c r="X109" s="221"/>
      <c r="Y109" s="222"/>
      <c r="Z109" s="226"/>
      <c r="AA109" s="187">
        <f t="shared" si="45"/>
        <v>0</v>
      </c>
      <c r="AB109" s="15">
        <f>+(IF(OR($B109=0,$C109=0,$D109=0,$W$2&gt;$ES$1),0,IF(OR(W109=0,Y109=0,Z109=0),0,MIN((VLOOKUP($D109,$A$234:$C$241,3,0))*(IF($D109=6,Z109,Y109))*((MIN((VLOOKUP($D109,$A$234:$E$241,5,0)),(IF($D109=6,Y109,Z109))))),MIN((VLOOKUP($D109,$A$234:$C$241,3,0)),(W109+X109))*(IF($D109=6,Z109,((MIN((VLOOKUP($D109,$A$234:$E$241,5,0)),Z109)))))))))/IF(AND($D109=2,'ראשי-פרטים כלליים וריכוז הוצאות'!$D$66&lt;&gt;4),1.2,1)</f>
        <v>0</v>
      </c>
      <c r="AC109" s="224"/>
      <c r="AD109" s="225"/>
      <c r="AE109" s="222"/>
      <c r="AF109" s="226"/>
      <c r="AG109" s="187">
        <f t="shared" si="46"/>
        <v>0</v>
      </c>
      <c r="AH109" s="15">
        <f>+(IF(OR($B109=0,$C109=0,$D109=0,$AC$2&gt;$ES$1),0,IF(OR(AC109=0,AE109=0,AF109=0),0,MIN((VLOOKUP($D109,$A$234:$C$241,3,0))*(IF($D109=6,AF109,AE109))*((MIN((VLOOKUP($D109,$A$234:$E$241,5,0)),(IF($D109=6,AE109,AF109))))),MIN((VLOOKUP($D109,$A$234:$C$241,3,0)),(AC109+AD109))*(IF($D109=6,AF109,((MIN((VLOOKUP($D109,$A$234:$E$241,5,0)),AF109)))))))))/IF(AND($D109=2,'ראשי-פרטים כלליים וריכוז הוצאות'!$D$66&lt;&gt;4),1.2,1)</f>
        <v>0</v>
      </c>
      <c r="AI109" s="227"/>
      <c r="AJ109" s="228"/>
      <c r="AK109" s="222"/>
      <c r="AL109" s="226"/>
      <c r="AM109" s="187">
        <f t="shared" si="47"/>
        <v>0</v>
      </c>
      <c r="AN109" s="15">
        <f>+(IF(OR($B109=0,$C109=0,$D109=0,$AI$2&gt;$ES$1),0,IF(OR(AI109=0,AK109=0,AL109=0),0,MIN((VLOOKUP($D109,$A$234:$C$241,3,0))*(IF($D109=6,AL109,AK109))*((MIN((VLOOKUP($D109,$A$234:$E$241,5,0)),(IF($D109=6,AK109,AL109))))),MIN((VLOOKUP($D109,$A$234:$C$241,3,0)),(AI109+AJ109))*(IF($D109=6,AL109,((MIN((VLOOKUP($D109,$A$234:$E$241,5,0)),AL109)))))))))/IF(AND($D109=2,'ראשי-פרטים כלליים וריכוז הוצאות'!$D$66&lt;&gt;4),1.2,1)</f>
        <v>0</v>
      </c>
      <c r="AO109" s="220"/>
      <c r="AP109" s="221"/>
      <c r="AQ109" s="222"/>
      <c r="AR109" s="226"/>
      <c r="AS109" s="187">
        <f t="shared" si="48"/>
        <v>0</v>
      </c>
      <c r="AT109" s="15">
        <f>+(IF(OR($B109=0,$C109=0,$D109=0,$AO$2&gt;$ES$1),0,IF(OR(AO109=0,AQ109=0,AR109=0),0,MIN((VLOOKUP($D109,$A$234:$C$241,3,0))*(IF($D109=6,AR109,AQ109))*((MIN((VLOOKUP($D109,$A$234:$E$241,5,0)),(IF($D109=6,AQ109,AR109))))),MIN((VLOOKUP($D109,$A$234:$C$241,3,0)),(AO109+AP109))*(IF($D109=6,AR109,((MIN((VLOOKUP($D109,$A$234:$E$241,5,0)),AR109)))))))))/IF(AND($D109=2,'ראשי-פרטים כלליים וריכוז הוצאות'!$D$66&lt;&gt;4),1.2,1)</f>
        <v>0</v>
      </c>
      <c r="AU109" s="224"/>
      <c r="AV109" s="225"/>
      <c r="AW109" s="222"/>
      <c r="AX109" s="226"/>
      <c r="AY109" s="187">
        <f t="shared" si="49"/>
        <v>0</v>
      </c>
      <c r="AZ109" s="15">
        <f>+(IF(OR($B109=0,$C109=0,$D109=0,$AU$2&gt;$ES$1),0,IF(OR(AU109=0,AW109=0,AX109=0),0,MIN((VLOOKUP($D109,$A$234:$C$241,3,0))*(IF($D109=6,AX109,AW109))*((MIN((VLOOKUP($D109,$A$234:$E$241,5,0)),(IF($D109=6,AW109,AX109))))),MIN((VLOOKUP($D109,$A$234:$C$241,3,0)),(AU109+AV109))*(IF($D109=6,AX109,((MIN((VLOOKUP($D109,$A$234:$E$241,5,0)),AX109)))))))))/IF(AND($D109=2,'ראשי-פרטים כלליים וריכוז הוצאות'!$D$66&lt;&gt;4),1.2,1)</f>
        <v>0</v>
      </c>
      <c r="BA109" s="227"/>
      <c r="BB109" s="228"/>
      <c r="BC109" s="222"/>
      <c r="BD109" s="226"/>
      <c r="BE109" s="187">
        <f t="shared" si="50"/>
        <v>0</v>
      </c>
      <c r="BF109" s="15">
        <f>+(IF(OR($B109=0,$C109=0,$D109=0,$BA$2&gt;$ES$1),0,IF(OR(BA109=0,BC109=0,BD109=0),0,MIN((VLOOKUP($D109,$A$234:$C$241,3,0))*(IF($D109=6,BD109,BC109))*((MIN((VLOOKUP($D109,$A$234:$E$241,5,0)),(IF($D109=6,BC109,BD109))))),MIN((VLOOKUP($D109,$A$234:$C$241,3,0)),(BA109+BB109))*(IF($D109=6,BD109,((MIN((VLOOKUP($D109,$A$234:$E$241,5,0)),BD109)))))))))/IF(AND($D109=2,'ראשי-פרטים כלליים וריכוז הוצאות'!$D$66&lt;&gt;4),1.2,1)</f>
        <v>0</v>
      </c>
      <c r="BG109" s="227"/>
      <c r="BH109" s="228"/>
      <c r="BI109" s="222"/>
      <c r="BJ109" s="226"/>
      <c r="BK109" s="187">
        <f t="shared" si="51"/>
        <v>0</v>
      </c>
      <c r="BL109" s="15">
        <f>+(IF(OR($B109=0,$C109=0,$D109=0,$BG$2&gt;$ES$1),0,IF(OR(BG109=0,BI109=0,BJ109=0),0,MIN((VLOOKUP($D109,$A$234:$C$241,3,0))*(IF($D109=6,BJ109,BI109))*((MIN((VLOOKUP($D109,$A$234:$E$241,5,0)),(IF($D109=6,BI109,BJ109))))),MIN((VLOOKUP($D109,$A$234:$C$241,3,0)),(BG109+BH109))*(IF($D109=6,BJ109,((MIN((VLOOKUP($D109,$A$234:$E$241,5,0)),BJ109)))))))))/IF(AND($D109=2,'ראשי-פרטים כלליים וריכוז הוצאות'!$D$66&lt;&gt;4),1.2,1)</f>
        <v>0</v>
      </c>
      <c r="BM109" s="227"/>
      <c r="BN109" s="228"/>
      <c r="BO109" s="222"/>
      <c r="BP109" s="226"/>
      <c r="BQ109" s="187">
        <f t="shared" si="52"/>
        <v>0</v>
      </c>
      <c r="BR109" s="15">
        <f>+(IF(OR($B109=0,$C109=0,$D109=0,$BM$2&gt;$ES$1),0,IF(OR(BM109=0,BO109=0,BP109=0),0,MIN((VLOOKUP($D109,$A$234:$C$241,3,0))*(IF($D109=6,BP109,BO109))*((MIN((VLOOKUP($D109,$A$234:$E$241,5,0)),(IF($D109=6,BO109,BP109))))),MIN((VLOOKUP($D109,$A$234:$C$241,3,0)),(BM109+BN109))*(IF($D109=6,BP109,((MIN((VLOOKUP($D109,$A$234:$E$241,5,0)),BP109)))))))))/IF(AND($D109=2,'ראשי-פרטים כלליים וריכוז הוצאות'!$D$66&lt;&gt;4),1.2,1)</f>
        <v>0</v>
      </c>
      <c r="BS109" s="227"/>
      <c r="BT109" s="228"/>
      <c r="BU109" s="222"/>
      <c r="BV109" s="226"/>
      <c r="BW109" s="187">
        <f t="shared" si="53"/>
        <v>0</v>
      </c>
      <c r="BX109" s="15">
        <f>+(IF(OR($B109=0,$C109=0,$D109=0,$BS$2&gt;$ES$1),0,IF(OR(BS109=0,BU109=0,BV109=0),0,MIN((VLOOKUP($D109,$A$234:$C$241,3,0))*(IF($D109=6,BV109,BU109))*((MIN((VLOOKUP($D109,$A$234:$E$241,5,0)),(IF($D109=6,BU109,BV109))))),MIN((VLOOKUP($D109,$A$234:$C$241,3,0)),(BS109+BT109))*(IF($D109=6,BV109,((MIN((VLOOKUP($D109,$A$234:$E$241,5,0)),BV109)))))))))/IF(AND($D109=2,'ראשי-פרטים כלליים וריכוז הוצאות'!$D$66&lt;&gt;4),1.2,1)</f>
        <v>0</v>
      </c>
      <c r="BY109" s="227"/>
      <c r="BZ109" s="228"/>
      <c r="CA109" s="222"/>
      <c r="CB109" s="226"/>
      <c r="CC109" s="187">
        <f t="shared" si="54"/>
        <v>0</v>
      </c>
      <c r="CD109" s="15">
        <f>+(IF(OR($B109=0,$C109=0,$D109=0,$BY$2&gt;$ES$1),0,IF(OR(BY109=0,CA109=0,CB109=0),0,MIN((VLOOKUP($D109,$A$234:$C$241,3,0))*(IF($D109=6,CB109,CA109))*((MIN((VLOOKUP($D109,$A$234:$E$241,5,0)),(IF($D109=6,CA109,CB109))))),MIN((VLOOKUP($D109,$A$234:$C$241,3,0)),(BY109+BZ109))*(IF($D109=6,CB109,((MIN((VLOOKUP($D109,$A$234:$E$241,5,0)),CB109)))))))))/IF(AND($D109=2,'ראשי-פרטים כלליים וריכוז הוצאות'!$D$66&lt;&gt;4),1.2,1)</f>
        <v>0</v>
      </c>
      <c r="CE109" s="227"/>
      <c r="CF109" s="228"/>
      <c r="CG109" s="222"/>
      <c r="CH109" s="226"/>
      <c r="CI109" s="187">
        <f t="shared" si="55"/>
        <v>0</v>
      </c>
      <c r="CJ109" s="15">
        <f>+(IF(OR($B109=0,$C109=0,$D109=0,$CE$2&gt;$ES$1),0,IF(OR(CE109=0,CG109=0,CH109=0),0,MIN((VLOOKUP($D109,$A$234:$C$241,3,0))*(IF($D109=6,CH109,CG109))*((MIN((VLOOKUP($D109,$A$234:$E$241,5,0)),(IF($D109=6,CG109,CH109))))),MIN((VLOOKUP($D109,$A$234:$C$241,3,0)),(CE109+CF109))*(IF($D109=6,CH109,((MIN((VLOOKUP($D109,$A$234:$E$241,5,0)),CH109)))))))))/IF(AND($D109=2,'ראשי-פרטים כלליים וריכוז הוצאות'!$D$66&lt;&gt;4),1.2,1)</f>
        <v>0</v>
      </c>
      <c r="CK109" s="227"/>
      <c r="CL109" s="228"/>
      <c r="CM109" s="222"/>
      <c r="CN109" s="226"/>
      <c r="CO109" s="187">
        <f t="shared" si="56"/>
        <v>0</v>
      </c>
      <c r="CP109" s="15">
        <f>+(IF(OR($B109=0,$C109=0,$D109=0,$CK$2&gt;$ES$1),0,IF(OR(CK109=0,CM109=0,CN109=0),0,MIN((VLOOKUP($D109,$A$234:$C$241,3,0))*(IF($D109=6,CN109,CM109))*((MIN((VLOOKUP($D109,$A$234:$E$241,5,0)),(IF($D109=6,CM109,CN109))))),MIN((VLOOKUP($D109,$A$234:$C$241,3,0)),(CK109+CL109))*(IF($D109=6,CN109,((MIN((VLOOKUP($D109,$A$234:$E$241,5,0)),CN109)))))))))/IF(AND($D109=2,'ראשי-פרטים כלליים וריכוז הוצאות'!$D$66&lt;&gt;4),1.2,1)</f>
        <v>0</v>
      </c>
      <c r="CQ109" s="227"/>
      <c r="CR109" s="228"/>
      <c r="CS109" s="222"/>
      <c r="CT109" s="226"/>
      <c r="CU109" s="187">
        <f t="shared" si="57"/>
        <v>0</v>
      </c>
      <c r="CV109" s="15">
        <f>+(IF(OR($B109=0,$C109=0,$D109=0,$CQ$2&gt;$ES$1),0,IF(OR(CQ109=0,CS109=0,CT109=0),0,MIN((VLOOKUP($D109,$A$234:$C$241,3,0))*(IF($D109=6,CT109,CS109))*((MIN((VLOOKUP($D109,$A$234:$E$241,5,0)),(IF($D109=6,CS109,CT109))))),MIN((VLOOKUP($D109,$A$234:$C$241,3,0)),(CQ109+CR109))*(IF($D109=6,CT109,((MIN((VLOOKUP($D109,$A$234:$E$241,5,0)),CT109)))))))))/IF(AND($D109=2,'ראשי-פרטים כלליים וריכוז הוצאות'!$D$66&lt;&gt;4),1.2,1)</f>
        <v>0</v>
      </c>
      <c r="CW109" s="227"/>
      <c r="CX109" s="228"/>
      <c r="CY109" s="222"/>
      <c r="CZ109" s="226"/>
      <c r="DA109" s="187">
        <f t="shared" si="58"/>
        <v>0</v>
      </c>
      <c r="DB109" s="15">
        <f>+(IF(OR($B109=0,$C109=0,$D109=0,$CW$2&gt;$ES$1),0,IF(OR(CW109=0,CY109=0,CZ109=0),0,MIN((VLOOKUP($D109,$A$234:$C$241,3,0))*(IF($D109=6,CZ109,CY109))*((MIN((VLOOKUP($D109,$A$234:$E$241,5,0)),(IF($D109=6,CY109,CZ109))))),MIN((VLOOKUP($D109,$A$234:$C$241,3,0)),(CW109+CX109))*(IF($D109=6,CZ109,((MIN((VLOOKUP($D109,$A$234:$E$241,5,0)),CZ109)))))))))/IF(AND($D109=2,'ראשי-פרטים כלליים וריכוז הוצאות'!$D$66&lt;&gt;4),1.2,1)</f>
        <v>0</v>
      </c>
      <c r="DC109" s="227"/>
      <c r="DD109" s="228"/>
      <c r="DE109" s="222"/>
      <c r="DF109" s="226"/>
      <c r="DG109" s="187">
        <f t="shared" si="59"/>
        <v>0</v>
      </c>
      <c r="DH109" s="15">
        <f>+(IF(OR($B109=0,$C109=0,$D109=0,$DC$2&gt;$ES$1),0,IF(OR(DC109=0,DE109=0,DF109=0),0,MIN((VLOOKUP($D109,$A$234:$C$241,3,0))*(IF($D109=6,DF109,DE109))*((MIN((VLOOKUP($D109,$A$234:$E$241,5,0)),(IF($D109=6,DE109,DF109))))),MIN((VLOOKUP($D109,$A$234:$C$241,3,0)),(DC109+DD109))*(IF($D109=6,DF109,((MIN((VLOOKUP($D109,$A$234:$E$241,5,0)),DF109)))))))))/IF(AND($D109=2,'ראשי-פרטים כלליים וריכוז הוצאות'!$D$66&lt;&gt;4),1.2,1)</f>
        <v>0</v>
      </c>
      <c r="DI109" s="227"/>
      <c r="DJ109" s="228"/>
      <c r="DK109" s="222"/>
      <c r="DL109" s="226"/>
      <c r="DM109" s="187">
        <f t="shared" si="60"/>
        <v>0</v>
      </c>
      <c r="DN109" s="15">
        <f>+(IF(OR($B109=0,$C109=0,$D109=0,$DC$2&gt;$ES$1),0,IF(OR(DI109=0,DK109=0,DL109=0),0,MIN((VLOOKUP($D109,$A$234:$C$241,3,0))*(IF($D109=6,DL109,DK109))*((MIN((VLOOKUP($D109,$A$234:$E$241,5,0)),(IF($D109=6,DK109,DL109))))),MIN((VLOOKUP($D109,$A$234:$C$241,3,0)),(DI109+DJ109))*(IF($D109=6,DL109,((MIN((VLOOKUP($D109,$A$234:$E$241,5,0)),DL109)))))))))/IF(AND($D109=2,'ראשי-פרטים כלליים וריכוז הוצאות'!$D$66&lt;&gt;4),1.2,1)</f>
        <v>0</v>
      </c>
      <c r="DO109" s="227"/>
      <c r="DP109" s="228"/>
      <c r="DQ109" s="222"/>
      <c r="DR109" s="226"/>
      <c r="DS109" s="187">
        <f t="shared" si="61"/>
        <v>0</v>
      </c>
      <c r="DT109" s="15">
        <f>+(IF(OR($B109=0,$C109=0,$D109=0,$DC$2&gt;$ES$1),0,IF(OR(DO109=0,DQ109=0,DR109=0),0,MIN((VLOOKUP($D109,$A$234:$C$241,3,0))*(IF($D109=6,DR109,DQ109))*((MIN((VLOOKUP($D109,$A$234:$E$241,5,0)),(IF($D109=6,DQ109,DR109))))),MIN((VLOOKUP($D109,$A$234:$C$241,3,0)),(DO109+DP109))*(IF($D109=6,DR109,((MIN((VLOOKUP($D109,$A$234:$E$241,5,0)),DR109)))))))))/IF(AND($D109=2,'ראשי-פרטים כלליים וריכוז הוצאות'!$D$66&lt;&gt;4),1.2,1)</f>
        <v>0</v>
      </c>
      <c r="DU109" s="227"/>
      <c r="DV109" s="228"/>
      <c r="DW109" s="222"/>
      <c r="DX109" s="226"/>
      <c r="DY109" s="187">
        <f t="shared" si="62"/>
        <v>0</v>
      </c>
      <c r="DZ109" s="15">
        <f>+(IF(OR($B109=0,$C109=0,$D109=0,$DC$2&gt;$ES$1),0,IF(OR(DU109=0,DW109=0,DX109=0),0,MIN((VLOOKUP($D109,$A$234:$C$241,3,0))*(IF($D109=6,DX109,DW109))*((MIN((VLOOKUP($D109,$A$234:$E$241,5,0)),(IF($D109=6,DW109,DX109))))),MIN((VLOOKUP($D109,$A$234:$C$241,3,0)),(DU109+DV109))*(IF($D109=6,DX109,((MIN((VLOOKUP($D109,$A$234:$E$241,5,0)),DX109)))))))))/IF(AND($D109=2,'ראשי-פרטים כלליים וריכוז הוצאות'!$D$66&lt;&gt;4),1.2,1)</f>
        <v>0</v>
      </c>
      <c r="EA109" s="227"/>
      <c r="EB109" s="228"/>
      <c r="EC109" s="222"/>
      <c r="ED109" s="226"/>
      <c r="EE109" s="187">
        <f t="shared" si="63"/>
        <v>0</v>
      </c>
      <c r="EF109" s="15">
        <f>+(IF(OR($B109=0,$C109=0,$D109=0,$DC$2&gt;$ES$1),0,IF(OR(EA109=0,EC109=0,ED109=0),0,MIN((VLOOKUP($D109,$A$234:$C$241,3,0))*(IF($D109=6,ED109,EC109))*((MIN((VLOOKUP($D109,$A$234:$E$241,5,0)),(IF($D109=6,EC109,ED109))))),MIN((VLOOKUP($D109,$A$234:$C$241,3,0)),(EA109+EB109))*(IF($D109=6,ED109,((MIN((VLOOKUP($D109,$A$234:$E$241,5,0)),ED109)))))))))/IF(AND($D109=2,'ראשי-פרטים כלליים וריכוז הוצאות'!$D$66&lt;&gt;4),1.2,1)</f>
        <v>0</v>
      </c>
      <c r="EG109" s="227"/>
      <c r="EH109" s="228"/>
      <c r="EI109" s="222"/>
      <c r="EJ109" s="226"/>
      <c r="EK109" s="187">
        <f t="shared" si="64"/>
        <v>0</v>
      </c>
      <c r="EL109" s="15">
        <f>+(IF(OR($B109=0,$C109=0,$D109=0,$DC$2&gt;$ES$1),0,IF(OR(EG109=0,EI109=0,EJ109=0),0,MIN((VLOOKUP($D109,$A$234:$C$241,3,0))*(IF($D109=6,EJ109,EI109))*((MIN((VLOOKUP($D109,$A$234:$E$241,5,0)),(IF($D109=6,EI109,EJ109))))),MIN((VLOOKUP($D109,$A$234:$C$241,3,0)),(EG109+EH109))*(IF($D109=6,EJ109,((MIN((VLOOKUP($D109,$A$234:$E$241,5,0)),EJ109)))))))))/IF(AND($D109=2,'ראשי-פרטים כלליים וריכוז הוצאות'!$D$66&lt;&gt;4),1.2,1)</f>
        <v>0</v>
      </c>
      <c r="EM109" s="227"/>
      <c r="EN109" s="228"/>
      <c r="EO109" s="222"/>
      <c r="EP109" s="226"/>
      <c r="EQ109" s="187">
        <f t="shared" si="65"/>
        <v>0</v>
      </c>
      <c r="ER109" s="15">
        <f>+(IF(OR($B109=0,$C109=0,$D109=0,$DC$2&gt;$ES$1),0,IF(OR(EM109=0,EO109=0,EP109=0),0,MIN((VLOOKUP($D109,$A$234:$C$241,3,0))*(IF($D109=6,EP109,EO109))*((MIN((VLOOKUP($D109,$A$234:$E$241,5,0)),(IF($D109=6,EO109,EP109))))),MIN((VLOOKUP($D109,$A$234:$C$241,3,0)),(EM109+EN109))*(IF($D109=6,EP109,((MIN((VLOOKUP($D109,$A$234:$E$241,5,0)),EP109)))))))))/IF(AND($D109=2,'ראשי-פרטים כלליים וריכוז הוצאות'!$D$66&lt;&gt;4),1.2,1)</f>
        <v>0</v>
      </c>
      <c r="ES109" s="62">
        <f t="shared" si="66"/>
        <v>0</v>
      </c>
      <c r="ET109" s="183">
        <f t="shared" si="67"/>
        <v>9.9999999999999995E-7</v>
      </c>
      <c r="EU109" s="184">
        <f t="shared" si="68"/>
        <v>0</v>
      </c>
      <c r="EV109" s="62">
        <f t="shared" si="69"/>
        <v>0</v>
      </c>
      <c r="EW109" s="62">
        <v>0</v>
      </c>
      <c r="EX109" s="15">
        <f t="shared" si="70"/>
        <v>0</v>
      </c>
      <c r="EY109" s="219"/>
      <c r="EZ109" s="62">
        <f>MIN(EX109+EY109*ET109*ES109/$FA$1/IF(AND($D109=2,'ראשי-פרטים כלליים וריכוז הוצאות'!$D$66&lt;&gt;4),1.2,1),IF($D109&gt;0,VLOOKUP($D109,$A$234:$C$241,3,0)*12*EU109,0))</f>
        <v>0</v>
      </c>
      <c r="FA109" s="229"/>
      <c r="FB109" s="293">
        <f t="shared" si="71"/>
        <v>0</v>
      </c>
      <c r="FC109" s="298"/>
      <c r="FD109" s="133"/>
      <c r="FE109" s="133"/>
      <c r="FF109" s="299"/>
      <c r="FG109" s="299"/>
      <c r="FH109" s="133"/>
      <c r="FI109" s="274">
        <f t="shared" si="75"/>
        <v>0</v>
      </c>
      <c r="FJ109" s="274">
        <f t="shared" si="76"/>
        <v>0</v>
      </c>
      <c r="FK109" s="297" t="str">
        <f t="shared" si="74"/>
        <v/>
      </c>
    </row>
    <row r="110" spans="1:167" s="6" customFormat="1" ht="24" hidden="1" customHeight="1" x14ac:dyDescent="0.2">
      <c r="A110" s="112">
        <v>107</v>
      </c>
      <c r="B110" s="229"/>
      <c r="C110" s="229"/>
      <c r="D110" s="230"/>
      <c r="E110" s="220"/>
      <c r="F110" s="221"/>
      <c r="G110" s="222"/>
      <c r="H110" s="223"/>
      <c r="I110" s="187">
        <f t="shared" si="42"/>
        <v>0</v>
      </c>
      <c r="J110" s="15">
        <f>(IF(OR($B110=0,$C110=0,$D110=0,$E$2&gt;$ES$1),0,IF(OR($E110=0,$G110=0,$H110=0),0,MIN((VLOOKUP($D110,$A$234:$C$241,3,0))*(IF($D110=6,$H110,$G110))*((MIN((VLOOKUP($D110,$A$234:$E$241,5,0)),(IF($D110=6,$G110,$H110))))),MIN((VLOOKUP($D110,$A$234:$C$241,3,0)),($E110+$F110))*(IF($D110=6,$H110,((MIN((VLOOKUP($D110,$A$234:$E$241,5,0)),$H110)))))))))/IF(AND($D110=2,'ראשי-פרטים כלליים וריכוז הוצאות'!$D$66&lt;&gt;4),1.2,1)</f>
        <v>0</v>
      </c>
      <c r="K110" s="224"/>
      <c r="L110" s="225"/>
      <c r="M110" s="222"/>
      <c r="N110" s="226"/>
      <c r="O110" s="187">
        <f t="shared" si="43"/>
        <v>0</v>
      </c>
      <c r="P110" s="15">
        <f>+(IF(OR($B110=0,$C110=0,$D110=0,$K$2&gt;$ES$1),0,IF(OR($K110=0,$M110=0,$N110=0),0,MIN((VLOOKUP($D110,$A$234:$C$241,3,0))*(IF($D110=6,$N110,$M110))*((MIN((VLOOKUP($D110,$A$234:$E$241,5,0)),(IF($D110=6,$M110,$N110))))),MIN((VLOOKUP($D110,$A$234:$C$241,3,0)),($K110+$L110))*(IF($D110=6,$N110,((MIN((VLOOKUP($D110,$A$234:$E$241,5,0)),$N110)))))))))/IF(AND($D110=2,'ראשי-פרטים כלליים וריכוז הוצאות'!$D$66&lt;&gt;4),1.2,1)</f>
        <v>0</v>
      </c>
      <c r="Q110" s="227"/>
      <c r="R110" s="228"/>
      <c r="S110" s="222"/>
      <c r="T110" s="226"/>
      <c r="U110" s="187">
        <f t="shared" si="44"/>
        <v>0</v>
      </c>
      <c r="V110" s="15">
        <f>+(IF(OR($B110=0,$C110=0,$D110=0,$Q$2&gt;$ES$1),0,IF(OR(Q110=0,S110=0,T110=0),0,MIN((VLOOKUP($D110,$A$234:$C$241,3,0))*(IF($D110=6,T110,S110))*((MIN((VLOOKUP($D110,$A$234:$E$241,5,0)),(IF($D110=6,S110,T110))))),MIN((VLOOKUP($D110,$A$234:$C$241,3,0)),(Q110+R110))*(IF($D110=6,T110,((MIN((VLOOKUP($D110,$A$234:$E$241,5,0)),T110)))))))))/IF(AND($D110=2,'ראשי-פרטים כלליים וריכוז הוצאות'!$D$66&lt;&gt;4),1.2,1)</f>
        <v>0</v>
      </c>
      <c r="W110" s="220"/>
      <c r="X110" s="221"/>
      <c r="Y110" s="222"/>
      <c r="Z110" s="226"/>
      <c r="AA110" s="187">
        <f t="shared" si="45"/>
        <v>0</v>
      </c>
      <c r="AB110" s="15">
        <f>+(IF(OR($B110=0,$C110=0,$D110=0,$W$2&gt;$ES$1),0,IF(OR(W110=0,Y110=0,Z110=0),0,MIN((VLOOKUP($D110,$A$234:$C$241,3,0))*(IF($D110=6,Z110,Y110))*((MIN((VLOOKUP($D110,$A$234:$E$241,5,0)),(IF($D110=6,Y110,Z110))))),MIN((VLOOKUP($D110,$A$234:$C$241,3,0)),(W110+X110))*(IF($D110=6,Z110,((MIN((VLOOKUP($D110,$A$234:$E$241,5,0)),Z110)))))))))/IF(AND($D110=2,'ראשי-פרטים כלליים וריכוז הוצאות'!$D$66&lt;&gt;4),1.2,1)</f>
        <v>0</v>
      </c>
      <c r="AC110" s="224"/>
      <c r="AD110" s="225"/>
      <c r="AE110" s="222"/>
      <c r="AF110" s="226"/>
      <c r="AG110" s="187">
        <f t="shared" si="46"/>
        <v>0</v>
      </c>
      <c r="AH110" s="15">
        <f>+(IF(OR($B110=0,$C110=0,$D110=0,$AC$2&gt;$ES$1),0,IF(OR(AC110=0,AE110=0,AF110=0),0,MIN((VLOOKUP($D110,$A$234:$C$241,3,0))*(IF($D110=6,AF110,AE110))*((MIN((VLOOKUP($D110,$A$234:$E$241,5,0)),(IF($D110=6,AE110,AF110))))),MIN((VLOOKUP($D110,$A$234:$C$241,3,0)),(AC110+AD110))*(IF($D110=6,AF110,((MIN((VLOOKUP($D110,$A$234:$E$241,5,0)),AF110)))))))))/IF(AND($D110=2,'ראשי-פרטים כלליים וריכוז הוצאות'!$D$66&lt;&gt;4),1.2,1)</f>
        <v>0</v>
      </c>
      <c r="AI110" s="227"/>
      <c r="AJ110" s="228"/>
      <c r="AK110" s="222"/>
      <c r="AL110" s="226"/>
      <c r="AM110" s="187">
        <f t="shared" si="47"/>
        <v>0</v>
      </c>
      <c r="AN110" s="15">
        <f>+(IF(OR($B110=0,$C110=0,$D110=0,$AI$2&gt;$ES$1),0,IF(OR(AI110=0,AK110=0,AL110=0),0,MIN((VLOOKUP($D110,$A$234:$C$241,3,0))*(IF($D110=6,AL110,AK110))*((MIN((VLOOKUP($D110,$A$234:$E$241,5,0)),(IF($D110=6,AK110,AL110))))),MIN((VLOOKUP($D110,$A$234:$C$241,3,0)),(AI110+AJ110))*(IF($D110=6,AL110,((MIN((VLOOKUP($D110,$A$234:$E$241,5,0)),AL110)))))))))/IF(AND($D110=2,'ראשי-פרטים כלליים וריכוז הוצאות'!$D$66&lt;&gt;4),1.2,1)</f>
        <v>0</v>
      </c>
      <c r="AO110" s="220"/>
      <c r="AP110" s="221"/>
      <c r="AQ110" s="222"/>
      <c r="AR110" s="226"/>
      <c r="AS110" s="187">
        <f t="shared" si="48"/>
        <v>0</v>
      </c>
      <c r="AT110" s="15">
        <f>+(IF(OR($B110=0,$C110=0,$D110=0,$AO$2&gt;$ES$1),0,IF(OR(AO110=0,AQ110=0,AR110=0),0,MIN((VLOOKUP($D110,$A$234:$C$241,3,0))*(IF($D110=6,AR110,AQ110))*((MIN((VLOOKUP($D110,$A$234:$E$241,5,0)),(IF($D110=6,AQ110,AR110))))),MIN((VLOOKUP($D110,$A$234:$C$241,3,0)),(AO110+AP110))*(IF($D110=6,AR110,((MIN((VLOOKUP($D110,$A$234:$E$241,5,0)),AR110)))))))))/IF(AND($D110=2,'ראשי-פרטים כלליים וריכוז הוצאות'!$D$66&lt;&gt;4),1.2,1)</f>
        <v>0</v>
      </c>
      <c r="AU110" s="224"/>
      <c r="AV110" s="225"/>
      <c r="AW110" s="222"/>
      <c r="AX110" s="226"/>
      <c r="AY110" s="187">
        <f t="shared" si="49"/>
        <v>0</v>
      </c>
      <c r="AZ110" s="15">
        <f>+(IF(OR($B110=0,$C110=0,$D110=0,$AU$2&gt;$ES$1),0,IF(OR(AU110=0,AW110=0,AX110=0),0,MIN((VLOOKUP($D110,$A$234:$C$241,3,0))*(IF($D110=6,AX110,AW110))*((MIN((VLOOKUP($D110,$A$234:$E$241,5,0)),(IF($D110=6,AW110,AX110))))),MIN((VLOOKUP($D110,$A$234:$C$241,3,0)),(AU110+AV110))*(IF($D110=6,AX110,((MIN((VLOOKUP($D110,$A$234:$E$241,5,0)),AX110)))))))))/IF(AND($D110=2,'ראשי-פרטים כלליים וריכוז הוצאות'!$D$66&lt;&gt;4),1.2,1)</f>
        <v>0</v>
      </c>
      <c r="BA110" s="227"/>
      <c r="BB110" s="228"/>
      <c r="BC110" s="222"/>
      <c r="BD110" s="226"/>
      <c r="BE110" s="187">
        <f t="shared" si="50"/>
        <v>0</v>
      </c>
      <c r="BF110" s="15">
        <f>+(IF(OR($B110=0,$C110=0,$D110=0,$BA$2&gt;$ES$1),0,IF(OR(BA110=0,BC110=0,BD110=0),0,MIN((VLOOKUP($D110,$A$234:$C$241,3,0))*(IF($D110=6,BD110,BC110))*((MIN((VLOOKUP($D110,$A$234:$E$241,5,0)),(IF($D110=6,BC110,BD110))))),MIN((VLOOKUP($D110,$A$234:$C$241,3,0)),(BA110+BB110))*(IF($D110=6,BD110,((MIN((VLOOKUP($D110,$A$234:$E$241,5,0)),BD110)))))))))/IF(AND($D110=2,'ראשי-פרטים כלליים וריכוז הוצאות'!$D$66&lt;&gt;4),1.2,1)</f>
        <v>0</v>
      </c>
      <c r="BG110" s="227"/>
      <c r="BH110" s="228"/>
      <c r="BI110" s="222"/>
      <c r="BJ110" s="226"/>
      <c r="BK110" s="187">
        <f t="shared" si="51"/>
        <v>0</v>
      </c>
      <c r="BL110" s="15">
        <f>+(IF(OR($B110=0,$C110=0,$D110=0,$BG$2&gt;$ES$1),0,IF(OR(BG110=0,BI110=0,BJ110=0),0,MIN((VLOOKUP($D110,$A$234:$C$241,3,0))*(IF($D110=6,BJ110,BI110))*((MIN((VLOOKUP($D110,$A$234:$E$241,5,0)),(IF($D110=6,BI110,BJ110))))),MIN((VLOOKUP($D110,$A$234:$C$241,3,0)),(BG110+BH110))*(IF($D110=6,BJ110,((MIN((VLOOKUP($D110,$A$234:$E$241,5,0)),BJ110)))))))))/IF(AND($D110=2,'ראשי-פרטים כלליים וריכוז הוצאות'!$D$66&lt;&gt;4),1.2,1)</f>
        <v>0</v>
      </c>
      <c r="BM110" s="227"/>
      <c r="BN110" s="228"/>
      <c r="BO110" s="222"/>
      <c r="BP110" s="226"/>
      <c r="BQ110" s="187">
        <f t="shared" si="52"/>
        <v>0</v>
      </c>
      <c r="BR110" s="15">
        <f>+(IF(OR($B110=0,$C110=0,$D110=0,$BM$2&gt;$ES$1),0,IF(OR(BM110=0,BO110=0,BP110=0),0,MIN((VLOOKUP($D110,$A$234:$C$241,3,0))*(IF($D110=6,BP110,BO110))*((MIN((VLOOKUP($D110,$A$234:$E$241,5,0)),(IF($D110=6,BO110,BP110))))),MIN((VLOOKUP($D110,$A$234:$C$241,3,0)),(BM110+BN110))*(IF($D110=6,BP110,((MIN((VLOOKUP($D110,$A$234:$E$241,5,0)),BP110)))))))))/IF(AND($D110=2,'ראשי-פרטים כלליים וריכוז הוצאות'!$D$66&lt;&gt;4),1.2,1)</f>
        <v>0</v>
      </c>
      <c r="BS110" s="227"/>
      <c r="BT110" s="228"/>
      <c r="BU110" s="222"/>
      <c r="BV110" s="226"/>
      <c r="BW110" s="187">
        <f t="shared" si="53"/>
        <v>0</v>
      </c>
      <c r="BX110" s="15">
        <f>+(IF(OR($B110=0,$C110=0,$D110=0,$BS$2&gt;$ES$1),0,IF(OR(BS110=0,BU110=0,BV110=0),0,MIN((VLOOKUP($D110,$A$234:$C$241,3,0))*(IF($D110=6,BV110,BU110))*((MIN((VLOOKUP($D110,$A$234:$E$241,5,0)),(IF($D110=6,BU110,BV110))))),MIN((VLOOKUP($D110,$A$234:$C$241,3,0)),(BS110+BT110))*(IF($D110=6,BV110,((MIN((VLOOKUP($D110,$A$234:$E$241,5,0)),BV110)))))))))/IF(AND($D110=2,'ראשי-פרטים כלליים וריכוז הוצאות'!$D$66&lt;&gt;4),1.2,1)</f>
        <v>0</v>
      </c>
      <c r="BY110" s="227"/>
      <c r="BZ110" s="228"/>
      <c r="CA110" s="222"/>
      <c r="CB110" s="226"/>
      <c r="CC110" s="187">
        <f t="shared" si="54"/>
        <v>0</v>
      </c>
      <c r="CD110" s="15">
        <f>+(IF(OR($B110=0,$C110=0,$D110=0,$BY$2&gt;$ES$1),0,IF(OR(BY110=0,CA110=0,CB110=0),0,MIN((VLOOKUP($D110,$A$234:$C$241,3,0))*(IF($D110=6,CB110,CA110))*((MIN((VLOOKUP($D110,$A$234:$E$241,5,0)),(IF($D110=6,CA110,CB110))))),MIN((VLOOKUP($D110,$A$234:$C$241,3,0)),(BY110+BZ110))*(IF($D110=6,CB110,((MIN((VLOOKUP($D110,$A$234:$E$241,5,0)),CB110)))))))))/IF(AND($D110=2,'ראשי-פרטים כלליים וריכוז הוצאות'!$D$66&lt;&gt;4),1.2,1)</f>
        <v>0</v>
      </c>
      <c r="CE110" s="227"/>
      <c r="CF110" s="228"/>
      <c r="CG110" s="222"/>
      <c r="CH110" s="226"/>
      <c r="CI110" s="187">
        <f t="shared" si="55"/>
        <v>0</v>
      </c>
      <c r="CJ110" s="15">
        <f>+(IF(OR($B110=0,$C110=0,$D110=0,$CE$2&gt;$ES$1),0,IF(OR(CE110=0,CG110=0,CH110=0),0,MIN((VLOOKUP($D110,$A$234:$C$241,3,0))*(IF($D110=6,CH110,CG110))*((MIN((VLOOKUP($D110,$A$234:$E$241,5,0)),(IF($D110=6,CG110,CH110))))),MIN((VLOOKUP($D110,$A$234:$C$241,3,0)),(CE110+CF110))*(IF($D110=6,CH110,((MIN((VLOOKUP($D110,$A$234:$E$241,5,0)),CH110)))))))))/IF(AND($D110=2,'ראשי-פרטים כלליים וריכוז הוצאות'!$D$66&lt;&gt;4),1.2,1)</f>
        <v>0</v>
      </c>
      <c r="CK110" s="227"/>
      <c r="CL110" s="228"/>
      <c r="CM110" s="222"/>
      <c r="CN110" s="226"/>
      <c r="CO110" s="187">
        <f t="shared" si="56"/>
        <v>0</v>
      </c>
      <c r="CP110" s="15">
        <f>+(IF(OR($B110=0,$C110=0,$D110=0,$CK$2&gt;$ES$1),0,IF(OR(CK110=0,CM110=0,CN110=0),0,MIN((VLOOKUP($D110,$A$234:$C$241,3,0))*(IF($D110=6,CN110,CM110))*((MIN((VLOOKUP($D110,$A$234:$E$241,5,0)),(IF($D110=6,CM110,CN110))))),MIN((VLOOKUP($D110,$A$234:$C$241,3,0)),(CK110+CL110))*(IF($D110=6,CN110,((MIN((VLOOKUP($D110,$A$234:$E$241,5,0)),CN110)))))))))/IF(AND($D110=2,'ראשי-פרטים כלליים וריכוז הוצאות'!$D$66&lt;&gt;4),1.2,1)</f>
        <v>0</v>
      </c>
      <c r="CQ110" s="227"/>
      <c r="CR110" s="228"/>
      <c r="CS110" s="222"/>
      <c r="CT110" s="226"/>
      <c r="CU110" s="187">
        <f t="shared" si="57"/>
        <v>0</v>
      </c>
      <c r="CV110" s="15">
        <f>+(IF(OR($B110=0,$C110=0,$D110=0,$CQ$2&gt;$ES$1),0,IF(OR(CQ110=0,CS110=0,CT110=0),0,MIN((VLOOKUP($D110,$A$234:$C$241,3,0))*(IF($D110=6,CT110,CS110))*((MIN((VLOOKUP($D110,$A$234:$E$241,5,0)),(IF($D110=6,CS110,CT110))))),MIN((VLOOKUP($D110,$A$234:$C$241,3,0)),(CQ110+CR110))*(IF($D110=6,CT110,((MIN((VLOOKUP($D110,$A$234:$E$241,5,0)),CT110)))))))))/IF(AND($D110=2,'ראשי-פרטים כלליים וריכוז הוצאות'!$D$66&lt;&gt;4),1.2,1)</f>
        <v>0</v>
      </c>
      <c r="CW110" s="227"/>
      <c r="CX110" s="228"/>
      <c r="CY110" s="222"/>
      <c r="CZ110" s="226"/>
      <c r="DA110" s="187">
        <f t="shared" si="58"/>
        <v>0</v>
      </c>
      <c r="DB110" s="15">
        <f>+(IF(OR($B110=0,$C110=0,$D110=0,$CW$2&gt;$ES$1),0,IF(OR(CW110=0,CY110=0,CZ110=0),0,MIN((VLOOKUP($D110,$A$234:$C$241,3,0))*(IF($D110=6,CZ110,CY110))*((MIN((VLOOKUP($D110,$A$234:$E$241,5,0)),(IF($D110=6,CY110,CZ110))))),MIN((VLOOKUP($D110,$A$234:$C$241,3,0)),(CW110+CX110))*(IF($D110=6,CZ110,((MIN((VLOOKUP($D110,$A$234:$E$241,5,0)),CZ110)))))))))/IF(AND($D110=2,'ראשי-פרטים כלליים וריכוז הוצאות'!$D$66&lt;&gt;4),1.2,1)</f>
        <v>0</v>
      </c>
      <c r="DC110" s="227"/>
      <c r="DD110" s="228"/>
      <c r="DE110" s="222"/>
      <c r="DF110" s="226"/>
      <c r="DG110" s="187">
        <f t="shared" si="59"/>
        <v>0</v>
      </c>
      <c r="DH110" s="15">
        <f>+(IF(OR($B110=0,$C110=0,$D110=0,$DC$2&gt;$ES$1),0,IF(OR(DC110=0,DE110=0,DF110=0),0,MIN((VLOOKUP($D110,$A$234:$C$241,3,0))*(IF($D110=6,DF110,DE110))*((MIN((VLOOKUP($D110,$A$234:$E$241,5,0)),(IF($D110=6,DE110,DF110))))),MIN((VLOOKUP($D110,$A$234:$C$241,3,0)),(DC110+DD110))*(IF($D110=6,DF110,((MIN((VLOOKUP($D110,$A$234:$E$241,5,0)),DF110)))))))))/IF(AND($D110=2,'ראשי-פרטים כלליים וריכוז הוצאות'!$D$66&lt;&gt;4),1.2,1)</f>
        <v>0</v>
      </c>
      <c r="DI110" s="227"/>
      <c r="DJ110" s="228"/>
      <c r="DK110" s="222"/>
      <c r="DL110" s="226"/>
      <c r="DM110" s="187">
        <f t="shared" si="60"/>
        <v>0</v>
      </c>
      <c r="DN110" s="15">
        <f>+(IF(OR($B110=0,$C110=0,$D110=0,$DC$2&gt;$ES$1),0,IF(OR(DI110=0,DK110=0,DL110=0),0,MIN((VLOOKUP($D110,$A$234:$C$241,3,0))*(IF($D110=6,DL110,DK110))*((MIN((VLOOKUP($D110,$A$234:$E$241,5,0)),(IF($D110=6,DK110,DL110))))),MIN((VLOOKUP($D110,$A$234:$C$241,3,0)),(DI110+DJ110))*(IF($D110=6,DL110,((MIN((VLOOKUP($D110,$A$234:$E$241,5,0)),DL110)))))))))/IF(AND($D110=2,'ראשי-פרטים כלליים וריכוז הוצאות'!$D$66&lt;&gt;4),1.2,1)</f>
        <v>0</v>
      </c>
      <c r="DO110" s="227"/>
      <c r="DP110" s="228"/>
      <c r="DQ110" s="222"/>
      <c r="DR110" s="226"/>
      <c r="DS110" s="187">
        <f t="shared" si="61"/>
        <v>0</v>
      </c>
      <c r="DT110" s="15">
        <f>+(IF(OR($B110=0,$C110=0,$D110=0,$DC$2&gt;$ES$1),0,IF(OR(DO110=0,DQ110=0,DR110=0),0,MIN((VLOOKUP($D110,$A$234:$C$241,3,0))*(IF($D110=6,DR110,DQ110))*((MIN((VLOOKUP($D110,$A$234:$E$241,5,0)),(IF($D110=6,DQ110,DR110))))),MIN((VLOOKUP($D110,$A$234:$C$241,3,0)),(DO110+DP110))*(IF($D110=6,DR110,((MIN((VLOOKUP($D110,$A$234:$E$241,5,0)),DR110)))))))))/IF(AND($D110=2,'ראשי-פרטים כלליים וריכוז הוצאות'!$D$66&lt;&gt;4),1.2,1)</f>
        <v>0</v>
      </c>
      <c r="DU110" s="227"/>
      <c r="DV110" s="228"/>
      <c r="DW110" s="222"/>
      <c r="DX110" s="226"/>
      <c r="DY110" s="187">
        <f t="shared" si="62"/>
        <v>0</v>
      </c>
      <c r="DZ110" s="15">
        <f>+(IF(OR($B110=0,$C110=0,$D110=0,$DC$2&gt;$ES$1),0,IF(OR(DU110=0,DW110=0,DX110=0),0,MIN((VLOOKUP($D110,$A$234:$C$241,3,0))*(IF($D110=6,DX110,DW110))*((MIN((VLOOKUP($D110,$A$234:$E$241,5,0)),(IF($D110=6,DW110,DX110))))),MIN((VLOOKUP($D110,$A$234:$C$241,3,0)),(DU110+DV110))*(IF($D110=6,DX110,((MIN((VLOOKUP($D110,$A$234:$E$241,5,0)),DX110)))))))))/IF(AND($D110=2,'ראשי-פרטים כלליים וריכוז הוצאות'!$D$66&lt;&gt;4),1.2,1)</f>
        <v>0</v>
      </c>
      <c r="EA110" s="227"/>
      <c r="EB110" s="228"/>
      <c r="EC110" s="222"/>
      <c r="ED110" s="226"/>
      <c r="EE110" s="187">
        <f t="shared" si="63"/>
        <v>0</v>
      </c>
      <c r="EF110" s="15">
        <f>+(IF(OR($B110=0,$C110=0,$D110=0,$DC$2&gt;$ES$1),0,IF(OR(EA110=0,EC110=0,ED110=0),0,MIN((VLOOKUP($D110,$A$234:$C$241,3,0))*(IF($D110=6,ED110,EC110))*((MIN((VLOOKUP($D110,$A$234:$E$241,5,0)),(IF($D110=6,EC110,ED110))))),MIN((VLOOKUP($D110,$A$234:$C$241,3,0)),(EA110+EB110))*(IF($D110=6,ED110,((MIN((VLOOKUP($D110,$A$234:$E$241,5,0)),ED110)))))))))/IF(AND($D110=2,'ראשי-פרטים כלליים וריכוז הוצאות'!$D$66&lt;&gt;4),1.2,1)</f>
        <v>0</v>
      </c>
      <c r="EG110" s="227"/>
      <c r="EH110" s="228"/>
      <c r="EI110" s="222"/>
      <c r="EJ110" s="226"/>
      <c r="EK110" s="187">
        <f t="shared" si="64"/>
        <v>0</v>
      </c>
      <c r="EL110" s="15">
        <f>+(IF(OR($B110=0,$C110=0,$D110=0,$DC$2&gt;$ES$1),0,IF(OR(EG110=0,EI110=0,EJ110=0),0,MIN((VLOOKUP($D110,$A$234:$C$241,3,0))*(IF($D110=6,EJ110,EI110))*((MIN((VLOOKUP($D110,$A$234:$E$241,5,0)),(IF($D110=6,EI110,EJ110))))),MIN((VLOOKUP($D110,$A$234:$C$241,3,0)),(EG110+EH110))*(IF($D110=6,EJ110,((MIN((VLOOKUP($D110,$A$234:$E$241,5,0)),EJ110)))))))))/IF(AND($D110=2,'ראשי-פרטים כלליים וריכוז הוצאות'!$D$66&lt;&gt;4),1.2,1)</f>
        <v>0</v>
      </c>
      <c r="EM110" s="227"/>
      <c r="EN110" s="228"/>
      <c r="EO110" s="222"/>
      <c r="EP110" s="226"/>
      <c r="EQ110" s="187">
        <f t="shared" si="65"/>
        <v>0</v>
      </c>
      <c r="ER110" s="15">
        <f>+(IF(OR($B110=0,$C110=0,$D110=0,$DC$2&gt;$ES$1),0,IF(OR(EM110=0,EO110=0,EP110=0),0,MIN((VLOOKUP($D110,$A$234:$C$241,3,0))*(IF($D110=6,EP110,EO110))*((MIN((VLOOKUP($D110,$A$234:$E$241,5,0)),(IF($D110=6,EO110,EP110))))),MIN((VLOOKUP($D110,$A$234:$C$241,3,0)),(EM110+EN110))*(IF($D110=6,EP110,((MIN((VLOOKUP($D110,$A$234:$E$241,5,0)),EP110)))))))))/IF(AND($D110=2,'ראשי-פרטים כלליים וריכוז הוצאות'!$D$66&lt;&gt;4),1.2,1)</f>
        <v>0</v>
      </c>
      <c r="ES110" s="62">
        <f t="shared" si="66"/>
        <v>0</v>
      </c>
      <c r="ET110" s="183">
        <f t="shared" si="67"/>
        <v>9.9999999999999995E-7</v>
      </c>
      <c r="EU110" s="184">
        <f t="shared" si="68"/>
        <v>0</v>
      </c>
      <c r="EV110" s="62">
        <f t="shared" si="69"/>
        <v>0</v>
      </c>
      <c r="EW110" s="62">
        <v>0</v>
      </c>
      <c r="EX110" s="15">
        <f t="shared" si="70"/>
        <v>0</v>
      </c>
      <c r="EY110" s="219"/>
      <c r="EZ110" s="62">
        <f>MIN(EX110+EY110*ET110*ES110/$FA$1/IF(AND($D110=2,'ראשי-פרטים כלליים וריכוז הוצאות'!$D$66&lt;&gt;4),1.2,1),IF($D110&gt;0,VLOOKUP($D110,$A$234:$C$241,3,0)*12*EU110,0))</f>
        <v>0</v>
      </c>
      <c r="FA110" s="229"/>
      <c r="FB110" s="293">
        <f t="shared" si="71"/>
        <v>0</v>
      </c>
      <c r="FC110" s="298"/>
      <c r="FD110" s="133"/>
      <c r="FE110" s="133"/>
      <c r="FF110" s="299"/>
      <c r="FG110" s="299"/>
      <c r="FH110" s="133"/>
      <c r="FI110" s="274">
        <f t="shared" si="75"/>
        <v>0</v>
      </c>
      <c r="FJ110" s="274">
        <f t="shared" si="76"/>
        <v>0</v>
      </c>
      <c r="FK110" s="297" t="str">
        <f t="shared" si="74"/>
        <v/>
      </c>
    </row>
    <row r="111" spans="1:167" s="6" customFormat="1" ht="24" hidden="1" customHeight="1" x14ac:dyDescent="0.2">
      <c r="A111" s="112">
        <v>108</v>
      </c>
      <c r="B111" s="229"/>
      <c r="C111" s="229"/>
      <c r="D111" s="230"/>
      <c r="E111" s="220"/>
      <c r="F111" s="221"/>
      <c r="G111" s="222"/>
      <c r="H111" s="223"/>
      <c r="I111" s="187">
        <f t="shared" si="42"/>
        <v>0</v>
      </c>
      <c r="J111" s="15">
        <f>(IF(OR($B111=0,$C111=0,$D111=0,$E$2&gt;$ES$1),0,IF(OR($E111=0,$G111=0,$H111=0),0,MIN((VLOOKUP($D111,$A$234:$C$241,3,0))*(IF($D111=6,$H111,$G111))*((MIN((VLOOKUP($D111,$A$234:$E$241,5,0)),(IF($D111=6,$G111,$H111))))),MIN((VLOOKUP($D111,$A$234:$C$241,3,0)),($E111+$F111))*(IF($D111=6,$H111,((MIN((VLOOKUP($D111,$A$234:$E$241,5,0)),$H111)))))))))/IF(AND($D111=2,'ראשי-פרטים כלליים וריכוז הוצאות'!$D$66&lt;&gt;4),1.2,1)</f>
        <v>0</v>
      </c>
      <c r="K111" s="224"/>
      <c r="L111" s="225"/>
      <c r="M111" s="222"/>
      <c r="N111" s="226"/>
      <c r="O111" s="187">
        <f t="shared" si="43"/>
        <v>0</v>
      </c>
      <c r="P111" s="15">
        <f>+(IF(OR($B111=0,$C111=0,$D111=0,$K$2&gt;$ES$1),0,IF(OR($K111=0,$M111=0,$N111=0),0,MIN((VLOOKUP($D111,$A$234:$C$241,3,0))*(IF($D111=6,$N111,$M111))*((MIN((VLOOKUP($D111,$A$234:$E$241,5,0)),(IF($D111=6,$M111,$N111))))),MIN((VLOOKUP($D111,$A$234:$C$241,3,0)),($K111+$L111))*(IF($D111=6,$N111,((MIN((VLOOKUP($D111,$A$234:$E$241,5,0)),$N111)))))))))/IF(AND($D111=2,'ראשי-פרטים כלליים וריכוז הוצאות'!$D$66&lt;&gt;4),1.2,1)</f>
        <v>0</v>
      </c>
      <c r="Q111" s="227"/>
      <c r="R111" s="228"/>
      <c r="S111" s="222"/>
      <c r="T111" s="226"/>
      <c r="U111" s="187">
        <f t="shared" si="44"/>
        <v>0</v>
      </c>
      <c r="V111" s="15">
        <f>+(IF(OR($B111=0,$C111=0,$D111=0,$Q$2&gt;$ES$1),0,IF(OR(Q111=0,S111=0,T111=0),0,MIN((VLOOKUP($D111,$A$234:$C$241,3,0))*(IF($D111=6,T111,S111))*((MIN((VLOOKUP($D111,$A$234:$E$241,5,0)),(IF($D111=6,S111,T111))))),MIN((VLOOKUP($D111,$A$234:$C$241,3,0)),(Q111+R111))*(IF($D111=6,T111,((MIN((VLOOKUP($D111,$A$234:$E$241,5,0)),T111)))))))))/IF(AND($D111=2,'ראשי-פרטים כלליים וריכוז הוצאות'!$D$66&lt;&gt;4),1.2,1)</f>
        <v>0</v>
      </c>
      <c r="W111" s="220"/>
      <c r="X111" s="221"/>
      <c r="Y111" s="222"/>
      <c r="Z111" s="226"/>
      <c r="AA111" s="187">
        <f t="shared" si="45"/>
        <v>0</v>
      </c>
      <c r="AB111" s="15">
        <f>+(IF(OR($B111=0,$C111=0,$D111=0,$W$2&gt;$ES$1),0,IF(OR(W111=0,Y111=0,Z111=0),0,MIN((VLOOKUP($D111,$A$234:$C$241,3,0))*(IF($D111=6,Z111,Y111))*((MIN((VLOOKUP($D111,$A$234:$E$241,5,0)),(IF($D111=6,Y111,Z111))))),MIN((VLOOKUP($D111,$A$234:$C$241,3,0)),(W111+X111))*(IF($D111=6,Z111,((MIN((VLOOKUP($D111,$A$234:$E$241,5,0)),Z111)))))))))/IF(AND($D111=2,'ראשי-פרטים כלליים וריכוז הוצאות'!$D$66&lt;&gt;4),1.2,1)</f>
        <v>0</v>
      </c>
      <c r="AC111" s="224"/>
      <c r="AD111" s="225"/>
      <c r="AE111" s="222"/>
      <c r="AF111" s="226"/>
      <c r="AG111" s="187">
        <f t="shared" si="46"/>
        <v>0</v>
      </c>
      <c r="AH111" s="15">
        <f>+(IF(OR($B111=0,$C111=0,$D111=0,$AC$2&gt;$ES$1),0,IF(OR(AC111=0,AE111=0,AF111=0),0,MIN((VLOOKUP($D111,$A$234:$C$241,3,0))*(IF($D111=6,AF111,AE111))*((MIN((VLOOKUP($D111,$A$234:$E$241,5,0)),(IF($D111=6,AE111,AF111))))),MIN((VLOOKUP($D111,$A$234:$C$241,3,0)),(AC111+AD111))*(IF($D111=6,AF111,((MIN((VLOOKUP($D111,$A$234:$E$241,5,0)),AF111)))))))))/IF(AND($D111=2,'ראשי-פרטים כלליים וריכוז הוצאות'!$D$66&lt;&gt;4),1.2,1)</f>
        <v>0</v>
      </c>
      <c r="AI111" s="227"/>
      <c r="AJ111" s="228"/>
      <c r="AK111" s="222"/>
      <c r="AL111" s="226"/>
      <c r="AM111" s="187">
        <f t="shared" si="47"/>
        <v>0</v>
      </c>
      <c r="AN111" s="15">
        <f>+(IF(OR($B111=0,$C111=0,$D111=0,$AI$2&gt;$ES$1),0,IF(OR(AI111=0,AK111=0,AL111=0),0,MIN((VLOOKUP($D111,$A$234:$C$241,3,0))*(IF($D111=6,AL111,AK111))*((MIN((VLOOKUP($D111,$A$234:$E$241,5,0)),(IF($D111=6,AK111,AL111))))),MIN((VLOOKUP($D111,$A$234:$C$241,3,0)),(AI111+AJ111))*(IF($D111=6,AL111,((MIN((VLOOKUP($D111,$A$234:$E$241,5,0)),AL111)))))))))/IF(AND($D111=2,'ראשי-פרטים כלליים וריכוז הוצאות'!$D$66&lt;&gt;4),1.2,1)</f>
        <v>0</v>
      </c>
      <c r="AO111" s="220"/>
      <c r="AP111" s="221"/>
      <c r="AQ111" s="222"/>
      <c r="AR111" s="226"/>
      <c r="AS111" s="187">
        <f t="shared" si="48"/>
        <v>0</v>
      </c>
      <c r="AT111" s="15">
        <f>+(IF(OR($B111=0,$C111=0,$D111=0,$AO$2&gt;$ES$1),0,IF(OR(AO111=0,AQ111=0,AR111=0),0,MIN((VLOOKUP($D111,$A$234:$C$241,3,0))*(IF($D111=6,AR111,AQ111))*((MIN((VLOOKUP($D111,$A$234:$E$241,5,0)),(IF($D111=6,AQ111,AR111))))),MIN((VLOOKUP($D111,$A$234:$C$241,3,0)),(AO111+AP111))*(IF($D111=6,AR111,((MIN((VLOOKUP($D111,$A$234:$E$241,5,0)),AR111)))))))))/IF(AND($D111=2,'ראשי-פרטים כלליים וריכוז הוצאות'!$D$66&lt;&gt;4),1.2,1)</f>
        <v>0</v>
      </c>
      <c r="AU111" s="224"/>
      <c r="AV111" s="225"/>
      <c r="AW111" s="222"/>
      <c r="AX111" s="226"/>
      <c r="AY111" s="187">
        <f t="shared" si="49"/>
        <v>0</v>
      </c>
      <c r="AZ111" s="15">
        <f>+(IF(OR($B111=0,$C111=0,$D111=0,$AU$2&gt;$ES$1),0,IF(OR(AU111=0,AW111=0,AX111=0),0,MIN((VLOOKUP($D111,$A$234:$C$241,3,0))*(IF($D111=6,AX111,AW111))*((MIN((VLOOKUP($D111,$A$234:$E$241,5,0)),(IF($D111=6,AW111,AX111))))),MIN((VLOOKUP($D111,$A$234:$C$241,3,0)),(AU111+AV111))*(IF($D111=6,AX111,((MIN((VLOOKUP($D111,$A$234:$E$241,5,0)),AX111)))))))))/IF(AND($D111=2,'ראשי-פרטים כלליים וריכוז הוצאות'!$D$66&lt;&gt;4),1.2,1)</f>
        <v>0</v>
      </c>
      <c r="BA111" s="227"/>
      <c r="BB111" s="228"/>
      <c r="BC111" s="222"/>
      <c r="BD111" s="226"/>
      <c r="BE111" s="187">
        <f t="shared" si="50"/>
        <v>0</v>
      </c>
      <c r="BF111" s="15">
        <f>+(IF(OR($B111=0,$C111=0,$D111=0,$BA$2&gt;$ES$1),0,IF(OR(BA111=0,BC111=0,BD111=0),0,MIN((VLOOKUP($D111,$A$234:$C$241,3,0))*(IF($D111=6,BD111,BC111))*((MIN((VLOOKUP($D111,$A$234:$E$241,5,0)),(IF($D111=6,BC111,BD111))))),MIN((VLOOKUP($D111,$A$234:$C$241,3,0)),(BA111+BB111))*(IF($D111=6,BD111,((MIN((VLOOKUP($D111,$A$234:$E$241,5,0)),BD111)))))))))/IF(AND($D111=2,'ראשי-פרטים כלליים וריכוז הוצאות'!$D$66&lt;&gt;4),1.2,1)</f>
        <v>0</v>
      </c>
      <c r="BG111" s="227"/>
      <c r="BH111" s="228"/>
      <c r="BI111" s="222"/>
      <c r="BJ111" s="226"/>
      <c r="BK111" s="187">
        <f t="shared" si="51"/>
        <v>0</v>
      </c>
      <c r="BL111" s="15">
        <f>+(IF(OR($B111=0,$C111=0,$D111=0,$BG$2&gt;$ES$1),0,IF(OR(BG111=0,BI111=0,BJ111=0),0,MIN((VLOOKUP($D111,$A$234:$C$241,3,0))*(IF($D111=6,BJ111,BI111))*((MIN((VLOOKUP($D111,$A$234:$E$241,5,0)),(IF($D111=6,BI111,BJ111))))),MIN((VLOOKUP($D111,$A$234:$C$241,3,0)),(BG111+BH111))*(IF($D111=6,BJ111,((MIN((VLOOKUP($D111,$A$234:$E$241,5,0)),BJ111)))))))))/IF(AND($D111=2,'ראשי-פרטים כלליים וריכוז הוצאות'!$D$66&lt;&gt;4),1.2,1)</f>
        <v>0</v>
      </c>
      <c r="BM111" s="227"/>
      <c r="BN111" s="228"/>
      <c r="BO111" s="222"/>
      <c r="BP111" s="226"/>
      <c r="BQ111" s="187">
        <f t="shared" si="52"/>
        <v>0</v>
      </c>
      <c r="BR111" s="15">
        <f>+(IF(OR($B111=0,$C111=0,$D111=0,$BM$2&gt;$ES$1),0,IF(OR(BM111=0,BO111=0,BP111=0),0,MIN((VLOOKUP($D111,$A$234:$C$241,3,0))*(IF($D111=6,BP111,BO111))*((MIN((VLOOKUP($D111,$A$234:$E$241,5,0)),(IF($D111=6,BO111,BP111))))),MIN((VLOOKUP($D111,$A$234:$C$241,3,0)),(BM111+BN111))*(IF($D111=6,BP111,((MIN((VLOOKUP($D111,$A$234:$E$241,5,0)),BP111)))))))))/IF(AND($D111=2,'ראשי-פרטים כלליים וריכוז הוצאות'!$D$66&lt;&gt;4),1.2,1)</f>
        <v>0</v>
      </c>
      <c r="BS111" s="227"/>
      <c r="BT111" s="228"/>
      <c r="BU111" s="222"/>
      <c r="BV111" s="226"/>
      <c r="BW111" s="187">
        <f t="shared" si="53"/>
        <v>0</v>
      </c>
      <c r="BX111" s="15">
        <f>+(IF(OR($B111=0,$C111=0,$D111=0,$BS$2&gt;$ES$1),0,IF(OR(BS111=0,BU111=0,BV111=0),0,MIN((VLOOKUP($D111,$A$234:$C$241,3,0))*(IF($D111=6,BV111,BU111))*((MIN((VLOOKUP($D111,$A$234:$E$241,5,0)),(IF($D111=6,BU111,BV111))))),MIN((VLOOKUP($D111,$A$234:$C$241,3,0)),(BS111+BT111))*(IF($D111=6,BV111,((MIN((VLOOKUP($D111,$A$234:$E$241,5,0)),BV111)))))))))/IF(AND($D111=2,'ראשי-פרטים כלליים וריכוז הוצאות'!$D$66&lt;&gt;4),1.2,1)</f>
        <v>0</v>
      </c>
      <c r="BY111" s="227"/>
      <c r="BZ111" s="228"/>
      <c r="CA111" s="222"/>
      <c r="CB111" s="226"/>
      <c r="CC111" s="187">
        <f t="shared" si="54"/>
        <v>0</v>
      </c>
      <c r="CD111" s="15">
        <f>+(IF(OR($B111=0,$C111=0,$D111=0,$BY$2&gt;$ES$1),0,IF(OR(BY111=0,CA111=0,CB111=0),0,MIN((VLOOKUP($D111,$A$234:$C$241,3,0))*(IF($D111=6,CB111,CA111))*((MIN((VLOOKUP($D111,$A$234:$E$241,5,0)),(IF($D111=6,CA111,CB111))))),MIN((VLOOKUP($D111,$A$234:$C$241,3,0)),(BY111+BZ111))*(IF($D111=6,CB111,((MIN((VLOOKUP($D111,$A$234:$E$241,5,0)),CB111)))))))))/IF(AND($D111=2,'ראשי-פרטים כלליים וריכוז הוצאות'!$D$66&lt;&gt;4),1.2,1)</f>
        <v>0</v>
      </c>
      <c r="CE111" s="227"/>
      <c r="CF111" s="228"/>
      <c r="CG111" s="222"/>
      <c r="CH111" s="226"/>
      <c r="CI111" s="187">
        <f t="shared" si="55"/>
        <v>0</v>
      </c>
      <c r="CJ111" s="15">
        <f>+(IF(OR($B111=0,$C111=0,$D111=0,$CE$2&gt;$ES$1),0,IF(OR(CE111=0,CG111=0,CH111=0),0,MIN((VLOOKUP($D111,$A$234:$C$241,3,0))*(IF($D111=6,CH111,CG111))*((MIN((VLOOKUP($D111,$A$234:$E$241,5,0)),(IF($D111=6,CG111,CH111))))),MIN((VLOOKUP($D111,$A$234:$C$241,3,0)),(CE111+CF111))*(IF($D111=6,CH111,((MIN((VLOOKUP($D111,$A$234:$E$241,5,0)),CH111)))))))))/IF(AND($D111=2,'ראשי-פרטים כלליים וריכוז הוצאות'!$D$66&lt;&gt;4),1.2,1)</f>
        <v>0</v>
      </c>
      <c r="CK111" s="227"/>
      <c r="CL111" s="228"/>
      <c r="CM111" s="222"/>
      <c r="CN111" s="226"/>
      <c r="CO111" s="187">
        <f t="shared" si="56"/>
        <v>0</v>
      </c>
      <c r="CP111" s="15">
        <f>+(IF(OR($B111=0,$C111=0,$D111=0,$CK$2&gt;$ES$1),0,IF(OR(CK111=0,CM111=0,CN111=0),0,MIN((VLOOKUP($D111,$A$234:$C$241,3,0))*(IF($D111=6,CN111,CM111))*((MIN((VLOOKUP($D111,$A$234:$E$241,5,0)),(IF($D111=6,CM111,CN111))))),MIN((VLOOKUP($D111,$A$234:$C$241,3,0)),(CK111+CL111))*(IF($D111=6,CN111,((MIN((VLOOKUP($D111,$A$234:$E$241,5,0)),CN111)))))))))/IF(AND($D111=2,'ראשי-פרטים כלליים וריכוז הוצאות'!$D$66&lt;&gt;4),1.2,1)</f>
        <v>0</v>
      </c>
      <c r="CQ111" s="227"/>
      <c r="CR111" s="228"/>
      <c r="CS111" s="222"/>
      <c r="CT111" s="226"/>
      <c r="CU111" s="187">
        <f t="shared" si="57"/>
        <v>0</v>
      </c>
      <c r="CV111" s="15">
        <f>+(IF(OR($B111=0,$C111=0,$D111=0,$CQ$2&gt;$ES$1),0,IF(OR(CQ111=0,CS111=0,CT111=0),0,MIN((VLOOKUP($D111,$A$234:$C$241,3,0))*(IF($D111=6,CT111,CS111))*((MIN((VLOOKUP($D111,$A$234:$E$241,5,0)),(IF($D111=6,CS111,CT111))))),MIN((VLOOKUP($D111,$A$234:$C$241,3,0)),(CQ111+CR111))*(IF($D111=6,CT111,((MIN((VLOOKUP($D111,$A$234:$E$241,5,0)),CT111)))))))))/IF(AND($D111=2,'ראשי-פרטים כלליים וריכוז הוצאות'!$D$66&lt;&gt;4),1.2,1)</f>
        <v>0</v>
      </c>
      <c r="CW111" s="227"/>
      <c r="CX111" s="228"/>
      <c r="CY111" s="222"/>
      <c r="CZ111" s="226"/>
      <c r="DA111" s="187">
        <f t="shared" si="58"/>
        <v>0</v>
      </c>
      <c r="DB111" s="15">
        <f>+(IF(OR($B111=0,$C111=0,$D111=0,$CW$2&gt;$ES$1),0,IF(OR(CW111=0,CY111=0,CZ111=0),0,MIN((VLOOKUP($D111,$A$234:$C$241,3,0))*(IF($D111=6,CZ111,CY111))*((MIN((VLOOKUP($D111,$A$234:$E$241,5,0)),(IF($D111=6,CY111,CZ111))))),MIN((VLOOKUP($D111,$A$234:$C$241,3,0)),(CW111+CX111))*(IF($D111=6,CZ111,((MIN((VLOOKUP($D111,$A$234:$E$241,5,0)),CZ111)))))))))/IF(AND($D111=2,'ראשי-פרטים כלליים וריכוז הוצאות'!$D$66&lt;&gt;4),1.2,1)</f>
        <v>0</v>
      </c>
      <c r="DC111" s="227"/>
      <c r="DD111" s="228"/>
      <c r="DE111" s="222"/>
      <c r="DF111" s="226"/>
      <c r="DG111" s="187">
        <f t="shared" si="59"/>
        <v>0</v>
      </c>
      <c r="DH111" s="15">
        <f>+(IF(OR($B111=0,$C111=0,$D111=0,$DC$2&gt;$ES$1),0,IF(OR(DC111=0,DE111=0,DF111=0),0,MIN((VLOOKUP($D111,$A$234:$C$241,3,0))*(IF($D111=6,DF111,DE111))*((MIN((VLOOKUP($D111,$A$234:$E$241,5,0)),(IF($D111=6,DE111,DF111))))),MIN((VLOOKUP($D111,$A$234:$C$241,3,0)),(DC111+DD111))*(IF($D111=6,DF111,((MIN((VLOOKUP($D111,$A$234:$E$241,5,0)),DF111)))))))))/IF(AND($D111=2,'ראשי-פרטים כלליים וריכוז הוצאות'!$D$66&lt;&gt;4),1.2,1)</f>
        <v>0</v>
      </c>
      <c r="DI111" s="227"/>
      <c r="DJ111" s="228"/>
      <c r="DK111" s="222"/>
      <c r="DL111" s="226"/>
      <c r="DM111" s="187">
        <f t="shared" si="60"/>
        <v>0</v>
      </c>
      <c r="DN111" s="15">
        <f>+(IF(OR($B111=0,$C111=0,$D111=0,$DC$2&gt;$ES$1),0,IF(OR(DI111=0,DK111=0,DL111=0),0,MIN((VLOOKUP($D111,$A$234:$C$241,3,0))*(IF($D111=6,DL111,DK111))*((MIN((VLOOKUP($D111,$A$234:$E$241,5,0)),(IF($D111=6,DK111,DL111))))),MIN((VLOOKUP($D111,$A$234:$C$241,3,0)),(DI111+DJ111))*(IF($D111=6,DL111,((MIN((VLOOKUP($D111,$A$234:$E$241,5,0)),DL111)))))))))/IF(AND($D111=2,'ראשי-פרטים כלליים וריכוז הוצאות'!$D$66&lt;&gt;4),1.2,1)</f>
        <v>0</v>
      </c>
      <c r="DO111" s="227"/>
      <c r="DP111" s="228"/>
      <c r="DQ111" s="222"/>
      <c r="DR111" s="226"/>
      <c r="DS111" s="187">
        <f t="shared" si="61"/>
        <v>0</v>
      </c>
      <c r="DT111" s="15">
        <f>+(IF(OR($B111=0,$C111=0,$D111=0,$DC$2&gt;$ES$1),0,IF(OR(DO111=0,DQ111=0,DR111=0),0,MIN((VLOOKUP($D111,$A$234:$C$241,3,0))*(IF($D111=6,DR111,DQ111))*((MIN((VLOOKUP($D111,$A$234:$E$241,5,0)),(IF($D111=6,DQ111,DR111))))),MIN((VLOOKUP($D111,$A$234:$C$241,3,0)),(DO111+DP111))*(IF($D111=6,DR111,((MIN((VLOOKUP($D111,$A$234:$E$241,5,0)),DR111)))))))))/IF(AND($D111=2,'ראשי-פרטים כלליים וריכוז הוצאות'!$D$66&lt;&gt;4),1.2,1)</f>
        <v>0</v>
      </c>
      <c r="DU111" s="227"/>
      <c r="DV111" s="228"/>
      <c r="DW111" s="222"/>
      <c r="DX111" s="226"/>
      <c r="DY111" s="187">
        <f t="shared" si="62"/>
        <v>0</v>
      </c>
      <c r="DZ111" s="15">
        <f>+(IF(OR($B111=0,$C111=0,$D111=0,$DC$2&gt;$ES$1),0,IF(OR(DU111=0,DW111=0,DX111=0),0,MIN((VLOOKUP($D111,$A$234:$C$241,3,0))*(IF($D111=6,DX111,DW111))*((MIN((VLOOKUP($D111,$A$234:$E$241,5,0)),(IF($D111=6,DW111,DX111))))),MIN((VLOOKUP($D111,$A$234:$C$241,3,0)),(DU111+DV111))*(IF($D111=6,DX111,((MIN((VLOOKUP($D111,$A$234:$E$241,5,0)),DX111)))))))))/IF(AND($D111=2,'ראשי-פרטים כלליים וריכוז הוצאות'!$D$66&lt;&gt;4),1.2,1)</f>
        <v>0</v>
      </c>
      <c r="EA111" s="227"/>
      <c r="EB111" s="228"/>
      <c r="EC111" s="222"/>
      <c r="ED111" s="226"/>
      <c r="EE111" s="187">
        <f t="shared" si="63"/>
        <v>0</v>
      </c>
      <c r="EF111" s="15">
        <f>+(IF(OR($B111=0,$C111=0,$D111=0,$DC$2&gt;$ES$1),0,IF(OR(EA111=0,EC111=0,ED111=0),0,MIN((VLOOKUP($D111,$A$234:$C$241,3,0))*(IF($D111=6,ED111,EC111))*((MIN((VLOOKUP($D111,$A$234:$E$241,5,0)),(IF($D111=6,EC111,ED111))))),MIN((VLOOKUP($D111,$A$234:$C$241,3,0)),(EA111+EB111))*(IF($D111=6,ED111,((MIN((VLOOKUP($D111,$A$234:$E$241,5,0)),ED111)))))))))/IF(AND($D111=2,'ראשי-פרטים כלליים וריכוז הוצאות'!$D$66&lt;&gt;4),1.2,1)</f>
        <v>0</v>
      </c>
      <c r="EG111" s="227"/>
      <c r="EH111" s="228"/>
      <c r="EI111" s="222"/>
      <c r="EJ111" s="226"/>
      <c r="EK111" s="187">
        <f t="shared" si="64"/>
        <v>0</v>
      </c>
      <c r="EL111" s="15">
        <f>+(IF(OR($B111=0,$C111=0,$D111=0,$DC$2&gt;$ES$1),0,IF(OR(EG111=0,EI111=0,EJ111=0),0,MIN((VLOOKUP($D111,$A$234:$C$241,3,0))*(IF($D111=6,EJ111,EI111))*((MIN((VLOOKUP($D111,$A$234:$E$241,5,0)),(IF($D111=6,EI111,EJ111))))),MIN((VLOOKUP($D111,$A$234:$C$241,3,0)),(EG111+EH111))*(IF($D111=6,EJ111,((MIN((VLOOKUP($D111,$A$234:$E$241,5,0)),EJ111)))))))))/IF(AND($D111=2,'ראשי-פרטים כלליים וריכוז הוצאות'!$D$66&lt;&gt;4),1.2,1)</f>
        <v>0</v>
      </c>
      <c r="EM111" s="227"/>
      <c r="EN111" s="228"/>
      <c r="EO111" s="222"/>
      <c r="EP111" s="226"/>
      <c r="EQ111" s="187">
        <f t="shared" si="65"/>
        <v>0</v>
      </c>
      <c r="ER111" s="15">
        <f>+(IF(OR($B111=0,$C111=0,$D111=0,$DC$2&gt;$ES$1),0,IF(OR(EM111=0,EO111=0,EP111=0),0,MIN((VLOOKUP($D111,$A$234:$C$241,3,0))*(IF($D111=6,EP111,EO111))*((MIN((VLOOKUP($D111,$A$234:$E$241,5,0)),(IF($D111=6,EO111,EP111))))),MIN((VLOOKUP($D111,$A$234:$C$241,3,0)),(EM111+EN111))*(IF($D111=6,EP111,((MIN((VLOOKUP($D111,$A$234:$E$241,5,0)),EP111)))))))))/IF(AND($D111=2,'ראשי-פרטים כלליים וריכוז הוצאות'!$D$66&lt;&gt;4),1.2,1)</f>
        <v>0</v>
      </c>
      <c r="ES111" s="62">
        <f t="shared" si="66"/>
        <v>0</v>
      </c>
      <c r="ET111" s="183">
        <f t="shared" si="67"/>
        <v>9.9999999999999995E-7</v>
      </c>
      <c r="EU111" s="184">
        <f t="shared" si="68"/>
        <v>0</v>
      </c>
      <c r="EV111" s="62">
        <f t="shared" si="69"/>
        <v>0</v>
      </c>
      <c r="EW111" s="62">
        <v>0</v>
      </c>
      <c r="EX111" s="15">
        <f t="shared" si="70"/>
        <v>0</v>
      </c>
      <c r="EY111" s="219"/>
      <c r="EZ111" s="62">
        <f>MIN(EX111+EY111*ET111*ES111/$FA$1/IF(AND($D111=2,'ראשי-פרטים כלליים וריכוז הוצאות'!$D$66&lt;&gt;4),1.2,1),IF($D111&gt;0,VLOOKUP($D111,$A$234:$C$241,3,0)*12*EU111,0))</f>
        <v>0</v>
      </c>
      <c r="FA111" s="229"/>
      <c r="FB111" s="293">
        <f t="shared" si="71"/>
        <v>0</v>
      </c>
      <c r="FC111" s="298"/>
      <c r="FD111" s="133"/>
      <c r="FE111" s="133"/>
      <c r="FF111" s="299"/>
      <c r="FG111" s="299"/>
      <c r="FH111" s="133"/>
      <c r="FI111" s="274">
        <f t="shared" si="75"/>
        <v>0</v>
      </c>
      <c r="FJ111" s="274">
        <f t="shared" si="76"/>
        <v>0</v>
      </c>
      <c r="FK111" s="297" t="str">
        <f t="shared" si="74"/>
        <v/>
      </c>
    </row>
    <row r="112" spans="1:167" s="6" customFormat="1" ht="24" hidden="1" customHeight="1" x14ac:dyDescent="0.2">
      <c r="A112" s="112">
        <v>109</v>
      </c>
      <c r="B112" s="229"/>
      <c r="C112" s="229"/>
      <c r="D112" s="230"/>
      <c r="E112" s="220"/>
      <c r="F112" s="221"/>
      <c r="G112" s="222"/>
      <c r="H112" s="223"/>
      <c r="I112" s="187">
        <f t="shared" si="42"/>
        <v>0</v>
      </c>
      <c r="J112" s="15">
        <f>(IF(OR($B112=0,$C112=0,$D112=0,$E$2&gt;$ES$1),0,IF(OR($E112=0,$G112=0,$H112=0),0,MIN((VLOOKUP($D112,$A$234:$C$241,3,0))*(IF($D112=6,$H112,$G112))*((MIN((VLOOKUP($D112,$A$234:$E$241,5,0)),(IF($D112=6,$G112,$H112))))),MIN((VLOOKUP($D112,$A$234:$C$241,3,0)),($E112+$F112))*(IF($D112=6,$H112,((MIN((VLOOKUP($D112,$A$234:$E$241,5,0)),$H112)))))))))/IF(AND($D112=2,'ראשי-פרטים כלליים וריכוז הוצאות'!$D$66&lt;&gt;4),1.2,1)</f>
        <v>0</v>
      </c>
      <c r="K112" s="224"/>
      <c r="L112" s="225"/>
      <c r="M112" s="222"/>
      <c r="N112" s="226"/>
      <c r="O112" s="187">
        <f t="shared" si="43"/>
        <v>0</v>
      </c>
      <c r="P112" s="15">
        <f>+(IF(OR($B112=0,$C112=0,$D112=0,$K$2&gt;$ES$1),0,IF(OR($K112=0,$M112=0,$N112=0),0,MIN((VLOOKUP($D112,$A$234:$C$241,3,0))*(IF($D112=6,$N112,$M112))*((MIN((VLOOKUP($D112,$A$234:$E$241,5,0)),(IF($D112=6,$M112,$N112))))),MIN((VLOOKUP($D112,$A$234:$C$241,3,0)),($K112+$L112))*(IF($D112=6,$N112,((MIN((VLOOKUP($D112,$A$234:$E$241,5,0)),$N112)))))))))/IF(AND($D112=2,'ראשי-פרטים כלליים וריכוז הוצאות'!$D$66&lt;&gt;4),1.2,1)</f>
        <v>0</v>
      </c>
      <c r="Q112" s="227"/>
      <c r="R112" s="228"/>
      <c r="S112" s="222"/>
      <c r="T112" s="226"/>
      <c r="U112" s="187">
        <f t="shared" si="44"/>
        <v>0</v>
      </c>
      <c r="V112" s="15">
        <f>+(IF(OR($B112=0,$C112=0,$D112=0,$Q$2&gt;$ES$1),0,IF(OR(Q112=0,S112=0,T112=0),0,MIN((VLOOKUP($D112,$A$234:$C$241,3,0))*(IF($D112=6,T112,S112))*((MIN((VLOOKUP($D112,$A$234:$E$241,5,0)),(IF($D112=6,S112,T112))))),MIN((VLOOKUP($D112,$A$234:$C$241,3,0)),(Q112+R112))*(IF($D112=6,T112,((MIN((VLOOKUP($D112,$A$234:$E$241,5,0)),T112)))))))))/IF(AND($D112=2,'ראשי-פרטים כלליים וריכוז הוצאות'!$D$66&lt;&gt;4),1.2,1)</f>
        <v>0</v>
      </c>
      <c r="W112" s="220"/>
      <c r="X112" s="221"/>
      <c r="Y112" s="222"/>
      <c r="Z112" s="226"/>
      <c r="AA112" s="187">
        <f t="shared" si="45"/>
        <v>0</v>
      </c>
      <c r="AB112" s="15">
        <f>+(IF(OR($B112=0,$C112=0,$D112=0,$W$2&gt;$ES$1),0,IF(OR(W112=0,Y112=0,Z112=0),0,MIN((VLOOKUP($D112,$A$234:$C$241,3,0))*(IF($D112=6,Z112,Y112))*((MIN((VLOOKUP($D112,$A$234:$E$241,5,0)),(IF($D112=6,Y112,Z112))))),MIN((VLOOKUP($D112,$A$234:$C$241,3,0)),(W112+X112))*(IF($D112=6,Z112,((MIN((VLOOKUP($D112,$A$234:$E$241,5,0)),Z112)))))))))/IF(AND($D112=2,'ראשי-פרטים כלליים וריכוז הוצאות'!$D$66&lt;&gt;4),1.2,1)</f>
        <v>0</v>
      </c>
      <c r="AC112" s="224"/>
      <c r="AD112" s="225"/>
      <c r="AE112" s="222"/>
      <c r="AF112" s="226"/>
      <c r="AG112" s="187">
        <f t="shared" si="46"/>
        <v>0</v>
      </c>
      <c r="AH112" s="15">
        <f>+(IF(OR($B112=0,$C112=0,$D112=0,$AC$2&gt;$ES$1),0,IF(OR(AC112=0,AE112=0,AF112=0),0,MIN((VLOOKUP($D112,$A$234:$C$241,3,0))*(IF($D112=6,AF112,AE112))*((MIN((VLOOKUP($D112,$A$234:$E$241,5,0)),(IF($D112=6,AE112,AF112))))),MIN((VLOOKUP($D112,$A$234:$C$241,3,0)),(AC112+AD112))*(IF($D112=6,AF112,((MIN((VLOOKUP($D112,$A$234:$E$241,5,0)),AF112)))))))))/IF(AND($D112=2,'ראשי-פרטים כלליים וריכוז הוצאות'!$D$66&lt;&gt;4),1.2,1)</f>
        <v>0</v>
      </c>
      <c r="AI112" s="227"/>
      <c r="AJ112" s="228"/>
      <c r="AK112" s="222"/>
      <c r="AL112" s="226"/>
      <c r="AM112" s="187">
        <f t="shared" si="47"/>
        <v>0</v>
      </c>
      <c r="AN112" s="15">
        <f>+(IF(OR($B112=0,$C112=0,$D112=0,$AI$2&gt;$ES$1),0,IF(OR(AI112=0,AK112=0,AL112=0),0,MIN((VLOOKUP($D112,$A$234:$C$241,3,0))*(IF($D112=6,AL112,AK112))*((MIN((VLOOKUP($D112,$A$234:$E$241,5,0)),(IF($D112=6,AK112,AL112))))),MIN((VLOOKUP($D112,$A$234:$C$241,3,0)),(AI112+AJ112))*(IF($D112=6,AL112,((MIN((VLOOKUP($D112,$A$234:$E$241,5,0)),AL112)))))))))/IF(AND($D112=2,'ראשי-פרטים כלליים וריכוז הוצאות'!$D$66&lt;&gt;4),1.2,1)</f>
        <v>0</v>
      </c>
      <c r="AO112" s="220"/>
      <c r="AP112" s="221"/>
      <c r="AQ112" s="222"/>
      <c r="AR112" s="226"/>
      <c r="AS112" s="187">
        <f t="shared" si="48"/>
        <v>0</v>
      </c>
      <c r="AT112" s="15">
        <f>+(IF(OR($B112=0,$C112=0,$D112=0,$AO$2&gt;$ES$1),0,IF(OR(AO112=0,AQ112=0,AR112=0),0,MIN((VLOOKUP($D112,$A$234:$C$241,3,0))*(IF($D112=6,AR112,AQ112))*((MIN((VLOOKUP($D112,$A$234:$E$241,5,0)),(IF($D112=6,AQ112,AR112))))),MIN((VLOOKUP($D112,$A$234:$C$241,3,0)),(AO112+AP112))*(IF($D112=6,AR112,((MIN((VLOOKUP($D112,$A$234:$E$241,5,0)),AR112)))))))))/IF(AND($D112=2,'ראשי-פרטים כלליים וריכוז הוצאות'!$D$66&lt;&gt;4),1.2,1)</f>
        <v>0</v>
      </c>
      <c r="AU112" s="224"/>
      <c r="AV112" s="225"/>
      <c r="AW112" s="222"/>
      <c r="AX112" s="226"/>
      <c r="AY112" s="187">
        <f t="shared" si="49"/>
        <v>0</v>
      </c>
      <c r="AZ112" s="15">
        <f>+(IF(OR($B112=0,$C112=0,$D112=0,$AU$2&gt;$ES$1),0,IF(OR(AU112=0,AW112=0,AX112=0),0,MIN((VLOOKUP($D112,$A$234:$C$241,3,0))*(IF($D112=6,AX112,AW112))*((MIN((VLOOKUP($D112,$A$234:$E$241,5,0)),(IF($D112=6,AW112,AX112))))),MIN((VLOOKUP($D112,$A$234:$C$241,3,0)),(AU112+AV112))*(IF($D112=6,AX112,((MIN((VLOOKUP($D112,$A$234:$E$241,5,0)),AX112)))))))))/IF(AND($D112=2,'ראשי-פרטים כלליים וריכוז הוצאות'!$D$66&lt;&gt;4),1.2,1)</f>
        <v>0</v>
      </c>
      <c r="BA112" s="227"/>
      <c r="BB112" s="228"/>
      <c r="BC112" s="222"/>
      <c r="BD112" s="226"/>
      <c r="BE112" s="187">
        <f t="shared" si="50"/>
        <v>0</v>
      </c>
      <c r="BF112" s="15">
        <f>+(IF(OR($B112=0,$C112=0,$D112=0,$BA$2&gt;$ES$1),0,IF(OR(BA112=0,BC112=0,BD112=0),0,MIN((VLOOKUP($D112,$A$234:$C$241,3,0))*(IF($D112=6,BD112,BC112))*((MIN((VLOOKUP($D112,$A$234:$E$241,5,0)),(IF($D112=6,BC112,BD112))))),MIN((VLOOKUP($D112,$A$234:$C$241,3,0)),(BA112+BB112))*(IF($D112=6,BD112,((MIN((VLOOKUP($D112,$A$234:$E$241,5,0)),BD112)))))))))/IF(AND($D112=2,'ראשי-פרטים כלליים וריכוז הוצאות'!$D$66&lt;&gt;4),1.2,1)</f>
        <v>0</v>
      </c>
      <c r="BG112" s="227"/>
      <c r="BH112" s="228"/>
      <c r="BI112" s="222"/>
      <c r="BJ112" s="226"/>
      <c r="BK112" s="187">
        <f t="shared" si="51"/>
        <v>0</v>
      </c>
      <c r="BL112" s="15">
        <f>+(IF(OR($B112=0,$C112=0,$D112=0,$BG$2&gt;$ES$1),0,IF(OR(BG112=0,BI112=0,BJ112=0),0,MIN((VLOOKUP($D112,$A$234:$C$241,3,0))*(IF($D112=6,BJ112,BI112))*((MIN((VLOOKUP($D112,$A$234:$E$241,5,0)),(IF($D112=6,BI112,BJ112))))),MIN((VLOOKUP($D112,$A$234:$C$241,3,0)),(BG112+BH112))*(IF($D112=6,BJ112,((MIN((VLOOKUP($D112,$A$234:$E$241,5,0)),BJ112)))))))))/IF(AND($D112=2,'ראשי-פרטים כלליים וריכוז הוצאות'!$D$66&lt;&gt;4),1.2,1)</f>
        <v>0</v>
      </c>
      <c r="BM112" s="227"/>
      <c r="BN112" s="228"/>
      <c r="BO112" s="222"/>
      <c r="BP112" s="226"/>
      <c r="BQ112" s="187">
        <f t="shared" si="52"/>
        <v>0</v>
      </c>
      <c r="BR112" s="15">
        <f>+(IF(OR($B112=0,$C112=0,$D112=0,$BM$2&gt;$ES$1),0,IF(OR(BM112=0,BO112=0,BP112=0),0,MIN((VLOOKUP($D112,$A$234:$C$241,3,0))*(IF($D112=6,BP112,BO112))*((MIN((VLOOKUP($D112,$A$234:$E$241,5,0)),(IF($D112=6,BO112,BP112))))),MIN((VLOOKUP($D112,$A$234:$C$241,3,0)),(BM112+BN112))*(IF($D112=6,BP112,((MIN((VLOOKUP($D112,$A$234:$E$241,5,0)),BP112)))))))))/IF(AND($D112=2,'ראשי-פרטים כלליים וריכוז הוצאות'!$D$66&lt;&gt;4),1.2,1)</f>
        <v>0</v>
      </c>
      <c r="BS112" s="227"/>
      <c r="BT112" s="228"/>
      <c r="BU112" s="222"/>
      <c r="BV112" s="226"/>
      <c r="BW112" s="187">
        <f t="shared" si="53"/>
        <v>0</v>
      </c>
      <c r="BX112" s="15">
        <f>+(IF(OR($B112=0,$C112=0,$D112=0,$BS$2&gt;$ES$1),0,IF(OR(BS112=0,BU112=0,BV112=0),0,MIN((VLOOKUP($D112,$A$234:$C$241,3,0))*(IF($D112=6,BV112,BU112))*((MIN((VLOOKUP($D112,$A$234:$E$241,5,0)),(IF($D112=6,BU112,BV112))))),MIN((VLOOKUP($D112,$A$234:$C$241,3,0)),(BS112+BT112))*(IF($D112=6,BV112,((MIN((VLOOKUP($D112,$A$234:$E$241,5,0)),BV112)))))))))/IF(AND($D112=2,'ראשי-פרטים כלליים וריכוז הוצאות'!$D$66&lt;&gt;4),1.2,1)</f>
        <v>0</v>
      </c>
      <c r="BY112" s="227"/>
      <c r="BZ112" s="228"/>
      <c r="CA112" s="222"/>
      <c r="CB112" s="226"/>
      <c r="CC112" s="187">
        <f t="shared" si="54"/>
        <v>0</v>
      </c>
      <c r="CD112" s="15">
        <f>+(IF(OR($B112=0,$C112=0,$D112=0,$BY$2&gt;$ES$1),0,IF(OR(BY112=0,CA112=0,CB112=0),0,MIN((VLOOKUP($D112,$A$234:$C$241,3,0))*(IF($D112=6,CB112,CA112))*((MIN((VLOOKUP($D112,$A$234:$E$241,5,0)),(IF($D112=6,CA112,CB112))))),MIN((VLOOKUP($D112,$A$234:$C$241,3,0)),(BY112+BZ112))*(IF($D112=6,CB112,((MIN((VLOOKUP($D112,$A$234:$E$241,5,0)),CB112)))))))))/IF(AND($D112=2,'ראשי-פרטים כלליים וריכוז הוצאות'!$D$66&lt;&gt;4),1.2,1)</f>
        <v>0</v>
      </c>
      <c r="CE112" s="227"/>
      <c r="CF112" s="228"/>
      <c r="CG112" s="222"/>
      <c r="CH112" s="226"/>
      <c r="CI112" s="187">
        <f t="shared" si="55"/>
        <v>0</v>
      </c>
      <c r="CJ112" s="15">
        <f>+(IF(OR($B112=0,$C112=0,$D112=0,$CE$2&gt;$ES$1),0,IF(OR(CE112=0,CG112=0,CH112=0),0,MIN((VLOOKUP($D112,$A$234:$C$241,3,0))*(IF($D112=6,CH112,CG112))*((MIN((VLOOKUP($D112,$A$234:$E$241,5,0)),(IF($D112=6,CG112,CH112))))),MIN((VLOOKUP($D112,$A$234:$C$241,3,0)),(CE112+CF112))*(IF($D112=6,CH112,((MIN((VLOOKUP($D112,$A$234:$E$241,5,0)),CH112)))))))))/IF(AND($D112=2,'ראשי-פרטים כלליים וריכוז הוצאות'!$D$66&lt;&gt;4),1.2,1)</f>
        <v>0</v>
      </c>
      <c r="CK112" s="227"/>
      <c r="CL112" s="228"/>
      <c r="CM112" s="222"/>
      <c r="CN112" s="226"/>
      <c r="CO112" s="187">
        <f t="shared" si="56"/>
        <v>0</v>
      </c>
      <c r="CP112" s="15">
        <f>+(IF(OR($B112=0,$C112=0,$D112=0,$CK$2&gt;$ES$1),0,IF(OR(CK112=0,CM112=0,CN112=0),0,MIN((VLOOKUP($D112,$A$234:$C$241,3,0))*(IF($D112=6,CN112,CM112))*((MIN((VLOOKUP($D112,$A$234:$E$241,5,0)),(IF($D112=6,CM112,CN112))))),MIN((VLOOKUP($D112,$A$234:$C$241,3,0)),(CK112+CL112))*(IF($D112=6,CN112,((MIN((VLOOKUP($D112,$A$234:$E$241,5,0)),CN112)))))))))/IF(AND($D112=2,'ראשי-פרטים כלליים וריכוז הוצאות'!$D$66&lt;&gt;4),1.2,1)</f>
        <v>0</v>
      </c>
      <c r="CQ112" s="227"/>
      <c r="CR112" s="228"/>
      <c r="CS112" s="222"/>
      <c r="CT112" s="226"/>
      <c r="CU112" s="187">
        <f t="shared" si="57"/>
        <v>0</v>
      </c>
      <c r="CV112" s="15">
        <f>+(IF(OR($B112=0,$C112=0,$D112=0,$CQ$2&gt;$ES$1),0,IF(OR(CQ112=0,CS112=0,CT112=0),0,MIN((VLOOKUP($D112,$A$234:$C$241,3,0))*(IF($D112=6,CT112,CS112))*((MIN((VLOOKUP($D112,$A$234:$E$241,5,0)),(IF($D112=6,CS112,CT112))))),MIN((VLOOKUP($D112,$A$234:$C$241,3,0)),(CQ112+CR112))*(IF($D112=6,CT112,((MIN((VLOOKUP($D112,$A$234:$E$241,5,0)),CT112)))))))))/IF(AND($D112=2,'ראשי-פרטים כלליים וריכוז הוצאות'!$D$66&lt;&gt;4),1.2,1)</f>
        <v>0</v>
      </c>
      <c r="CW112" s="227"/>
      <c r="CX112" s="228"/>
      <c r="CY112" s="222"/>
      <c r="CZ112" s="226"/>
      <c r="DA112" s="187">
        <f t="shared" si="58"/>
        <v>0</v>
      </c>
      <c r="DB112" s="15">
        <f>+(IF(OR($B112=0,$C112=0,$D112=0,$CW$2&gt;$ES$1),0,IF(OR(CW112=0,CY112=0,CZ112=0),0,MIN((VLOOKUP($D112,$A$234:$C$241,3,0))*(IF($D112=6,CZ112,CY112))*((MIN((VLOOKUP($D112,$A$234:$E$241,5,0)),(IF($D112=6,CY112,CZ112))))),MIN((VLOOKUP($D112,$A$234:$C$241,3,0)),(CW112+CX112))*(IF($D112=6,CZ112,((MIN((VLOOKUP($D112,$A$234:$E$241,5,0)),CZ112)))))))))/IF(AND($D112=2,'ראשי-פרטים כלליים וריכוז הוצאות'!$D$66&lt;&gt;4),1.2,1)</f>
        <v>0</v>
      </c>
      <c r="DC112" s="227"/>
      <c r="DD112" s="228"/>
      <c r="DE112" s="222"/>
      <c r="DF112" s="226"/>
      <c r="DG112" s="187">
        <f t="shared" si="59"/>
        <v>0</v>
      </c>
      <c r="DH112" s="15">
        <f>+(IF(OR($B112=0,$C112=0,$D112=0,$DC$2&gt;$ES$1),0,IF(OR(DC112=0,DE112=0,DF112=0),0,MIN((VLOOKUP($D112,$A$234:$C$241,3,0))*(IF($D112=6,DF112,DE112))*((MIN((VLOOKUP($D112,$A$234:$E$241,5,0)),(IF($D112=6,DE112,DF112))))),MIN((VLOOKUP($D112,$A$234:$C$241,3,0)),(DC112+DD112))*(IF($D112=6,DF112,((MIN((VLOOKUP($D112,$A$234:$E$241,5,0)),DF112)))))))))/IF(AND($D112=2,'ראשי-פרטים כלליים וריכוז הוצאות'!$D$66&lt;&gt;4),1.2,1)</f>
        <v>0</v>
      </c>
      <c r="DI112" s="227"/>
      <c r="DJ112" s="228"/>
      <c r="DK112" s="222"/>
      <c r="DL112" s="226"/>
      <c r="DM112" s="187">
        <f t="shared" si="60"/>
        <v>0</v>
      </c>
      <c r="DN112" s="15">
        <f>+(IF(OR($B112=0,$C112=0,$D112=0,$DC$2&gt;$ES$1),0,IF(OR(DI112=0,DK112=0,DL112=0),0,MIN((VLOOKUP($D112,$A$234:$C$241,3,0))*(IF($D112=6,DL112,DK112))*((MIN((VLOOKUP($D112,$A$234:$E$241,5,0)),(IF($D112=6,DK112,DL112))))),MIN((VLOOKUP($D112,$A$234:$C$241,3,0)),(DI112+DJ112))*(IF($D112=6,DL112,((MIN((VLOOKUP($D112,$A$234:$E$241,5,0)),DL112)))))))))/IF(AND($D112=2,'ראשי-פרטים כלליים וריכוז הוצאות'!$D$66&lt;&gt;4),1.2,1)</f>
        <v>0</v>
      </c>
      <c r="DO112" s="227"/>
      <c r="DP112" s="228"/>
      <c r="DQ112" s="222"/>
      <c r="DR112" s="226"/>
      <c r="DS112" s="187">
        <f t="shared" si="61"/>
        <v>0</v>
      </c>
      <c r="DT112" s="15">
        <f>+(IF(OR($B112=0,$C112=0,$D112=0,$DC$2&gt;$ES$1),0,IF(OR(DO112=0,DQ112=0,DR112=0),0,MIN((VLOOKUP($D112,$A$234:$C$241,3,0))*(IF($D112=6,DR112,DQ112))*((MIN((VLOOKUP($D112,$A$234:$E$241,5,0)),(IF($D112=6,DQ112,DR112))))),MIN((VLOOKUP($D112,$A$234:$C$241,3,0)),(DO112+DP112))*(IF($D112=6,DR112,((MIN((VLOOKUP($D112,$A$234:$E$241,5,0)),DR112)))))))))/IF(AND($D112=2,'ראשי-פרטים כלליים וריכוז הוצאות'!$D$66&lt;&gt;4),1.2,1)</f>
        <v>0</v>
      </c>
      <c r="DU112" s="227"/>
      <c r="DV112" s="228"/>
      <c r="DW112" s="222"/>
      <c r="DX112" s="226"/>
      <c r="DY112" s="187">
        <f t="shared" si="62"/>
        <v>0</v>
      </c>
      <c r="DZ112" s="15">
        <f>+(IF(OR($B112=0,$C112=0,$D112=0,$DC$2&gt;$ES$1),0,IF(OR(DU112=0,DW112=0,DX112=0),0,MIN((VLOOKUP($D112,$A$234:$C$241,3,0))*(IF($D112=6,DX112,DW112))*((MIN((VLOOKUP($D112,$A$234:$E$241,5,0)),(IF($D112=6,DW112,DX112))))),MIN((VLOOKUP($D112,$A$234:$C$241,3,0)),(DU112+DV112))*(IF($D112=6,DX112,((MIN((VLOOKUP($D112,$A$234:$E$241,5,0)),DX112)))))))))/IF(AND($D112=2,'ראשי-פרטים כלליים וריכוז הוצאות'!$D$66&lt;&gt;4),1.2,1)</f>
        <v>0</v>
      </c>
      <c r="EA112" s="227"/>
      <c r="EB112" s="228"/>
      <c r="EC112" s="222"/>
      <c r="ED112" s="226"/>
      <c r="EE112" s="187">
        <f t="shared" si="63"/>
        <v>0</v>
      </c>
      <c r="EF112" s="15">
        <f>+(IF(OR($B112=0,$C112=0,$D112=0,$DC$2&gt;$ES$1),0,IF(OR(EA112=0,EC112=0,ED112=0),0,MIN((VLOOKUP($D112,$A$234:$C$241,3,0))*(IF($D112=6,ED112,EC112))*((MIN((VLOOKUP($D112,$A$234:$E$241,5,0)),(IF($D112=6,EC112,ED112))))),MIN((VLOOKUP($D112,$A$234:$C$241,3,0)),(EA112+EB112))*(IF($D112=6,ED112,((MIN((VLOOKUP($D112,$A$234:$E$241,5,0)),ED112)))))))))/IF(AND($D112=2,'ראשי-פרטים כלליים וריכוז הוצאות'!$D$66&lt;&gt;4),1.2,1)</f>
        <v>0</v>
      </c>
      <c r="EG112" s="227"/>
      <c r="EH112" s="228"/>
      <c r="EI112" s="222"/>
      <c r="EJ112" s="226"/>
      <c r="EK112" s="187">
        <f t="shared" si="64"/>
        <v>0</v>
      </c>
      <c r="EL112" s="15">
        <f>+(IF(OR($B112=0,$C112=0,$D112=0,$DC$2&gt;$ES$1),0,IF(OR(EG112=0,EI112=0,EJ112=0),0,MIN((VLOOKUP($D112,$A$234:$C$241,3,0))*(IF($D112=6,EJ112,EI112))*((MIN((VLOOKUP($D112,$A$234:$E$241,5,0)),(IF($D112=6,EI112,EJ112))))),MIN((VLOOKUP($D112,$A$234:$C$241,3,0)),(EG112+EH112))*(IF($D112=6,EJ112,((MIN((VLOOKUP($D112,$A$234:$E$241,5,0)),EJ112)))))))))/IF(AND($D112=2,'ראשי-פרטים כלליים וריכוז הוצאות'!$D$66&lt;&gt;4),1.2,1)</f>
        <v>0</v>
      </c>
      <c r="EM112" s="227"/>
      <c r="EN112" s="228"/>
      <c r="EO112" s="222"/>
      <c r="EP112" s="226"/>
      <c r="EQ112" s="187">
        <f t="shared" si="65"/>
        <v>0</v>
      </c>
      <c r="ER112" s="15">
        <f>+(IF(OR($B112=0,$C112=0,$D112=0,$DC$2&gt;$ES$1),0,IF(OR(EM112=0,EO112=0,EP112=0),0,MIN((VLOOKUP($D112,$A$234:$C$241,3,0))*(IF($D112=6,EP112,EO112))*((MIN((VLOOKUP($D112,$A$234:$E$241,5,0)),(IF($D112=6,EO112,EP112))))),MIN((VLOOKUP($D112,$A$234:$C$241,3,0)),(EM112+EN112))*(IF($D112=6,EP112,((MIN((VLOOKUP($D112,$A$234:$E$241,5,0)),EP112)))))))))/IF(AND($D112=2,'ראשי-פרטים כלליים וריכוז הוצאות'!$D$66&lt;&gt;4),1.2,1)</f>
        <v>0</v>
      </c>
      <c r="ES112" s="62">
        <f t="shared" si="66"/>
        <v>0</v>
      </c>
      <c r="ET112" s="183">
        <f t="shared" si="67"/>
        <v>9.9999999999999995E-7</v>
      </c>
      <c r="EU112" s="184">
        <f t="shared" si="68"/>
        <v>0</v>
      </c>
      <c r="EV112" s="62">
        <f t="shared" si="69"/>
        <v>0</v>
      </c>
      <c r="EW112" s="62">
        <v>0</v>
      </c>
      <c r="EX112" s="15">
        <f t="shared" si="70"/>
        <v>0</v>
      </c>
      <c r="EY112" s="219"/>
      <c r="EZ112" s="62">
        <f>MIN(EX112+EY112*ET112*ES112/$FA$1/IF(AND($D112=2,'ראשי-פרטים כלליים וריכוז הוצאות'!$D$66&lt;&gt;4),1.2,1),IF($D112&gt;0,VLOOKUP($D112,$A$234:$C$241,3,0)*12*EU112,0))</f>
        <v>0</v>
      </c>
      <c r="FA112" s="229"/>
      <c r="FB112" s="293">
        <f t="shared" si="71"/>
        <v>0</v>
      </c>
      <c r="FC112" s="298"/>
      <c r="FD112" s="133"/>
      <c r="FE112" s="133"/>
      <c r="FF112" s="299"/>
      <c r="FG112" s="299"/>
      <c r="FH112" s="133"/>
      <c r="FI112" s="274">
        <f t="shared" si="75"/>
        <v>0</v>
      </c>
      <c r="FJ112" s="274">
        <f t="shared" si="76"/>
        <v>0</v>
      </c>
      <c r="FK112" s="297" t="str">
        <f t="shared" si="74"/>
        <v/>
      </c>
    </row>
    <row r="113" spans="1:167" s="6" customFormat="1" ht="24" hidden="1" customHeight="1" x14ac:dyDescent="0.2">
      <c r="A113" s="112">
        <v>110</v>
      </c>
      <c r="B113" s="229"/>
      <c r="C113" s="229"/>
      <c r="D113" s="230"/>
      <c r="E113" s="220"/>
      <c r="F113" s="221"/>
      <c r="G113" s="222"/>
      <c r="H113" s="223"/>
      <c r="I113" s="187">
        <f t="shared" si="42"/>
        <v>0</v>
      </c>
      <c r="J113" s="15">
        <f>(IF(OR($B113=0,$C113=0,$D113=0,$E$2&gt;$ES$1),0,IF(OR($E113=0,$G113=0,$H113=0),0,MIN((VLOOKUP($D113,$A$234:$C$241,3,0))*(IF($D113=6,$H113,$G113))*((MIN((VLOOKUP($D113,$A$234:$E$241,5,0)),(IF($D113=6,$G113,$H113))))),MIN((VLOOKUP($D113,$A$234:$C$241,3,0)),($E113+$F113))*(IF($D113=6,$H113,((MIN((VLOOKUP($D113,$A$234:$E$241,5,0)),$H113)))))))))/IF(AND($D113=2,'ראשי-פרטים כלליים וריכוז הוצאות'!$D$66&lt;&gt;4),1.2,1)</f>
        <v>0</v>
      </c>
      <c r="K113" s="224"/>
      <c r="L113" s="225"/>
      <c r="M113" s="222"/>
      <c r="N113" s="226"/>
      <c r="O113" s="187">
        <f t="shared" si="43"/>
        <v>0</v>
      </c>
      <c r="P113" s="15">
        <f>+(IF(OR($B113=0,$C113=0,$D113=0,$K$2&gt;$ES$1),0,IF(OR($K113=0,$M113=0,$N113=0),0,MIN((VLOOKUP($D113,$A$234:$C$241,3,0))*(IF($D113=6,$N113,$M113))*((MIN((VLOOKUP($D113,$A$234:$E$241,5,0)),(IF($D113=6,$M113,$N113))))),MIN((VLOOKUP($D113,$A$234:$C$241,3,0)),($K113+$L113))*(IF($D113=6,$N113,((MIN((VLOOKUP($D113,$A$234:$E$241,5,0)),$N113)))))))))/IF(AND($D113=2,'ראשי-פרטים כלליים וריכוז הוצאות'!$D$66&lt;&gt;4),1.2,1)</f>
        <v>0</v>
      </c>
      <c r="Q113" s="227"/>
      <c r="R113" s="228"/>
      <c r="S113" s="222"/>
      <c r="T113" s="226"/>
      <c r="U113" s="187">
        <f t="shared" si="44"/>
        <v>0</v>
      </c>
      <c r="V113" s="15">
        <f>+(IF(OR($B113=0,$C113=0,$D113=0,$Q$2&gt;$ES$1),0,IF(OR(Q113=0,S113=0,T113=0),0,MIN((VLOOKUP($D113,$A$234:$C$241,3,0))*(IF($D113=6,T113,S113))*((MIN((VLOOKUP($D113,$A$234:$E$241,5,0)),(IF($D113=6,S113,T113))))),MIN((VLOOKUP($D113,$A$234:$C$241,3,0)),(Q113+R113))*(IF($D113=6,T113,((MIN((VLOOKUP($D113,$A$234:$E$241,5,0)),T113)))))))))/IF(AND($D113=2,'ראשי-פרטים כלליים וריכוז הוצאות'!$D$66&lt;&gt;4),1.2,1)</f>
        <v>0</v>
      </c>
      <c r="W113" s="220"/>
      <c r="X113" s="221"/>
      <c r="Y113" s="222"/>
      <c r="Z113" s="226"/>
      <c r="AA113" s="187">
        <f t="shared" si="45"/>
        <v>0</v>
      </c>
      <c r="AB113" s="15">
        <f>+(IF(OR($B113=0,$C113=0,$D113=0,$W$2&gt;$ES$1),0,IF(OR(W113=0,Y113=0,Z113=0),0,MIN((VLOOKUP($D113,$A$234:$C$241,3,0))*(IF($D113=6,Z113,Y113))*((MIN((VLOOKUP($D113,$A$234:$E$241,5,0)),(IF($D113=6,Y113,Z113))))),MIN((VLOOKUP($D113,$A$234:$C$241,3,0)),(W113+X113))*(IF($D113=6,Z113,((MIN((VLOOKUP($D113,$A$234:$E$241,5,0)),Z113)))))))))/IF(AND($D113=2,'ראשי-פרטים כלליים וריכוז הוצאות'!$D$66&lt;&gt;4),1.2,1)</f>
        <v>0</v>
      </c>
      <c r="AC113" s="224"/>
      <c r="AD113" s="225"/>
      <c r="AE113" s="222"/>
      <c r="AF113" s="226"/>
      <c r="AG113" s="187">
        <f t="shared" si="46"/>
        <v>0</v>
      </c>
      <c r="AH113" s="15">
        <f>+(IF(OR($B113=0,$C113=0,$D113=0,$AC$2&gt;$ES$1),0,IF(OR(AC113=0,AE113=0,AF113=0),0,MIN((VLOOKUP($D113,$A$234:$C$241,3,0))*(IF($D113=6,AF113,AE113))*((MIN((VLOOKUP($D113,$A$234:$E$241,5,0)),(IF($D113=6,AE113,AF113))))),MIN((VLOOKUP($D113,$A$234:$C$241,3,0)),(AC113+AD113))*(IF($D113=6,AF113,((MIN((VLOOKUP($D113,$A$234:$E$241,5,0)),AF113)))))))))/IF(AND($D113=2,'ראשי-פרטים כלליים וריכוז הוצאות'!$D$66&lt;&gt;4),1.2,1)</f>
        <v>0</v>
      </c>
      <c r="AI113" s="227"/>
      <c r="AJ113" s="228"/>
      <c r="AK113" s="222"/>
      <c r="AL113" s="226"/>
      <c r="AM113" s="187">
        <f t="shared" si="47"/>
        <v>0</v>
      </c>
      <c r="AN113" s="15">
        <f>+(IF(OR($B113=0,$C113=0,$D113=0,$AI$2&gt;$ES$1),0,IF(OR(AI113=0,AK113=0,AL113=0),0,MIN((VLOOKUP($D113,$A$234:$C$241,3,0))*(IF($D113=6,AL113,AK113))*((MIN((VLOOKUP($D113,$A$234:$E$241,5,0)),(IF($D113=6,AK113,AL113))))),MIN((VLOOKUP($D113,$A$234:$C$241,3,0)),(AI113+AJ113))*(IF($D113=6,AL113,((MIN((VLOOKUP($D113,$A$234:$E$241,5,0)),AL113)))))))))/IF(AND($D113=2,'ראשי-פרטים כלליים וריכוז הוצאות'!$D$66&lt;&gt;4),1.2,1)</f>
        <v>0</v>
      </c>
      <c r="AO113" s="220"/>
      <c r="AP113" s="221"/>
      <c r="AQ113" s="222"/>
      <c r="AR113" s="226"/>
      <c r="AS113" s="187">
        <f t="shared" si="48"/>
        <v>0</v>
      </c>
      <c r="AT113" s="15">
        <f>+(IF(OR($B113=0,$C113=0,$D113=0,$AO$2&gt;$ES$1),0,IF(OR(AO113=0,AQ113=0,AR113=0),0,MIN((VLOOKUP($D113,$A$234:$C$241,3,0))*(IF($D113=6,AR113,AQ113))*((MIN((VLOOKUP($D113,$A$234:$E$241,5,0)),(IF($D113=6,AQ113,AR113))))),MIN((VLOOKUP($D113,$A$234:$C$241,3,0)),(AO113+AP113))*(IF($D113=6,AR113,((MIN((VLOOKUP($D113,$A$234:$E$241,5,0)),AR113)))))))))/IF(AND($D113=2,'ראשי-פרטים כלליים וריכוז הוצאות'!$D$66&lt;&gt;4),1.2,1)</f>
        <v>0</v>
      </c>
      <c r="AU113" s="224"/>
      <c r="AV113" s="225"/>
      <c r="AW113" s="222"/>
      <c r="AX113" s="226"/>
      <c r="AY113" s="187">
        <f t="shared" si="49"/>
        <v>0</v>
      </c>
      <c r="AZ113" s="15">
        <f>+(IF(OR($B113=0,$C113=0,$D113=0,$AU$2&gt;$ES$1),0,IF(OR(AU113=0,AW113=0,AX113=0),0,MIN((VLOOKUP($D113,$A$234:$C$241,3,0))*(IF($D113=6,AX113,AW113))*((MIN((VLOOKUP($D113,$A$234:$E$241,5,0)),(IF($D113=6,AW113,AX113))))),MIN((VLOOKUP($D113,$A$234:$C$241,3,0)),(AU113+AV113))*(IF($D113=6,AX113,((MIN((VLOOKUP($D113,$A$234:$E$241,5,0)),AX113)))))))))/IF(AND($D113=2,'ראשי-פרטים כלליים וריכוז הוצאות'!$D$66&lt;&gt;4),1.2,1)</f>
        <v>0</v>
      </c>
      <c r="BA113" s="227"/>
      <c r="BB113" s="228"/>
      <c r="BC113" s="222"/>
      <c r="BD113" s="226"/>
      <c r="BE113" s="187">
        <f t="shared" si="50"/>
        <v>0</v>
      </c>
      <c r="BF113" s="15">
        <f>+(IF(OR($B113=0,$C113=0,$D113=0,$BA$2&gt;$ES$1),0,IF(OR(BA113=0,BC113=0,BD113=0),0,MIN((VLOOKUP($D113,$A$234:$C$241,3,0))*(IF($D113=6,BD113,BC113))*((MIN((VLOOKUP($D113,$A$234:$E$241,5,0)),(IF($D113=6,BC113,BD113))))),MIN((VLOOKUP($D113,$A$234:$C$241,3,0)),(BA113+BB113))*(IF($D113=6,BD113,((MIN((VLOOKUP($D113,$A$234:$E$241,5,0)),BD113)))))))))/IF(AND($D113=2,'ראשי-פרטים כלליים וריכוז הוצאות'!$D$66&lt;&gt;4),1.2,1)</f>
        <v>0</v>
      </c>
      <c r="BG113" s="227"/>
      <c r="BH113" s="228"/>
      <c r="BI113" s="222"/>
      <c r="BJ113" s="226"/>
      <c r="BK113" s="187">
        <f t="shared" si="51"/>
        <v>0</v>
      </c>
      <c r="BL113" s="15">
        <f>+(IF(OR($B113=0,$C113=0,$D113=0,$BG$2&gt;$ES$1),0,IF(OR(BG113=0,BI113=0,BJ113=0),0,MIN((VLOOKUP($D113,$A$234:$C$241,3,0))*(IF($D113=6,BJ113,BI113))*((MIN((VLOOKUP($D113,$A$234:$E$241,5,0)),(IF($D113=6,BI113,BJ113))))),MIN((VLOOKUP($D113,$A$234:$C$241,3,0)),(BG113+BH113))*(IF($D113=6,BJ113,((MIN((VLOOKUP($D113,$A$234:$E$241,5,0)),BJ113)))))))))/IF(AND($D113=2,'ראשי-פרטים כלליים וריכוז הוצאות'!$D$66&lt;&gt;4),1.2,1)</f>
        <v>0</v>
      </c>
      <c r="BM113" s="227"/>
      <c r="BN113" s="228"/>
      <c r="BO113" s="222"/>
      <c r="BP113" s="226"/>
      <c r="BQ113" s="187">
        <f t="shared" si="52"/>
        <v>0</v>
      </c>
      <c r="BR113" s="15">
        <f>+(IF(OR($B113=0,$C113=0,$D113=0,$BM$2&gt;$ES$1),0,IF(OR(BM113=0,BO113=0,BP113=0),0,MIN((VLOOKUP($D113,$A$234:$C$241,3,0))*(IF($D113=6,BP113,BO113))*((MIN((VLOOKUP($D113,$A$234:$E$241,5,0)),(IF($D113=6,BO113,BP113))))),MIN((VLOOKUP($D113,$A$234:$C$241,3,0)),(BM113+BN113))*(IF($D113=6,BP113,((MIN((VLOOKUP($D113,$A$234:$E$241,5,0)),BP113)))))))))/IF(AND($D113=2,'ראשי-פרטים כלליים וריכוז הוצאות'!$D$66&lt;&gt;4),1.2,1)</f>
        <v>0</v>
      </c>
      <c r="BS113" s="227"/>
      <c r="BT113" s="228"/>
      <c r="BU113" s="222"/>
      <c r="BV113" s="226"/>
      <c r="BW113" s="187">
        <f t="shared" si="53"/>
        <v>0</v>
      </c>
      <c r="BX113" s="15">
        <f>+(IF(OR($B113=0,$C113=0,$D113=0,$BS$2&gt;$ES$1),0,IF(OR(BS113=0,BU113=0,BV113=0),0,MIN((VLOOKUP($D113,$A$234:$C$241,3,0))*(IF($D113=6,BV113,BU113))*((MIN((VLOOKUP($D113,$A$234:$E$241,5,0)),(IF($D113=6,BU113,BV113))))),MIN((VLOOKUP($D113,$A$234:$C$241,3,0)),(BS113+BT113))*(IF($D113=6,BV113,((MIN((VLOOKUP($D113,$A$234:$E$241,5,0)),BV113)))))))))/IF(AND($D113=2,'ראשי-פרטים כלליים וריכוז הוצאות'!$D$66&lt;&gt;4),1.2,1)</f>
        <v>0</v>
      </c>
      <c r="BY113" s="227"/>
      <c r="BZ113" s="228"/>
      <c r="CA113" s="222"/>
      <c r="CB113" s="226"/>
      <c r="CC113" s="187">
        <f t="shared" si="54"/>
        <v>0</v>
      </c>
      <c r="CD113" s="15">
        <f>+(IF(OR($B113=0,$C113=0,$D113=0,$BY$2&gt;$ES$1),0,IF(OR(BY113=0,CA113=0,CB113=0),0,MIN((VLOOKUP($D113,$A$234:$C$241,3,0))*(IF($D113=6,CB113,CA113))*((MIN((VLOOKUP($D113,$A$234:$E$241,5,0)),(IF($D113=6,CA113,CB113))))),MIN((VLOOKUP($D113,$A$234:$C$241,3,0)),(BY113+BZ113))*(IF($D113=6,CB113,((MIN((VLOOKUP($D113,$A$234:$E$241,5,0)),CB113)))))))))/IF(AND($D113=2,'ראשי-פרטים כלליים וריכוז הוצאות'!$D$66&lt;&gt;4),1.2,1)</f>
        <v>0</v>
      </c>
      <c r="CE113" s="227"/>
      <c r="CF113" s="228"/>
      <c r="CG113" s="222"/>
      <c r="CH113" s="226"/>
      <c r="CI113" s="187">
        <f t="shared" si="55"/>
        <v>0</v>
      </c>
      <c r="CJ113" s="15">
        <f>+(IF(OR($B113=0,$C113=0,$D113=0,$CE$2&gt;$ES$1),0,IF(OR(CE113=0,CG113=0,CH113=0),0,MIN((VLOOKUP($D113,$A$234:$C$241,3,0))*(IF($D113=6,CH113,CG113))*((MIN((VLOOKUP($D113,$A$234:$E$241,5,0)),(IF($D113=6,CG113,CH113))))),MIN((VLOOKUP($D113,$A$234:$C$241,3,0)),(CE113+CF113))*(IF($D113=6,CH113,((MIN((VLOOKUP($D113,$A$234:$E$241,5,0)),CH113)))))))))/IF(AND($D113=2,'ראשי-פרטים כלליים וריכוז הוצאות'!$D$66&lt;&gt;4),1.2,1)</f>
        <v>0</v>
      </c>
      <c r="CK113" s="227"/>
      <c r="CL113" s="228"/>
      <c r="CM113" s="222"/>
      <c r="CN113" s="226"/>
      <c r="CO113" s="187">
        <f t="shared" si="56"/>
        <v>0</v>
      </c>
      <c r="CP113" s="15">
        <f>+(IF(OR($B113=0,$C113=0,$D113=0,$CK$2&gt;$ES$1),0,IF(OR(CK113=0,CM113=0,CN113=0),0,MIN((VLOOKUP($D113,$A$234:$C$241,3,0))*(IF($D113=6,CN113,CM113))*((MIN((VLOOKUP($D113,$A$234:$E$241,5,0)),(IF($D113=6,CM113,CN113))))),MIN((VLOOKUP($D113,$A$234:$C$241,3,0)),(CK113+CL113))*(IF($D113=6,CN113,((MIN((VLOOKUP($D113,$A$234:$E$241,5,0)),CN113)))))))))/IF(AND($D113=2,'ראשי-פרטים כלליים וריכוז הוצאות'!$D$66&lt;&gt;4),1.2,1)</f>
        <v>0</v>
      </c>
      <c r="CQ113" s="227"/>
      <c r="CR113" s="228"/>
      <c r="CS113" s="222"/>
      <c r="CT113" s="226"/>
      <c r="CU113" s="187">
        <f t="shared" si="57"/>
        <v>0</v>
      </c>
      <c r="CV113" s="15">
        <f>+(IF(OR($B113=0,$C113=0,$D113=0,$CQ$2&gt;$ES$1),0,IF(OR(CQ113=0,CS113=0,CT113=0),0,MIN((VLOOKUP($D113,$A$234:$C$241,3,0))*(IF($D113=6,CT113,CS113))*((MIN((VLOOKUP($D113,$A$234:$E$241,5,0)),(IF($D113=6,CS113,CT113))))),MIN((VLOOKUP($D113,$A$234:$C$241,3,0)),(CQ113+CR113))*(IF($D113=6,CT113,((MIN((VLOOKUP($D113,$A$234:$E$241,5,0)),CT113)))))))))/IF(AND($D113=2,'ראשי-פרטים כלליים וריכוז הוצאות'!$D$66&lt;&gt;4),1.2,1)</f>
        <v>0</v>
      </c>
      <c r="CW113" s="227"/>
      <c r="CX113" s="228"/>
      <c r="CY113" s="222"/>
      <c r="CZ113" s="226"/>
      <c r="DA113" s="187">
        <f t="shared" si="58"/>
        <v>0</v>
      </c>
      <c r="DB113" s="15">
        <f>+(IF(OR($B113=0,$C113=0,$D113=0,$CW$2&gt;$ES$1),0,IF(OR(CW113=0,CY113=0,CZ113=0),0,MIN((VLOOKUP($D113,$A$234:$C$241,3,0))*(IF($D113=6,CZ113,CY113))*((MIN((VLOOKUP($D113,$A$234:$E$241,5,0)),(IF($D113=6,CY113,CZ113))))),MIN((VLOOKUP($D113,$A$234:$C$241,3,0)),(CW113+CX113))*(IF($D113=6,CZ113,((MIN((VLOOKUP($D113,$A$234:$E$241,5,0)),CZ113)))))))))/IF(AND($D113=2,'ראשי-פרטים כלליים וריכוז הוצאות'!$D$66&lt;&gt;4),1.2,1)</f>
        <v>0</v>
      </c>
      <c r="DC113" s="227"/>
      <c r="DD113" s="228"/>
      <c r="DE113" s="222"/>
      <c r="DF113" s="226"/>
      <c r="DG113" s="187">
        <f t="shared" si="59"/>
        <v>0</v>
      </c>
      <c r="DH113" s="15">
        <f>+(IF(OR($B113=0,$C113=0,$D113=0,$DC$2&gt;$ES$1),0,IF(OR(DC113=0,DE113=0,DF113=0),0,MIN((VLOOKUP($D113,$A$234:$C$241,3,0))*(IF($D113=6,DF113,DE113))*((MIN((VLOOKUP($D113,$A$234:$E$241,5,0)),(IF($D113=6,DE113,DF113))))),MIN((VLOOKUP($D113,$A$234:$C$241,3,0)),(DC113+DD113))*(IF($D113=6,DF113,((MIN((VLOOKUP($D113,$A$234:$E$241,5,0)),DF113)))))))))/IF(AND($D113=2,'ראשי-פרטים כלליים וריכוז הוצאות'!$D$66&lt;&gt;4),1.2,1)</f>
        <v>0</v>
      </c>
      <c r="DI113" s="227"/>
      <c r="DJ113" s="228"/>
      <c r="DK113" s="222"/>
      <c r="DL113" s="226"/>
      <c r="DM113" s="187">
        <f t="shared" si="60"/>
        <v>0</v>
      </c>
      <c r="DN113" s="15">
        <f>+(IF(OR($B113=0,$C113=0,$D113=0,$DC$2&gt;$ES$1),0,IF(OR(DI113=0,DK113=0,DL113=0),0,MIN((VLOOKUP($D113,$A$234:$C$241,3,0))*(IF($D113=6,DL113,DK113))*((MIN((VLOOKUP($D113,$A$234:$E$241,5,0)),(IF($D113=6,DK113,DL113))))),MIN((VLOOKUP($D113,$A$234:$C$241,3,0)),(DI113+DJ113))*(IF($D113=6,DL113,((MIN((VLOOKUP($D113,$A$234:$E$241,5,0)),DL113)))))))))/IF(AND($D113=2,'ראשי-פרטים כלליים וריכוז הוצאות'!$D$66&lt;&gt;4),1.2,1)</f>
        <v>0</v>
      </c>
      <c r="DO113" s="227"/>
      <c r="DP113" s="228"/>
      <c r="DQ113" s="222"/>
      <c r="DR113" s="226"/>
      <c r="DS113" s="187">
        <f t="shared" si="61"/>
        <v>0</v>
      </c>
      <c r="DT113" s="15">
        <f>+(IF(OR($B113=0,$C113=0,$D113=0,$DC$2&gt;$ES$1),0,IF(OR(DO113=0,DQ113=0,DR113=0),0,MIN((VLOOKUP($D113,$A$234:$C$241,3,0))*(IF($D113=6,DR113,DQ113))*((MIN((VLOOKUP($D113,$A$234:$E$241,5,0)),(IF($D113=6,DQ113,DR113))))),MIN((VLOOKUP($D113,$A$234:$C$241,3,0)),(DO113+DP113))*(IF($D113=6,DR113,((MIN((VLOOKUP($D113,$A$234:$E$241,5,0)),DR113)))))))))/IF(AND($D113=2,'ראשי-פרטים כלליים וריכוז הוצאות'!$D$66&lt;&gt;4),1.2,1)</f>
        <v>0</v>
      </c>
      <c r="DU113" s="227"/>
      <c r="DV113" s="228"/>
      <c r="DW113" s="222"/>
      <c r="DX113" s="226"/>
      <c r="DY113" s="187">
        <f t="shared" si="62"/>
        <v>0</v>
      </c>
      <c r="DZ113" s="15">
        <f>+(IF(OR($B113=0,$C113=0,$D113=0,$DC$2&gt;$ES$1),0,IF(OR(DU113=0,DW113=0,DX113=0),0,MIN((VLOOKUP($D113,$A$234:$C$241,3,0))*(IF($D113=6,DX113,DW113))*((MIN((VLOOKUP($D113,$A$234:$E$241,5,0)),(IF($D113=6,DW113,DX113))))),MIN((VLOOKUP($D113,$A$234:$C$241,3,0)),(DU113+DV113))*(IF($D113=6,DX113,((MIN((VLOOKUP($D113,$A$234:$E$241,5,0)),DX113)))))))))/IF(AND($D113=2,'ראשי-פרטים כלליים וריכוז הוצאות'!$D$66&lt;&gt;4),1.2,1)</f>
        <v>0</v>
      </c>
      <c r="EA113" s="227"/>
      <c r="EB113" s="228"/>
      <c r="EC113" s="222"/>
      <c r="ED113" s="226"/>
      <c r="EE113" s="187">
        <f t="shared" si="63"/>
        <v>0</v>
      </c>
      <c r="EF113" s="15">
        <f>+(IF(OR($B113=0,$C113=0,$D113=0,$DC$2&gt;$ES$1),0,IF(OR(EA113=0,EC113=0,ED113=0),0,MIN((VLOOKUP($D113,$A$234:$C$241,3,0))*(IF($D113=6,ED113,EC113))*((MIN((VLOOKUP($D113,$A$234:$E$241,5,0)),(IF($D113=6,EC113,ED113))))),MIN((VLOOKUP($D113,$A$234:$C$241,3,0)),(EA113+EB113))*(IF($D113=6,ED113,((MIN((VLOOKUP($D113,$A$234:$E$241,5,0)),ED113)))))))))/IF(AND($D113=2,'ראשי-פרטים כלליים וריכוז הוצאות'!$D$66&lt;&gt;4),1.2,1)</f>
        <v>0</v>
      </c>
      <c r="EG113" s="227"/>
      <c r="EH113" s="228"/>
      <c r="EI113" s="222"/>
      <c r="EJ113" s="226"/>
      <c r="EK113" s="187">
        <f t="shared" si="64"/>
        <v>0</v>
      </c>
      <c r="EL113" s="15">
        <f>+(IF(OR($B113=0,$C113=0,$D113=0,$DC$2&gt;$ES$1),0,IF(OR(EG113=0,EI113=0,EJ113=0),0,MIN((VLOOKUP($D113,$A$234:$C$241,3,0))*(IF($D113=6,EJ113,EI113))*((MIN((VLOOKUP($D113,$A$234:$E$241,5,0)),(IF($D113=6,EI113,EJ113))))),MIN((VLOOKUP($D113,$A$234:$C$241,3,0)),(EG113+EH113))*(IF($D113=6,EJ113,((MIN((VLOOKUP($D113,$A$234:$E$241,5,0)),EJ113)))))))))/IF(AND($D113=2,'ראשי-פרטים כלליים וריכוז הוצאות'!$D$66&lt;&gt;4),1.2,1)</f>
        <v>0</v>
      </c>
      <c r="EM113" s="227"/>
      <c r="EN113" s="228"/>
      <c r="EO113" s="222"/>
      <c r="EP113" s="226"/>
      <c r="EQ113" s="187">
        <f t="shared" si="65"/>
        <v>0</v>
      </c>
      <c r="ER113" s="15">
        <f>+(IF(OR($B113=0,$C113=0,$D113=0,$DC$2&gt;$ES$1),0,IF(OR(EM113=0,EO113=0,EP113=0),0,MIN((VLOOKUP($D113,$A$234:$C$241,3,0))*(IF($D113=6,EP113,EO113))*((MIN((VLOOKUP($D113,$A$234:$E$241,5,0)),(IF($D113=6,EO113,EP113))))),MIN((VLOOKUP($D113,$A$234:$C$241,3,0)),(EM113+EN113))*(IF($D113=6,EP113,((MIN((VLOOKUP($D113,$A$234:$E$241,5,0)),EP113)))))))))/IF(AND($D113=2,'ראשי-פרטים כלליים וריכוז הוצאות'!$D$66&lt;&gt;4),1.2,1)</f>
        <v>0</v>
      </c>
      <c r="ES113" s="62">
        <f t="shared" si="66"/>
        <v>0</v>
      </c>
      <c r="ET113" s="183">
        <f t="shared" si="67"/>
        <v>9.9999999999999995E-7</v>
      </c>
      <c r="EU113" s="184">
        <f t="shared" si="68"/>
        <v>0</v>
      </c>
      <c r="EV113" s="62">
        <f t="shared" si="69"/>
        <v>0</v>
      </c>
      <c r="EW113" s="62">
        <v>0</v>
      </c>
      <c r="EX113" s="15">
        <f t="shared" si="70"/>
        <v>0</v>
      </c>
      <c r="EY113" s="219"/>
      <c r="EZ113" s="62">
        <f>MIN(EX113+EY113*ET113*ES113/$FA$1/IF(AND($D113=2,'ראשי-פרטים כלליים וריכוז הוצאות'!$D$66&lt;&gt;4),1.2,1),IF($D113&gt;0,VLOOKUP($D113,$A$234:$C$241,3,0)*12*EU113,0))</f>
        <v>0</v>
      </c>
      <c r="FA113" s="229"/>
      <c r="FB113" s="293">
        <f t="shared" si="71"/>
        <v>0</v>
      </c>
      <c r="FC113" s="298"/>
      <c r="FD113" s="133"/>
      <c r="FE113" s="133"/>
      <c r="FF113" s="299"/>
      <c r="FG113" s="299"/>
      <c r="FH113" s="133"/>
      <c r="FI113" s="274">
        <f t="shared" si="75"/>
        <v>0</v>
      </c>
      <c r="FJ113" s="274">
        <f t="shared" si="76"/>
        <v>0</v>
      </c>
      <c r="FK113" s="297" t="str">
        <f t="shared" si="74"/>
        <v/>
      </c>
    </row>
    <row r="114" spans="1:167" s="6" customFormat="1" ht="24" hidden="1" customHeight="1" x14ac:dyDescent="0.2">
      <c r="A114" s="112">
        <v>111</v>
      </c>
      <c r="B114" s="229"/>
      <c r="C114" s="229"/>
      <c r="D114" s="230"/>
      <c r="E114" s="220"/>
      <c r="F114" s="221"/>
      <c r="G114" s="222"/>
      <c r="H114" s="223"/>
      <c r="I114" s="187">
        <f t="shared" si="42"/>
        <v>0</v>
      </c>
      <c r="J114" s="15">
        <f>(IF(OR($B114=0,$C114=0,$D114=0,$E$2&gt;$ES$1),0,IF(OR($E114=0,$G114=0,$H114=0),0,MIN((VLOOKUP($D114,$A$234:$C$241,3,0))*(IF($D114=6,$H114,$G114))*((MIN((VLOOKUP($D114,$A$234:$E$241,5,0)),(IF($D114=6,$G114,$H114))))),MIN((VLOOKUP($D114,$A$234:$C$241,3,0)),($E114+$F114))*(IF($D114=6,$H114,((MIN((VLOOKUP($D114,$A$234:$E$241,5,0)),$H114)))))))))/IF(AND($D114=2,'ראשי-פרטים כלליים וריכוז הוצאות'!$D$66&lt;&gt;4),1.2,1)</f>
        <v>0</v>
      </c>
      <c r="K114" s="224"/>
      <c r="L114" s="225"/>
      <c r="M114" s="222"/>
      <c r="N114" s="226"/>
      <c r="O114" s="187">
        <f t="shared" si="43"/>
        <v>0</v>
      </c>
      <c r="P114" s="15">
        <f>+(IF(OR($B114=0,$C114=0,$D114=0,$K$2&gt;$ES$1),0,IF(OR($K114=0,$M114=0,$N114=0),0,MIN((VLOOKUP($D114,$A$234:$C$241,3,0))*(IF($D114=6,$N114,$M114))*((MIN((VLOOKUP($D114,$A$234:$E$241,5,0)),(IF($D114=6,$M114,$N114))))),MIN((VLOOKUP($D114,$A$234:$C$241,3,0)),($K114+$L114))*(IF($D114=6,$N114,((MIN((VLOOKUP($D114,$A$234:$E$241,5,0)),$N114)))))))))/IF(AND($D114=2,'ראשי-פרטים כלליים וריכוז הוצאות'!$D$66&lt;&gt;4),1.2,1)</f>
        <v>0</v>
      </c>
      <c r="Q114" s="227"/>
      <c r="R114" s="228"/>
      <c r="S114" s="222"/>
      <c r="T114" s="226"/>
      <c r="U114" s="187">
        <f t="shared" si="44"/>
        <v>0</v>
      </c>
      <c r="V114" s="15">
        <f>+(IF(OR($B114=0,$C114=0,$D114=0,$Q$2&gt;$ES$1),0,IF(OR(Q114=0,S114=0,T114=0),0,MIN((VLOOKUP($D114,$A$234:$C$241,3,0))*(IF($D114=6,T114,S114))*((MIN((VLOOKUP($D114,$A$234:$E$241,5,0)),(IF($D114=6,S114,T114))))),MIN((VLOOKUP($D114,$A$234:$C$241,3,0)),(Q114+R114))*(IF($D114=6,T114,((MIN((VLOOKUP($D114,$A$234:$E$241,5,0)),T114)))))))))/IF(AND($D114=2,'ראשי-פרטים כלליים וריכוז הוצאות'!$D$66&lt;&gt;4),1.2,1)</f>
        <v>0</v>
      </c>
      <c r="W114" s="220"/>
      <c r="X114" s="221"/>
      <c r="Y114" s="222"/>
      <c r="Z114" s="226"/>
      <c r="AA114" s="187">
        <f t="shared" si="45"/>
        <v>0</v>
      </c>
      <c r="AB114" s="15">
        <f>+(IF(OR($B114=0,$C114=0,$D114=0,$W$2&gt;$ES$1),0,IF(OR(W114=0,Y114=0,Z114=0),0,MIN((VLOOKUP($D114,$A$234:$C$241,3,0))*(IF($D114=6,Z114,Y114))*((MIN((VLOOKUP($D114,$A$234:$E$241,5,0)),(IF($D114=6,Y114,Z114))))),MIN((VLOOKUP($D114,$A$234:$C$241,3,0)),(W114+X114))*(IF($D114=6,Z114,((MIN((VLOOKUP($D114,$A$234:$E$241,5,0)),Z114)))))))))/IF(AND($D114=2,'ראשי-פרטים כלליים וריכוז הוצאות'!$D$66&lt;&gt;4),1.2,1)</f>
        <v>0</v>
      </c>
      <c r="AC114" s="224"/>
      <c r="AD114" s="225"/>
      <c r="AE114" s="222"/>
      <c r="AF114" s="226"/>
      <c r="AG114" s="187">
        <f t="shared" si="46"/>
        <v>0</v>
      </c>
      <c r="AH114" s="15">
        <f>+(IF(OR($B114=0,$C114=0,$D114=0,$AC$2&gt;$ES$1),0,IF(OR(AC114=0,AE114=0,AF114=0),0,MIN((VLOOKUP($D114,$A$234:$C$241,3,0))*(IF($D114=6,AF114,AE114))*((MIN((VLOOKUP($D114,$A$234:$E$241,5,0)),(IF($D114=6,AE114,AF114))))),MIN((VLOOKUP($D114,$A$234:$C$241,3,0)),(AC114+AD114))*(IF($D114=6,AF114,((MIN((VLOOKUP($D114,$A$234:$E$241,5,0)),AF114)))))))))/IF(AND($D114=2,'ראשי-פרטים כלליים וריכוז הוצאות'!$D$66&lt;&gt;4),1.2,1)</f>
        <v>0</v>
      </c>
      <c r="AI114" s="227"/>
      <c r="AJ114" s="228"/>
      <c r="AK114" s="222"/>
      <c r="AL114" s="226"/>
      <c r="AM114" s="187">
        <f t="shared" si="47"/>
        <v>0</v>
      </c>
      <c r="AN114" s="15">
        <f>+(IF(OR($B114=0,$C114=0,$D114=0,$AI$2&gt;$ES$1),0,IF(OR(AI114=0,AK114=0,AL114=0),0,MIN((VLOOKUP($D114,$A$234:$C$241,3,0))*(IF($D114=6,AL114,AK114))*((MIN((VLOOKUP($D114,$A$234:$E$241,5,0)),(IF($D114=6,AK114,AL114))))),MIN((VLOOKUP($D114,$A$234:$C$241,3,0)),(AI114+AJ114))*(IF($D114=6,AL114,((MIN((VLOOKUP($D114,$A$234:$E$241,5,0)),AL114)))))))))/IF(AND($D114=2,'ראשי-פרטים כלליים וריכוז הוצאות'!$D$66&lt;&gt;4),1.2,1)</f>
        <v>0</v>
      </c>
      <c r="AO114" s="220"/>
      <c r="AP114" s="221"/>
      <c r="AQ114" s="222"/>
      <c r="AR114" s="226"/>
      <c r="AS114" s="187">
        <f t="shared" si="48"/>
        <v>0</v>
      </c>
      <c r="AT114" s="15">
        <f>+(IF(OR($B114=0,$C114=0,$D114=0,$AO$2&gt;$ES$1),0,IF(OR(AO114=0,AQ114=0,AR114=0),0,MIN((VLOOKUP($D114,$A$234:$C$241,3,0))*(IF($D114=6,AR114,AQ114))*((MIN((VLOOKUP($D114,$A$234:$E$241,5,0)),(IF($D114=6,AQ114,AR114))))),MIN((VLOOKUP($D114,$A$234:$C$241,3,0)),(AO114+AP114))*(IF($D114=6,AR114,((MIN((VLOOKUP($D114,$A$234:$E$241,5,0)),AR114)))))))))/IF(AND($D114=2,'ראשי-פרטים כלליים וריכוז הוצאות'!$D$66&lt;&gt;4),1.2,1)</f>
        <v>0</v>
      </c>
      <c r="AU114" s="224"/>
      <c r="AV114" s="225"/>
      <c r="AW114" s="222"/>
      <c r="AX114" s="226"/>
      <c r="AY114" s="187">
        <f t="shared" si="49"/>
        <v>0</v>
      </c>
      <c r="AZ114" s="15">
        <f>+(IF(OR($B114=0,$C114=0,$D114=0,$AU$2&gt;$ES$1),0,IF(OR(AU114=0,AW114=0,AX114=0),0,MIN((VLOOKUP($D114,$A$234:$C$241,3,0))*(IF($D114=6,AX114,AW114))*((MIN((VLOOKUP($D114,$A$234:$E$241,5,0)),(IF($D114=6,AW114,AX114))))),MIN((VLOOKUP($D114,$A$234:$C$241,3,0)),(AU114+AV114))*(IF($D114=6,AX114,((MIN((VLOOKUP($D114,$A$234:$E$241,5,0)),AX114)))))))))/IF(AND($D114=2,'ראשי-פרטים כלליים וריכוז הוצאות'!$D$66&lt;&gt;4),1.2,1)</f>
        <v>0</v>
      </c>
      <c r="BA114" s="227"/>
      <c r="BB114" s="228"/>
      <c r="BC114" s="222"/>
      <c r="BD114" s="226"/>
      <c r="BE114" s="187">
        <f t="shared" si="50"/>
        <v>0</v>
      </c>
      <c r="BF114" s="15">
        <f>+(IF(OR($B114=0,$C114=0,$D114=0,$BA$2&gt;$ES$1),0,IF(OR(BA114=0,BC114=0,BD114=0),0,MIN((VLOOKUP($D114,$A$234:$C$241,3,0))*(IF($D114=6,BD114,BC114))*((MIN((VLOOKUP($D114,$A$234:$E$241,5,0)),(IF($D114=6,BC114,BD114))))),MIN((VLOOKUP($D114,$A$234:$C$241,3,0)),(BA114+BB114))*(IF($D114=6,BD114,((MIN((VLOOKUP($D114,$A$234:$E$241,5,0)),BD114)))))))))/IF(AND($D114=2,'ראשי-פרטים כלליים וריכוז הוצאות'!$D$66&lt;&gt;4),1.2,1)</f>
        <v>0</v>
      </c>
      <c r="BG114" s="227"/>
      <c r="BH114" s="228"/>
      <c r="BI114" s="222"/>
      <c r="BJ114" s="226"/>
      <c r="BK114" s="187">
        <f t="shared" si="51"/>
        <v>0</v>
      </c>
      <c r="BL114" s="15">
        <f>+(IF(OR($B114=0,$C114=0,$D114=0,$BG$2&gt;$ES$1),0,IF(OR(BG114=0,BI114=0,BJ114=0),0,MIN((VLOOKUP($D114,$A$234:$C$241,3,0))*(IF($D114=6,BJ114,BI114))*((MIN((VLOOKUP($D114,$A$234:$E$241,5,0)),(IF($D114=6,BI114,BJ114))))),MIN((VLOOKUP($D114,$A$234:$C$241,3,0)),(BG114+BH114))*(IF($D114=6,BJ114,((MIN((VLOOKUP($D114,$A$234:$E$241,5,0)),BJ114)))))))))/IF(AND($D114=2,'ראשי-פרטים כלליים וריכוז הוצאות'!$D$66&lt;&gt;4),1.2,1)</f>
        <v>0</v>
      </c>
      <c r="BM114" s="227"/>
      <c r="BN114" s="228"/>
      <c r="BO114" s="222"/>
      <c r="BP114" s="226"/>
      <c r="BQ114" s="187">
        <f t="shared" si="52"/>
        <v>0</v>
      </c>
      <c r="BR114" s="15">
        <f>+(IF(OR($B114=0,$C114=0,$D114=0,$BM$2&gt;$ES$1),0,IF(OR(BM114=0,BO114=0,BP114=0),0,MIN((VLOOKUP($D114,$A$234:$C$241,3,0))*(IF($D114=6,BP114,BO114))*((MIN((VLOOKUP($D114,$A$234:$E$241,5,0)),(IF($D114=6,BO114,BP114))))),MIN((VLOOKUP($D114,$A$234:$C$241,3,0)),(BM114+BN114))*(IF($D114=6,BP114,((MIN((VLOOKUP($D114,$A$234:$E$241,5,0)),BP114)))))))))/IF(AND($D114=2,'ראשי-פרטים כלליים וריכוז הוצאות'!$D$66&lt;&gt;4),1.2,1)</f>
        <v>0</v>
      </c>
      <c r="BS114" s="227"/>
      <c r="BT114" s="228"/>
      <c r="BU114" s="222"/>
      <c r="BV114" s="226"/>
      <c r="BW114" s="187">
        <f t="shared" si="53"/>
        <v>0</v>
      </c>
      <c r="BX114" s="15">
        <f>+(IF(OR($B114=0,$C114=0,$D114=0,$BS$2&gt;$ES$1),0,IF(OR(BS114=0,BU114=0,BV114=0),0,MIN((VLOOKUP($D114,$A$234:$C$241,3,0))*(IF($D114=6,BV114,BU114))*((MIN((VLOOKUP($D114,$A$234:$E$241,5,0)),(IF($D114=6,BU114,BV114))))),MIN((VLOOKUP($D114,$A$234:$C$241,3,0)),(BS114+BT114))*(IF($D114=6,BV114,((MIN((VLOOKUP($D114,$A$234:$E$241,5,0)),BV114)))))))))/IF(AND($D114=2,'ראשי-פרטים כלליים וריכוז הוצאות'!$D$66&lt;&gt;4),1.2,1)</f>
        <v>0</v>
      </c>
      <c r="BY114" s="227"/>
      <c r="BZ114" s="228"/>
      <c r="CA114" s="222"/>
      <c r="CB114" s="226"/>
      <c r="CC114" s="187">
        <f t="shared" si="54"/>
        <v>0</v>
      </c>
      <c r="CD114" s="15">
        <f>+(IF(OR($B114=0,$C114=0,$D114=0,$BY$2&gt;$ES$1),0,IF(OR(BY114=0,CA114=0,CB114=0),0,MIN((VLOOKUP($D114,$A$234:$C$241,3,0))*(IF($D114=6,CB114,CA114))*((MIN((VLOOKUP($D114,$A$234:$E$241,5,0)),(IF($D114=6,CA114,CB114))))),MIN((VLOOKUP($D114,$A$234:$C$241,3,0)),(BY114+BZ114))*(IF($D114=6,CB114,((MIN((VLOOKUP($D114,$A$234:$E$241,5,0)),CB114)))))))))/IF(AND($D114=2,'ראשי-פרטים כלליים וריכוז הוצאות'!$D$66&lt;&gt;4),1.2,1)</f>
        <v>0</v>
      </c>
      <c r="CE114" s="227"/>
      <c r="CF114" s="228"/>
      <c r="CG114" s="222"/>
      <c r="CH114" s="226"/>
      <c r="CI114" s="187">
        <f t="shared" si="55"/>
        <v>0</v>
      </c>
      <c r="CJ114" s="15">
        <f>+(IF(OR($B114=0,$C114=0,$D114=0,$CE$2&gt;$ES$1),0,IF(OR(CE114=0,CG114=0,CH114=0),0,MIN((VLOOKUP($D114,$A$234:$C$241,3,0))*(IF($D114=6,CH114,CG114))*((MIN((VLOOKUP($D114,$A$234:$E$241,5,0)),(IF($D114=6,CG114,CH114))))),MIN((VLOOKUP($D114,$A$234:$C$241,3,0)),(CE114+CF114))*(IF($D114=6,CH114,((MIN((VLOOKUP($D114,$A$234:$E$241,5,0)),CH114)))))))))/IF(AND($D114=2,'ראשי-פרטים כלליים וריכוז הוצאות'!$D$66&lt;&gt;4),1.2,1)</f>
        <v>0</v>
      </c>
      <c r="CK114" s="227"/>
      <c r="CL114" s="228"/>
      <c r="CM114" s="222"/>
      <c r="CN114" s="226"/>
      <c r="CO114" s="187">
        <f t="shared" si="56"/>
        <v>0</v>
      </c>
      <c r="CP114" s="15">
        <f>+(IF(OR($B114=0,$C114=0,$D114=0,$CK$2&gt;$ES$1),0,IF(OR(CK114=0,CM114=0,CN114=0),0,MIN((VLOOKUP($D114,$A$234:$C$241,3,0))*(IF($D114=6,CN114,CM114))*((MIN((VLOOKUP($D114,$A$234:$E$241,5,0)),(IF($D114=6,CM114,CN114))))),MIN((VLOOKUP($D114,$A$234:$C$241,3,0)),(CK114+CL114))*(IF($D114=6,CN114,((MIN((VLOOKUP($D114,$A$234:$E$241,5,0)),CN114)))))))))/IF(AND($D114=2,'ראשי-פרטים כלליים וריכוז הוצאות'!$D$66&lt;&gt;4),1.2,1)</f>
        <v>0</v>
      </c>
      <c r="CQ114" s="227"/>
      <c r="CR114" s="228"/>
      <c r="CS114" s="222"/>
      <c r="CT114" s="226"/>
      <c r="CU114" s="187">
        <f t="shared" si="57"/>
        <v>0</v>
      </c>
      <c r="CV114" s="15">
        <f>+(IF(OR($B114=0,$C114=0,$D114=0,$CQ$2&gt;$ES$1),0,IF(OR(CQ114=0,CS114=0,CT114=0),0,MIN((VLOOKUP($D114,$A$234:$C$241,3,0))*(IF($D114=6,CT114,CS114))*((MIN((VLOOKUP($D114,$A$234:$E$241,5,0)),(IF($D114=6,CS114,CT114))))),MIN((VLOOKUP($D114,$A$234:$C$241,3,0)),(CQ114+CR114))*(IF($D114=6,CT114,((MIN((VLOOKUP($D114,$A$234:$E$241,5,0)),CT114)))))))))/IF(AND($D114=2,'ראשי-פרטים כלליים וריכוז הוצאות'!$D$66&lt;&gt;4),1.2,1)</f>
        <v>0</v>
      </c>
      <c r="CW114" s="227"/>
      <c r="CX114" s="228"/>
      <c r="CY114" s="222"/>
      <c r="CZ114" s="226"/>
      <c r="DA114" s="187">
        <f t="shared" si="58"/>
        <v>0</v>
      </c>
      <c r="DB114" s="15">
        <f>+(IF(OR($B114=0,$C114=0,$D114=0,$CW$2&gt;$ES$1),0,IF(OR(CW114=0,CY114=0,CZ114=0),0,MIN((VLOOKUP($D114,$A$234:$C$241,3,0))*(IF($D114=6,CZ114,CY114))*((MIN((VLOOKUP($D114,$A$234:$E$241,5,0)),(IF($D114=6,CY114,CZ114))))),MIN((VLOOKUP($D114,$A$234:$C$241,3,0)),(CW114+CX114))*(IF($D114=6,CZ114,((MIN((VLOOKUP($D114,$A$234:$E$241,5,0)),CZ114)))))))))/IF(AND($D114=2,'ראשי-פרטים כלליים וריכוז הוצאות'!$D$66&lt;&gt;4),1.2,1)</f>
        <v>0</v>
      </c>
      <c r="DC114" s="227"/>
      <c r="DD114" s="228"/>
      <c r="DE114" s="222"/>
      <c r="DF114" s="226"/>
      <c r="DG114" s="187">
        <f t="shared" si="59"/>
        <v>0</v>
      </c>
      <c r="DH114" s="15">
        <f>+(IF(OR($B114=0,$C114=0,$D114=0,$DC$2&gt;$ES$1),0,IF(OR(DC114=0,DE114=0,DF114=0),0,MIN((VLOOKUP($D114,$A$234:$C$241,3,0))*(IF($D114=6,DF114,DE114))*((MIN((VLOOKUP($D114,$A$234:$E$241,5,0)),(IF($D114=6,DE114,DF114))))),MIN((VLOOKUP($D114,$A$234:$C$241,3,0)),(DC114+DD114))*(IF($D114=6,DF114,((MIN((VLOOKUP($D114,$A$234:$E$241,5,0)),DF114)))))))))/IF(AND($D114=2,'ראשי-פרטים כלליים וריכוז הוצאות'!$D$66&lt;&gt;4),1.2,1)</f>
        <v>0</v>
      </c>
      <c r="DI114" s="227"/>
      <c r="DJ114" s="228"/>
      <c r="DK114" s="222"/>
      <c r="DL114" s="226"/>
      <c r="DM114" s="187">
        <f t="shared" si="60"/>
        <v>0</v>
      </c>
      <c r="DN114" s="15">
        <f>+(IF(OR($B114=0,$C114=0,$D114=0,$DC$2&gt;$ES$1),0,IF(OR(DI114=0,DK114=0,DL114=0),0,MIN((VLOOKUP($D114,$A$234:$C$241,3,0))*(IF($D114=6,DL114,DK114))*((MIN((VLOOKUP($D114,$A$234:$E$241,5,0)),(IF($D114=6,DK114,DL114))))),MIN((VLOOKUP($D114,$A$234:$C$241,3,0)),(DI114+DJ114))*(IF($D114=6,DL114,((MIN((VLOOKUP($D114,$A$234:$E$241,5,0)),DL114)))))))))/IF(AND($D114=2,'ראשי-פרטים כלליים וריכוז הוצאות'!$D$66&lt;&gt;4),1.2,1)</f>
        <v>0</v>
      </c>
      <c r="DO114" s="227"/>
      <c r="DP114" s="228"/>
      <c r="DQ114" s="222"/>
      <c r="DR114" s="226"/>
      <c r="DS114" s="187">
        <f t="shared" si="61"/>
        <v>0</v>
      </c>
      <c r="DT114" s="15">
        <f>+(IF(OR($B114=0,$C114=0,$D114=0,$DC$2&gt;$ES$1),0,IF(OR(DO114=0,DQ114=0,DR114=0),0,MIN((VLOOKUP($D114,$A$234:$C$241,3,0))*(IF($D114=6,DR114,DQ114))*((MIN((VLOOKUP($D114,$A$234:$E$241,5,0)),(IF($D114=6,DQ114,DR114))))),MIN((VLOOKUP($D114,$A$234:$C$241,3,0)),(DO114+DP114))*(IF($D114=6,DR114,((MIN((VLOOKUP($D114,$A$234:$E$241,5,0)),DR114)))))))))/IF(AND($D114=2,'ראשי-פרטים כלליים וריכוז הוצאות'!$D$66&lt;&gt;4),1.2,1)</f>
        <v>0</v>
      </c>
      <c r="DU114" s="227"/>
      <c r="DV114" s="228"/>
      <c r="DW114" s="222"/>
      <c r="DX114" s="226"/>
      <c r="DY114" s="187">
        <f t="shared" si="62"/>
        <v>0</v>
      </c>
      <c r="DZ114" s="15">
        <f>+(IF(OR($B114=0,$C114=0,$D114=0,$DC$2&gt;$ES$1),0,IF(OR(DU114=0,DW114=0,DX114=0),0,MIN((VLOOKUP($D114,$A$234:$C$241,3,0))*(IF($D114=6,DX114,DW114))*((MIN((VLOOKUP($D114,$A$234:$E$241,5,0)),(IF($D114=6,DW114,DX114))))),MIN((VLOOKUP($D114,$A$234:$C$241,3,0)),(DU114+DV114))*(IF($D114=6,DX114,((MIN((VLOOKUP($D114,$A$234:$E$241,5,0)),DX114)))))))))/IF(AND($D114=2,'ראשי-פרטים כלליים וריכוז הוצאות'!$D$66&lt;&gt;4),1.2,1)</f>
        <v>0</v>
      </c>
      <c r="EA114" s="227"/>
      <c r="EB114" s="228"/>
      <c r="EC114" s="222"/>
      <c r="ED114" s="226"/>
      <c r="EE114" s="187">
        <f t="shared" si="63"/>
        <v>0</v>
      </c>
      <c r="EF114" s="15">
        <f>+(IF(OR($B114=0,$C114=0,$D114=0,$DC$2&gt;$ES$1),0,IF(OR(EA114=0,EC114=0,ED114=0),0,MIN((VLOOKUP($D114,$A$234:$C$241,3,0))*(IF($D114=6,ED114,EC114))*((MIN((VLOOKUP($D114,$A$234:$E$241,5,0)),(IF($D114=6,EC114,ED114))))),MIN((VLOOKUP($D114,$A$234:$C$241,3,0)),(EA114+EB114))*(IF($D114=6,ED114,((MIN((VLOOKUP($D114,$A$234:$E$241,5,0)),ED114)))))))))/IF(AND($D114=2,'ראשי-פרטים כלליים וריכוז הוצאות'!$D$66&lt;&gt;4),1.2,1)</f>
        <v>0</v>
      </c>
      <c r="EG114" s="227"/>
      <c r="EH114" s="228"/>
      <c r="EI114" s="222"/>
      <c r="EJ114" s="226"/>
      <c r="EK114" s="187">
        <f t="shared" si="64"/>
        <v>0</v>
      </c>
      <c r="EL114" s="15">
        <f>+(IF(OR($B114=0,$C114=0,$D114=0,$DC$2&gt;$ES$1),0,IF(OR(EG114=0,EI114=0,EJ114=0),0,MIN((VLOOKUP($D114,$A$234:$C$241,3,0))*(IF($D114=6,EJ114,EI114))*((MIN((VLOOKUP($D114,$A$234:$E$241,5,0)),(IF($D114=6,EI114,EJ114))))),MIN((VLOOKUP($D114,$A$234:$C$241,3,0)),(EG114+EH114))*(IF($D114=6,EJ114,((MIN((VLOOKUP($D114,$A$234:$E$241,5,0)),EJ114)))))))))/IF(AND($D114=2,'ראשי-פרטים כלליים וריכוז הוצאות'!$D$66&lt;&gt;4),1.2,1)</f>
        <v>0</v>
      </c>
      <c r="EM114" s="227"/>
      <c r="EN114" s="228"/>
      <c r="EO114" s="222"/>
      <c r="EP114" s="226"/>
      <c r="EQ114" s="187">
        <f t="shared" si="65"/>
        <v>0</v>
      </c>
      <c r="ER114" s="15">
        <f>+(IF(OR($B114=0,$C114=0,$D114=0,$DC$2&gt;$ES$1),0,IF(OR(EM114=0,EO114=0,EP114=0),0,MIN((VLOOKUP($D114,$A$234:$C$241,3,0))*(IF($D114=6,EP114,EO114))*((MIN((VLOOKUP($D114,$A$234:$E$241,5,0)),(IF($D114=6,EO114,EP114))))),MIN((VLOOKUP($D114,$A$234:$C$241,3,0)),(EM114+EN114))*(IF($D114=6,EP114,((MIN((VLOOKUP($D114,$A$234:$E$241,5,0)),EP114)))))))))/IF(AND($D114=2,'ראשי-פרטים כלליים וריכוז הוצאות'!$D$66&lt;&gt;4),1.2,1)</f>
        <v>0</v>
      </c>
      <c r="ES114" s="62">
        <f t="shared" si="66"/>
        <v>0</v>
      </c>
      <c r="ET114" s="183">
        <f t="shared" si="67"/>
        <v>9.9999999999999995E-7</v>
      </c>
      <c r="EU114" s="184">
        <f t="shared" si="68"/>
        <v>0</v>
      </c>
      <c r="EV114" s="62">
        <f t="shared" si="69"/>
        <v>0</v>
      </c>
      <c r="EW114" s="62">
        <v>0</v>
      </c>
      <c r="EX114" s="15">
        <f t="shared" si="70"/>
        <v>0</v>
      </c>
      <c r="EY114" s="219"/>
      <c r="EZ114" s="62">
        <f>MIN(EX114+EY114*ET114*ES114/$FA$1/IF(AND($D114=2,'ראשי-פרטים כלליים וריכוז הוצאות'!$D$66&lt;&gt;4),1.2,1),IF($D114&gt;0,VLOOKUP($D114,$A$234:$C$241,3,0)*12*EU114,0))</f>
        <v>0</v>
      </c>
      <c r="FA114" s="229"/>
      <c r="FB114" s="293">
        <f t="shared" si="71"/>
        <v>0</v>
      </c>
      <c r="FC114" s="298"/>
      <c r="FD114" s="133"/>
      <c r="FE114" s="133"/>
      <c r="FF114" s="299"/>
      <c r="FG114" s="299"/>
      <c r="FH114" s="133"/>
      <c r="FI114" s="274">
        <f t="shared" si="75"/>
        <v>0</v>
      </c>
      <c r="FJ114" s="274">
        <f t="shared" si="76"/>
        <v>0</v>
      </c>
      <c r="FK114" s="297" t="str">
        <f t="shared" si="74"/>
        <v/>
      </c>
    </row>
    <row r="115" spans="1:167" s="6" customFormat="1" ht="24" hidden="1" customHeight="1" x14ac:dyDescent="0.2">
      <c r="A115" s="112">
        <v>112</v>
      </c>
      <c r="B115" s="229"/>
      <c r="C115" s="229"/>
      <c r="D115" s="230"/>
      <c r="E115" s="220"/>
      <c r="F115" s="221"/>
      <c r="G115" s="222"/>
      <c r="H115" s="223"/>
      <c r="I115" s="187">
        <f t="shared" si="42"/>
        <v>0</v>
      </c>
      <c r="J115" s="15">
        <f>(IF(OR($B115=0,$C115=0,$D115=0,$E$2&gt;$ES$1),0,IF(OR($E115=0,$G115=0,$H115=0),0,MIN((VLOOKUP($D115,$A$234:$C$241,3,0))*(IF($D115=6,$H115,$G115))*((MIN((VLOOKUP($D115,$A$234:$E$241,5,0)),(IF($D115=6,$G115,$H115))))),MIN((VLOOKUP($D115,$A$234:$C$241,3,0)),($E115+$F115))*(IF($D115=6,$H115,((MIN((VLOOKUP($D115,$A$234:$E$241,5,0)),$H115)))))))))/IF(AND($D115=2,'ראשי-פרטים כלליים וריכוז הוצאות'!$D$66&lt;&gt;4),1.2,1)</f>
        <v>0</v>
      </c>
      <c r="K115" s="224"/>
      <c r="L115" s="225"/>
      <c r="M115" s="222"/>
      <c r="N115" s="226"/>
      <c r="O115" s="187">
        <f t="shared" si="43"/>
        <v>0</v>
      </c>
      <c r="P115" s="15">
        <f>+(IF(OR($B115=0,$C115=0,$D115=0,$K$2&gt;$ES$1),0,IF(OR($K115=0,$M115=0,$N115=0),0,MIN((VLOOKUP($D115,$A$234:$C$241,3,0))*(IF($D115=6,$N115,$M115))*((MIN((VLOOKUP($D115,$A$234:$E$241,5,0)),(IF($D115=6,$M115,$N115))))),MIN((VLOOKUP($D115,$A$234:$C$241,3,0)),($K115+$L115))*(IF($D115=6,$N115,((MIN((VLOOKUP($D115,$A$234:$E$241,5,0)),$N115)))))))))/IF(AND($D115=2,'ראשי-פרטים כלליים וריכוז הוצאות'!$D$66&lt;&gt;4),1.2,1)</f>
        <v>0</v>
      </c>
      <c r="Q115" s="227"/>
      <c r="R115" s="228"/>
      <c r="S115" s="222"/>
      <c r="T115" s="226"/>
      <c r="U115" s="187">
        <f t="shared" si="44"/>
        <v>0</v>
      </c>
      <c r="V115" s="15">
        <f>+(IF(OR($B115=0,$C115=0,$D115=0,$Q$2&gt;$ES$1),0,IF(OR(Q115=0,S115=0,T115=0),0,MIN((VLOOKUP($D115,$A$234:$C$241,3,0))*(IF($D115=6,T115,S115))*((MIN((VLOOKUP($D115,$A$234:$E$241,5,0)),(IF($D115=6,S115,T115))))),MIN((VLOOKUP($D115,$A$234:$C$241,3,0)),(Q115+R115))*(IF($D115=6,T115,((MIN((VLOOKUP($D115,$A$234:$E$241,5,0)),T115)))))))))/IF(AND($D115=2,'ראשי-פרטים כלליים וריכוז הוצאות'!$D$66&lt;&gt;4),1.2,1)</f>
        <v>0</v>
      </c>
      <c r="W115" s="220"/>
      <c r="X115" s="221"/>
      <c r="Y115" s="222"/>
      <c r="Z115" s="226"/>
      <c r="AA115" s="187">
        <f t="shared" si="45"/>
        <v>0</v>
      </c>
      <c r="AB115" s="15">
        <f>+(IF(OR($B115=0,$C115=0,$D115=0,$W$2&gt;$ES$1),0,IF(OR(W115=0,Y115=0,Z115=0),0,MIN((VLOOKUP($D115,$A$234:$C$241,3,0))*(IF($D115=6,Z115,Y115))*((MIN((VLOOKUP($D115,$A$234:$E$241,5,0)),(IF($D115=6,Y115,Z115))))),MIN((VLOOKUP($D115,$A$234:$C$241,3,0)),(W115+X115))*(IF($D115=6,Z115,((MIN((VLOOKUP($D115,$A$234:$E$241,5,0)),Z115)))))))))/IF(AND($D115=2,'ראשי-פרטים כלליים וריכוז הוצאות'!$D$66&lt;&gt;4),1.2,1)</f>
        <v>0</v>
      </c>
      <c r="AC115" s="224"/>
      <c r="AD115" s="225"/>
      <c r="AE115" s="222"/>
      <c r="AF115" s="226"/>
      <c r="AG115" s="187">
        <f t="shared" si="46"/>
        <v>0</v>
      </c>
      <c r="AH115" s="15">
        <f>+(IF(OR($B115=0,$C115=0,$D115=0,$AC$2&gt;$ES$1),0,IF(OR(AC115=0,AE115=0,AF115=0),0,MIN((VLOOKUP($D115,$A$234:$C$241,3,0))*(IF($D115=6,AF115,AE115))*((MIN((VLOOKUP($D115,$A$234:$E$241,5,0)),(IF($D115=6,AE115,AF115))))),MIN((VLOOKUP($D115,$A$234:$C$241,3,0)),(AC115+AD115))*(IF($D115=6,AF115,((MIN((VLOOKUP($D115,$A$234:$E$241,5,0)),AF115)))))))))/IF(AND($D115=2,'ראשי-פרטים כלליים וריכוז הוצאות'!$D$66&lt;&gt;4),1.2,1)</f>
        <v>0</v>
      </c>
      <c r="AI115" s="227"/>
      <c r="AJ115" s="228"/>
      <c r="AK115" s="222"/>
      <c r="AL115" s="226"/>
      <c r="AM115" s="187">
        <f t="shared" si="47"/>
        <v>0</v>
      </c>
      <c r="AN115" s="15">
        <f>+(IF(OR($B115=0,$C115=0,$D115=0,$AI$2&gt;$ES$1),0,IF(OR(AI115=0,AK115=0,AL115=0),0,MIN((VLOOKUP($D115,$A$234:$C$241,3,0))*(IF($D115=6,AL115,AK115))*((MIN((VLOOKUP($D115,$A$234:$E$241,5,0)),(IF($D115=6,AK115,AL115))))),MIN((VLOOKUP($D115,$A$234:$C$241,3,0)),(AI115+AJ115))*(IF($D115=6,AL115,((MIN((VLOOKUP($D115,$A$234:$E$241,5,0)),AL115)))))))))/IF(AND($D115=2,'ראשי-פרטים כלליים וריכוז הוצאות'!$D$66&lt;&gt;4),1.2,1)</f>
        <v>0</v>
      </c>
      <c r="AO115" s="220"/>
      <c r="AP115" s="221"/>
      <c r="AQ115" s="222"/>
      <c r="AR115" s="226"/>
      <c r="AS115" s="187">
        <f t="shared" si="48"/>
        <v>0</v>
      </c>
      <c r="AT115" s="15">
        <f>+(IF(OR($B115=0,$C115=0,$D115=0,$AO$2&gt;$ES$1),0,IF(OR(AO115=0,AQ115=0,AR115=0),0,MIN((VLOOKUP($D115,$A$234:$C$241,3,0))*(IF($D115=6,AR115,AQ115))*((MIN((VLOOKUP($D115,$A$234:$E$241,5,0)),(IF($D115=6,AQ115,AR115))))),MIN((VLOOKUP($D115,$A$234:$C$241,3,0)),(AO115+AP115))*(IF($D115=6,AR115,((MIN((VLOOKUP($D115,$A$234:$E$241,5,0)),AR115)))))))))/IF(AND($D115=2,'ראשי-פרטים כלליים וריכוז הוצאות'!$D$66&lt;&gt;4),1.2,1)</f>
        <v>0</v>
      </c>
      <c r="AU115" s="224"/>
      <c r="AV115" s="225"/>
      <c r="AW115" s="222"/>
      <c r="AX115" s="226"/>
      <c r="AY115" s="187">
        <f t="shared" si="49"/>
        <v>0</v>
      </c>
      <c r="AZ115" s="15">
        <f>+(IF(OR($B115=0,$C115=0,$D115=0,$AU$2&gt;$ES$1),0,IF(OR(AU115=0,AW115=0,AX115=0),0,MIN((VLOOKUP($D115,$A$234:$C$241,3,0))*(IF($D115=6,AX115,AW115))*((MIN((VLOOKUP($D115,$A$234:$E$241,5,0)),(IF($D115=6,AW115,AX115))))),MIN((VLOOKUP($D115,$A$234:$C$241,3,0)),(AU115+AV115))*(IF($D115=6,AX115,((MIN((VLOOKUP($D115,$A$234:$E$241,5,0)),AX115)))))))))/IF(AND($D115=2,'ראשי-פרטים כלליים וריכוז הוצאות'!$D$66&lt;&gt;4),1.2,1)</f>
        <v>0</v>
      </c>
      <c r="BA115" s="227"/>
      <c r="BB115" s="228"/>
      <c r="BC115" s="222"/>
      <c r="BD115" s="226"/>
      <c r="BE115" s="187">
        <f t="shared" si="50"/>
        <v>0</v>
      </c>
      <c r="BF115" s="15">
        <f>+(IF(OR($B115=0,$C115=0,$D115=0,$BA$2&gt;$ES$1),0,IF(OR(BA115=0,BC115=0,BD115=0),0,MIN((VLOOKUP($D115,$A$234:$C$241,3,0))*(IF($D115=6,BD115,BC115))*((MIN((VLOOKUP($D115,$A$234:$E$241,5,0)),(IF($D115=6,BC115,BD115))))),MIN((VLOOKUP($D115,$A$234:$C$241,3,0)),(BA115+BB115))*(IF($D115=6,BD115,((MIN((VLOOKUP($D115,$A$234:$E$241,5,0)),BD115)))))))))/IF(AND($D115=2,'ראשי-פרטים כלליים וריכוז הוצאות'!$D$66&lt;&gt;4),1.2,1)</f>
        <v>0</v>
      </c>
      <c r="BG115" s="227"/>
      <c r="BH115" s="228"/>
      <c r="BI115" s="222"/>
      <c r="BJ115" s="226"/>
      <c r="BK115" s="187">
        <f t="shared" si="51"/>
        <v>0</v>
      </c>
      <c r="BL115" s="15">
        <f>+(IF(OR($B115=0,$C115=0,$D115=0,$BG$2&gt;$ES$1),0,IF(OR(BG115=0,BI115=0,BJ115=0),0,MIN((VLOOKUP($D115,$A$234:$C$241,3,0))*(IF($D115=6,BJ115,BI115))*((MIN((VLOOKUP($D115,$A$234:$E$241,5,0)),(IF($D115=6,BI115,BJ115))))),MIN((VLOOKUP($D115,$A$234:$C$241,3,0)),(BG115+BH115))*(IF($D115=6,BJ115,((MIN((VLOOKUP($D115,$A$234:$E$241,5,0)),BJ115)))))))))/IF(AND($D115=2,'ראשי-פרטים כלליים וריכוז הוצאות'!$D$66&lt;&gt;4),1.2,1)</f>
        <v>0</v>
      </c>
      <c r="BM115" s="227"/>
      <c r="BN115" s="228"/>
      <c r="BO115" s="222"/>
      <c r="BP115" s="226"/>
      <c r="BQ115" s="187">
        <f t="shared" si="52"/>
        <v>0</v>
      </c>
      <c r="BR115" s="15">
        <f>+(IF(OR($B115=0,$C115=0,$D115=0,$BM$2&gt;$ES$1),0,IF(OR(BM115=0,BO115=0,BP115=0),0,MIN((VLOOKUP($D115,$A$234:$C$241,3,0))*(IF($D115=6,BP115,BO115))*((MIN((VLOOKUP($D115,$A$234:$E$241,5,0)),(IF($D115=6,BO115,BP115))))),MIN((VLOOKUP($D115,$A$234:$C$241,3,0)),(BM115+BN115))*(IF($D115=6,BP115,((MIN((VLOOKUP($D115,$A$234:$E$241,5,0)),BP115)))))))))/IF(AND($D115=2,'ראשי-פרטים כלליים וריכוז הוצאות'!$D$66&lt;&gt;4),1.2,1)</f>
        <v>0</v>
      </c>
      <c r="BS115" s="227"/>
      <c r="BT115" s="228"/>
      <c r="BU115" s="222"/>
      <c r="BV115" s="226"/>
      <c r="BW115" s="187">
        <f t="shared" si="53"/>
        <v>0</v>
      </c>
      <c r="BX115" s="15">
        <f>+(IF(OR($B115=0,$C115=0,$D115=0,$BS$2&gt;$ES$1),0,IF(OR(BS115=0,BU115=0,BV115=0),0,MIN((VLOOKUP($D115,$A$234:$C$241,3,0))*(IF($D115=6,BV115,BU115))*((MIN((VLOOKUP($D115,$A$234:$E$241,5,0)),(IF($D115=6,BU115,BV115))))),MIN((VLOOKUP($D115,$A$234:$C$241,3,0)),(BS115+BT115))*(IF($D115=6,BV115,((MIN((VLOOKUP($D115,$A$234:$E$241,5,0)),BV115)))))))))/IF(AND($D115=2,'ראשי-פרטים כלליים וריכוז הוצאות'!$D$66&lt;&gt;4),1.2,1)</f>
        <v>0</v>
      </c>
      <c r="BY115" s="227"/>
      <c r="BZ115" s="228"/>
      <c r="CA115" s="222"/>
      <c r="CB115" s="226"/>
      <c r="CC115" s="187">
        <f t="shared" si="54"/>
        <v>0</v>
      </c>
      <c r="CD115" s="15">
        <f>+(IF(OR($B115=0,$C115=0,$D115=0,$BY$2&gt;$ES$1),0,IF(OR(BY115=0,CA115=0,CB115=0),0,MIN((VLOOKUP($D115,$A$234:$C$241,3,0))*(IF($D115=6,CB115,CA115))*((MIN((VLOOKUP($D115,$A$234:$E$241,5,0)),(IF($D115=6,CA115,CB115))))),MIN((VLOOKUP($D115,$A$234:$C$241,3,0)),(BY115+BZ115))*(IF($D115=6,CB115,((MIN((VLOOKUP($D115,$A$234:$E$241,5,0)),CB115)))))))))/IF(AND($D115=2,'ראשי-פרטים כלליים וריכוז הוצאות'!$D$66&lt;&gt;4),1.2,1)</f>
        <v>0</v>
      </c>
      <c r="CE115" s="227"/>
      <c r="CF115" s="228"/>
      <c r="CG115" s="222"/>
      <c r="CH115" s="226"/>
      <c r="CI115" s="187">
        <f t="shared" si="55"/>
        <v>0</v>
      </c>
      <c r="CJ115" s="15">
        <f>+(IF(OR($B115=0,$C115=0,$D115=0,$CE$2&gt;$ES$1),0,IF(OR(CE115=0,CG115=0,CH115=0),0,MIN((VLOOKUP($D115,$A$234:$C$241,3,0))*(IF($D115=6,CH115,CG115))*((MIN((VLOOKUP($D115,$A$234:$E$241,5,0)),(IF($D115=6,CG115,CH115))))),MIN((VLOOKUP($D115,$A$234:$C$241,3,0)),(CE115+CF115))*(IF($D115=6,CH115,((MIN((VLOOKUP($D115,$A$234:$E$241,5,0)),CH115)))))))))/IF(AND($D115=2,'ראשי-פרטים כלליים וריכוז הוצאות'!$D$66&lt;&gt;4),1.2,1)</f>
        <v>0</v>
      </c>
      <c r="CK115" s="227"/>
      <c r="CL115" s="228"/>
      <c r="CM115" s="222"/>
      <c r="CN115" s="226"/>
      <c r="CO115" s="187">
        <f t="shared" si="56"/>
        <v>0</v>
      </c>
      <c r="CP115" s="15">
        <f>+(IF(OR($B115=0,$C115=0,$D115=0,$CK$2&gt;$ES$1),0,IF(OR(CK115=0,CM115=0,CN115=0),0,MIN((VLOOKUP($D115,$A$234:$C$241,3,0))*(IF($D115=6,CN115,CM115))*((MIN((VLOOKUP($D115,$A$234:$E$241,5,0)),(IF($D115=6,CM115,CN115))))),MIN((VLOOKUP($D115,$A$234:$C$241,3,0)),(CK115+CL115))*(IF($D115=6,CN115,((MIN((VLOOKUP($D115,$A$234:$E$241,5,0)),CN115)))))))))/IF(AND($D115=2,'ראשי-פרטים כלליים וריכוז הוצאות'!$D$66&lt;&gt;4),1.2,1)</f>
        <v>0</v>
      </c>
      <c r="CQ115" s="227"/>
      <c r="CR115" s="228"/>
      <c r="CS115" s="222"/>
      <c r="CT115" s="226"/>
      <c r="CU115" s="187">
        <f t="shared" si="57"/>
        <v>0</v>
      </c>
      <c r="CV115" s="15">
        <f>+(IF(OR($B115=0,$C115=0,$D115=0,$CQ$2&gt;$ES$1),0,IF(OR(CQ115=0,CS115=0,CT115=0),0,MIN((VLOOKUP($D115,$A$234:$C$241,3,0))*(IF($D115=6,CT115,CS115))*((MIN((VLOOKUP($D115,$A$234:$E$241,5,0)),(IF($D115=6,CS115,CT115))))),MIN((VLOOKUP($D115,$A$234:$C$241,3,0)),(CQ115+CR115))*(IF($D115=6,CT115,((MIN((VLOOKUP($D115,$A$234:$E$241,5,0)),CT115)))))))))/IF(AND($D115=2,'ראשי-פרטים כלליים וריכוז הוצאות'!$D$66&lt;&gt;4),1.2,1)</f>
        <v>0</v>
      </c>
      <c r="CW115" s="227"/>
      <c r="CX115" s="228"/>
      <c r="CY115" s="222"/>
      <c r="CZ115" s="226"/>
      <c r="DA115" s="187">
        <f t="shared" si="58"/>
        <v>0</v>
      </c>
      <c r="DB115" s="15">
        <f>+(IF(OR($B115=0,$C115=0,$D115=0,$CW$2&gt;$ES$1),0,IF(OR(CW115=0,CY115=0,CZ115=0),0,MIN((VLOOKUP($D115,$A$234:$C$241,3,0))*(IF($D115=6,CZ115,CY115))*((MIN((VLOOKUP($D115,$A$234:$E$241,5,0)),(IF($D115=6,CY115,CZ115))))),MIN((VLOOKUP($D115,$A$234:$C$241,3,0)),(CW115+CX115))*(IF($D115=6,CZ115,((MIN((VLOOKUP($D115,$A$234:$E$241,5,0)),CZ115)))))))))/IF(AND($D115=2,'ראשי-פרטים כלליים וריכוז הוצאות'!$D$66&lt;&gt;4),1.2,1)</f>
        <v>0</v>
      </c>
      <c r="DC115" s="227"/>
      <c r="DD115" s="228"/>
      <c r="DE115" s="222"/>
      <c r="DF115" s="226"/>
      <c r="DG115" s="187">
        <f t="shared" si="59"/>
        <v>0</v>
      </c>
      <c r="DH115" s="15">
        <f>+(IF(OR($B115=0,$C115=0,$D115=0,$DC$2&gt;$ES$1),0,IF(OR(DC115=0,DE115=0,DF115=0),0,MIN((VLOOKUP($D115,$A$234:$C$241,3,0))*(IF($D115=6,DF115,DE115))*((MIN((VLOOKUP($D115,$A$234:$E$241,5,0)),(IF($D115=6,DE115,DF115))))),MIN((VLOOKUP($D115,$A$234:$C$241,3,0)),(DC115+DD115))*(IF($D115=6,DF115,((MIN((VLOOKUP($D115,$A$234:$E$241,5,0)),DF115)))))))))/IF(AND($D115=2,'ראשי-פרטים כלליים וריכוז הוצאות'!$D$66&lt;&gt;4),1.2,1)</f>
        <v>0</v>
      </c>
      <c r="DI115" s="227"/>
      <c r="DJ115" s="228"/>
      <c r="DK115" s="222"/>
      <c r="DL115" s="226"/>
      <c r="DM115" s="187">
        <f t="shared" si="60"/>
        <v>0</v>
      </c>
      <c r="DN115" s="15">
        <f>+(IF(OR($B115=0,$C115=0,$D115=0,$DC$2&gt;$ES$1),0,IF(OR(DI115=0,DK115=0,DL115=0),0,MIN((VLOOKUP($D115,$A$234:$C$241,3,0))*(IF($D115=6,DL115,DK115))*((MIN((VLOOKUP($D115,$A$234:$E$241,5,0)),(IF($D115=6,DK115,DL115))))),MIN((VLOOKUP($D115,$A$234:$C$241,3,0)),(DI115+DJ115))*(IF($D115=6,DL115,((MIN((VLOOKUP($D115,$A$234:$E$241,5,0)),DL115)))))))))/IF(AND($D115=2,'ראשי-פרטים כלליים וריכוז הוצאות'!$D$66&lt;&gt;4),1.2,1)</f>
        <v>0</v>
      </c>
      <c r="DO115" s="227"/>
      <c r="DP115" s="228"/>
      <c r="DQ115" s="222"/>
      <c r="DR115" s="226"/>
      <c r="DS115" s="187">
        <f t="shared" si="61"/>
        <v>0</v>
      </c>
      <c r="DT115" s="15">
        <f>+(IF(OR($B115=0,$C115=0,$D115=0,$DC$2&gt;$ES$1),0,IF(OR(DO115=0,DQ115=0,DR115=0),0,MIN((VLOOKUP($D115,$A$234:$C$241,3,0))*(IF($D115=6,DR115,DQ115))*((MIN((VLOOKUP($D115,$A$234:$E$241,5,0)),(IF($D115=6,DQ115,DR115))))),MIN((VLOOKUP($D115,$A$234:$C$241,3,0)),(DO115+DP115))*(IF($D115=6,DR115,((MIN((VLOOKUP($D115,$A$234:$E$241,5,0)),DR115)))))))))/IF(AND($D115=2,'ראשי-פרטים כלליים וריכוז הוצאות'!$D$66&lt;&gt;4),1.2,1)</f>
        <v>0</v>
      </c>
      <c r="DU115" s="227"/>
      <c r="DV115" s="228"/>
      <c r="DW115" s="222"/>
      <c r="DX115" s="226"/>
      <c r="DY115" s="187">
        <f t="shared" si="62"/>
        <v>0</v>
      </c>
      <c r="DZ115" s="15">
        <f>+(IF(OR($B115=0,$C115=0,$D115=0,$DC$2&gt;$ES$1),0,IF(OR(DU115=0,DW115=0,DX115=0),0,MIN((VLOOKUP($D115,$A$234:$C$241,3,0))*(IF($D115=6,DX115,DW115))*((MIN((VLOOKUP($D115,$A$234:$E$241,5,0)),(IF($D115=6,DW115,DX115))))),MIN((VLOOKUP($D115,$A$234:$C$241,3,0)),(DU115+DV115))*(IF($D115=6,DX115,((MIN((VLOOKUP($D115,$A$234:$E$241,5,0)),DX115)))))))))/IF(AND($D115=2,'ראשי-פרטים כלליים וריכוז הוצאות'!$D$66&lt;&gt;4),1.2,1)</f>
        <v>0</v>
      </c>
      <c r="EA115" s="227"/>
      <c r="EB115" s="228"/>
      <c r="EC115" s="222"/>
      <c r="ED115" s="226"/>
      <c r="EE115" s="187">
        <f t="shared" si="63"/>
        <v>0</v>
      </c>
      <c r="EF115" s="15">
        <f>+(IF(OR($B115=0,$C115=0,$D115=0,$DC$2&gt;$ES$1),0,IF(OR(EA115=0,EC115=0,ED115=0),0,MIN((VLOOKUP($D115,$A$234:$C$241,3,0))*(IF($D115=6,ED115,EC115))*((MIN((VLOOKUP($D115,$A$234:$E$241,5,0)),(IF($D115=6,EC115,ED115))))),MIN((VLOOKUP($D115,$A$234:$C$241,3,0)),(EA115+EB115))*(IF($D115=6,ED115,((MIN((VLOOKUP($D115,$A$234:$E$241,5,0)),ED115)))))))))/IF(AND($D115=2,'ראשי-פרטים כלליים וריכוז הוצאות'!$D$66&lt;&gt;4),1.2,1)</f>
        <v>0</v>
      </c>
      <c r="EG115" s="227"/>
      <c r="EH115" s="228"/>
      <c r="EI115" s="222"/>
      <c r="EJ115" s="226"/>
      <c r="EK115" s="187">
        <f t="shared" si="64"/>
        <v>0</v>
      </c>
      <c r="EL115" s="15">
        <f>+(IF(OR($B115=0,$C115=0,$D115=0,$DC$2&gt;$ES$1),0,IF(OR(EG115=0,EI115=0,EJ115=0),0,MIN((VLOOKUP($D115,$A$234:$C$241,3,0))*(IF($D115=6,EJ115,EI115))*((MIN((VLOOKUP($D115,$A$234:$E$241,5,0)),(IF($D115=6,EI115,EJ115))))),MIN((VLOOKUP($D115,$A$234:$C$241,3,0)),(EG115+EH115))*(IF($D115=6,EJ115,((MIN((VLOOKUP($D115,$A$234:$E$241,5,0)),EJ115)))))))))/IF(AND($D115=2,'ראשי-פרטים כלליים וריכוז הוצאות'!$D$66&lt;&gt;4),1.2,1)</f>
        <v>0</v>
      </c>
      <c r="EM115" s="227"/>
      <c r="EN115" s="228"/>
      <c r="EO115" s="222"/>
      <c r="EP115" s="226"/>
      <c r="EQ115" s="187">
        <f t="shared" si="65"/>
        <v>0</v>
      </c>
      <c r="ER115" s="15">
        <f>+(IF(OR($B115=0,$C115=0,$D115=0,$DC$2&gt;$ES$1),0,IF(OR(EM115=0,EO115=0,EP115=0),0,MIN((VLOOKUP($D115,$A$234:$C$241,3,0))*(IF($D115=6,EP115,EO115))*((MIN((VLOOKUP($D115,$A$234:$E$241,5,0)),(IF($D115=6,EO115,EP115))))),MIN((VLOOKUP($D115,$A$234:$C$241,3,0)),(EM115+EN115))*(IF($D115=6,EP115,((MIN((VLOOKUP($D115,$A$234:$E$241,5,0)),EP115)))))))))/IF(AND($D115=2,'ראשי-פרטים כלליים וריכוז הוצאות'!$D$66&lt;&gt;4),1.2,1)</f>
        <v>0</v>
      </c>
      <c r="ES115" s="62">
        <f t="shared" si="66"/>
        <v>0</v>
      </c>
      <c r="ET115" s="183">
        <f t="shared" si="67"/>
        <v>9.9999999999999995E-7</v>
      </c>
      <c r="EU115" s="184">
        <f t="shared" si="68"/>
        <v>0</v>
      </c>
      <c r="EV115" s="62">
        <f t="shared" si="69"/>
        <v>0</v>
      </c>
      <c r="EW115" s="62">
        <v>0</v>
      </c>
      <c r="EX115" s="15">
        <f t="shared" si="70"/>
        <v>0</v>
      </c>
      <c r="EY115" s="219"/>
      <c r="EZ115" s="62">
        <f>MIN(EX115+EY115*ET115*ES115/$FA$1/IF(AND($D115=2,'ראשי-פרטים כלליים וריכוז הוצאות'!$D$66&lt;&gt;4),1.2,1),IF($D115&gt;0,VLOOKUP($D115,$A$234:$C$241,3,0)*12*EU115,0))</f>
        <v>0</v>
      </c>
      <c r="FA115" s="229"/>
      <c r="FB115" s="293">
        <f t="shared" si="71"/>
        <v>0</v>
      </c>
      <c r="FC115" s="298"/>
      <c r="FD115" s="133"/>
      <c r="FE115" s="133"/>
      <c r="FF115" s="299"/>
      <c r="FG115" s="299"/>
      <c r="FH115" s="133"/>
      <c r="FI115" s="274">
        <f t="shared" si="75"/>
        <v>0</v>
      </c>
      <c r="FJ115" s="274">
        <f t="shared" si="76"/>
        <v>0</v>
      </c>
      <c r="FK115" s="297" t="str">
        <f t="shared" si="74"/>
        <v/>
      </c>
    </row>
    <row r="116" spans="1:167" s="6" customFormat="1" ht="24" hidden="1" customHeight="1" x14ac:dyDescent="0.2">
      <c r="A116" s="112">
        <v>113</v>
      </c>
      <c r="B116" s="229"/>
      <c r="C116" s="229"/>
      <c r="D116" s="230"/>
      <c r="E116" s="220"/>
      <c r="F116" s="221"/>
      <c r="G116" s="222"/>
      <c r="H116" s="223"/>
      <c r="I116" s="187">
        <f t="shared" si="42"/>
        <v>0</v>
      </c>
      <c r="J116" s="15">
        <f>(IF(OR($B116=0,$C116=0,$D116=0,$E$2&gt;$ES$1),0,IF(OR($E116=0,$G116=0,$H116=0),0,MIN((VLOOKUP($D116,$A$234:$C$241,3,0))*(IF($D116=6,$H116,$G116))*((MIN((VLOOKUP($D116,$A$234:$E$241,5,0)),(IF($D116=6,$G116,$H116))))),MIN((VLOOKUP($D116,$A$234:$C$241,3,0)),($E116+$F116))*(IF($D116=6,$H116,((MIN((VLOOKUP($D116,$A$234:$E$241,5,0)),$H116)))))))))/IF(AND($D116=2,'ראשי-פרטים כלליים וריכוז הוצאות'!$D$66&lt;&gt;4),1.2,1)</f>
        <v>0</v>
      </c>
      <c r="K116" s="224"/>
      <c r="L116" s="225"/>
      <c r="M116" s="222"/>
      <c r="N116" s="226"/>
      <c r="O116" s="187">
        <f t="shared" si="43"/>
        <v>0</v>
      </c>
      <c r="P116" s="15">
        <f>+(IF(OR($B116=0,$C116=0,$D116=0,$K$2&gt;$ES$1),0,IF(OR($K116=0,$M116=0,$N116=0),0,MIN((VLOOKUP($D116,$A$234:$C$241,3,0))*(IF($D116=6,$N116,$M116))*((MIN((VLOOKUP($D116,$A$234:$E$241,5,0)),(IF($D116=6,$M116,$N116))))),MIN((VLOOKUP($D116,$A$234:$C$241,3,0)),($K116+$L116))*(IF($D116=6,$N116,((MIN((VLOOKUP($D116,$A$234:$E$241,5,0)),$N116)))))))))/IF(AND($D116=2,'ראשי-פרטים כלליים וריכוז הוצאות'!$D$66&lt;&gt;4),1.2,1)</f>
        <v>0</v>
      </c>
      <c r="Q116" s="227"/>
      <c r="R116" s="228"/>
      <c r="S116" s="222"/>
      <c r="T116" s="226"/>
      <c r="U116" s="187">
        <f t="shared" si="44"/>
        <v>0</v>
      </c>
      <c r="V116" s="15">
        <f>+(IF(OR($B116=0,$C116=0,$D116=0,$Q$2&gt;$ES$1),0,IF(OR(Q116=0,S116=0,T116=0),0,MIN((VLOOKUP($D116,$A$234:$C$241,3,0))*(IF($D116=6,T116,S116))*((MIN((VLOOKUP($D116,$A$234:$E$241,5,0)),(IF($D116=6,S116,T116))))),MIN((VLOOKUP($D116,$A$234:$C$241,3,0)),(Q116+R116))*(IF($D116=6,T116,((MIN((VLOOKUP($D116,$A$234:$E$241,5,0)),T116)))))))))/IF(AND($D116=2,'ראשי-פרטים כלליים וריכוז הוצאות'!$D$66&lt;&gt;4),1.2,1)</f>
        <v>0</v>
      </c>
      <c r="W116" s="220"/>
      <c r="X116" s="221"/>
      <c r="Y116" s="222"/>
      <c r="Z116" s="226"/>
      <c r="AA116" s="187">
        <f t="shared" si="45"/>
        <v>0</v>
      </c>
      <c r="AB116" s="15">
        <f>+(IF(OR($B116=0,$C116=0,$D116=0,$W$2&gt;$ES$1),0,IF(OR(W116=0,Y116=0,Z116=0),0,MIN((VLOOKUP($D116,$A$234:$C$241,3,0))*(IF($D116=6,Z116,Y116))*((MIN((VLOOKUP($D116,$A$234:$E$241,5,0)),(IF($D116=6,Y116,Z116))))),MIN((VLOOKUP($D116,$A$234:$C$241,3,0)),(W116+X116))*(IF($D116=6,Z116,((MIN((VLOOKUP($D116,$A$234:$E$241,5,0)),Z116)))))))))/IF(AND($D116=2,'ראשי-פרטים כלליים וריכוז הוצאות'!$D$66&lt;&gt;4),1.2,1)</f>
        <v>0</v>
      </c>
      <c r="AC116" s="224"/>
      <c r="AD116" s="225"/>
      <c r="AE116" s="222"/>
      <c r="AF116" s="226"/>
      <c r="AG116" s="187">
        <f t="shared" si="46"/>
        <v>0</v>
      </c>
      <c r="AH116" s="15">
        <f>+(IF(OR($B116=0,$C116=0,$D116=0,$AC$2&gt;$ES$1),0,IF(OR(AC116=0,AE116=0,AF116=0),0,MIN((VLOOKUP($D116,$A$234:$C$241,3,0))*(IF($D116=6,AF116,AE116))*((MIN((VLOOKUP($D116,$A$234:$E$241,5,0)),(IF($D116=6,AE116,AF116))))),MIN((VLOOKUP($D116,$A$234:$C$241,3,0)),(AC116+AD116))*(IF($D116=6,AF116,((MIN((VLOOKUP($D116,$A$234:$E$241,5,0)),AF116)))))))))/IF(AND($D116=2,'ראשי-פרטים כלליים וריכוז הוצאות'!$D$66&lt;&gt;4),1.2,1)</f>
        <v>0</v>
      </c>
      <c r="AI116" s="227"/>
      <c r="AJ116" s="228"/>
      <c r="AK116" s="222"/>
      <c r="AL116" s="226"/>
      <c r="AM116" s="187">
        <f t="shared" si="47"/>
        <v>0</v>
      </c>
      <c r="AN116" s="15">
        <f>+(IF(OR($B116=0,$C116=0,$D116=0,$AI$2&gt;$ES$1),0,IF(OR(AI116=0,AK116=0,AL116=0),0,MIN((VLOOKUP($D116,$A$234:$C$241,3,0))*(IF($D116=6,AL116,AK116))*((MIN((VLOOKUP($D116,$A$234:$E$241,5,0)),(IF($D116=6,AK116,AL116))))),MIN((VLOOKUP($D116,$A$234:$C$241,3,0)),(AI116+AJ116))*(IF($D116=6,AL116,((MIN((VLOOKUP($D116,$A$234:$E$241,5,0)),AL116)))))))))/IF(AND($D116=2,'ראשי-פרטים כלליים וריכוז הוצאות'!$D$66&lt;&gt;4),1.2,1)</f>
        <v>0</v>
      </c>
      <c r="AO116" s="220"/>
      <c r="AP116" s="221"/>
      <c r="AQ116" s="222"/>
      <c r="AR116" s="226"/>
      <c r="AS116" s="187">
        <f t="shared" si="48"/>
        <v>0</v>
      </c>
      <c r="AT116" s="15">
        <f>+(IF(OR($B116=0,$C116=0,$D116=0,$AO$2&gt;$ES$1),0,IF(OR(AO116=0,AQ116=0,AR116=0),0,MIN((VLOOKUP($D116,$A$234:$C$241,3,0))*(IF($D116=6,AR116,AQ116))*((MIN((VLOOKUP($D116,$A$234:$E$241,5,0)),(IF($D116=6,AQ116,AR116))))),MIN((VLOOKUP($D116,$A$234:$C$241,3,0)),(AO116+AP116))*(IF($D116=6,AR116,((MIN((VLOOKUP($D116,$A$234:$E$241,5,0)),AR116)))))))))/IF(AND($D116=2,'ראשי-פרטים כלליים וריכוז הוצאות'!$D$66&lt;&gt;4),1.2,1)</f>
        <v>0</v>
      </c>
      <c r="AU116" s="224"/>
      <c r="AV116" s="225"/>
      <c r="AW116" s="222"/>
      <c r="AX116" s="226"/>
      <c r="AY116" s="187">
        <f t="shared" si="49"/>
        <v>0</v>
      </c>
      <c r="AZ116" s="15">
        <f>+(IF(OR($B116=0,$C116=0,$D116=0,$AU$2&gt;$ES$1),0,IF(OR(AU116=0,AW116=0,AX116=0),0,MIN((VLOOKUP($D116,$A$234:$C$241,3,0))*(IF($D116=6,AX116,AW116))*((MIN((VLOOKUP($D116,$A$234:$E$241,5,0)),(IF($D116=6,AW116,AX116))))),MIN((VLOOKUP($D116,$A$234:$C$241,3,0)),(AU116+AV116))*(IF($D116=6,AX116,((MIN((VLOOKUP($D116,$A$234:$E$241,5,0)),AX116)))))))))/IF(AND($D116=2,'ראשי-פרטים כלליים וריכוז הוצאות'!$D$66&lt;&gt;4),1.2,1)</f>
        <v>0</v>
      </c>
      <c r="BA116" s="227"/>
      <c r="BB116" s="228"/>
      <c r="BC116" s="222"/>
      <c r="BD116" s="226"/>
      <c r="BE116" s="187">
        <f t="shared" si="50"/>
        <v>0</v>
      </c>
      <c r="BF116" s="15">
        <f>+(IF(OR($B116=0,$C116=0,$D116=0,$BA$2&gt;$ES$1),0,IF(OR(BA116=0,BC116=0,BD116=0),0,MIN((VLOOKUP($D116,$A$234:$C$241,3,0))*(IF($D116=6,BD116,BC116))*((MIN((VLOOKUP($D116,$A$234:$E$241,5,0)),(IF($D116=6,BC116,BD116))))),MIN((VLOOKUP($D116,$A$234:$C$241,3,0)),(BA116+BB116))*(IF($D116=6,BD116,((MIN((VLOOKUP($D116,$A$234:$E$241,5,0)),BD116)))))))))/IF(AND($D116=2,'ראשי-פרטים כלליים וריכוז הוצאות'!$D$66&lt;&gt;4),1.2,1)</f>
        <v>0</v>
      </c>
      <c r="BG116" s="227"/>
      <c r="BH116" s="228"/>
      <c r="BI116" s="222"/>
      <c r="BJ116" s="226"/>
      <c r="BK116" s="187">
        <f t="shared" si="51"/>
        <v>0</v>
      </c>
      <c r="BL116" s="15">
        <f>+(IF(OR($B116=0,$C116=0,$D116=0,$BG$2&gt;$ES$1),0,IF(OR(BG116=0,BI116=0,BJ116=0),0,MIN((VLOOKUP($D116,$A$234:$C$241,3,0))*(IF($D116=6,BJ116,BI116))*((MIN((VLOOKUP($D116,$A$234:$E$241,5,0)),(IF($D116=6,BI116,BJ116))))),MIN((VLOOKUP($D116,$A$234:$C$241,3,0)),(BG116+BH116))*(IF($D116=6,BJ116,((MIN((VLOOKUP($D116,$A$234:$E$241,5,0)),BJ116)))))))))/IF(AND($D116=2,'ראשי-פרטים כלליים וריכוז הוצאות'!$D$66&lt;&gt;4),1.2,1)</f>
        <v>0</v>
      </c>
      <c r="BM116" s="227"/>
      <c r="BN116" s="228"/>
      <c r="BO116" s="222"/>
      <c r="BP116" s="226"/>
      <c r="BQ116" s="187">
        <f t="shared" si="52"/>
        <v>0</v>
      </c>
      <c r="BR116" s="15">
        <f>+(IF(OR($B116=0,$C116=0,$D116=0,$BM$2&gt;$ES$1),0,IF(OR(BM116=0,BO116=0,BP116=0),0,MIN((VLOOKUP($D116,$A$234:$C$241,3,0))*(IF($D116=6,BP116,BO116))*((MIN((VLOOKUP($D116,$A$234:$E$241,5,0)),(IF($D116=6,BO116,BP116))))),MIN((VLOOKUP($D116,$A$234:$C$241,3,0)),(BM116+BN116))*(IF($D116=6,BP116,((MIN((VLOOKUP($D116,$A$234:$E$241,5,0)),BP116)))))))))/IF(AND($D116=2,'ראשי-פרטים כלליים וריכוז הוצאות'!$D$66&lt;&gt;4),1.2,1)</f>
        <v>0</v>
      </c>
      <c r="BS116" s="227"/>
      <c r="BT116" s="228"/>
      <c r="BU116" s="222"/>
      <c r="BV116" s="226"/>
      <c r="BW116" s="187">
        <f t="shared" si="53"/>
        <v>0</v>
      </c>
      <c r="BX116" s="15">
        <f>+(IF(OR($B116=0,$C116=0,$D116=0,$BS$2&gt;$ES$1),0,IF(OR(BS116=0,BU116=0,BV116=0),0,MIN((VLOOKUP($D116,$A$234:$C$241,3,0))*(IF($D116=6,BV116,BU116))*((MIN((VLOOKUP($D116,$A$234:$E$241,5,0)),(IF($D116=6,BU116,BV116))))),MIN((VLOOKUP($D116,$A$234:$C$241,3,0)),(BS116+BT116))*(IF($D116=6,BV116,((MIN((VLOOKUP($D116,$A$234:$E$241,5,0)),BV116)))))))))/IF(AND($D116=2,'ראשי-פרטים כלליים וריכוז הוצאות'!$D$66&lt;&gt;4),1.2,1)</f>
        <v>0</v>
      </c>
      <c r="BY116" s="227"/>
      <c r="BZ116" s="228"/>
      <c r="CA116" s="222"/>
      <c r="CB116" s="226"/>
      <c r="CC116" s="187">
        <f t="shared" si="54"/>
        <v>0</v>
      </c>
      <c r="CD116" s="15">
        <f>+(IF(OR($B116=0,$C116=0,$D116=0,$BY$2&gt;$ES$1),0,IF(OR(BY116=0,CA116=0,CB116=0),0,MIN((VLOOKUP($D116,$A$234:$C$241,3,0))*(IF($D116=6,CB116,CA116))*((MIN((VLOOKUP($D116,$A$234:$E$241,5,0)),(IF($D116=6,CA116,CB116))))),MIN((VLOOKUP($D116,$A$234:$C$241,3,0)),(BY116+BZ116))*(IF($D116=6,CB116,((MIN((VLOOKUP($D116,$A$234:$E$241,5,0)),CB116)))))))))/IF(AND($D116=2,'ראשי-פרטים כלליים וריכוז הוצאות'!$D$66&lt;&gt;4),1.2,1)</f>
        <v>0</v>
      </c>
      <c r="CE116" s="227"/>
      <c r="CF116" s="228"/>
      <c r="CG116" s="222"/>
      <c r="CH116" s="226"/>
      <c r="CI116" s="187">
        <f t="shared" si="55"/>
        <v>0</v>
      </c>
      <c r="CJ116" s="15">
        <f>+(IF(OR($B116=0,$C116=0,$D116=0,$CE$2&gt;$ES$1),0,IF(OR(CE116=0,CG116=0,CH116=0),0,MIN((VLOOKUP($D116,$A$234:$C$241,3,0))*(IF($D116=6,CH116,CG116))*((MIN((VLOOKUP($D116,$A$234:$E$241,5,0)),(IF($D116=6,CG116,CH116))))),MIN((VLOOKUP($D116,$A$234:$C$241,3,0)),(CE116+CF116))*(IF($D116=6,CH116,((MIN((VLOOKUP($D116,$A$234:$E$241,5,0)),CH116)))))))))/IF(AND($D116=2,'ראשי-פרטים כלליים וריכוז הוצאות'!$D$66&lt;&gt;4),1.2,1)</f>
        <v>0</v>
      </c>
      <c r="CK116" s="227"/>
      <c r="CL116" s="228"/>
      <c r="CM116" s="222"/>
      <c r="CN116" s="226"/>
      <c r="CO116" s="187">
        <f t="shared" si="56"/>
        <v>0</v>
      </c>
      <c r="CP116" s="15">
        <f>+(IF(OR($B116=0,$C116=0,$D116=0,$CK$2&gt;$ES$1),0,IF(OR(CK116=0,CM116=0,CN116=0),0,MIN((VLOOKUP($D116,$A$234:$C$241,3,0))*(IF($D116=6,CN116,CM116))*((MIN((VLOOKUP($D116,$A$234:$E$241,5,0)),(IF($D116=6,CM116,CN116))))),MIN((VLOOKUP($D116,$A$234:$C$241,3,0)),(CK116+CL116))*(IF($D116=6,CN116,((MIN((VLOOKUP($D116,$A$234:$E$241,5,0)),CN116)))))))))/IF(AND($D116=2,'ראשי-פרטים כלליים וריכוז הוצאות'!$D$66&lt;&gt;4),1.2,1)</f>
        <v>0</v>
      </c>
      <c r="CQ116" s="227"/>
      <c r="CR116" s="228"/>
      <c r="CS116" s="222"/>
      <c r="CT116" s="226"/>
      <c r="CU116" s="187">
        <f t="shared" si="57"/>
        <v>0</v>
      </c>
      <c r="CV116" s="15">
        <f>+(IF(OR($B116=0,$C116=0,$D116=0,$CQ$2&gt;$ES$1),0,IF(OR(CQ116=0,CS116=0,CT116=0),0,MIN((VLOOKUP($D116,$A$234:$C$241,3,0))*(IF($D116=6,CT116,CS116))*((MIN((VLOOKUP($D116,$A$234:$E$241,5,0)),(IF($D116=6,CS116,CT116))))),MIN((VLOOKUP($D116,$A$234:$C$241,3,0)),(CQ116+CR116))*(IF($D116=6,CT116,((MIN((VLOOKUP($D116,$A$234:$E$241,5,0)),CT116)))))))))/IF(AND($D116=2,'ראשי-פרטים כלליים וריכוז הוצאות'!$D$66&lt;&gt;4),1.2,1)</f>
        <v>0</v>
      </c>
      <c r="CW116" s="227"/>
      <c r="CX116" s="228"/>
      <c r="CY116" s="222"/>
      <c r="CZ116" s="226"/>
      <c r="DA116" s="187">
        <f t="shared" si="58"/>
        <v>0</v>
      </c>
      <c r="DB116" s="15">
        <f>+(IF(OR($B116=0,$C116=0,$D116=0,$CW$2&gt;$ES$1),0,IF(OR(CW116=0,CY116=0,CZ116=0),0,MIN((VLOOKUP($D116,$A$234:$C$241,3,0))*(IF($D116=6,CZ116,CY116))*((MIN((VLOOKUP($D116,$A$234:$E$241,5,0)),(IF($D116=6,CY116,CZ116))))),MIN((VLOOKUP($D116,$A$234:$C$241,3,0)),(CW116+CX116))*(IF($D116=6,CZ116,((MIN((VLOOKUP($D116,$A$234:$E$241,5,0)),CZ116)))))))))/IF(AND($D116=2,'ראשי-פרטים כלליים וריכוז הוצאות'!$D$66&lt;&gt;4),1.2,1)</f>
        <v>0</v>
      </c>
      <c r="DC116" s="227"/>
      <c r="DD116" s="228"/>
      <c r="DE116" s="222"/>
      <c r="DF116" s="226"/>
      <c r="DG116" s="187">
        <f t="shared" si="59"/>
        <v>0</v>
      </c>
      <c r="DH116" s="15">
        <f>+(IF(OR($B116=0,$C116=0,$D116=0,$DC$2&gt;$ES$1),0,IF(OR(DC116=0,DE116=0,DF116=0),0,MIN((VLOOKUP($D116,$A$234:$C$241,3,0))*(IF($D116=6,DF116,DE116))*((MIN((VLOOKUP($D116,$A$234:$E$241,5,0)),(IF($D116=6,DE116,DF116))))),MIN((VLOOKUP($D116,$A$234:$C$241,3,0)),(DC116+DD116))*(IF($D116=6,DF116,((MIN((VLOOKUP($D116,$A$234:$E$241,5,0)),DF116)))))))))/IF(AND($D116=2,'ראשי-פרטים כלליים וריכוז הוצאות'!$D$66&lt;&gt;4),1.2,1)</f>
        <v>0</v>
      </c>
      <c r="DI116" s="227"/>
      <c r="DJ116" s="228"/>
      <c r="DK116" s="222"/>
      <c r="DL116" s="226"/>
      <c r="DM116" s="187">
        <f t="shared" si="60"/>
        <v>0</v>
      </c>
      <c r="DN116" s="15">
        <f>+(IF(OR($B116=0,$C116=0,$D116=0,$DC$2&gt;$ES$1),0,IF(OR(DI116=0,DK116=0,DL116=0),0,MIN((VLOOKUP($D116,$A$234:$C$241,3,0))*(IF($D116=6,DL116,DK116))*((MIN((VLOOKUP($D116,$A$234:$E$241,5,0)),(IF($D116=6,DK116,DL116))))),MIN((VLOOKUP($D116,$A$234:$C$241,3,0)),(DI116+DJ116))*(IF($D116=6,DL116,((MIN((VLOOKUP($D116,$A$234:$E$241,5,0)),DL116)))))))))/IF(AND($D116=2,'ראשי-פרטים כלליים וריכוז הוצאות'!$D$66&lt;&gt;4),1.2,1)</f>
        <v>0</v>
      </c>
      <c r="DO116" s="227"/>
      <c r="DP116" s="228"/>
      <c r="DQ116" s="222"/>
      <c r="DR116" s="226"/>
      <c r="DS116" s="187">
        <f t="shared" si="61"/>
        <v>0</v>
      </c>
      <c r="DT116" s="15">
        <f>+(IF(OR($B116=0,$C116=0,$D116=0,$DC$2&gt;$ES$1),0,IF(OR(DO116=0,DQ116=0,DR116=0),0,MIN((VLOOKUP($D116,$A$234:$C$241,3,0))*(IF($D116=6,DR116,DQ116))*((MIN((VLOOKUP($D116,$A$234:$E$241,5,0)),(IF($D116=6,DQ116,DR116))))),MIN((VLOOKUP($D116,$A$234:$C$241,3,0)),(DO116+DP116))*(IF($D116=6,DR116,((MIN((VLOOKUP($D116,$A$234:$E$241,5,0)),DR116)))))))))/IF(AND($D116=2,'ראשי-פרטים כלליים וריכוז הוצאות'!$D$66&lt;&gt;4),1.2,1)</f>
        <v>0</v>
      </c>
      <c r="DU116" s="227"/>
      <c r="DV116" s="228"/>
      <c r="DW116" s="222"/>
      <c r="DX116" s="226"/>
      <c r="DY116" s="187">
        <f t="shared" si="62"/>
        <v>0</v>
      </c>
      <c r="DZ116" s="15">
        <f>+(IF(OR($B116=0,$C116=0,$D116=0,$DC$2&gt;$ES$1),0,IF(OR(DU116=0,DW116=0,DX116=0),0,MIN((VLOOKUP($D116,$A$234:$C$241,3,0))*(IF($D116=6,DX116,DW116))*((MIN((VLOOKUP($D116,$A$234:$E$241,5,0)),(IF($D116=6,DW116,DX116))))),MIN((VLOOKUP($D116,$A$234:$C$241,3,0)),(DU116+DV116))*(IF($D116=6,DX116,((MIN((VLOOKUP($D116,$A$234:$E$241,5,0)),DX116)))))))))/IF(AND($D116=2,'ראשי-פרטים כלליים וריכוז הוצאות'!$D$66&lt;&gt;4),1.2,1)</f>
        <v>0</v>
      </c>
      <c r="EA116" s="227"/>
      <c r="EB116" s="228"/>
      <c r="EC116" s="222"/>
      <c r="ED116" s="226"/>
      <c r="EE116" s="187">
        <f t="shared" si="63"/>
        <v>0</v>
      </c>
      <c r="EF116" s="15">
        <f>+(IF(OR($B116=0,$C116=0,$D116=0,$DC$2&gt;$ES$1),0,IF(OR(EA116=0,EC116=0,ED116=0),0,MIN((VLOOKUP($D116,$A$234:$C$241,3,0))*(IF($D116=6,ED116,EC116))*((MIN((VLOOKUP($D116,$A$234:$E$241,5,0)),(IF($D116=6,EC116,ED116))))),MIN((VLOOKUP($D116,$A$234:$C$241,3,0)),(EA116+EB116))*(IF($D116=6,ED116,((MIN((VLOOKUP($D116,$A$234:$E$241,5,0)),ED116)))))))))/IF(AND($D116=2,'ראשי-פרטים כלליים וריכוז הוצאות'!$D$66&lt;&gt;4),1.2,1)</f>
        <v>0</v>
      </c>
      <c r="EG116" s="227"/>
      <c r="EH116" s="228"/>
      <c r="EI116" s="222"/>
      <c r="EJ116" s="226"/>
      <c r="EK116" s="187">
        <f t="shared" si="64"/>
        <v>0</v>
      </c>
      <c r="EL116" s="15">
        <f>+(IF(OR($B116=0,$C116=0,$D116=0,$DC$2&gt;$ES$1),0,IF(OR(EG116=0,EI116=0,EJ116=0),0,MIN((VLOOKUP($D116,$A$234:$C$241,3,0))*(IF($D116=6,EJ116,EI116))*((MIN((VLOOKUP($D116,$A$234:$E$241,5,0)),(IF($D116=6,EI116,EJ116))))),MIN((VLOOKUP($D116,$A$234:$C$241,3,0)),(EG116+EH116))*(IF($D116=6,EJ116,((MIN((VLOOKUP($D116,$A$234:$E$241,5,0)),EJ116)))))))))/IF(AND($D116=2,'ראשי-פרטים כלליים וריכוז הוצאות'!$D$66&lt;&gt;4),1.2,1)</f>
        <v>0</v>
      </c>
      <c r="EM116" s="227"/>
      <c r="EN116" s="228"/>
      <c r="EO116" s="222"/>
      <c r="EP116" s="226"/>
      <c r="EQ116" s="187">
        <f t="shared" si="65"/>
        <v>0</v>
      </c>
      <c r="ER116" s="15">
        <f>+(IF(OR($B116=0,$C116=0,$D116=0,$DC$2&gt;$ES$1),0,IF(OR(EM116=0,EO116=0,EP116=0),0,MIN((VLOOKUP($D116,$A$234:$C$241,3,0))*(IF($D116=6,EP116,EO116))*((MIN((VLOOKUP($D116,$A$234:$E$241,5,0)),(IF($D116=6,EO116,EP116))))),MIN((VLOOKUP($D116,$A$234:$C$241,3,0)),(EM116+EN116))*(IF($D116=6,EP116,((MIN((VLOOKUP($D116,$A$234:$E$241,5,0)),EP116)))))))))/IF(AND($D116=2,'ראשי-פרטים כלליים וריכוז הוצאות'!$D$66&lt;&gt;4),1.2,1)</f>
        <v>0</v>
      </c>
      <c r="ES116" s="62">
        <f t="shared" si="66"/>
        <v>0</v>
      </c>
      <c r="ET116" s="183">
        <f t="shared" si="67"/>
        <v>9.9999999999999995E-7</v>
      </c>
      <c r="EU116" s="184">
        <f t="shared" si="68"/>
        <v>0</v>
      </c>
      <c r="EV116" s="62">
        <f t="shared" si="69"/>
        <v>0</v>
      </c>
      <c r="EW116" s="62">
        <v>0</v>
      </c>
      <c r="EX116" s="15">
        <f t="shared" si="70"/>
        <v>0</v>
      </c>
      <c r="EY116" s="219"/>
      <c r="EZ116" s="62">
        <f>MIN(EX116+EY116*ET116*ES116/$FA$1/IF(AND($D116=2,'ראשי-פרטים כלליים וריכוז הוצאות'!$D$66&lt;&gt;4),1.2,1),IF($D116&gt;0,VLOOKUP($D116,$A$234:$C$241,3,0)*12*EU116,0))</f>
        <v>0</v>
      </c>
      <c r="FA116" s="229"/>
      <c r="FB116" s="293">
        <f t="shared" si="71"/>
        <v>0</v>
      </c>
      <c r="FC116" s="298"/>
      <c r="FD116" s="133"/>
      <c r="FE116" s="133"/>
      <c r="FF116" s="299"/>
      <c r="FG116" s="299"/>
      <c r="FH116" s="133"/>
      <c r="FI116" s="274">
        <f t="shared" si="75"/>
        <v>0</v>
      </c>
      <c r="FJ116" s="274">
        <f t="shared" si="76"/>
        <v>0</v>
      </c>
      <c r="FK116" s="297" t="str">
        <f t="shared" si="74"/>
        <v/>
      </c>
    </row>
    <row r="117" spans="1:167" s="6" customFormat="1" ht="24" hidden="1" customHeight="1" x14ac:dyDescent="0.2">
      <c r="A117" s="112">
        <v>114</v>
      </c>
      <c r="B117" s="229"/>
      <c r="C117" s="229"/>
      <c r="D117" s="230"/>
      <c r="E117" s="220"/>
      <c r="F117" s="221"/>
      <c r="G117" s="222"/>
      <c r="H117" s="223"/>
      <c r="I117" s="187">
        <f t="shared" si="42"/>
        <v>0</v>
      </c>
      <c r="J117" s="15">
        <f>(IF(OR($B117=0,$C117=0,$D117=0,$E$2&gt;$ES$1),0,IF(OR($E117=0,$G117=0,$H117=0),0,MIN((VLOOKUP($D117,$A$234:$C$241,3,0))*(IF($D117=6,$H117,$G117))*((MIN((VLOOKUP($D117,$A$234:$E$241,5,0)),(IF($D117=6,$G117,$H117))))),MIN((VLOOKUP($D117,$A$234:$C$241,3,0)),($E117+$F117))*(IF($D117=6,$H117,((MIN((VLOOKUP($D117,$A$234:$E$241,5,0)),$H117)))))))))/IF(AND($D117=2,'ראשי-פרטים כלליים וריכוז הוצאות'!$D$66&lt;&gt;4),1.2,1)</f>
        <v>0</v>
      </c>
      <c r="K117" s="224"/>
      <c r="L117" s="225"/>
      <c r="M117" s="222"/>
      <c r="N117" s="226"/>
      <c r="O117" s="187">
        <f t="shared" si="43"/>
        <v>0</v>
      </c>
      <c r="P117" s="15">
        <f>+(IF(OR($B117=0,$C117=0,$D117=0,$K$2&gt;$ES$1),0,IF(OR($K117=0,$M117=0,$N117=0),0,MIN((VLOOKUP($D117,$A$234:$C$241,3,0))*(IF($D117=6,$N117,$M117))*((MIN((VLOOKUP($D117,$A$234:$E$241,5,0)),(IF($D117=6,$M117,$N117))))),MIN((VLOOKUP($D117,$A$234:$C$241,3,0)),($K117+$L117))*(IF($D117=6,$N117,((MIN((VLOOKUP($D117,$A$234:$E$241,5,0)),$N117)))))))))/IF(AND($D117=2,'ראשי-פרטים כלליים וריכוז הוצאות'!$D$66&lt;&gt;4),1.2,1)</f>
        <v>0</v>
      </c>
      <c r="Q117" s="227"/>
      <c r="R117" s="228"/>
      <c r="S117" s="222"/>
      <c r="T117" s="226"/>
      <c r="U117" s="187">
        <f t="shared" si="44"/>
        <v>0</v>
      </c>
      <c r="V117" s="15">
        <f>+(IF(OR($B117=0,$C117=0,$D117=0,$Q$2&gt;$ES$1),0,IF(OR(Q117=0,S117=0,T117=0),0,MIN((VLOOKUP($D117,$A$234:$C$241,3,0))*(IF($D117=6,T117,S117))*((MIN((VLOOKUP($D117,$A$234:$E$241,5,0)),(IF($D117=6,S117,T117))))),MIN((VLOOKUP($D117,$A$234:$C$241,3,0)),(Q117+R117))*(IF($D117=6,T117,((MIN((VLOOKUP($D117,$A$234:$E$241,5,0)),T117)))))))))/IF(AND($D117=2,'ראשי-פרטים כלליים וריכוז הוצאות'!$D$66&lt;&gt;4),1.2,1)</f>
        <v>0</v>
      </c>
      <c r="W117" s="220"/>
      <c r="X117" s="221"/>
      <c r="Y117" s="222"/>
      <c r="Z117" s="226"/>
      <c r="AA117" s="187">
        <f t="shared" si="45"/>
        <v>0</v>
      </c>
      <c r="AB117" s="15">
        <f>+(IF(OR($B117=0,$C117=0,$D117=0,$W$2&gt;$ES$1),0,IF(OR(W117=0,Y117=0,Z117=0),0,MIN((VLOOKUP($D117,$A$234:$C$241,3,0))*(IF($D117=6,Z117,Y117))*((MIN((VLOOKUP($D117,$A$234:$E$241,5,0)),(IF($D117=6,Y117,Z117))))),MIN((VLOOKUP($D117,$A$234:$C$241,3,0)),(W117+X117))*(IF($D117=6,Z117,((MIN((VLOOKUP($D117,$A$234:$E$241,5,0)),Z117)))))))))/IF(AND($D117=2,'ראשי-פרטים כלליים וריכוז הוצאות'!$D$66&lt;&gt;4),1.2,1)</f>
        <v>0</v>
      </c>
      <c r="AC117" s="224"/>
      <c r="AD117" s="225"/>
      <c r="AE117" s="222"/>
      <c r="AF117" s="226"/>
      <c r="AG117" s="187">
        <f t="shared" si="46"/>
        <v>0</v>
      </c>
      <c r="AH117" s="15">
        <f>+(IF(OR($B117=0,$C117=0,$D117=0,$AC$2&gt;$ES$1),0,IF(OR(AC117=0,AE117=0,AF117=0),0,MIN((VLOOKUP($D117,$A$234:$C$241,3,0))*(IF($D117=6,AF117,AE117))*((MIN((VLOOKUP($D117,$A$234:$E$241,5,0)),(IF($D117=6,AE117,AF117))))),MIN((VLOOKUP($D117,$A$234:$C$241,3,0)),(AC117+AD117))*(IF($D117=6,AF117,((MIN((VLOOKUP($D117,$A$234:$E$241,5,0)),AF117)))))))))/IF(AND($D117=2,'ראשי-פרטים כלליים וריכוז הוצאות'!$D$66&lt;&gt;4),1.2,1)</f>
        <v>0</v>
      </c>
      <c r="AI117" s="227"/>
      <c r="AJ117" s="228"/>
      <c r="AK117" s="222"/>
      <c r="AL117" s="226"/>
      <c r="AM117" s="187">
        <f t="shared" si="47"/>
        <v>0</v>
      </c>
      <c r="AN117" s="15">
        <f>+(IF(OR($B117=0,$C117=0,$D117=0,$AI$2&gt;$ES$1),0,IF(OR(AI117=0,AK117=0,AL117=0),0,MIN((VLOOKUP($D117,$A$234:$C$241,3,0))*(IF($D117=6,AL117,AK117))*((MIN((VLOOKUP($D117,$A$234:$E$241,5,0)),(IF($D117=6,AK117,AL117))))),MIN((VLOOKUP($D117,$A$234:$C$241,3,0)),(AI117+AJ117))*(IF($D117=6,AL117,((MIN((VLOOKUP($D117,$A$234:$E$241,5,0)),AL117)))))))))/IF(AND($D117=2,'ראשי-פרטים כלליים וריכוז הוצאות'!$D$66&lt;&gt;4),1.2,1)</f>
        <v>0</v>
      </c>
      <c r="AO117" s="220"/>
      <c r="AP117" s="221"/>
      <c r="AQ117" s="222"/>
      <c r="AR117" s="226"/>
      <c r="AS117" s="187">
        <f t="shared" si="48"/>
        <v>0</v>
      </c>
      <c r="AT117" s="15">
        <f>+(IF(OR($B117=0,$C117=0,$D117=0,$AO$2&gt;$ES$1),0,IF(OR(AO117=0,AQ117=0,AR117=0),0,MIN((VLOOKUP($D117,$A$234:$C$241,3,0))*(IF($D117=6,AR117,AQ117))*((MIN((VLOOKUP($D117,$A$234:$E$241,5,0)),(IF($D117=6,AQ117,AR117))))),MIN((VLOOKUP($D117,$A$234:$C$241,3,0)),(AO117+AP117))*(IF($D117=6,AR117,((MIN((VLOOKUP($D117,$A$234:$E$241,5,0)),AR117)))))))))/IF(AND($D117=2,'ראשי-פרטים כלליים וריכוז הוצאות'!$D$66&lt;&gt;4),1.2,1)</f>
        <v>0</v>
      </c>
      <c r="AU117" s="224"/>
      <c r="AV117" s="225"/>
      <c r="AW117" s="222"/>
      <c r="AX117" s="226"/>
      <c r="AY117" s="187">
        <f t="shared" si="49"/>
        <v>0</v>
      </c>
      <c r="AZ117" s="15">
        <f>+(IF(OR($B117=0,$C117=0,$D117=0,$AU$2&gt;$ES$1),0,IF(OR(AU117=0,AW117=0,AX117=0),0,MIN((VLOOKUP($D117,$A$234:$C$241,3,0))*(IF($D117=6,AX117,AW117))*((MIN((VLOOKUP($D117,$A$234:$E$241,5,0)),(IF($D117=6,AW117,AX117))))),MIN((VLOOKUP($D117,$A$234:$C$241,3,0)),(AU117+AV117))*(IF($D117=6,AX117,((MIN((VLOOKUP($D117,$A$234:$E$241,5,0)),AX117)))))))))/IF(AND($D117=2,'ראשי-פרטים כלליים וריכוז הוצאות'!$D$66&lt;&gt;4),1.2,1)</f>
        <v>0</v>
      </c>
      <c r="BA117" s="227"/>
      <c r="BB117" s="228"/>
      <c r="BC117" s="222"/>
      <c r="BD117" s="226"/>
      <c r="BE117" s="187">
        <f t="shared" si="50"/>
        <v>0</v>
      </c>
      <c r="BF117" s="15">
        <f>+(IF(OR($B117=0,$C117=0,$D117=0,$BA$2&gt;$ES$1),0,IF(OR(BA117=0,BC117=0,BD117=0),0,MIN((VLOOKUP($D117,$A$234:$C$241,3,0))*(IF($D117=6,BD117,BC117))*((MIN((VLOOKUP($D117,$A$234:$E$241,5,0)),(IF($D117=6,BC117,BD117))))),MIN((VLOOKUP($D117,$A$234:$C$241,3,0)),(BA117+BB117))*(IF($D117=6,BD117,((MIN((VLOOKUP($D117,$A$234:$E$241,5,0)),BD117)))))))))/IF(AND($D117=2,'ראשי-פרטים כלליים וריכוז הוצאות'!$D$66&lt;&gt;4),1.2,1)</f>
        <v>0</v>
      </c>
      <c r="BG117" s="227"/>
      <c r="BH117" s="228"/>
      <c r="BI117" s="222"/>
      <c r="BJ117" s="226"/>
      <c r="BK117" s="187">
        <f t="shared" si="51"/>
        <v>0</v>
      </c>
      <c r="BL117" s="15">
        <f>+(IF(OR($B117=0,$C117=0,$D117=0,$BG$2&gt;$ES$1),0,IF(OR(BG117=0,BI117=0,BJ117=0),0,MIN((VLOOKUP($D117,$A$234:$C$241,3,0))*(IF($D117=6,BJ117,BI117))*((MIN((VLOOKUP($D117,$A$234:$E$241,5,0)),(IF($D117=6,BI117,BJ117))))),MIN((VLOOKUP($D117,$A$234:$C$241,3,0)),(BG117+BH117))*(IF($D117=6,BJ117,((MIN((VLOOKUP($D117,$A$234:$E$241,5,0)),BJ117)))))))))/IF(AND($D117=2,'ראשי-פרטים כלליים וריכוז הוצאות'!$D$66&lt;&gt;4),1.2,1)</f>
        <v>0</v>
      </c>
      <c r="BM117" s="227"/>
      <c r="BN117" s="228"/>
      <c r="BO117" s="222"/>
      <c r="BP117" s="226"/>
      <c r="BQ117" s="187">
        <f t="shared" si="52"/>
        <v>0</v>
      </c>
      <c r="BR117" s="15">
        <f>+(IF(OR($B117=0,$C117=0,$D117=0,$BM$2&gt;$ES$1),0,IF(OR(BM117=0,BO117=0,BP117=0),0,MIN((VLOOKUP($D117,$A$234:$C$241,3,0))*(IF($D117=6,BP117,BO117))*((MIN((VLOOKUP($D117,$A$234:$E$241,5,0)),(IF($D117=6,BO117,BP117))))),MIN((VLOOKUP($D117,$A$234:$C$241,3,0)),(BM117+BN117))*(IF($D117=6,BP117,((MIN((VLOOKUP($D117,$A$234:$E$241,5,0)),BP117)))))))))/IF(AND($D117=2,'ראשי-פרטים כלליים וריכוז הוצאות'!$D$66&lt;&gt;4),1.2,1)</f>
        <v>0</v>
      </c>
      <c r="BS117" s="227"/>
      <c r="BT117" s="228"/>
      <c r="BU117" s="222"/>
      <c r="BV117" s="226"/>
      <c r="BW117" s="187">
        <f t="shared" si="53"/>
        <v>0</v>
      </c>
      <c r="BX117" s="15">
        <f>+(IF(OR($B117=0,$C117=0,$D117=0,$BS$2&gt;$ES$1),0,IF(OR(BS117=0,BU117=0,BV117=0),0,MIN((VLOOKUP($D117,$A$234:$C$241,3,0))*(IF($D117=6,BV117,BU117))*((MIN((VLOOKUP($D117,$A$234:$E$241,5,0)),(IF($D117=6,BU117,BV117))))),MIN((VLOOKUP($D117,$A$234:$C$241,3,0)),(BS117+BT117))*(IF($D117=6,BV117,((MIN((VLOOKUP($D117,$A$234:$E$241,5,0)),BV117)))))))))/IF(AND($D117=2,'ראשי-פרטים כלליים וריכוז הוצאות'!$D$66&lt;&gt;4),1.2,1)</f>
        <v>0</v>
      </c>
      <c r="BY117" s="227"/>
      <c r="BZ117" s="228"/>
      <c r="CA117" s="222"/>
      <c r="CB117" s="226"/>
      <c r="CC117" s="187">
        <f t="shared" si="54"/>
        <v>0</v>
      </c>
      <c r="CD117" s="15">
        <f>+(IF(OR($B117=0,$C117=0,$D117=0,$BY$2&gt;$ES$1),0,IF(OR(BY117=0,CA117=0,CB117=0),0,MIN((VLOOKUP($D117,$A$234:$C$241,3,0))*(IF($D117=6,CB117,CA117))*((MIN((VLOOKUP($D117,$A$234:$E$241,5,0)),(IF($D117=6,CA117,CB117))))),MIN((VLOOKUP($D117,$A$234:$C$241,3,0)),(BY117+BZ117))*(IF($D117=6,CB117,((MIN((VLOOKUP($D117,$A$234:$E$241,5,0)),CB117)))))))))/IF(AND($D117=2,'ראשי-פרטים כלליים וריכוז הוצאות'!$D$66&lt;&gt;4),1.2,1)</f>
        <v>0</v>
      </c>
      <c r="CE117" s="227"/>
      <c r="CF117" s="228"/>
      <c r="CG117" s="222"/>
      <c r="CH117" s="226"/>
      <c r="CI117" s="187">
        <f t="shared" si="55"/>
        <v>0</v>
      </c>
      <c r="CJ117" s="15">
        <f>+(IF(OR($B117=0,$C117=0,$D117=0,$CE$2&gt;$ES$1),0,IF(OR(CE117=0,CG117=0,CH117=0),0,MIN((VLOOKUP($D117,$A$234:$C$241,3,0))*(IF($D117=6,CH117,CG117))*((MIN((VLOOKUP($D117,$A$234:$E$241,5,0)),(IF($D117=6,CG117,CH117))))),MIN((VLOOKUP($D117,$A$234:$C$241,3,0)),(CE117+CF117))*(IF($D117=6,CH117,((MIN((VLOOKUP($D117,$A$234:$E$241,5,0)),CH117)))))))))/IF(AND($D117=2,'ראשי-פרטים כלליים וריכוז הוצאות'!$D$66&lt;&gt;4),1.2,1)</f>
        <v>0</v>
      </c>
      <c r="CK117" s="227"/>
      <c r="CL117" s="228"/>
      <c r="CM117" s="222"/>
      <c r="CN117" s="226"/>
      <c r="CO117" s="187">
        <f t="shared" si="56"/>
        <v>0</v>
      </c>
      <c r="CP117" s="15">
        <f>+(IF(OR($B117=0,$C117=0,$D117=0,$CK$2&gt;$ES$1),0,IF(OR(CK117=0,CM117=0,CN117=0),0,MIN((VLOOKUP($D117,$A$234:$C$241,3,0))*(IF($D117=6,CN117,CM117))*((MIN((VLOOKUP($D117,$A$234:$E$241,5,0)),(IF($D117=6,CM117,CN117))))),MIN((VLOOKUP($D117,$A$234:$C$241,3,0)),(CK117+CL117))*(IF($D117=6,CN117,((MIN((VLOOKUP($D117,$A$234:$E$241,5,0)),CN117)))))))))/IF(AND($D117=2,'ראשי-פרטים כלליים וריכוז הוצאות'!$D$66&lt;&gt;4),1.2,1)</f>
        <v>0</v>
      </c>
      <c r="CQ117" s="227"/>
      <c r="CR117" s="228"/>
      <c r="CS117" s="222"/>
      <c r="CT117" s="226"/>
      <c r="CU117" s="187">
        <f t="shared" si="57"/>
        <v>0</v>
      </c>
      <c r="CV117" s="15">
        <f>+(IF(OR($B117=0,$C117=0,$D117=0,$CQ$2&gt;$ES$1),0,IF(OR(CQ117=0,CS117=0,CT117=0),0,MIN((VLOOKUP($D117,$A$234:$C$241,3,0))*(IF($D117=6,CT117,CS117))*((MIN((VLOOKUP($D117,$A$234:$E$241,5,0)),(IF($D117=6,CS117,CT117))))),MIN((VLOOKUP($D117,$A$234:$C$241,3,0)),(CQ117+CR117))*(IF($D117=6,CT117,((MIN((VLOOKUP($D117,$A$234:$E$241,5,0)),CT117)))))))))/IF(AND($D117=2,'ראשי-פרטים כלליים וריכוז הוצאות'!$D$66&lt;&gt;4),1.2,1)</f>
        <v>0</v>
      </c>
      <c r="CW117" s="227"/>
      <c r="CX117" s="228"/>
      <c r="CY117" s="222"/>
      <c r="CZ117" s="226"/>
      <c r="DA117" s="187">
        <f t="shared" si="58"/>
        <v>0</v>
      </c>
      <c r="DB117" s="15">
        <f>+(IF(OR($B117=0,$C117=0,$D117=0,$CW$2&gt;$ES$1),0,IF(OR(CW117=0,CY117=0,CZ117=0),0,MIN((VLOOKUP($D117,$A$234:$C$241,3,0))*(IF($D117=6,CZ117,CY117))*((MIN((VLOOKUP($D117,$A$234:$E$241,5,0)),(IF($D117=6,CY117,CZ117))))),MIN((VLOOKUP($D117,$A$234:$C$241,3,0)),(CW117+CX117))*(IF($D117=6,CZ117,((MIN((VLOOKUP($D117,$A$234:$E$241,5,0)),CZ117)))))))))/IF(AND($D117=2,'ראשי-פרטים כלליים וריכוז הוצאות'!$D$66&lt;&gt;4),1.2,1)</f>
        <v>0</v>
      </c>
      <c r="DC117" s="227"/>
      <c r="DD117" s="228"/>
      <c r="DE117" s="222"/>
      <c r="DF117" s="226"/>
      <c r="DG117" s="187">
        <f t="shared" si="59"/>
        <v>0</v>
      </c>
      <c r="DH117" s="15">
        <f>+(IF(OR($B117=0,$C117=0,$D117=0,$DC$2&gt;$ES$1),0,IF(OR(DC117=0,DE117=0,DF117=0),0,MIN((VLOOKUP($D117,$A$234:$C$241,3,0))*(IF($D117=6,DF117,DE117))*((MIN((VLOOKUP($D117,$A$234:$E$241,5,0)),(IF($D117=6,DE117,DF117))))),MIN((VLOOKUP($D117,$A$234:$C$241,3,0)),(DC117+DD117))*(IF($D117=6,DF117,((MIN((VLOOKUP($D117,$A$234:$E$241,5,0)),DF117)))))))))/IF(AND($D117=2,'ראשי-פרטים כלליים וריכוז הוצאות'!$D$66&lt;&gt;4),1.2,1)</f>
        <v>0</v>
      </c>
      <c r="DI117" s="227"/>
      <c r="DJ117" s="228"/>
      <c r="DK117" s="222"/>
      <c r="DL117" s="226"/>
      <c r="DM117" s="187">
        <f t="shared" si="60"/>
        <v>0</v>
      </c>
      <c r="DN117" s="15">
        <f>+(IF(OR($B117=0,$C117=0,$D117=0,$DC$2&gt;$ES$1),0,IF(OR(DI117=0,DK117=0,DL117=0),0,MIN((VLOOKUP($D117,$A$234:$C$241,3,0))*(IF($D117=6,DL117,DK117))*((MIN((VLOOKUP($D117,$A$234:$E$241,5,0)),(IF($D117=6,DK117,DL117))))),MIN((VLOOKUP($D117,$A$234:$C$241,3,0)),(DI117+DJ117))*(IF($D117=6,DL117,((MIN((VLOOKUP($D117,$A$234:$E$241,5,0)),DL117)))))))))/IF(AND($D117=2,'ראשי-פרטים כלליים וריכוז הוצאות'!$D$66&lt;&gt;4),1.2,1)</f>
        <v>0</v>
      </c>
      <c r="DO117" s="227"/>
      <c r="DP117" s="228"/>
      <c r="DQ117" s="222"/>
      <c r="DR117" s="226"/>
      <c r="DS117" s="187">
        <f t="shared" si="61"/>
        <v>0</v>
      </c>
      <c r="DT117" s="15">
        <f>+(IF(OR($B117=0,$C117=0,$D117=0,$DC$2&gt;$ES$1),0,IF(OR(DO117=0,DQ117=0,DR117=0),0,MIN((VLOOKUP($D117,$A$234:$C$241,3,0))*(IF($D117=6,DR117,DQ117))*((MIN((VLOOKUP($D117,$A$234:$E$241,5,0)),(IF($D117=6,DQ117,DR117))))),MIN((VLOOKUP($D117,$A$234:$C$241,3,0)),(DO117+DP117))*(IF($D117=6,DR117,((MIN((VLOOKUP($D117,$A$234:$E$241,5,0)),DR117)))))))))/IF(AND($D117=2,'ראשי-פרטים כלליים וריכוז הוצאות'!$D$66&lt;&gt;4),1.2,1)</f>
        <v>0</v>
      </c>
      <c r="DU117" s="227"/>
      <c r="DV117" s="228"/>
      <c r="DW117" s="222"/>
      <c r="DX117" s="226"/>
      <c r="DY117" s="187">
        <f t="shared" si="62"/>
        <v>0</v>
      </c>
      <c r="DZ117" s="15">
        <f>+(IF(OR($B117=0,$C117=0,$D117=0,$DC$2&gt;$ES$1),0,IF(OR(DU117=0,DW117=0,DX117=0),0,MIN((VLOOKUP($D117,$A$234:$C$241,3,0))*(IF($D117=6,DX117,DW117))*((MIN((VLOOKUP($D117,$A$234:$E$241,5,0)),(IF($D117=6,DW117,DX117))))),MIN((VLOOKUP($D117,$A$234:$C$241,3,0)),(DU117+DV117))*(IF($D117=6,DX117,((MIN((VLOOKUP($D117,$A$234:$E$241,5,0)),DX117)))))))))/IF(AND($D117=2,'ראשי-פרטים כלליים וריכוז הוצאות'!$D$66&lt;&gt;4),1.2,1)</f>
        <v>0</v>
      </c>
      <c r="EA117" s="227"/>
      <c r="EB117" s="228"/>
      <c r="EC117" s="222"/>
      <c r="ED117" s="226"/>
      <c r="EE117" s="187">
        <f t="shared" si="63"/>
        <v>0</v>
      </c>
      <c r="EF117" s="15">
        <f>+(IF(OR($B117=0,$C117=0,$D117=0,$DC$2&gt;$ES$1),0,IF(OR(EA117=0,EC117=0,ED117=0),0,MIN((VLOOKUP($D117,$A$234:$C$241,3,0))*(IF($D117=6,ED117,EC117))*((MIN((VLOOKUP($D117,$A$234:$E$241,5,0)),(IF($D117=6,EC117,ED117))))),MIN((VLOOKUP($D117,$A$234:$C$241,3,0)),(EA117+EB117))*(IF($D117=6,ED117,((MIN((VLOOKUP($D117,$A$234:$E$241,5,0)),ED117)))))))))/IF(AND($D117=2,'ראשי-פרטים כלליים וריכוז הוצאות'!$D$66&lt;&gt;4),1.2,1)</f>
        <v>0</v>
      </c>
      <c r="EG117" s="227"/>
      <c r="EH117" s="228"/>
      <c r="EI117" s="222"/>
      <c r="EJ117" s="226"/>
      <c r="EK117" s="187">
        <f t="shared" si="64"/>
        <v>0</v>
      </c>
      <c r="EL117" s="15">
        <f>+(IF(OR($B117=0,$C117=0,$D117=0,$DC$2&gt;$ES$1),0,IF(OR(EG117=0,EI117=0,EJ117=0),0,MIN((VLOOKUP($D117,$A$234:$C$241,3,0))*(IF($D117=6,EJ117,EI117))*((MIN((VLOOKUP($D117,$A$234:$E$241,5,0)),(IF($D117=6,EI117,EJ117))))),MIN((VLOOKUP($D117,$A$234:$C$241,3,0)),(EG117+EH117))*(IF($D117=6,EJ117,((MIN((VLOOKUP($D117,$A$234:$E$241,5,0)),EJ117)))))))))/IF(AND($D117=2,'ראשי-פרטים כלליים וריכוז הוצאות'!$D$66&lt;&gt;4),1.2,1)</f>
        <v>0</v>
      </c>
      <c r="EM117" s="227"/>
      <c r="EN117" s="228"/>
      <c r="EO117" s="222"/>
      <c r="EP117" s="226"/>
      <c r="EQ117" s="187">
        <f t="shared" si="65"/>
        <v>0</v>
      </c>
      <c r="ER117" s="15">
        <f>+(IF(OR($B117=0,$C117=0,$D117=0,$DC$2&gt;$ES$1),0,IF(OR(EM117=0,EO117=0,EP117=0),0,MIN((VLOOKUP($D117,$A$234:$C$241,3,0))*(IF($D117=6,EP117,EO117))*((MIN((VLOOKUP($D117,$A$234:$E$241,5,0)),(IF($D117=6,EO117,EP117))))),MIN((VLOOKUP($D117,$A$234:$C$241,3,0)),(EM117+EN117))*(IF($D117=6,EP117,((MIN((VLOOKUP($D117,$A$234:$E$241,5,0)),EP117)))))))))/IF(AND($D117=2,'ראשי-פרטים כלליים וריכוז הוצאות'!$D$66&lt;&gt;4),1.2,1)</f>
        <v>0</v>
      </c>
      <c r="ES117" s="62">
        <f t="shared" si="66"/>
        <v>0</v>
      </c>
      <c r="ET117" s="183">
        <f t="shared" si="67"/>
        <v>9.9999999999999995E-7</v>
      </c>
      <c r="EU117" s="184">
        <f t="shared" si="68"/>
        <v>0</v>
      </c>
      <c r="EV117" s="62">
        <f t="shared" si="69"/>
        <v>0</v>
      </c>
      <c r="EW117" s="62">
        <v>0</v>
      </c>
      <c r="EX117" s="15">
        <f t="shared" si="70"/>
        <v>0</v>
      </c>
      <c r="EY117" s="219"/>
      <c r="EZ117" s="62">
        <f>MIN(EX117+EY117*ET117*ES117/$FA$1/IF(AND($D117=2,'ראשי-פרטים כלליים וריכוז הוצאות'!$D$66&lt;&gt;4),1.2,1),IF($D117&gt;0,VLOOKUP($D117,$A$234:$C$241,3,0)*12*EU117,0))</f>
        <v>0</v>
      </c>
      <c r="FA117" s="229"/>
      <c r="FB117" s="293">
        <f t="shared" si="71"/>
        <v>0</v>
      </c>
      <c r="FC117" s="298"/>
      <c r="FD117" s="133"/>
      <c r="FE117" s="133"/>
      <c r="FF117" s="299"/>
      <c r="FG117" s="299"/>
      <c r="FH117" s="133"/>
      <c r="FI117" s="274">
        <f t="shared" si="75"/>
        <v>0</v>
      </c>
      <c r="FJ117" s="274">
        <f t="shared" si="76"/>
        <v>0</v>
      </c>
      <c r="FK117" s="297" t="str">
        <f t="shared" si="74"/>
        <v/>
      </c>
    </row>
    <row r="118" spans="1:167" s="6" customFormat="1" ht="24" hidden="1" customHeight="1" x14ac:dyDescent="0.2">
      <c r="A118" s="112">
        <v>115</v>
      </c>
      <c r="B118" s="229"/>
      <c r="C118" s="229"/>
      <c r="D118" s="230"/>
      <c r="E118" s="220"/>
      <c r="F118" s="221"/>
      <c r="G118" s="222"/>
      <c r="H118" s="223"/>
      <c r="I118" s="187">
        <f t="shared" si="42"/>
        <v>0</v>
      </c>
      <c r="J118" s="15">
        <f>(IF(OR($B118=0,$C118=0,$D118=0,$E$2&gt;$ES$1),0,IF(OR($E118=0,$G118=0,$H118=0),0,MIN((VLOOKUP($D118,$A$234:$C$241,3,0))*(IF($D118=6,$H118,$G118))*((MIN((VLOOKUP($D118,$A$234:$E$241,5,0)),(IF($D118=6,$G118,$H118))))),MIN((VLOOKUP($D118,$A$234:$C$241,3,0)),($E118+$F118))*(IF($D118=6,$H118,((MIN((VLOOKUP($D118,$A$234:$E$241,5,0)),$H118)))))))))/IF(AND($D118=2,'ראשי-פרטים כלליים וריכוז הוצאות'!$D$66&lt;&gt;4),1.2,1)</f>
        <v>0</v>
      </c>
      <c r="K118" s="224"/>
      <c r="L118" s="225"/>
      <c r="M118" s="222"/>
      <c r="N118" s="226"/>
      <c r="O118" s="187">
        <f t="shared" si="43"/>
        <v>0</v>
      </c>
      <c r="P118" s="15">
        <f>+(IF(OR($B118=0,$C118=0,$D118=0,$K$2&gt;$ES$1),0,IF(OR($K118=0,$M118=0,$N118=0),0,MIN((VLOOKUP($D118,$A$234:$C$241,3,0))*(IF($D118=6,$N118,$M118))*((MIN((VLOOKUP($D118,$A$234:$E$241,5,0)),(IF($D118=6,$M118,$N118))))),MIN((VLOOKUP($D118,$A$234:$C$241,3,0)),($K118+$L118))*(IF($D118=6,$N118,((MIN((VLOOKUP($D118,$A$234:$E$241,5,0)),$N118)))))))))/IF(AND($D118=2,'ראשי-פרטים כלליים וריכוז הוצאות'!$D$66&lt;&gt;4),1.2,1)</f>
        <v>0</v>
      </c>
      <c r="Q118" s="227"/>
      <c r="R118" s="228"/>
      <c r="S118" s="222"/>
      <c r="T118" s="226"/>
      <c r="U118" s="187">
        <f t="shared" si="44"/>
        <v>0</v>
      </c>
      <c r="V118" s="15">
        <f>+(IF(OR($B118=0,$C118=0,$D118=0,$Q$2&gt;$ES$1),0,IF(OR(Q118=0,S118=0,T118=0),0,MIN((VLOOKUP($D118,$A$234:$C$241,3,0))*(IF($D118=6,T118,S118))*((MIN((VLOOKUP($D118,$A$234:$E$241,5,0)),(IF($D118=6,S118,T118))))),MIN((VLOOKUP($D118,$A$234:$C$241,3,0)),(Q118+R118))*(IF($D118=6,T118,((MIN((VLOOKUP($D118,$A$234:$E$241,5,0)),T118)))))))))/IF(AND($D118=2,'ראשי-פרטים כלליים וריכוז הוצאות'!$D$66&lt;&gt;4),1.2,1)</f>
        <v>0</v>
      </c>
      <c r="W118" s="220"/>
      <c r="X118" s="221"/>
      <c r="Y118" s="222"/>
      <c r="Z118" s="226"/>
      <c r="AA118" s="187">
        <f t="shared" si="45"/>
        <v>0</v>
      </c>
      <c r="AB118" s="15">
        <f>+(IF(OR($B118=0,$C118=0,$D118=0,$W$2&gt;$ES$1),0,IF(OR(W118=0,Y118=0,Z118=0),0,MIN((VLOOKUP($D118,$A$234:$C$241,3,0))*(IF($D118=6,Z118,Y118))*((MIN((VLOOKUP($D118,$A$234:$E$241,5,0)),(IF($D118=6,Y118,Z118))))),MIN((VLOOKUP($D118,$A$234:$C$241,3,0)),(W118+X118))*(IF($D118=6,Z118,((MIN((VLOOKUP($D118,$A$234:$E$241,5,0)),Z118)))))))))/IF(AND($D118=2,'ראשי-פרטים כלליים וריכוז הוצאות'!$D$66&lt;&gt;4),1.2,1)</f>
        <v>0</v>
      </c>
      <c r="AC118" s="224"/>
      <c r="AD118" s="225"/>
      <c r="AE118" s="222"/>
      <c r="AF118" s="226"/>
      <c r="AG118" s="187">
        <f t="shared" si="46"/>
        <v>0</v>
      </c>
      <c r="AH118" s="15">
        <f>+(IF(OR($B118=0,$C118=0,$D118=0,$AC$2&gt;$ES$1),0,IF(OR(AC118=0,AE118=0,AF118=0),0,MIN((VLOOKUP($D118,$A$234:$C$241,3,0))*(IF($D118=6,AF118,AE118))*((MIN((VLOOKUP($D118,$A$234:$E$241,5,0)),(IF($D118=6,AE118,AF118))))),MIN((VLOOKUP($D118,$A$234:$C$241,3,0)),(AC118+AD118))*(IF($D118=6,AF118,((MIN((VLOOKUP($D118,$A$234:$E$241,5,0)),AF118)))))))))/IF(AND($D118=2,'ראשי-פרטים כלליים וריכוז הוצאות'!$D$66&lt;&gt;4),1.2,1)</f>
        <v>0</v>
      </c>
      <c r="AI118" s="227"/>
      <c r="AJ118" s="228"/>
      <c r="AK118" s="222"/>
      <c r="AL118" s="226"/>
      <c r="AM118" s="187">
        <f t="shared" si="47"/>
        <v>0</v>
      </c>
      <c r="AN118" s="15">
        <f>+(IF(OR($B118=0,$C118=0,$D118=0,$AI$2&gt;$ES$1),0,IF(OR(AI118=0,AK118=0,AL118=0),0,MIN((VLOOKUP($D118,$A$234:$C$241,3,0))*(IF($D118=6,AL118,AK118))*((MIN((VLOOKUP($D118,$A$234:$E$241,5,0)),(IF($D118=6,AK118,AL118))))),MIN((VLOOKUP($D118,$A$234:$C$241,3,0)),(AI118+AJ118))*(IF($D118=6,AL118,((MIN((VLOOKUP($D118,$A$234:$E$241,5,0)),AL118)))))))))/IF(AND($D118=2,'ראשי-פרטים כלליים וריכוז הוצאות'!$D$66&lt;&gt;4),1.2,1)</f>
        <v>0</v>
      </c>
      <c r="AO118" s="220"/>
      <c r="AP118" s="221"/>
      <c r="AQ118" s="222"/>
      <c r="AR118" s="226"/>
      <c r="AS118" s="187">
        <f t="shared" si="48"/>
        <v>0</v>
      </c>
      <c r="AT118" s="15">
        <f>+(IF(OR($B118=0,$C118=0,$D118=0,$AO$2&gt;$ES$1),0,IF(OR(AO118=0,AQ118=0,AR118=0),0,MIN((VLOOKUP($D118,$A$234:$C$241,3,0))*(IF($D118=6,AR118,AQ118))*((MIN((VLOOKUP($D118,$A$234:$E$241,5,0)),(IF($D118=6,AQ118,AR118))))),MIN((VLOOKUP($D118,$A$234:$C$241,3,0)),(AO118+AP118))*(IF($D118=6,AR118,((MIN((VLOOKUP($D118,$A$234:$E$241,5,0)),AR118)))))))))/IF(AND($D118=2,'ראשי-פרטים כלליים וריכוז הוצאות'!$D$66&lt;&gt;4),1.2,1)</f>
        <v>0</v>
      </c>
      <c r="AU118" s="224"/>
      <c r="AV118" s="225"/>
      <c r="AW118" s="222"/>
      <c r="AX118" s="226"/>
      <c r="AY118" s="187">
        <f t="shared" si="49"/>
        <v>0</v>
      </c>
      <c r="AZ118" s="15">
        <f>+(IF(OR($B118=0,$C118=0,$D118=0,$AU$2&gt;$ES$1),0,IF(OR(AU118=0,AW118=0,AX118=0),0,MIN((VLOOKUP($D118,$A$234:$C$241,3,0))*(IF($D118=6,AX118,AW118))*((MIN((VLOOKUP($D118,$A$234:$E$241,5,0)),(IF($D118=6,AW118,AX118))))),MIN((VLOOKUP($D118,$A$234:$C$241,3,0)),(AU118+AV118))*(IF($D118=6,AX118,((MIN((VLOOKUP($D118,$A$234:$E$241,5,0)),AX118)))))))))/IF(AND($D118=2,'ראשי-פרטים כלליים וריכוז הוצאות'!$D$66&lt;&gt;4),1.2,1)</f>
        <v>0</v>
      </c>
      <c r="BA118" s="227"/>
      <c r="BB118" s="228"/>
      <c r="BC118" s="222"/>
      <c r="BD118" s="226"/>
      <c r="BE118" s="187">
        <f t="shared" si="50"/>
        <v>0</v>
      </c>
      <c r="BF118" s="15">
        <f>+(IF(OR($B118=0,$C118=0,$D118=0,$BA$2&gt;$ES$1),0,IF(OR(BA118=0,BC118=0,BD118=0),0,MIN((VLOOKUP($D118,$A$234:$C$241,3,0))*(IF($D118=6,BD118,BC118))*((MIN((VLOOKUP($D118,$A$234:$E$241,5,0)),(IF($D118=6,BC118,BD118))))),MIN((VLOOKUP($D118,$A$234:$C$241,3,0)),(BA118+BB118))*(IF($D118=6,BD118,((MIN((VLOOKUP($D118,$A$234:$E$241,5,0)),BD118)))))))))/IF(AND($D118=2,'ראשי-פרטים כלליים וריכוז הוצאות'!$D$66&lt;&gt;4),1.2,1)</f>
        <v>0</v>
      </c>
      <c r="BG118" s="227"/>
      <c r="BH118" s="228"/>
      <c r="BI118" s="222"/>
      <c r="BJ118" s="226"/>
      <c r="BK118" s="187">
        <f t="shared" si="51"/>
        <v>0</v>
      </c>
      <c r="BL118" s="15">
        <f>+(IF(OR($B118=0,$C118=0,$D118=0,$BG$2&gt;$ES$1),0,IF(OR(BG118=0,BI118=0,BJ118=0),0,MIN((VLOOKUP($D118,$A$234:$C$241,3,0))*(IF($D118=6,BJ118,BI118))*((MIN((VLOOKUP($D118,$A$234:$E$241,5,0)),(IF($D118=6,BI118,BJ118))))),MIN((VLOOKUP($D118,$A$234:$C$241,3,0)),(BG118+BH118))*(IF($D118=6,BJ118,((MIN((VLOOKUP($D118,$A$234:$E$241,5,0)),BJ118)))))))))/IF(AND($D118=2,'ראשי-פרטים כלליים וריכוז הוצאות'!$D$66&lt;&gt;4),1.2,1)</f>
        <v>0</v>
      </c>
      <c r="BM118" s="227"/>
      <c r="BN118" s="228"/>
      <c r="BO118" s="222"/>
      <c r="BP118" s="226"/>
      <c r="BQ118" s="187">
        <f t="shared" si="52"/>
        <v>0</v>
      </c>
      <c r="BR118" s="15">
        <f>+(IF(OR($B118=0,$C118=0,$D118=0,$BM$2&gt;$ES$1),0,IF(OR(BM118=0,BO118=0,BP118=0),0,MIN((VLOOKUP($D118,$A$234:$C$241,3,0))*(IF($D118=6,BP118,BO118))*((MIN((VLOOKUP($D118,$A$234:$E$241,5,0)),(IF($D118=6,BO118,BP118))))),MIN((VLOOKUP($D118,$A$234:$C$241,3,0)),(BM118+BN118))*(IF($D118=6,BP118,((MIN((VLOOKUP($D118,$A$234:$E$241,5,0)),BP118)))))))))/IF(AND($D118=2,'ראשי-פרטים כלליים וריכוז הוצאות'!$D$66&lt;&gt;4),1.2,1)</f>
        <v>0</v>
      </c>
      <c r="BS118" s="227"/>
      <c r="BT118" s="228"/>
      <c r="BU118" s="222"/>
      <c r="BV118" s="226"/>
      <c r="BW118" s="187">
        <f t="shared" si="53"/>
        <v>0</v>
      </c>
      <c r="BX118" s="15">
        <f>+(IF(OR($B118=0,$C118=0,$D118=0,$BS$2&gt;$ES$1),0,IF(OR(BS118=0,BU118=0,BV118=0),0,MIN((VLOOKUP($D118,$A$234:$C$241,3,0))*(IF($D118=6,BV118,BU118))*((MIN((VLOOKUP($D118,$A$234:$E$241,5,0)),(IF($D118=6,BU118,BV118))))),MIN((VLOOKUP($D118,$A$234:$C$241,3,0)),(BS118+BT118))*(IF($D118=6,BV118,((MIN((VLOOKUP($D118,$A$234:$E$241,5,0)),BV118)))))))))/IF(AND($D118=2,'ראשי-פרטים כלליים וריכוז הוצאות'!$D$66&lt;&gt;4),1.2,1)</f>
        <v>0</v>
      </c>
      <c r="BY118" s="227"/>
      <c r="BZ118" s="228"/>
      <c r="CA118" s="222"/>
      <c r="CB118" s="226"/>
      <c r="CC118" s="187">
        <f t="shared" si="54"/>
        <v>0</v>
      </c>
      <c r="CD118" s="15">
        <f>+(IF(OR($B118=0,$C118=0,$D118=0,$BY$2&gt;$ES$1),0,IF(OR(BY118=0,CA118=0,CB118=0),0,MIN((VLOOKUP($D118,$A$234:$C$241,3,0))*(IF($D118=6,CB118,CA118))*((MIN((VLOOKUP($D118,$A$234:$E$241,5,0)),(IF($D118=6,CA118,CB118))))),MIN((VLOOKUP($D118,$A$234:$C$241,3,0)),(BY118+BZ118))*(IF($D118=6,CB118,((MIN((VLOOKUP($D118,$A$234:$E$241,5,0)),CB118)))))))))/IF(AND($D118=2,'ראשי-פרטים כלליים וריכוז הוצאות'!$D$66&lt;&gt;4),1.2,1)</f>
        <v>0</v>
      </c>
      <c r="CE118" s="227"/>
      <c r="CF118" s="228"/>
      <c r="CG118" s="222"/>
      <c r="CH118" s="226"/>
      <c r="CI118" s="187">
        <f t="shared" si="55"/>
        <v>0</v>
      </c>
      <c r="CJ118" s="15">
        <f>+(IF(OR($B118=0,$C118=0,$D118=0,$CE$2&gt;$ES$1),0,IF(OR(CE118=0,CG118=0,CH118=0),0,MIN((VLOOKUP($D118,$A$234:$C$241,3,0))*(IF($D118=6,CH118,CG118))*((MIN((VLOOKUP($D118,$A$234:$E$241,5,0)),(IF($D118=6,CG118,CH118))))),MIN((VLOOKUP($D118,$A$234:$C$241,3,0)),(CE118+CF118))*(IF($D118=6,CH118,((MIN((VLOOKUP($D118,$A$234:$E$241,5,0)),CH118)))))))))/IF(AND($D118=2,'ראשי-פרטים כלליים וריכוז הוצאות'!$D$66&lt;&gt;4),1.2,1)</f>
        <v>0</v>
      </c>
      <c r="CK118" s="227"/>
      <c r="CL118" s="228"/>
      <c r="CM118" s="222"/>
      <c r="CN118" s="226"/>
      <c r="CO118" s="187">
        <f t="shared" si="56"/>
        <v>0</v>
      </c>
      <c r="CP118" s="15">
        <f>+(IF(OR($B118=0,$C118=0,$D118=0,$CK$2&gt;$ES$1),0,IF(OR(CK118=0,CM118=0,CN118=0),0,MIN((VLOOKUP($D118,$A$234:$C$241,3,0))*(IF($D118=6,CN118,CM118))*((MIN((VLOOKUP($D118,$A$234:$E$241,5,0)),(IF($D118=6,CM118,CN118))))),MIN((VLOOKUP($D118,$A$234:$C$241,3,0)),(CK118+CL118))*(IF($D118=6,CN118,((MIN((VLOOKUP($D118,$A$234:$E$241,5,0)),CN118)))))))))/IF(AND($D118=2,'ראשי-פרטים כלליים וריכוז הוצאות'!$D$66&lt;&gt;4),1.2,1)</f>
        <v>0</v>
      </c>
      <c r="CQ118" s="227"/>
      <c r="CR118" s="228"/>
      <c r="CS118" s="222"/>
      <c r="CT118" s="226"/>
      <c r="CU118" s="187">
        <f t="shared" si="57"/>
        <v>0</v>
      </c>
      <c r="CV118" s="15">
        <f>+(IF(OR($B118=0,$C118=0,$D118=0,$CQ$2&gt;$ES$1),0,IF(OR(CQ118=0,CS118=0,CT118=0),0,MIN((VLOOKUP($D118,$A$234:$C$241,3,0))*(IF($D118=6,CT118,CS118))*((MIN((VLOOKUP($D118,$A$234:$E$241,5,0)),(IF($D118=6,CS118,CT118))))),MIN((VLOOKUP($D118,$A$234:$C$241,3,0)),(CQ118+CR118))*(IF($D118=6,CT118,((MIN((VLOOKUP($D118,$A$234:$E$241,5,0)),CT118)))))))))/IF(AND($D118=2,'ראשי-פרטים כלליים וריכוז הוצאות'!$D$66&lt;&gt;4),1.2,1)</f>
        <v>0</v>
      </c>
      <c r="CW118" s="227"/>
      <c r="CX118" s="228"/>
      <c r="CY118" s="222"/>
      <c r="CZ118" s="226"/>
      <c r="DA118" s="187">
        <f t="shared" si="58"/>
        <v>0</v>
      </c>
      <c r="DB118" s="15">
        <f>+(IF(OR($B118=0,$C118=0,$D118=0,$CW$2&gt;$ES$1),0,IF(OR(CW118=0,CY118=0,CZ118=0),0,MIN((VLOOKUP($D118,$A$234:$C$241,3,0))*(IF($D118=6,CZ118,CY118))*((MIN((VLOOKUP($D118,$A$234:$E$241,5,0)),(IF($D118=6,CY118,CZ118))))),MIN((VLOOKUP($D118,$A$234:$C$241,3,0)),(CW118+CX118))*(IF($D118=6,CZ118,((MIN((VLOOKUP($D118,$A$234:$E$241,5,0)),CZ118)))))))))/IF(AND($D118=2,'ראשי-פרטים כלליים וריכוז הוצאות'!$D$66&lt;&gt;4),1.2,1)</f>
        <v>0</v>
      </c>
      <c r="DC118" s="227"/>
      <c r="DD118" s="228"/>
      <c r="DE118" s="222"/>
      <c r="DF118" s="226"/>
      <c r="DG118" s="187">
        <f t="shared" si="59"/>
        <v>0</v>
      </c>
      <c r="DH118" s="15">
        <f>+(IF(OR($B118=0,$C118=0,$D118=0,$DC$2&gt;$ES$1),0,IF(OR(DC118=0,DE118=0,DF118=0),0,MIN((VLOOKUP($D118,$A$234:$C$241,3,0))*(IF($D118=6,DF118,DE118))*((MIN((VLOOKUP($D118,$A$234:$E$241,5,0)),(IF($D118=6,DE118,DF118))))),MIN((VLOOKUP($D118,$A$234:$C$241,3,0)),(DC118+DD118))*(IF($D118=6,DF118,((MIN((VLOOKUP($D118,$A$234:$E$241,5,0)),DF118)))))))))/IF(AND($D118=2,'ראשי-פרטים כלליים וריכוז הוצאות'!$D$66&lt;&gt;4),1.2,1)</f>
        <v>0</v>
      </c>
      <c r="DI118" s="227"/>
      <c r="DJ118" s="228"/>
      <c r="DK118" s="222"/>
      <c r="DL118" s="226"/>
      <c r="DM118" s="187">
        <f t="shared" si="60"/>
        <v>0</v>
      </c>
      <c r="DN118" s="15">
        <f>+(IF(OR($B118=0,$C118=0,$D118=0,$DC$2&gt;$ES$1),0,IF(OR(DI118=0,DK118=0,DL118=0),0,MIN((VLOOKUP($D118,$A$234:$C$241,3,0))*(IF($D118=6,DL118,DK118))*((MIN((VLOOKUP($D118,$A$234:$E$241,5,0)),(IF($D118=6,DK118,DL118))))),MIN((VLOOKUP($D118,$A$234:$C$241,3,0)),(DI118+DJ118))*(IF($D118=6,DL118,((MIN((VLOOKUP($D118,$A$234:$E$241,5,0)),DL118)))))))))/IF(AND($D118=2,'ראשי-פרטים כלליים וריכוז הוצאות'!$D$66&lt;&gt;4),1.2,1)</f>
        <v>0</v>
      </c>
      <c r="DO118" s="227"/>
      <c r="DP118" s="228"/>
      <c r="DQ118" s="222"/>
      <c r="DR118" s="226"/>
      <c r="DS118" s="187">
        <f t="shared" si="61"/>
        <v>0</v>
      </c>
      <c r="DT118" s="15">
        <f>+(IF(OR($B118=0,$C118=0,$D118=0,$DC$2&gt;$ES$1),0,IF(OR(DO118=0,DQ118=0,DR118=0),0,MIN((VLOOKUP($D118,$A$234:$C$241,3,0))*(IF($D118=6,DR118,DQ118))*((MIN((VLOOKUP($D118,$A$234:$E$241,5,0)),(IF($D118=6,DQ118,DR118))))),MIN((VLOOKUP($D118,$A$234:$C$241,3,0)),(DO118+DP118))*(IF($D118=6,DR118,((MIN((VLOOKUP($D118,$A$234:$E$241,5,0)),DR118)))))))))/IF(AND($D118=2,'ראשי-פרטים כלליים וריכוז הוצאות'!$D$66&lt;&gt;4),1.2,1)</f>
        <v>0</v>
      </c>
      <c r="DU118" s="227"/>
      <c r="DV118" s="228"/>
      <c r="DW118" s="222"/>
      <c r="DX118" s="226"/>
      <c r="DY118" s="187">
        <f t="shared" si="62"/>
        <v>0</v>
      </c>
      <c r="DZ118" s="15">
        <f>+(IF(OR($B118=0,$C118=0,$D118=0,$DC$2&gt;$ES$1),0,IF(OR(DU118=0,DW118=0,DX118=0),0,MIN((VLOOKUP($D118,$A$234:$C$241,3,0))*(IF($D118=6,DX118,DW118))*((MIN((VLOOKUP($D118,$A$234:$E$241,5,0)),(IF($D118=6,DW118,DX118))))),MIN((VLOOKUP($D118,$A$234:$C$241,3,0)),(DU118+DV118))*(IF($D118=6,DX118,((MIN((VLOOKUP($D118,$A$234:$E$241,5,0)),DX118)))))))))/IF(AND($D118=2,'ראשי-פרטים כלליים וריכוז הוצאות'!$D$66&lt;&gt;4),1.2,1)</f>
        <v>0</v>
      </c>
      <c r="EA118" s="227"/>
      <c r="EB118" s="228"/>
      <c r="EC118" s="222"/>
      <c r="ED118" s="226"/>
      <c r="EE118" s="187">
        <f t="shared" si="63"/>
        <v>0</v>
      </c>
      <c r="EF118" s="15">
        <f>+(IF(OR($B118=0,$C118=0,$D118=0,$DC$2&gt;$ES$1),0,IF(OR(EA118=0,EC118=0,ED118=0),0,MIN((VLOOKUP($D118,$A$234:$C$241,3,0))*(IF($D118=6,ED118,EC118))*((MIN((VLOOKUP($D118,$A$234:$E$241,5,0)),(IF($D118=6,EC118,ED118))))),MIN((VLOOKUP($D118,$A$234:$C$241,3,0)),(EA118+EB118))*(IF($D118=6,ED118,((MIN((VLOOKUP($D118,$A$234:$E$241,5,0)),ED118)))))))))/IF(AND($D118=2,'ראשי-פרטים כלליים וריכוז הוצאות'!$D$66&lt;&gt;4),1.2,1)</f>
        <v>0</v>
      </c>
      <c r="EG118" s="227"/>
      <c r="EH118" s="228"/>
      <c r="EI118" s="222"/>
      <c r="EJ118" s="226"/>
      <c r="EK118" s="187">
        <f t="shared" si="64"/>
        <v>0</v>
      </c>
      <c r="EL118" s="15">
        <f>+(IF(OR($B118=0,$C118=0,$D118=0,$DC$2&gt;$ES$1),0,IF(OR(EG118=0,EI118=0,EJ118=0),0,MIN((VLOOKUP($D118,$A$234:$C$241,3,0))*(IF($D118=6,EJ118,EI118))*((MIN((VLOOKUP($D118,$A$234:$E$241,5,0)),(IF($D118=6,EI118,EJ118))))),MIN((VLOOKUP($D118,$A$234:$C$241,3,0)),(EG118+EH118))*(IF($D118=6,EJ118,((MIN((VLOOKUP($D118,$A$234:$E$241,5,0)),EJ118)))))))))/IF(AND($D118=2,'ראשי-פרטים כלליים וריכוז הוצאות'!$D$66&lt;&gt;4),1.2,1)</f>
        <v>0</v>
      </c>
      <c r="EM118" s="227"/>
      <c r="EN118" s="228"/>
      <c r="EO118" s="222"/>
      <c r="EP118" s="226"/>
      <c r="EQ118" s="187">
        <f t="shared" si="65"/>
        <v>0</v>
      </c>
      <c r="ER118" s="15">
        <f>+(IF(OR($B118=0,$C118=0,$D118=0,$DC$2&gt;$ES$1),0,IF(OR(EM118=0,EO118=0,EP118=0),0,MIN((VLOOKUP($D118,$A$234:$C$241,3,0))*(IF($D118=6,EP118,EO118))*((MIN((VLOOKUP($D118,$A$234:$E$241,5,0)),(IF($D118=6,EO118,EP118))))),MIN((VLOOKUP($D118,$A$234:$C$241,3,0)),(EM118+EN118))*(IF($D118=6,EP118,((MIN((VLOOKUP($D118,$A$234:$E$241,5,0)),EP118)))))))))/IF(AND($D118=2,'ראשי-פרטים כלליים וריכוז הוצאות'!$D$66&lt;&gt;4),1.2,1)</f>
        <v>0</v>
      </c>
      <c r="ES118" s="62">
        <f t="shared" si="66"/>
        <v>0</v>
      </c>
      <c r="ET118" s="183">
        <f t="shared" si="67"/>
        <v>9.9999999999999995E-7</v>
      </c>
      <c r="EU118" s="184">
        <f t="shared" si="68"/>
        <v>0</v>
      </c>
      <c r="EV118" s="62">
        <f t="shared" si="69"/>
        <v>0</v>
      </c>
      <c r="EW118" s="62">
        <v>0</v>
      </c>
      <c r="EX118" s="15">
        <f t="shared" si="70"/>
        <v>0</v>
      </c>
      <c r="EY118" s="219"/>
      <c r="EZ118" s="62">
        <f>MIN(EX118+EY118*ET118*ES118/$FA$1/IF(AND($D118=2,'ראשי-פרטים כלליים וריכוז הוצאות'!$D$66&lt;&gt;4),1.2,1),IF($D118&gt;0,VLOOKUP($D118,$A$234:$C$241,3,0)*12*EU118,0))</f>
        <v>0</v>
      </c>
      <c r="FA118" s="229"/>
      <c r="FB118" s="293">
        <f t="shared" si="71"/>
        <v>0</v>
      </c>
      <c r="FC118" s="298"/>
      <c r="FD118" s="133"/>
      <c r="FE118" s="133"/>
      <c r="FF118" s="299"/>
      <c r="FG118" s="299"/>
      <c r="FH118" s="133"/>
      <c r="FI118" s="274">
        <f t="shared" ref="FI118:FI149" si="77">FA118-FF118</f>
        <v>0</v>
      </c>
      <c r="FJ118" s="274">
        <f t="shared" ref="FJ118:FJ149" si="78">FI118-FA118</f>
        <v>0</v>
      </c>
      <c r="FK118" s="297" t="str">
        <f t="shared" si="74"/>
        <v/>
      </c>
    </row>
    <row r="119" spans="1:167" s="6" customFormat="1" ht="24" hidden="1" customHeight="1" x14ac:dyDescent="0.2">
      <c r="A119" s="112">
        <v>116</v>
      </c>
      <c r="B119" s="229"/>
      <c r="C119" s="229"/>
      <c r="D119" s="230"/>
      <c r="E119" s="220"/>
      <c r="F119" s="221"/>
      <c r="G119" s="222"/>
      <c r="H119" s="223"/>
      <c r="I119" s="187">
        <f t="shared" si="42"/>
        <v>0</v>
      </c>
      <c r="J119" s="15">
        <f>(IF(OR($B119=0,$C119=0,$D119=0,$E$2&gt;$ES$1),0,IF(OR($E119=0,$G119=0,$H119=0),0,MIN((VLOOKUP($D119,$A$234:$C$241,3,0))*(IF($D119=6,$H119,$G119))*((MIN((VLOOKUP($D119,$A$234:$E$241,5,0)),(IF($D119=6,$G119,$H119))))),MIN((VLOOKUP($D119,$A$234:$C$241,3,0)),($E119+$F119))*(IF($D119=6,$H119,((MIN((VLOOKUP($D119,$A$234:$E$241,5,0)),$H119)))))))))/IF(AND($D119=2,'ראשי-פרטים כלליים וריכוז הוצאות'!$D$66&lt;&gt;4),1.2,1)</f>
        <v>0</v>
      </c>
      <c r="K119" s="224"/>
      <c r="L119" s="225"/>
      <c r="M119" s="222"/>
      <c r="N119" s="226"/>
      <c r="O119" s="187">
        <f t="shared" si="43"/>
        <v>0</v>
      </c>
      <c r="P119" s="15">
        <f>+(IF(OR($B119=0,$C119=0,$D119=0,$K$2&gt;$ES$1),0,IF(OR($K119=0,$M119=0,$N119=0),0,MIN((VLOOKUP($D119,$A$234:$C$241,3,0))*(IF($D119=6,$N119,$M119))*((MIN((VLOOKUP($D119,$A$234:$E$241,5,0)),(IF($D119=6,$M119,$N119))))),MIN((VLOOKUP($D119,$A$234:$C$241,3,0)),($K119+$L119))*(IF($D119=6,$N119,((MIN((VLOOKUP($D119,$A$234:$E$241,5,0)),$N119)))))))))/IF(AND($D119=2,'ראשי-פרטים כלליים וריכוז הוצאות'!$D$66&lt;&gt;4),1.2,1)</f>
        <v>0</v>
      </c>
      <c r="Q119" s="227"/>
      <c r="R119" s="228"/>
      <c r="S119" s="222"/>
      <c r="T119" s="226"/>
      <c r="U119" s="187">
        <f t="shared" si="44"/>
        <v>0</v>
      </c>
      <c r="V119" s="15">
        <f>+(IF(OR($B119=0,$C119=0,$D119=0,$Q$2&gt;$ES$1),0,IF(OR(Q119=0,S119=0,T119=0),0,MIN((VLOOKUP($D119,$A$234:$C$241,3,0))*(IF($D119=6,T119,S119))*((MIN((VLOOKUP($D119,$A$234:$E$241,5,0)),(IF($D119=6,S119,T119))))),MIN((VLOOKUP($D119,$A$234:$C$241,3,0)),(Q119+R119))*(IF($D119=6,T119,((MIN((VLOOKUP($D119,$A$234:$E$241,5,0)),T119)))))))))/IF(AND($D119=2,'ראשי-פרטים כלליים וריכוז הוצאות'!$D$66&lt;&gt;4),1.2,1)</f>
        <v>0</v>
      </c>
      <c r="W119" s="220"/>
      <c r="X119" s="221"/>
      <c r="Y119" s="222"/>
      <c r="Z119" s="226"/>
      <c r="AA119" s="187">
        <f t="shared" si="45"/>
        <v>0</v>
      </c>
      <c r="AB119" s="15">
        <f>+(IF(OR($B119=0,$C119=0,$D119=0,$W$2&gt;$ES$1),0,IF(OR(W119=0,Y119=0,Z119=0),0,MIN((VLOOKUP($D119,$A$234:$C$241,3,0))*(IF($D119=6,Z119,Y119))*((MIN((VLOOKUP($D119,$A$234:$E$241,5,0)),(IF($D119=6,Y119,Z119))))),MIN((VLOOKUP($D119,$A$234:$C$241,3,0)),(W119+X119))*(IF($D119=6,Z119,((MIN((VLOOKUP($D119,$A$234:$E$241,5,0)),Z119)))))))))/IF(AND($D119=2,'ראשי-פרטים כלליים וריכוז הוצאות'!$D$66&lt;&gt;4),1.2,1)</f>
        <v>0</v>
      </c>
      <c r="AC119" s="224"/>
      <c r="AD119" s="225"/>
      <c r="AE119" s="222"/>
      <c r="AF119" s="226"/>
      <c r="AG119" s="187">
        <f t="shared" si="46"/>
        <v>0</v>
      </c>
      <c r="AH119" s="15">
        <f>+(IF(OR($B119=0,$C119=0,$D119=0,$AC$2&gt;$ES$1),0,IF(OR(AC119=0,AE119=0,AF119=0),0,MIN((VLOOKUP($D119,$A$234:$C$241,3,0))*(IF($D119=6,AF119,AE119))*((MIN((VLOOKUP($D119,$A$234:$E$241,5,0)),(IF($D119=6,AE119,AF119))))),MIN((VLOOKUP($D119,$A$234:$C$241,3,0)),(AC119+AD119))*(IF($D119=6,AF119,((MIN((VLOOKUP($D119,$A$234:$E$241,5,0)),AF119)))))))))/IF(AND($D119=2,'ראשי-פרטים כלליים וריכוז הוצאות'!$D$66&lt;&gt;4),1.2,1)</f>
        <v>0</v>
      </c>
      <c r="AI119" s="227"/>
      <c r="AJ119" s="228"/>
      <c r="AK119" s="222"/>
      <c r="AL119" s="226"/>
      <c r="AM119" s="187">
        <f t="shared" si="47"/>
        <v>0</v>
      </c>
      <c r="AN119" s="15">
        <f>+(IF(OR($B119=0,$C119=0,$D119=0,$AI$2&gt;$ES$1),0,IF(OR(AI119=0,AK119=0,AL119=0),0,MIN((VLOOKUP($D119,$A$234:$C$241,3,0))*(IF($D119=6,AL119,AK119))*((MIN((VLOOKUP($D119,$A$234:$E$241,5,0)),(IF($D119=6,AK119,AL119))))),MIN((VLOOKUP($D119,$A$234:$C$241,3,0)),(AI119+AJ119))*(IF($D119=6,AL119,((MIN((VLOOKUP($D119,$A$234:$E$241,5,0)),AL119)))))))))/IF(AND($D119=2,'ראשי-פרטים כלליים וריכוז הוצאות'!$D$66&lt;&gt;4),1.2,1)</f>
        <v>0</v>
      </c>
      <c r="AO119" s="220"/>
      <c r="AP119" s="221"/>
      <c r="AQ119" s="222"/>
      <c r="AR119" s="226"/>
      <c r="AS119" s="187">
        <f t="shared" si="48"/>
        <v>0</v>
      </c>
      <c r="AT119" s="15">
        <f>+(IF(OR($B119=0,$C119=0,$D119=0,$AO$2&gt;$ES$1),0,IF(OR(AO119=0,AQ119=0,AR119=0),0,MIN((VLOOKUP($D119,$A$234:$C$241,3,0))*(IF($D119=6,AR119,AQ119))*((MIN((VLOOKUP($D119,$A$234:$E$241,5,0)),(IF($D119=6,AQ119,AR119))))),MIN((VLOOKUP($D119,$A$234:$C$241,3,0)),(AO119+AP119))*(IF($D119=6,AR119,((MIN((VLOOKUP($D119,$A$234:$E$241,5,0)),AR119)))))))))/IF(AND($D119=2,'ראשי-פרטים כלליים וריכוז הוצאות'!$D$66&lt;&gt;4),1.2,1)</f>
        <v>0</v>
      </c>
      <c r="AU119" s="224"/>
      <c r="AV119" s="225"/>
      <c r="AW119" s="222"/>
      <c r="AX119" s="226"/>
      <c r="AY119" s="187">
        <f t="shared" si="49"/>
        <v>0</v>
      </c>
      <c r="AZ119" s="15">
        <f>+(IF(OR($B119=0,$C119=0,$D119=0,$AU$2&gt;$ES$1),0,IF(OR(AU119=0,AW119=0,AX119=0),0,MIN((VLOOKUP($D119,$A$234:$C$241,3,0))*(IF($D119=6,AX119,AW119))*((MIN((VLOOKUP($D119,$A$234:$E$241,5,0)),(IF($D119=6,AW119,AX119))))),MIN((VLOOKUP($D119,$A$234:$C$241,3,0)),(AU119+AV119))*(IF($D119=6,AX119,((MIN((VLOOKUP($D119,$A$234:$E$241,5,0)),AX119)))))))))/IF(AND($D119=2,'ראשי-פרטים כלליים וריכוז הוצאות'!$D$66&lt;&gt;4),1.2,1)</f>
        <v>0</v>
      </c>
      <c r="BA119" s="227"/>
      <c r="BB119" s="228"/>
      <c r="BC119" s="222"/>
      <c r="BD119" s="226"/>
      <c r="BE119" s="187">
        <f t="shared" si="50"/>
        <v>0</v>
      </c>
      <c r="BF119" s="15">
        <f>+(IF(OR($B119=0,$C119=0,$D119=0,$BA$2&gt;$ES$1),0,IF(OR(BA119=0,BC119=0,BD119=0),0,MIN((VLOOKUP($D119,$A$234:$C$241,3,0))*(IF($D119=6,BD119,BC119))*((MIN((VLOOKUP($D119,$A$234:$E$241,5,0)),(IF($D119=6,BC119,BD119))))),MIN((VLOOKUP($D119,$A$234:$C$241,3,0)),(BA119+BB119))*(IF($D119=6,BD119,((MIN((VLOOKUP($D119,$A$234:$E$241,5,0)),BD119)))))))))/IF(AND($D119=2,'ראשי-פרטים כלליים וריכוז הוצאות'!$D$66&lt;&gt;4),1.2,1)</f>
        <v>0</v>
      </c>
      <c r="BG119" s="227"/>
      <c r="BH119" s="228"/>
      <c r="BI119" s="222"/>
      <c r="BJ119" s="226"/>
      <c r="BK119" s="187">
        <f t="shared" si="51"/>
        <v>0</v>
      </c>
      <c r="BL119" s="15">
        <f>+(IF(OR($B119=0,$C119=0,$D119=0,$BG$2&gt;$ES$1),0,IF(OR(BG119=0,BI119=0,BJ119=0),0,MIN((VLOOKUP($D119,$A$234:$C$241,3,0))*(IF($D119=6,BJ119,BI119))*((MIN((VLOOKUP($D119,$A$234:$E$241,5,0)),(IF($D119=6,BI119,BJ119))))),MIN((VLOOKUP($D119,$A$234:$C$241,3,0)),(BG119+BH119))*(IF($D119=6,BJ119,((MIN((VLOOKUP($D119,$A$234:$E$241,5,0)),BJ119)))))))))/IF(AND($D119=2,'ראשי-פרטים כלליים וריכוז הוצאות'!$D$66&lt;&gt;4),1.2,1)</f>
        <v>0</v>
      </c>
      <c r="BM119" s="227"/>
      <c r="BN119" s="228"/>
      <c r="BO119" s="222"/>
      <c r="BP119" s="226"/>
      <c r="BQ119" s="187">
        <f t="shared" si="52"/>
        <v>0</v>
      </c>
      <c r="BR119" s="15">
        <f>+(IF(OR($B119=0,$C119=0,$D119=0,$BM$2&gt;$ES$1),0,IF(OR(BM119=0,BO119=0,BP119=0),0,MIN((VLOOKUP($D119,$A$234:$C$241,3,0))*(IF($D119=6,BP119,BO119))*((MIN((VLOOKUP($D119,$A$234:$E$241,5,0)),(IF($D119=6,BO119,BP119))))),MIN((VLOOKUP($D119,$A$234:$C$241,3,0)),(BM119+BN119))*(IF($D119=6,BP119,((MIN((VLOOKUP($D119,$A$234:$E$241,5,0)),BP119)))))))))/IF(AND($D119=2,'ראשי-פרטים כלליים וריכוז הוצאות'!$D$66&lt;&gt;4),1.2,1)</f>
        <v>0</v>
      </c>
      <c r="BS119" s="227"/>
      <c r="BT119" s="228"/>
      <c r="BU119" s="222"/>
      <c r="BV119" s="226"/>
      <c r="BW119" s="187">
        <f t="shared" si="53"/>
        <v>0</v>
      </c>
      <c r="BX119" s="15">
        <f>+(IF(OR($B119=0,$C119=0,$D119=0,$BS$2&gt;$ES$1),0,IF(OR(BS119=0,BU119=0,BV119=0),0,MIN((VLOOKUP($D119,$A$234:$C$241,3,0))*(IF($D119=6,BV119,BU119))*((MIN((VLOOKUP($D119,$A$234:$E$241,5,0)),(IF($D119=6,BU119,BV119))))),MIN((VLOOKUP($D119,$A$234:$C$241,3,0)),(BS119+BT119))*(IF($D119=6,BV119,((MIN((VLOOKUP($D119,$A$234:$E$241,5,0)),BV119)))))))))/IF(AND($D119=2,'ראשי-פרטים כלליים וריכוז הוצאות'!$D$66&lt;&gt;4),1.2,1)</f>
        <v>0</v>
      </c>
      <c r="BY119" s="227"/>
      <c r="BZ119" s="228"/>
      <c r="CA119" s="222"/>
      <c r="CB119" s="226"/>
      <c r="CC119" s="187">
        <f t="shared" si="54"/>
        <v>0</v>
      </c>
      <c r="CD119" s="15">
        <f>+(IF(OR($B119=0,$C119=0,$D119=0,$BY$2&gt;$ES$1),0,IF(OR(BY119=0,CA119=0,CB119=0),0,MIN((VLOOKUP($D119,$A$234:$C$241,3,0))*(IF($D119=6,CB119,CA119))*((MIN((VLOOKUP($D119,$A$234:$E$241,5,0)),(IF($D119=6,CA119,CB119))))),MIN((VLOOKUP($D119,$A$234:$C$241,3,0)),(BY119+BZ119))*(IF($D119=6,CB119,((MIN((VLOOKUP($D119,$A$234:$E$241,5,0)),CB119)))))))))/IF(AND($D119=2,'ראשי-פרטים כלליים וריכוז הוצאות'!$D$66&lt;&gt;4),1.2,1)</f>
        <v>0</v>
      </c>
      <c r="CE119" s="227"/>
      <c r="CF119" s="228"/>
      <c r="CG119" s="222"/>
      <c r="CH119" s="226"/>
      <c r="CI119" s="187">
        <f t="shared" si="55"/>
        <v>0</v>
      </c>
      <c r="CJ119" s="15">
        <f>+(IF(OR($B119=0,$C119=0,$D119=0,$CE$2&gt;$ES$1),0,IF(OR(CE119=0,CG119=0,CH119=0),0,MIN((VLOOKUP($D119,$A$234:$C$241,3,0))*(IF($D119=6,CH119,CG119))*((MIN((VLOOKUP($D119,$A$234:$E$241,5,0)),(IF($D119=6,CG119,CH119))))),MIN((VLOOKUP($D119,$A$234:$C$241,3,0)),(CE119+CF119))*(IF($D119=6,CH119,((MIN((VLOOKUP($D119,$A$234:$E$241,5,0)),CH119)))))))))/IF(AND($D119=2,'ראשי-פרטים כלליים וריכוז הוצאות'!$D$66&lt;&gt;4),1.2,1)</f>
        <v>0</v>
      </c>
      <c r="CK119" s="227"/>
      <c r="CL119" s="228"/>
      <c r="CM119" s="222"/>
      <c r="CN119" s="226"/>
      <c r="CO119" s="187">
        <f t="shared" si="56"/>
        <v>0</v>
      </c>
      <c r="CP119" s="15">
        <f>+(IF(OR($B119=0,$C119=0,$D119=0,$CK$2&gt;$ES$1),0,IF(OR(CK119=0,CM119=0,CN119=0),0,MIN((VLOOKUP($D119,$A$234:$C$241,3,0))*(IF($D119=6,CN119,CM119))*((MIN((VLOOKUP($D119,$A$234:$E$241,5,0)),(IF($D119=6,CM119,CN119))))),MIN((VLOOKUP($D119,$A$234:$C$241,3,0)),(CK119+CL119))*(IF($D119=6,CN119,((MIN((VLOOKUP($D119,$A$234:$E$241,5,0)),CN119)))))))))/IF(AND($D119=2,'ראשי-פרטים כלליים וריכוז הוצאות'!$D$66&lt;&gt;4),1.2,1)</f>
        <v>0</v>
      </c>
      <c r="CQ119" s="227"/>
      <c r="CR119" s="228"/>
      <c r="CS119" s="222"/>
      <c r="CT119" s="226"/>
      <c r="CU119" s="187">
        <f t="shared" si="57"/>
        <v>0</v>
      </c>
      <c r="CV119" s="15">
        <f>+(IF(OR($B119=0,$C119=0,$D119=0,$CQ$2&gt;$ES$1),0,IF(OR(CQ119=0,CS119=0,CT119=0),0,MIN((VLOOKUP($D119,$A$234:$C$241,3,0))*(IF($D119=6,CT119,CS119))*((MIN((VLOOKUP($D119,$A$234:$E$241,5,0)),(IF($D119=6,CS119,CT119))))),MIN((VLOOKUP($D119,$A$234:$C$241,3,0)),(CQ119+CR119))*(IF($D119=6,CT119,((MIN((VLOOKUP($D119,$A$234:$E$241,5,0)),CT119)))))))))/IF(AND($D119=2,'ראשי-פרטים כלליים וריכוז הוצאות'!$D$66&lt;&gt;4),1.2,1)</f>
        <v>0</v>
      </c>
      <c r="CW119" s="227"/>
      <c r="CX119" s="228"/>
      <c r="CY119" s="222"/>
      <c r="CZ119" s="226"/>
      <c r="DA119" s="187">
        <f t="shared" si="58"/>
        <v>0</v>
      </c>
      <c r="DB119" s="15">
        <f>+(IF(OR($B119=0,$C119=0,$D119=0,$CW$2&gt;$ES$1),0,IF(OR(CW119=0,CY119=0,CZ119=0),0,MIN((VLOOKUP($D119,$A$234:$C$241,3,0))*(IF($D119=6,CZ119,CY119))*((MIN((VLOOKUP($D119,$A$234:$E$241,5,0)),(IF($D119=6,CY119,CZ119))))),MIN((VLOOKUP($D119,$A$234:$C$241,3,0)),(CW119+CX119))*(IF($D119=6,CZ119,((MIN((VLOOKUP($D119,$A$234:$E$241,5,0)),CZ119)))))))))/IF(AND($D119=2,'ראשי-פרטים כלליים וריכוז הוצאות'!$D$66&lt;&gt;4),1.2,1)</f>
        <v>0</v>
      </c>
      <c r="DC119" s="227"/>
      <c r="DD119" s="228"/>
      <c r="DE119" s="222"/>
      <c r="DF119" s="226"/>
      <c r="DG119" s="187">
        <f t="shared" si="59"/>
        <v>0</v>
      </c>
      <c r="DH119" s="15">
        <f>+(IF(OR($B119=0,$C119=0,$D119=0,$DC$2&gt;$ES$1),0,IF(OR(DC119=0,DE119=0,DF119=0),0,MIN((VLOOKUP($D119,$A$234:$C$241,3,0))*(IF($D119=6,DF119,DE119))*((MIN((VLOOKUP($D119,$A$234:$E$241,5,0)),(IF($D119=6,DE119,DF119))))),MIN((VLOOKUP($D119,$A$234:$C$241,3,0)),(DC119+DD119))*(IF($D119=6,DF119,((MIN((VLOOKUP($D119,$A$234:$E$241,5,0)),DF119)))))))))/IF(AND($D119=2,'ראשי-פרטים כלליים וריכוז הוצאות'!$D$66&lt;&gt;4),1.2,1)</f>
        <v>0</v>
      </c>
      <c r="DI119" s="227"/>
      <c r="DJ119" s="228"/>
      <c r="DK119" s="222"/>
      <c r="DL119" s="226"/>
      <c r="DM119" s="187">
        <f t="shared" si="60"/>
        <v>0</v>
      </c>
      <c r="DN119" s="15">
        <f>+(IF(OR($B119=0,$C119=0,$D119=0,$DC$2&gt;$ES$1),0,IF(OR(DI119=0,DK119=0,DL119=0),0,MIN((VLOOKUP($D119,$A$234:$C$241,3,0))*(IF($D119=6,DL119,DK119))*((MIN((VLOOKUP($D119,$A$234:$E$241,5,0)),(IF($D119=6,DK119,DL119))))),MIN((VLOOKUP($D119,$A$234:$C$241,3,0)),(DI119+DJ119))*(IF($D119=6,DL119,((MIN((VLOOKUP($D119,$A$234:$E$241,5,0)),DL119)))))))))/IF(AND($D119=2,'ראשי-פרטים כלליים וריכוז הוצאות'!$D$66&lt;&gt;4),1.2,1)</f>
        <v>0</v>
      </c>
      <c r="DO119" s="227"/>
      <c r="DP119" s="228"/>
      <c r="DQ119" s="222"/>
      <c r="DR119" s="226"/>
      <c r="DS119" s="187">
        <f t="shared" si="61"/>
        <v>0</v>
      </c>
      <c r="DT119" s="15">
        <f>+(IF(OR($B119=0,$C119=0,$D119=0,$DC$2&gt;$ES$1),0,IF(OR(DO119=0,DQ119=0,DR119=0),0,MIN((VLOOKUP($D119,$A$234:$C$241,3,0))*(IF($D119=6,DR119,DQ119))*((MIN((VLOOKUP($D119,$A$234:$E$241,5,0)),(IF($D119=6,DQ119,DR119))))),MIN((VLOOKUP($D119,$A$234:$C$241,3,0)),(DO119+DP119))*(IF($D119=6,DR119,((MIN((VLOOKUP($D119,$A$234:$E$241,5,0)),DR119)))))))))/IF(AND($D119=2,'ראשי-פרטים כלליים וריכוז הוצאות'!$D$66&lt;&gt;4),1.2,1)</f>
        <v>0</v>
      </c>
      <c r="DU119" s="227"/>
      <c r="DV119" s="228"/>
      <c r="DW119" s="222"/>
      <c r="DX119" s="226"/>
      <c r="DY119" s="187">
        <f t="shared" si="62"/>
        <v>0</v>
      </c>
      <c r="DZ119" s="15">
        <f>+(IF(OR($B119=0,$C119=0,$D119=0,$DC$2&gt;$ES$1),0,IF(OR(DU119=0,DW119=0,DX119=0),0,MIN((VLOOKUP($D119,$A$234:$C$241,3,0))*(IF($D119=6,DX119,DW119))*((MIN((VLOOKUP($D119,$A$234:$E$241,5,0)),(IF($D119=6,DW119,DX119))))),MIN((VLOOKUP($D119,$A$234:$C$241,3,0)),(DU119+DV119))*(IF($D119=6,DX119,((MIN((VLOOKUP($D119,$A$234:$E$241,5,0)),DX119)))))))))/IF(AND($D119=2,'ראשי-פרטים כלליים וריכוז הוצאות'!$D$66&lt;&gt;4),1.2,1)</f>
        <v>0</v>
      </c>
      <c r="EA119" s="227"/>
      <c r="EB119" s="228"/>
      <c r="EC119" s="222"/>
      <c r="ED119" s="226"/>
      <c r="EE119" s="187">
        <f t="shared" si="63"/>
        <v>0</v>
      </c>
      <c r="EF119" s="15">
        <f>+(IF(OR($B119=0,$C119=0,$D119=0,$DC$2&gt;$ES$1),0,IF(OR(EA119=0,EC119=0,ED119=0),0,MIN((VLOOKUP($D119,$A$234:$C$241,3,0))*(IF($D119=6,ED119,EC119))*((MIN((VLOOKUP($D119,$A$234:$E$241,5,0)),(IF($D119=6,EC119,ED119))))),MIN((VLOOKUP($D119,$A$234:$C$241,3,0)),(EA119+EB119))*(IF($D119=6,ED119,((MIN((VLOOKUP($D119,$A$234:$E$241,5,0)),ED119)))))))))/IF(AND($D119=2,'ראשי-פרטים כלליים וריכוז הוצאות'!$D$66&lt;&gt;4),1.2,1)</f>
        <v>0</v>
      </c>
      <c r="EG119" s="227"/>
      <c r="EH119" s="228"/>
      <c r="EI119" s="222"/>
      <c r="EJ119" s="226"/>
      <c r="EK119" s="187">
        <f t="shared" si="64"/>
        <v>0</v>
      </c>
      <c r="EL119" s="15">
        <f>+(IF(OR($B119=0,$C119=0,$D119=0,$DC$2&gt;$ES$1),0,IF(OR(EG119=0,EI119=0,EJ119=0),0,MIN((VLOOKUP($D119,$A$234:$C$241,3,0))*(IF($D119=6,EJ119,EI119))*((MIN((VLOOKUP($D119,$A$234:$E$241,5,0)),(IF($D119=6,EI119,EJ119))))),MIN((VLOOKUP($D119,$A$234:$C$241,3,0)),(EG119+EH119))*(IF($D119=6,EJ119,((MIN((VLOOKUP($D119,$A$234:$E$241,5,0)),EJ119)))))))))/IF(AND($D119=2,'ראשי-פרטים כלליים וריכוז הוצאות'!$D$66&lt;&gt;4),1.2,1)</f>
        <v>0</v>
      </c>
      <c r="EM119" s="227"/>
      <c r="EN119" s="228"/>
      <c r="EO119" s="222"/>
      <c r="EP119" s="226"/>
      <c r="EQ119" s="187">
        <f t="shared" si="65"/>
        <v>0</v>
      </c>
      <c r="ER119" s="15">
        <f>+(IF(OR($B119=0,$C119=0,$D119=0,$DC$2&gt;$ES$1),0,IF(OR(EM119=0,EO119=0,EP119=0),0,MIN((VLOOKUP($D119,$A$234:$C$241,3,0))*(IF($D119=6,EP119,EO119))*((MIN((VLOOKUP($D119,$A$234:$E$241,5,0)),(IF($D119=6,EO119,EP119))))),MIN((VLOOKUP($D119,$A$234:$C$241,3,0)),(EM119+EN119))*(IF($D119=6,EP119,((MIN((VLOOKUP($D119,$A$234:$E$241,5,0)),EP119)))))))))/IF(AND($D119=2,'ראשי-פרטים כלליים וריכוז הוצאות'!$D$66&lt;&gt;4),1.2,1)</f>
        <v>0</v>
      </c>
      <c r="ES119" s="62">
        <f t="shared" si="66"/>
        <v>0</v>
      </c>
      <c r="ET119" s="183">
        <f t="shared" si="67"/>
        <v>9.9999999999999995E-7</v>
      </c>
      <c r="EU119" s="184">
        <f t="shared" si="68"/>
        <v>0</v>
      </c>
      <c r="EV119" s="62">
        <f t="shared" si="69"/>
        <v>0</v>
      </c>
      <c r="EW119" s="62">
        <v>0</v>
      </c>
      <c r="EX119" s="15">
        <f t="shared" si="70"/>
        <v>0</v>
      </c>
      <c r="EY119" s="219"/>
      <c r="EZ119" s="62">
        <f>MIN(EX119+EY119*ET119*ES119/$FA$1/IF(AND($D119=2,'ראשי-פרטים כלליים וריכוז הוצאות'!$D$66&lt;&gt;4),1.2,1),IF($D119&gt;0,VLOOKUP($D119,$A$234:$C$241,3,0)*12*EU119,0))</f>
        <v>0</v>
      </c>
      <c r="FA119" s="229"/>
      <c r="FB119" s="293">
        <f t="shared" si="71"/>
        <v>0</v>
      </c>
      <c r="FC119" s="298"/>
      <c r="FD119" s="133"/>
      <c r="FE119" s="133"/>
      <c r="FF119" s="299"/>
      <c r="FG119" s="299"/>
      <c r="FH119" s="133"/>
      <c r="FI119" s="274">
        <f t="shared" si="77"/>
        <v>0</v>
      </c>
      <c r="FJ119" s="274">
        <f t="shared" si="78"/>
        <v>0</v>
      </c>
      <c r="FK119" s="297" t="str">
        <f t="shared" si="74"/>
        <v/>
      </c>
    </row>
    <row r="120" spans="1:167" s="6" customFormat="1" ht="24" hidden="1" customHeight="1" x14ac:dyDescent="0.2">
      <c r="A120" s="112">
        <v>117</v>
      </c>
      <c r="B120" s="229"/>
      <c r="C120" s="229"/>
      <c r="D120" s="230"/>
      <c r="E120" s="220"/>
      <c r="F120" s="221"/>
      <c r="G120" s="222"/>
      <c r="H120" s="223"/>
      <c r="I120" s="187">
        <f t="shared" si="42"/>
        <v>0</v>
      </c>
      <c r="J120" s="15">
        <f>(IF(OR($B120=0,$C120=0,$D120=0,$E$2&gt;$ES$1),0,IF(OR($E120=0,$G120=0,$H120=0),0,MIN((VLOOKUP($D120,$A$234:$C$241,3,0))*(IF($D120=6,$H120,$G120))*((MIN((VLOOKUP($D120,$A$234:$E$241,5,0)),(IF($D120=6,$G120,$H120))))),MIN((VLOOKUP($D120,$A$234:$C$241,3,0)),($E120+$F120))*(IF($D120=6,$H120,((MIN((VLOOKUP($D120,$A$234:$E$241,5,0)),$H120)))))))))/IF(AND($D120=2,'ראשי-פרטים כלליים וריכוז הוצאות'!$D$66&lt;&gt;4),1.2,1)</f>
        <v>0</v>
      </c>
      <c r="K120" s="224"/>
      <c r="L120" s="225"/>
      <c r="M120" s="222"/>
      <c r="N120" s="226"/>
      <c r="O120" s="187">
        <f t="shared" si="43"/>
        <v>0</v>
      </c>
      <c r="P120" s="15">
        <f>+(IF(OR($B120=0,$C120=0,$D120=0,$K$2&gt;$ES$1),0,IF(OR($K120=0,$M120=0,$N120=0),0,MIN((VLOOKUP($D120,$A$234:$C$241,3,0))*(IF($D120=6,$N120,$M120))*((MIN((VLOOKUP($D120,$A$234:$E$241,5,0)),(IF($D120=6,$M120,$N120))))),MIN((VLOOKUP($D120,$A$234:$C$241,3,0)),($K120+$L120))*(IF($D120=6,$N120,((MIN((VLOOKUP($D120,$A$234:$E$241,5,0)),$N120)))))))))/IF(AND($D120=2,'ראשי-פרטים כלליים וריכוז הוצאות'!$D$66&lt;&gt;4),1.2,1)</f>
        <v>0</v>
      </c>
      <c r="Q120" s="227"/>
      <c r="R120" s="228"/>
      <c r="S120" s="222"/>
      <c r="T120" s="226"/>
      <c r="U120" s="187">
        <f t="shared" si="44"/>
        <v>0</v>
      </c>
      <c r="V120" s="15">
        <f>+(IF(OR($B120=0,$C120=0,$D120=0,$Q$2&gt;$ES$1),0,IF(OR(Q120=0,S120=0,T120=0),0,MIN((VLOOKUP($D120,$A$234:$C$241,3,0))*(IF($D120=6,T120,S120))*((MIN((VLOOKUP($D120,$A$234:$E$241,5,0)),(IF($D120=6,S120,T120))))),MIN((VLOOKUP($D120,$A$234:$C$241,3,0)),(Q120+R120))*(IF($D120=6,T120,((MIN((VLOOKUP($D120,$A$234:$E$241,5,0)),T120)))))))))/IF(AND($D120=2,'ראשי-פרטים כלליים וריכוז הוצאות'!$D$66&lt;&gt;4),1.2,1)</f>
        <v>0</v>
      </c>
      <c r="W120" s="220"/>
      <c r="X120" s="221"/>
      <c r="Y120" s="222"/>
      <c r="Z120" s="226"/>
      <c r="AA120" s="187">
        <f t="shared" si="45"/>
        <v>0</v>
      </c>
      <c r="AB120" s="15">
        <f>+(IF(OR($B120=0,$C120=0,$D120=0,$W$2&gt;$ES$1),0,IF(OR(W120=0,Y120=0,Z120=0),0,MIN((VLOOKUP($D120,$A$234:$C$241,3,0))*(IF($D120=6,Z120,Y120))*((MIN((VLOOKUP($D120,$A$234:$E$241,5,0)),(IF($D120=6,Y120,Z120))))),MIN((VLOOKUP($D120,$A$234:$C$241,3,0)),(W120+X120))*(IF($D120=6,Z120,((MIN((VLOOKUP($D120,$A$234:$E$241,5,0)),Z120)))))))))/IF(AND($D120=2,'ראשי-פרטים כלליים וריכוז הוצאות'!$D$66&lt;&gt;4),1.2,1)</f>
        <v>0</v>
      </c>
      <c r="AC120" s="224"/>
      <c r="AD120" s="225"/>
      <c r="AE120" s="222"/>
      <c r="AF120" s="226"/>
      <c r="AG120" s="187">
        <f t="shared" si="46"/>
        <v>0</v>
      </c>
      <c r="AH120" s="15">
        <f>+(IF(OR($B120=0,$C120=0,$D120=0,$AC$2&gt;$ES$1),0,IF(OR(AC120=0,AE120=0,AF120=0),0,MIN((VLOOKUP($D120,$A$234:$C$241,3,0))*(IF($D120=6,AF120,AE120))*((MIN((VLOOKUP($D120,$A$234:$E$241,5,0)),(IF($D120=6,AE120,AF120))))),MIN((VLOOKUP($D120,$A$234:$C$241,3,0)),(AC120+AD120))*(IF($D120=6,AF120,((MIN((VLOOKUP($D120,$A$234:$E$241,5,0)),AF120)))))))))/IF(AND($D120=2,'ראשי-פרטים כלליים וריכוז הוצאות'!$D$66&lt;&gt;4),1.2,1)</f>
        <v>0</v>
      </c>
      <c r="AI120" s="227"/>
      <c r="AJ120" s="228"/>
      <c r="AK120" s="222"/>
      <c r="AL120" s="226"/>
      <c r="AM120" s="187">
        <f t="shared" si="47"/>
        <v>0</v>
      </c>
      <c r="AN120" s="15">
        <f>+(IF(OR($B120=0,$C120=0,$D120=0,$AI$2&gt;$ES$1),0,IF(OR(AI120=0,AK120=0,AL120=0),0,MIN((VLOOKUP($D120,$A$234:$C$241,3,0))*(IF($D120=6,AL120,AK120))*((MIN((VLOOKUP($D120,$A$234:$E$241,5,0)),(IF($D120=6,AK120,AL120))))),MIN((VLOOKUP($D120,$A$234:$C$241,3,0)),(AI120+AJ120))*(IF($D120=6,AL120,((MIN((VLOOKUP($D120,$A$234:$E$241,5,0)),AL120)))))))))/IF(AND($D120=2,'ראשי-פרטים כלליים וריכוז הוצאות'!$D$66&lt;&gt;4),1.2,1)</f>
        <v>0</v>
      </c>
      <c r="AO120" s="220"/>
      <c r="AP120" s="221"/>
      <c r="AQ120" s="222"/>
      <c r="AR120" s="226"/>
      <c r="AS120" s="187">
        <f t="shared" si="48"/>
        <v>0</v>
      </c>
      <c r="AT120" s="15">
        <f>+(IF(OR($B120=0,$C120=0,$D120=0,$AO$2&gt;$ES$1),0,IF(OR(AO120=0,AQ120=0,AR120=0),0,MIN((VLOOKUP($D120,$A$234:$C$241,3,0))*(IF($D120=6,AR120,AQ120))*((MIN((VLOOKUP($D120,$A$234:$E$241,5,0)),(IF($D120=6,AQ120,AR120))))),MIN((VLOOKUP($D120,$A$234:$C$241,3,0)),(AO120+AP120))*(IF($D120=6,AR120,((MIN((VLOOKUP($D120,$A$234:$E$241,5,0)),AR120)))))))))/IF(AND($D120=2,'ראשי-פרטים כלליים וריכוז הוצאות'!$D$66&lt;&gt;4),1.2,1)</f>
        <v>0</v>
      </c>
      <c r="AU120" s="224"/>
      <c r="AV120" s="225"/>
      <c r="AW120" s="222"/>
      <c r="AX120" s="226"/>
      <c r="AY120" s="187">
        <f t="shared" si="49"/>
        <v>0</v>
      </c>
      <c r="AZ120" s="15">
        <f>+(IF(OR($B120=0,$C120=0,$D120=0,$AU$2&gt;$ES$1),0,IF(OR(AU120=0,AW120=0,AX120=0),0,MIN((VLOOKUP($D120,$A$234:$C$241,3,0))*(IF($D120=6,AX120,AW120))*((MIN((VLOOKUP($D120,$A$234:$E$241,5,0)),(IF($D120=6,AW120,AX120))))),MIN((VLOOKUP($D120,$A$234:$C$241,3,0)),(AU120+AV120))*(IF($D120=6,AX120,((MIN((VLOOKUP($D120,$A$234:$E$241,5,0)),AX120)))))))))/IF(AND($D120=2,'ראשי-פרטים כלליים וריכוז הוצאות'!$D$66&lt;&gt;4),1.2,1)</f>
        <v>0</v>
      </c>
      <c r="BA120" s="227"/>
      <c r="BB120" s="228"/>
      <c r="BC120" s="222"/>
      <c r="BD120" s="226"/>
      <c r="BE120" s="187">
        <f t="shared" si="50"/>
        <v>0</v>
      </c>
      <c r="BF120" s="15">
        <f>+(IF(OR($B120=0,$C120=0,$D120=0,$BA$2&gt;$ES$1),0,IF(OR(BA120=0,BC120=0,BD120=0),0,MIN((VLOOKUP($D120,$A$234:$C$241,3,0))*(IF($D120=6,BD120,BC120))*((MIN((VLOOKUP($D120,$A$234:$E$241,5,0)),(IF($D120=6,BC120,BD120))))),MIN((VLOOKUP($D120,$A$234:$C$241,3,0)),(BA120+BB120))*(IF($D120=6,BD120,((MIN((VLOOKUP($D120,$A$234:$E$241,5,0)),BD120)))))))))/IF(AND($D120=2,'ראשי-פרטים כלליים וריכוז הוצאות'!$D$66&lt;&gt;4),1.2,1)</f>
        <v>0</v>
      </c>
      <c r="BG120" s="227"/>
      <c r="BH120" s="228"/>
      <c r="BI120" s="222"/>
      <c r="BJ120" s="226"/>
      <c r="BK120" s="187">
        <f t="shared" si="51"/>
        <v>0</v>
      </c>
      <c r="BL120" s="15">
        <f>+(IF(OR($B120=0,$C120=0,$D120=0,$BG$2&gt;$ES$1),0,IF(OR(BG120=0,BI120=0,BJ120=0),0,MIN((VLOOKUP($D120,$A$234:$C$241,3,0))*(IF($D120=6,BJ120,BI120))*((MIN((VLOOKUP($D120,$A$234:$E$241,5,0)),(IF($D120=6,BI120,BJ120))))),MIN((VLOOKUP($D120,$A$234:$C$241,3,0)),(BG120+BH120))*(IF($D120=6,BJ120,((MIN((VLOOKUP($D120,$A$234:$E$241,5,0)),BJ120)))))))))/IF(AND($D120=2,'ראשי-פרטים כלליים וריכוז הוצאות'!$D$66&lt;&gt;4),1.2,1)</f>
        <v>0</v>
      </c>
      <c r="BM120" s="227"/>
      <c r="BN120" s="228"/>
      <c r="BO120" s="222"/>
      <c r="BP120" s="226"/>
      <c r="BQ120" s="187">
        <f t="shared" si="52"/>
        <v>0</v>
      </c>
      <c r="BR120" s="15">
        <f>+(IF(OR($B120=0,$C120=0,$D120=0,$BM$2&gt;$ES$1),0,IF(OR(BM120=0,BO120=0,BP120=0),0,MIN((VLOOKUP($D120,$A$234:$C$241,3,0))*(IF($D120=6,BP120,BO120))*((MIN((VLOOKUP($D120,$A$234:$E$241,5,0)),(IF($D120=6,BO120,BP120))))),MIN((VLOOKUP($D120,$A$234:$C$241,3,0)),(BM120+BN120))*(IF($D120=6,BP120,((MIN((VLOOKUP($D120,$A$234:$E$241,5,0)),BP120)))))))))/IF(AND($D120=2,'ראשי-פרטים כלליים וריכוז הוצאות'!$D$66&lt;&gt;4),1.2,1)</f>
        <v>0</v>
      </c>
      <c r="BS120" s="227"/>
      <c r="BT120" s="228"/>
      <c r="BU120" s="222"/>
      <c r="BV120" s="226"/>
      <c r="BW120" s="187">
        <f t="shared" si="53"/>
        <v>0</v>
      </c>
      <c r="BX120" s="15">
        <f>+(IF(OR($B120=0,$C120=0,$D120=0,$BS$2&gt;$ES$1),0,IF(OR(BS120=0,BU120=0,BV120=0),0,MIN((VLOOKUP($D120,$A$234:$C$241,3,0))*(IF($D120=6,BV120,BU120))*((MIN((VLOOKUP($D120,$A$234:$E$241,5,0)),(IF($D120=6,BU120,BV120))))),MIN((VLOOKUP($D120,$A$234:$C$241,3,0)),(BS120+BT120))*(IF($D120=6,BV120,((MIN((VLOOKUP($D120,$A$234:$E$241,5,0)),BV120)))))))))/IF(AND($D120=2,'ראשי-פרטים כלליים וריכוז הוצאות'!$D$66&lt;&gt;4),1.2,1)</f>
        <v>0</v>
      </c>
      <c r="BY120" s="227"/>
      <c r="BZ120" s="228"/>
      <c r="CA120" s="222"/>
      <c r="CB120" s="226"/>
      <c r="CC120" s="187">
        <f t="shared" si="54"/>
        <v>0</v>
      </c>
      <c r="CD120" s="15">
        <f>+(IF(OR($B120=0,$C120=0,$D120=0,$BY$2&gt;$ES$1),0,IF(OR(BY120=0,CA120=0,CB120=0),0,MIN((VLOOKUP($D120,$A$234:$C$241,3,0))*(IF($D120=6,CB120,CA120))*((MIN((VLOOKUP($D120,$A$234:$E$241,5,0)),(IF($D120=6,CA120,CB120))))),MIN((VLOOKUP($D120,$A$234:$C$241,3,0)),(BY120+BZ120))*(IF($D120=6,CB120,((MIN((VLOOKUP($D120,$A$234:$E$241,5,0)),CB120)))))))))/IF(AND($D120=2,'ראשי-פרטים כלליים וריכוז הוצאות'!$D$66&lt;&gt;4),1.2,1)</f>
        <v>0</v>
      </c>
      <c r="CE120" s="227"/>
      <c r="CF120" s="228"/>
      <c r="CG120" s="222"/>
      <c r="CH120" s="226"/>
      <c r="CI120" s="187">
        <f t="shared" si="55"/>
        <v>0</v>
      </c>
      <c r="CJ120" s="15">
        <f>+(IF(OR($B120=0,$C120=0,$D120=0,$CE$2&gt;$ES$1),0,IF(OR(CE120=0,CG120=0,CH120=0),0,MIN((VLOOKUP($D120,$A$234:$C$241,3,0))*(IF($D120=6,CH120,CG120))*((MIN((VLOOKUP($D120,$A$234:$E$241,5,0)),(IF($D120=6,CG120,CH120))))),MIN((VLOOKUP($D120,$A$234:$C$241,3,0)),(CE120+CF120))*(IF($D120=6,CH120,((MIN((VLOOKUP($D120,$A$234:$E$241,5,0)),CH120)))))))))/IF(AND($D120=2,'ראשי-פרטים כלליים וריכוז הוצאות'!$D$66&lt;&gt;4),1.2,1)</f>
        <v>0</v>
      </c>
      <c r="CK120" s="227"/>
      <c r="CL120" s="228"/>
      <c r="CM120" s="222"/>
      <c r="CN120" s="226"/>
      <c r="CO120" s="187">
        <f t="shared" si="56"/>
        <v>0</v>
      </c>
      <c r="CP120" s="15">
        <f>+(IF(OR($B120=0,$C120=0,$D120=0,$CK$2&gt;$ES$1),0,IF(OR(CK120=0,CM120=0,CN120=0),0,MIN((VLOOKUP($D120,$A$234:$C$241,3,0))*(IF($D120=6,CN120,CM120))*((MIN((VLOOKUP($D120,$A$234:$E$241,5,0)),(IF($D120=6,CM120,CN120))))),MIN((VLOOKUP($D120,$A$234:$C$241,3,0)),(CK120+CL120))*(IF($D120=6,CN120,((MIN((VLOOKUP($D120,$A$234:$E$241,5,0)),CN120)))))))))/IF(AND($D120=2,'ראשי-פרטים כלליים וריכוז הוצאות'!$D$66&lt;&gt;4),1.2,1)</f>
        <v>0</v>
      </c>
      <c r="CQ120" s="227"/>
      <c r="CR120" s="228"/>
      <c r="CS120" s="222"/>
      <c r="CT120" s="226"/>
      <c r="CU120" s="187">
        <f t="shared" si="57"/>
        <v>0</v>
      </c>
      <c r="CV120" s="15">
        <f>+(IF(OR($B120=0,$C120=0,$D120=0,$CQ$2&gt;$ES$1),0,IF(OR(CQ120=0,CS120=0,CT120=0),0,MIN((VLOOKUP($D120,$A$234:$C$241,3,0))*(IF($D120=6,CT120,CS120))*((MIN((VLOOKUP($D120,$A$234:$E$241,5,0)),(IF($D120=6,CS120,CT120))))),MIN((VLOOKUP($D120,$A$234:$C$241,3,0)),(CQ120+CR120))*(IF($D120=6,CT120,((MIN((VLOOKUP($D120,$A$234:$E$241,5,0)),CT120)))))))))/IF(AND($D120=2,'ראשי-פרטים כלליים וריכוז הוצאות'!$D$66&lt;&gt;4),1.2,1)</f>
        <v>0</v>
      </c>
      <c r="CW120" s="227"/>
      <c r="CX120" s="228"/>
      <c r="CY120" s="222"/>
      <c r="CZ120" s="226"/>
      <c r="DA120" s="187">
        <f t="shared" si="58"/>
        <v>0</v>
      </c>
      <c r="DB120" s="15">
        <f>+(IF(OR($B120=0,$C120=0,$D120=0,$CW$2&gt;$ES$1),0,IF(OR(CW120=0,CY120=0,CZ120=0),0,MIN((VLOOKUP($D120,$A$234:$C$241,3,0))*(IF($D120=6,CZ120,CY120))*((MIN((VLOOKUP($D120,$A$234:$E$241,5,0)),(IF($D120=6,CY120,CZ120))))),MIN((VLOOKUP($D120,$A$234:$C$241,3,0)),(CW120+CX120))*(IF($D120=6,CZ120,((MIN((VLOOKUP($D120,$A$234:$E$241,5,0)),CZ120)))))))))/IF(AND($D120=2,'ראשי-פרטים כלליים וריכוז הוצאות'!$D$66&lt;&gt;4),1.2,1)</f>
        <v>0</v>
      </c>
      <c r="DC120" s="227"/>
      <c r="DD120" s="228"/>
      <c r="DE120" s="222"/>
      <c r="DF120" s="226"/>
      <c r="DG120" s="187">
        <f t="shared" si="59"/>
        <v>0</v>
      </c>
      <c r="DH120" s="15">
        <f>+(IF(OR($B120=0,$C120=0,$D120=0,$DC$2&gt;$ES$1),0,IF(OR(DC120=0,DE120=0,DF120=0),0,MIN((VLOOKUP($D120,$A$234:$C$241,3,0))*(IF($D120=6,DF120,DE120))*((MIN((VLOOKUP($D120,$A$234:$E$241,5,0)),(IF($D120=6,DE120,DF120))))),MIN((VLOOKUP($D120,$A$234:$C$241,3,0)),(DC120+DD120))*(IF($D120=6,DF120,((MIN((VLOOKUP($D120,$A$234:$E$241,5,0)),DF120)))))))))/IF(AND($D120=2,'ראשי-פרטים כלליים וריכוז הוצאות'!$D$66&lt;&gt;4),1.2,1)</f>
        <v>0</v>
      </c>
      <c r="DI120" s="227"/>
      <c r="DJ120" s="228"/>
      <c r="DK120" s="222"/>
      <c r="DL120" s="226"/>
      <c r="DM120" s="187">
        <f t="shared" si="60"/>
        <v>0</v>
      </c>
      <c r="DN120" s="15">
        <f>+(IF(OR($B120=0,$C120=0,$D120=0,$DC$2&gt;$ES$1),0,IF(OR(DI120=0,DK120=0,DL120=0),0,MIN((VLOOKUP($D120,$A$234:$C$241,3,0))*(IF($D120=6,DL120,DK120))*((MIN((VLOOKUP($D120,$A$234:$E$241,5,0)),(IF($D120=6,DK120,DL120))))),MIN((VLOOKUP($D120,$A$234:$C$241,3,0)),(DI120+DJ120))*(IF($D120=6,DL120,((MIN((VLOOKUP($D120,$A$234:$E$241,5,0)),DL120)))))))))/IF(AND($D120=2,'ראשי-פרטים כלליים וריכוז הוצאות'!$D$66&lt;&gt;4),1.2,1)</f>
        <v>0</v>
      </c>
      <c r="DO120" s="227"/>
      <c r="DP120" s="228"/>
      <c r="DQ120" s="222"/>
      <c r="DR120" s="226"/>
      <c r="DS120" s="187">
        <f t="shared" si="61"/>
        <v>0</v>
      </c>
      <c r="DT120" s="15">
        <f>+(IF(OR($B120=0,$C120=0,$D120=0,$DC$2&gt;$ES$1),0,IF(OR(DO120=0,DQ120=0,DR120=0),0,MIN((VLOOKUP($D120,$A$234:$C$241,3,0))*(IF($D120=6,DR120,DQ120))*((MIN((VLOOKUP($D120,$A$234:$E$241,5,0)),(IF($D120=6,DQ120,DR120))))),MIN((VLOOKUP($D120,$A$234:$C$241,3,0)),(DO120+DP120))*(IF($D120=6,DR120,((MIN((VLOOKUP($D120,$A$234:$E$241,5,0)),DR120)))))))))/IF(AND($D120=2,'ראשי-פרטים כלליים וריכוז הוצאות'!$D$66&lt;&gt;4),1.2,1)</f>
        <v>0</v>
      </c>
      <c r="DU120" s="227"/>
      <c r="DV120" s="228"/>
      <c r="DW120" s="222"/>
      <c r="DX120" s="226"/>
      <c r="DY120" s="187">
        <f t="shared" si="62"/>
        <v>0</v>
      </c>
      <c r="DZ120" s="15">
        <f>+(IF(OR($B120=0,$C120=0,$D120=0,$DC$2&gt;$ES$1),0,IF(OR(DU120=0,DW120=0,DX120=0),0,MIN((VLOOKUP($D120,$A$234:$C$241,3,0))*(IF($D120=6,DX120,DW120))*((MIN((VLOOKUP($D120,$A$234:$E$241,5,0)),(IF($D120=6,DW120,DX120))))),MIN((VLOOKUP($D120,$A$234:$C$241,3,0)),(DU120+DV120))*(IF($D120=6,DX120,((MIN((VLOOKUP($D120,$A$234:$E$241,5,0)),DX120)))))))))/IF(AND($D120=2,'ראשי-פרטים כלליים וריכוז הוצאות'!$D$66&lt;&gt;4),1.2,1)</f>
        <v>0</v>
      </c>
      <c r="EA120" s="227"/>
      <c r="EB120" s="228"/>
      <c r="EC120" s="222"/>
      <c r="ED120" s="226"/>
      <c r="EE120" s="187">
        <f t="shared" si="63"/>
        <v>0</v>
      </c>
      <c r="EF120" s="15">
        <f>+(IF(OR($B120=0,$C120=0,$D120=0,$DC$2&gt;$ES$1),0,IF(OR(EA120=0,EC120=0,ED120=0),0,MIN((VLOOKUP($D120,$A$234:$C$241,3,0))*(IF($D120=6,ED120,EC120))*((MIN((VLOOKUP($D120,$A$234:$E$241,5,0)),(IF($D120=6,EC120,ED120))))),MIN((VLOOKUP($D120,$A$234:$C$241,3,0)),(EA120+EB120))*(IF($D120=6,ED120,((MIN((VLOOKUP($D120,$A$234:$E$241,5,0)),ED120)))))))))/IF(AND($D120=2,'ראשי-פרטים כלליים וריכוז הוצאות'!$D$66&lt;&gt;4),1.2,1)</f>
        <v>0</v>
      </c>
      <c r="EG120" s="227"/>
      <c r="EH120" s="228"/>
      <c r="EI120" s="222"/>
      <c r="EJ120" s="226"/>
      <c r="EK120" s="187">
        <f t="shared" si="64"/>
        <v>0</v>
      </c>
      <c r="EL120" s="15">
        <f>+(IF(OR($B120=0,$C120=0,$D120=0,$DC$2&gt;$ES$1),0,IF(OR(EG120=0,EI120=0,EJ120=0),0,MIN((VLOOKUP($D120,$A$234:$C$241,3,0))*(IF($D120=6,EJ120,EI120))*((MIN((VLOOKUP($D120,$A$234:$E$241,5,0)),(IF($D120=6,EI120,EJ120))))),MIN((VLOOKUP($D120,$A$234:$C$241,3,0)),(EG120+EH120))*(IF($D120=6,EJ120,((MIN((VLOOKUP($D120,$A$234:$E$241,5,0)),EJ120)))))))))/IF(AND($D120=2,'ראשי-פרטים כלליים וריכוז הוצאות'!$D$66&lt;&gt;4),1.2,1)</f>
        <v>0</v>
      </c>
      <c r="EM120" s="227"/>
      <c r="EN120" s="228"/>
      <c r="EO120" s="222"/>
      <c r="EP120" s="226"/>
      <c r="EQ120" s="187">
        <f t="shared" si="65"/>
        <v>0</v>
      </c>
      <c r="ER120" s="15">
        <f>+(IF(OR($B120=0,$C120=0,$D120=0,$DC$2&gt;$ES$1),0,IF(OR(EM120=0,EO120=0,EP120=0),0,MIN((VLOOKUP($D120,$A$234:$C$241,3,0))*(IF($D120=6,EP120,EO120))*((MIN((VLOOKUP($D120,$A$234:$E$241,5,0)),(IF($D120=6,EO120,EP120))))),MIN((VLOOKUP($D120,$A$234:$C$241,3,0)),(EM120+EN120))*(IF($D120=6,EP120,((MIN((VLOOKUP($D120,$A$234:$E$241,5,0)),EP120)))))))))/IF(AND($D120=2,'ראשי-פרטים כלליים וריכוז הוצאות'!$D$66&lt;&gt;4),1.2,1)</f>
        <v>0</v>
      </c>
      <c r="ES120" s="62">
        <f t="shared" si="66"/>
        <v>0</v>
      </c>
      <c r="ET120" s="183">
        <f t="shared" si="67"/>
        <v>9.9999999999999995E-7</v>
      </c>
      <c r="EU120" s="184">
        <f t="shared" si="68"/>
        <v>0</v>
      </c>
      <c r="EV120" s="62">
        <f t="shared" si="69"/>
        <v>0</v>
      </c>
      <c r="EW120" s="62">
        <v>0</v>
      </c>
      <c r="EX120" s="15">
        <f t="shared" si="70"/>
        <v>0</v>
      </c>
      <c r="EY120" s="219"/>
      <c r="EZ120" s="62">
        <f>MIN(EX120+EY120*ET120*ES120/$FA$1/IF(AND($D120=2,'ראשי-פרטים כלליים וריכוז הוצאות'!$D$66&lt;&gt;4),1.2,1),IF($D120&gt;0,VLOOKUP($D120,$A$234:$C$241,3,0)*12*EU120,0))</f>
        <v>0</v>
      </c>
      <c r="FA120" s="229"/>
      <c r="FB120" s="293">
        <f t="shared" si="71"/>
        <v>0</v>
      </c>
      <c r="FC120" s="298"/>
      <c r="FD120" s="133"/>
      <c r="FE120" s="133"/>
      <c r="FF120" s="299"/>
      <c r="FG120" s="299"/>
      <c r="FH120" s="133"/>
      <c r="FI120" s="274">
        <f t="shared" si="77"/>
        <v>0</v>
      </c>
      <c r="FJ120" s="274">
        <f t="shared" si="78"/>
        <v>0</v>
      </c>
      <c r="FK120" s="297" t="str">
        <f t="shared" si="74"/>
        <v/>
      </c>
    </row>
    <row r="121" spans="1:167" s="6" customFormat="1" ht="24" hidden="1" customHeight="1" x14ac:dyDescent="0.2">
      <c r="A121" s="112">
        <v>118</v>
      </c>
      <c r="B121" s="229"/>
      <c r="C121" s="229"/>
      <c r="D121" s="230"/>
      <c r="E121" s="220"/>
      <c r="F121" s="221"/>
      <c r="G121" s="222"/>
      <c r="H121" s="223"/>
      <c r="I121" s="187">
        <f t="shared" si="42"/>
        <v>0</v>
      </c>
      <c r="J121" s="15">
        <f>(IF(OR($B121=0,$C121=0,$D121=0,$E$2&gt;$ES$1),0,IF(OR($E121=0,$G121=0,$H121=0),0,MIN((VLOOKUP($D121,$A$234:$C$241,3,0))*(IF($D121=6,$H121,$G121))*((MIN((VLOOKUP($D121,$A$234:$E$241,5,0)),(IF($D121=6,$G121,$H121))))),MIN((VLOOKUP($D121,$A$234:$C$241,3,0)),($E121+$F121))*(IF($D121=6,$H121,((MIN((VLOOKUP($D121,$A$234:$E$241,5,0)),$H121)))))))))/IF(AND($D121=2,'ראשי-פרטים כלליים וריכוז הוצאות'!$D$66&lt;&gt;4),1.2,1)</f>
        <v>0</v>
      </c>
      <c r="K121" s="224"/>
      <c r="L121" s="225"/>
      <c r="M121" s="222"/>
      <c r="N121" s="226"/>
      <c r="O121" s="187">
        <f t="shared" si="43"/>
        <v>0</v>
      </c>
      <c r="P121" s="15">
        <f>+(IF(OR($B121=0,$C121=0,$D121=0,$K$2&gt;$ES$1),0,IF(OR($K121=0,$M121=0,$N121=0),0,MIN((VLOOKUP($D121,$A$234:$C$241,3,0))*(IF($D121=6,$N121,$M121))*((MIN((VLOOKUP($D121,$A$234:$E$241,5,0)),(IF($D121=6,$M121,$N121))))),MIN((VLOOKUP($D121,$A$234:$C$241,3,0)),($K121+$L121))*(IF($D121=6,$N121,((MIN((VLOOKUP($D121,$A$234:$E$241,5,0)),$N121)))))))))/IF(AND($D121=2,'ראשי-פרטים כלליים וריכוז הוצאות'!$D$66&lt;&gt;4),1.2,1)</f>
        <v>0</v>
      </c>
      <c r="Q121" s="227"/>
      <c r="R121" s="228"/>
      <c r="S121" s="222"/>
      <c r="T121" s="226"/>
      <c r="U121" s="187">
        <f t="shared" si="44"/>
        <v>0</v>
      </c>
      <c r="V121" s="15">
        <f>+(IF(OR($B121=0,$C121=0,$D121=0,$Q$2&gt;$ES$1),0,IF(OR(Q121=0,S121=0,T121=0),0,MIN((VLOOKUP($D121,$A$234:$C$241,3,0))*(IF($D121=6,T121,S121))*((MIN((VLOOKUP($D121,$A$234:$E$241,5,0)),(IF($D121=6,S121,T121))))),MIN((VLOOKUP($D121,$A$234:$C$241,3,0)),(Q121+R121))*(IF($D121=6,T121,((MIN((VLOOKUP($D121,$A$234:$E$241,5,0)),T121)))))))))/IF(AND($D121=2,'ראשי-פרטים כלליים וריכוז הוצאות'!$D$66&lt;&gt;4),1.2,1)</f>
        <v>0</v>
      </c>
      <c r="W121" s="220"/>
      <c r="X121" s="221"/>
      <c r="Y121" s="222"/>
      <c r="Z121" s="226"/>
      <c r="AA121" s="187">
        <f t="shared" si="45"/>
        <v>0</v>
      </c>
      <c r="AB121" s="15">
        <f>+(IF(OR($B121=0,$C121=0,$D121=0,$W$2&gt;$ES$1),0,IF(OR(W121=0,Y121=0,Z121=0),0,MIN((VLOOKUP($D121,$A$234:$C$241,3,0))*(IF($D121=6,Z121,Y121))*((MIN((VLOOKUP($D121,$A$234:$E$241,5,0)),(IF($D121=6,Y121,Z121))))),MIN((VLOOKUP($D121,$A$234:$C$241,3,0)),(W121+X121))*(IF($D121=6,Z121,((MIN((VLOOKUP($D121,$A$234:$E$241,5,0)),Z121)))))))))/IF(AND($D121=2,'ראשי-פרטים כלליים וריכוז הוצאות'!$D$66&lt;&gt;4),1.2,1)</f>
        <v>0</v>
      </c>
      <c r="AC121" s="224"/>
      <c r="AD121" s="225"/>
      <c r="AE121" s="222"/>
      <c r="AF121" s="226"/>
      <c r="AG121" s="187">
        <f t="shared" si="46"/>
        <v>0</v>
      </c>
      <c r="AH121" s="15">
        <f>+(IF(OR($B121=0,$C121=0,$D121=0,$AC$2&gt;$ES$1),0,IF(OR(AC121=0,AE121=0,AF121=0),0,MIN((VLOOKUP($D121,$A$234:$C$241,3,0))*(IF($D121=6,AF121,AE121))*((MIN((VLOOKUP($D121,$A$234:$E$241,5,0)),(IF($D121=6,AE121,AF121))))),MIN((VLOOKUP($D121,$A$234:$C$241,3,0)),(AC121+AD121))*(IF($D121=6,AF121,((MIN((VLOOKUP($D121,$A$234:$E$241,5,0)),AF121)))))))))/IF(AND($D121=2,'ראשי-פרטים כלליים וריכוז הוצאות'!$D$66&lt;&gt;4),1.2,1)</f>
        <v>0</v>
      </c>
      <c r="AI121" s="227"/>
      <c r="AJ121" s="228"/>
      <c r="AK121" s="222"/>
      <c r="AL121" s="226"/>
      <c r="AM121" s="187">
        <f t="shared" si="47"/>
        <v>0</v>
      </c>
      <c r="AN121" s="15">
        <f>+(IF(OR($B121=0,$C121=0,$D121=0,$AI$2&gt;$ES$1),0,IF(OR(AI121=0,AK121=0,AL121=0),0,MIN((VLOOKUP($D121,$A$234:$C$241,3,0))*(IF($D121=6,AL121,AK121))*((MIN((VLOOKUP($D121,$A$234:$E$241,5,0)),(IF($D121=6,AK121,AL121))))),MIN((VLOOKUP($D121,$A$234:$C$241,3,0)),(AI121+AJ121))*(IF($D121=6,AL121,((MIN((VLOOKUP($D121,$A$234:$E$241,5,0)),AL121)))))))))/IF(AND($D121=2,'ראשי-פרטים כלליים וריכוז הוצאות'!$D$66&lt;&gt;4),1.2,1)</f>
        <v>0</v>
      </c>
      <c r="AO121" s="220"/>
      <c r="AP121" s="221"/>
      <c r="AQ121" s="222"/>
      <c r="AR121" s="226"/>
      <c r="AS121" s="187">
        <f t="shared" si="48"/>
        <v>0</v>
      </c>
      <c r="AT121" s="15">
        <f>+(IF(OR($B121=0,$C121=0,$D121=0,$AO$2&gt;$ES$1),0,IF(OR(AO121=0,AQ121=0,AR121=0),0,MIN((VLOOKUP($D121,$A$234:$C$241,3,0))*(IF($D121=6,AR121,AQ121))*((MIN((VLOOKUP($D121,$A$234:$E$241,5,0)),(IF($D121=6,AQ121,AR121))))),MIN((VLOOKUP($D121,$A$234:$C$241,3,0)),(AO121+AP121))*(IF($D121=6,AR121,((MIN((VLOOKUP($D121,$A$234:$E$241,5,0)),AR121)))))))))/IF(AND($D121=2,'ראשי-פרטים כלליים וריכוז הוצאות'!$D$66&lt;&gt;4),1.2,1)</f>
        <v>0</v>
      </c>
      <c r="AU121" s="224"/>
      <c r="AV121" s="225"/>
      <c r="AW121" s="222"/>
      <c r="AX121" s="226"/>
      <c r="AY121" s="187">
        <f t="shared" si="49"/>
        <v>0</v>
      </c>
      <c r="AZ121" s="15">
        <f>+(IF(OR($B121=0,$C121=0,$D121=0,$AU$2&gt;$ES$1),0,IF(OR(AU121=0,AW121=0,AX121=0),0,MIN((VLOOKUP($D121,$A$234:$C$241,3,0))*(IF($D121=6,AX121,AW121))*((MIN((VLOOKUP($D121,$A$234:$E$241,5,0)),(IF($D121=6,AW121,AX121))))),MIN((VLOOKUP($D121,$A$234:$C$241,3,0)),(AU121+AV121))*(IF($D121=6,AX121,((MIN((VLOOKUP($D121,$A$234:$E$241,5,0)),AX121)))))))))/IF(AND($D121=2,'ראשי-פרטים כלליים וריכוז הוצאות'!$D$66&lt;&gt;4),1.2,1)</f>
        <v>0</v>
      </c>
      <c r="BA121" s="227"/>
      <c r="BB121" s="228"/>
      <c r="BC121" s="222"/>
      <c r="BD121" s="226"/>
      <c r="BE121" s="187">
        <f t="shared" si="50"/>
        <v>0</v>
      </c>
      <c r="BF121" s="15">
        <f>+(IF(OR($B121=0,$C121=0,$D121=0,$BA$2&gt;$ES$1),0,IF(OR(BA121=0,BC121=0,BD121=0),0,MIN((VLOOKUP($D121,$A$234:$C$241,3,0))*(IF($D121=6,BD121,BC121))*((MIN((VLOOKUP($D121,$A$234:$E$241,5,0)),(IF($D121=6,BC121,BD121))))),MIN((VLOOKUP($D121,$A$234:$C$241,3,0)),(BA121+BB121))*(IF($D121=6,BD121,((MIN((VLOOKUP($D121,$A$234:$E$241,5,0)),BD121)))))))))/IF(AND($D121=2,'ראשי-פרטים כלליים וריכוז הוצאות'!$D$66&lt;&gt;4),1.2,1)</f>
        <v>0</v>
      </c>
      <c r="BG121" s="227"/>
      <c r="BH121" s="228"/>
      <c r="BI121" s="222"/>
      <c r="BJ121" s="226"/>
      <c r="BK121" s="187">
        <f t="shared" si="51"/>
        <v>0</v>
      </c>
      <c r="BL121" s="15">
        <f>+(IF(OR($B121=0,$C121=0,$D121=0,$BG$2&gt;$ES$1),0,IF(OR(BG121=0,BI121=0,BJ121=0),0,MIN((VLOOKUP($D121,$A$234:$C$241,3,0))*(IF($D121=6,BJ121,BI121))*((MIN((VLOOKUP($D121,$A$234:$E$241,5,0)),(IF($D121=6,BI121,BJ121))))),MIN((VLOOKUP($D121,$A$234:$C$241,3,0)),(BG121+BH121))*(IF($D121=6,BJ121,((MIN((VLOOKUP($D121,$A$234:$E$241,5,0)),BJ121)))))))))/IF(AND($D121=2,'ראשי-פרטים כלליים וריכוז הוצאות'!$D$66&lt;&gt;4),1.2,1)</f>
        <v>0</v>
      </c>
      <c r="BM121" s="227"/>
      <c r="BN121" s="228"/>
      <c r="BO121" s="222"/>
      <c r="BP121" s="226"/>
      <c r="BQ121" s="187">
        <f t="shared" si="52"/>
        <v>0</v>
      </c>
      <c r="BR121" s="15">
        <f>+(IF(OR($B121=0,$C121=0,$D121=0,$BM$2&gt;$ES$1),0,IF(OR(BM121=0,BO121=0,BP121=0),0,MIN((VLOOKUP($D121,$A$234:$C$241,3,0))*(IF($D121=6,BP121,BO121))*((MIN((VLOOKUP($D121,$A$234:$E$241,5,0)),(IF($D121=6,BO121,BP121))))),MIN((VLOOKUP($D121,$A$234:$C$241,3,0)),(BM121+BN121))*(IF($D121=6,BP121,((MIN((VLOOKUP($D121,$A$234:$E$241,5,0)),BP121)))))))))/IF(AND($D121=2,'ראשי-פרטים כלליים וריכוז הוצאות'!$D$66&lt;&gt;4),1.2,1)</f>
        <v>0</v>
      </c>
      <c r="BS121" s="227"/>
      <c r="BT121" s="228"/>
      <c r="BU121" s="222"/>
      <c r="BV121" s="226"/>
      <c r="BW121" s="187">
        <f t="shared" si="53"/>
        <v>0</v>
      </c>
      <c r="BX121" s="15">
        <f>+(IF(OR($B121=0,$C121=0,$D121=0,$BS$2&gt;$ES$1),0,IF(OR(BS121=0,BU121=0,BV121=0),0,MIN((VLOOKUP($D121,$A$234:$C$241,3,0))*(IF($D121=6,BV121,BU121))*((MIN((VLOOKUP($D121,$A$234:$E$241,5,0)),(IF($D121=6,BU121,BV121))))),MIN((VLOOKUP($D121,$A$234:$C$241,3,0)),(BS121+BT121))*(IF($D121=6,BV121,((MIN((VLOOKUP($D121,$A$234:$E$241,5,0)),BV121)))))))))/IF(AND($D121=2,'ראשי-פרטים כלליים וריכוז הוצאות'!$D$66&lt;&gt;4),1.2,1)</f>
        <v>0</v>
      </c>
      <c r="BY121" s="227"/>
      <c r="BZ121" s="228"/>
      <c r="CA121" s="222"/>
      <c r="CB121" s="226"/>
      <c r="CC121" s="187">
        <f t="shared" si="54"/>
        <v>0</v>
      </c>
      <c r="CD121" s="15">
        <f>+(IF(OR($B121=0,$C121=0,$D121=0,$BY$2&gt;$ES$1),0,IF(OR(BY121=0,CA121=0,CB121=0),0,MIN((VLOOKUP($D121,$A$234:$C$241,3,0))*(IF($D121=6,CB121,CA121))*((MIN((VLOOKUP($D121,$A$234:$E$241,5,0)),(IF($D121=6,CA121,CB121))))),MIN((VLOOKUP($D121,$A$234:$C$241,3,0)),(BY121+BZ121))*(IF($D121=6,CB121,((MIN((VLOOKUP($D121,$A$234:$E$241,5,0)),CB121)))))))))/IF(AND($D121=2,'ראשי-פרטים כלליים וריכוז הוצאות'!$D$66&lt;&gt;4),1.2,1)</f>
        <v>0</v>
      </c>
      <c r="CE121" s="227"/>
      <c r="CF121" s="228"/>
      <c r="CG121" s="222"/>
      <c r="CH121" s="226"/>
      <c r="CI121" s="187">
        <f t="shared" si="55"/>
        <v>0</v>
      </c>
      <c r="CJ121" s="15">
        <f>+(IF(OR($B121=0,$C121=0,$D121=0,$CE$2&gt;$ES$1),0,IF(OR(CE121=0,CG121=0,CH121=0),0,MIN((VLOOKUP($D121,$A$234:$C$241,3,0))*(IF($D121=6,CH121,CG121))*((MIN((VLOOKUP($D121,$A$234:$E$241,5,0)),(IF($D121=6,CG121,CH121))))),MIN((VLOOKUP($D121,$A$234:$C$241,3,0)),(CE121+CF121))*(IF($D121=6,CH121,((MIN((VLOOKUP($D121,$A$234:$E$241,5,0)),CH121)))))))))/IF(AND($D121=2,'ראשי-פרטים כלליים וריכוז הוצאות'!$D$66&lt;&gt;4),1.2,1)</f>
        <v>0</v>
      </c>
      <c r="CK121" s="227"/>
      <c r="CL121" s="228"/>
      <c r="CM121" s="222"/>
      <c r="CN121" s="226"/>
      <c r="CO121" s="187">
        <f t="shared" si="56"/>
        <v>0</v>
      </c>
      <c r="CP121" s="15">
        <f>+(IF(OR($B121=0,$C121=0,$D121=0,$CK$2&gt;$ES$1),0,IF(OR(CK121=0,CM121=0,CN121=0),0,MIN((VLOOKUP($D121,$A$234:$C$241,3,0))*(IF($D121=6,CN121,CM121))*((MIN((VLOOKUP($D121,$A$234:$E$241,5,0)),(IF($D121=6,CM121,CN121))))),MIN((VLOOKUP($D121,$A$234:$C$241,3,0)),(CK121+CL121))*(IF($D121=6,CN121,((MIN((VLOOKUP($D121,$A$234:$E$241,5,0)),CN121)))))))))/IF(AND($D121=2,'ראשי-פרטים כלליים וריכוז הוצאות'!$D$66&lt;&gt;4),1.2,1)</f>
        <v>0</v>
      </c>
      <c r="CQ121" s="227"/>
      <c r="CR121" s="228"/>
      <c r="CS121" s="222"/>
      <c r="CT121" s="226"/>
      <c r="CU121" s="187">
        <f t="shared" si="57"/>
        <v>0</v>
      </c>
      <c r="CV121" s="15">
        <f>+(IF(OR($B121=0,$C121=0,$D121=0,$CQ$2&gt;$ES$1),0,IF(OR(CQ121=0,CS121=0,CT121=0),0,MIN((VLOOKUP($D121,$A$234:$C$241,3,0))*(IF($D121=6,CT121,CS121))*((MIN((VLOOKUP($D121,$A$234:$E$241,5,0)),(IF($D121=6,CS121,CT121))))),MIN((VLOOKUP($D121,$A$234:$C$241,3,0)),(CQ121+CR121))*(IF($D121=6,CT121,((MIN((VLOOKUP($D121,$A$234:$E$241,5,0)),CT121)))))))))/IF(AND($D121=2,'ראשי-פרטים כלליים וריכוז הוצאות'!$D$66&lt;&gt;4),1.2,1)</f>
        <v>0</v>
      </c>
      <c r="CW121" s="227"/>
      <c r="CX121" s="228"/>
      <c r="CY121" s="222"/>
      <c r="CZ121" s="226"/>
      <c r="DA121" s="187">
        <f t="shared" si="58"/>
        <v>0</v>
      </c>
      <c r="DB121" s="15">
        <f>+(IF(OR($B121=0,$C121=0,$D121=0,$CW$2&gt;$ES$1),0,IF(OR(CW121=0,CY121=0,CZ121=0),0,MIN((VLOOKUP($D121,$A$234:$C$241,3,0))*(IF($D121=6,CZ121,CY121))*((MIN((VLOOKUP($D121,$A$234:$E$241,5,0)),(IF($D121=6,CY121,CZ121))))),MIN((VLOOKUP($D121,$A$234:$C$241,3,0)),(CW121+CX121))*(IF($D121=6,CZ121,((MIN((VLOOKUP($D121,$A$234:$E$241,5,0)),CZ121)))))))))/IF(AND($D121=2,'ראשי-פרטים כלליים וריכוז הוצאות'!$D$66&lt;&gt;4),1.2,1)</f>
        <v>0</v>
      </c>
      <c r="DC121" s="227"/>
      <c r="DD121" s="228"/>
      <c r="DE121" s="222"/>
      <c r="DF121" s="226"/>
      <c r="DG121" s="187">
        <f t="shared" si="59"/>
        <v>0</v>
      </c>
      <c r="DH121" s="15">
        <f>+(IF(OR($B121=0,$C121=0,$D121=0,$DC$2&gt;$ES$1),0,IF(OR(DC121=0,DE121=0,DF121=0),0,MIN((VLOOKUP($D121,$A$234:$C$241,3,0))*(IF($D121=6,DF121,DE121))*((MIN((VLOOKUP($D121,$A$234:$E$241,5,0)),(IF($D121=6,DE121,DF121))))),MIN((VLOOKUP($D121,$A$234:$C$241,3,0)),(DC121+DD121))*(IF($D121=6,DF121,((MIN((VLOOKUP($D121,$A$234:$E$241,5,0)),DF121)))))))))/IF(AND($D121=2,'ראשי-פרטים כלליים וריכוז הוצאות'!$D$66&lt;&gt;4),1.2,1)</f>
        <v>0</v>
      </c>
      <c r="DI121" s="227"/>
      <c r="DJ121" s="228"/>
      <c r="DK121" s="222"/>
      <c r="DL121" s="226"/>
      <c r="DM121" s="187">
        <f t="shared" si="60"/>
        <v>0</v>
      </c>
      <c r="DN121" s="15">
        <f>+(IF(OR($B121=0,$C121=0,$D121=0,$DC$2&gt;$ES$1),0,IF(OR(DI121=0,DK121=0,DL121=0),0,MIN((VLOOKUP($D121,$A$234:$C$241,3,0))*(IF($D121=6,DL121,DK121))*((MIN((VLOOKUP($D121,$A$234:$E$241,5,0)),(IF($D121=6,DK121,DL121))))),MIN((VLOOKUP($D121,$A$234:$C$241,3,0)),(DI121+DJ121))*(IF($D121=6,DL121,((MIN((VLOOKUP($D121,$A$234:$E$241,5,0)),DL121)))))))))/IF(AND($D121=2,'ראשי-פרטים כלליים וריכוז הוצאות'!$D$66&lt;&gt;4),1.2,1)</f>
        <v>0</v>
      </c>
      <c r="DO121" s="227"/>
      <c r="DP121" s="228"/>
      <c r="DQ121" s="222"/>
      <c r="DR121" s="226"/>
      <c r="DS121" s="187">
        <f t="shared" si="61"/>
        <v>0</v>
      </c>
      <c r="DT121" s="15">
        <f>+(IF(OR($B121=0,$C121=0,$D121=0,$DC$2&gt;$ES$1),0,IF(OR(DO121=0,DQ121=0,DR121=0),0,MIN((VLOOKUP($D121,$A$234:$C$241,3,0))*(IF($D121=6,DR121,DQ121))*((MIN((VLOOKUP($D121,$A$234:$E$241,5,0)),(IF($D121=6,DQ121,DR121))))),MIN((VLOOKUP($D121,$A$234:$C$241,3,0)),(DO121+DP121))*(IF($D121=6,DR121,((MIN((VLOOKUP($D121,$A$234:$E$241,5,0)),DR121)))))))))/IF(AND($D121=2,'ראשי-פרטים כלליים וריכוז הוצאות'!$D$66&lt;&gt;4),1.2,1)</f>
        <v>0</v>
      </c>
      <c r="DU121" s="227"/>
      <c r="DV121" s="228"/>
      <c r="DW121" s="222"/>
      <c r="DX121" s="226"/>
      <c r="DY121" s="187">
        <f t="shared" si="62"/>
        <v>0</v>
      </c>
      <c r="DZ121" s="15">
        <f>+(IF(OR($B121=0,$C121=0,$D121=0,$DC$2&gt;$ES$1),0,IF(OR(DU121=0,DW121=0,DX121=0),0,MIN((VLOOKUP($D121,$A$234:$C$241,3,0))*(IF($D121=6,DX121,DW121))*((MIN((VLOOKUP($D121,$A$234:$E$241,5,0)),(IF($D121=6,DW121,DX121))))),MIN((VLOOKUP($D121,$A$234:$C$241,3,0)),(DU121+DV121))*(IF($D121=6,DX121,((MIN((VLOOKUP($D121,$A$234:$E$241,5,0)),DX121)))))))))/IF(AND($D121=2,'ראשי-פרטים כלליים וריכוז הוצאות'!$D$66&lt;&gt;4),1.2,1)</f>
        <v>0</v>
      </c>
      <c r="EA121" s="227"/>
      <c r="EB121" s="228"/>
      <c r="EC121" s="222"/>
      <c r="ED121" s="226"/>
      <c r="EE121" s="187">
        <f t="shared" si="63"/>
        <v>0</v>
      </c>
      <c r="EF121" s="15">
        <f>+(IF(OR($B121=0,$C121=0,$D121=0,$DC$2&gt;$ES$1),0,IF(OR(EA121=0,EC121=0,ED121=0),0,MIN((VLOOKUP($D121,$A$234:$C$241,3,0))*(IF($D121=6,ED121,EC121))*((MIN((VLOOKUP($D121,$A$234:$E$241,5,0)),(IF($D121=6,EC121,ED121))))),MIN((VLOOKUP($D121,$A$234:$C$241,3,0)),(EA121+EB121))*(IF($D121=6,ED121,((MIN((VLOOKUP($D121,$A$234:$E$241,5,0)),ED121)))))))))/IF(AND($D121=2,'ראשי-פרטים כלליים וריכוז הוצאות'!$D$66&lt;&gt;4),1.2,1)</f>
        <v>0</v>
      </c>
      <c r="EG121" s="227"/>
      <c r="EH121" s="228"/>
      <c r="EI121" s="222"/>
      <c r="EJ121" s="226"/>
      <c r="EK121" s="187">
        <f t="shared" si="64"/>
        <v>0</v>
      </c>
      <c r="EL121" s="15">
        <f>+(IF(OR($B121=0,$C121=0,$D121=0,$DC$2&gt;$ES$1),0,IF(OR(EG121=0,EI121=0,EJ121=0),0,MIN((VLOOKUP($D121,$A$234:$C$241,3,0))*(IF($D121=6,EJ121,EI121))*((MIN((VLOOKUP($D121,$A$234:$E$241,5,0)),(IF($D121=6,EI121,EJ121))))),MIN((VLOOKUP($D121,$A$234:$C$241,3,0)),(EG121+EH121))*(IF($D121=6,EJ121,((MIN((VLOOKUP($D121,$A$234:$E$241,5,0)),EJ121)))))))))/IF(AND($D121=2,'ראשי-פרטים כלליים וריכוז הוצאות'!$D$66&lt;&gt;4),1.2,1)</f>
        <v>0</v>
      </c>
      <c r="EM121" s="227"/>
      <c r="EN121" s="228"/>
      <c r="EO121" s="222"/>
      <c r="EP121" s="226"/>
      <c r="EQ121" s="187">
        <f t="shared" si="65"/>
        <v>0</v>
      </c>
      <c r="ER121" s="15">
        <f>+(IF(OR($B121=0,$C121=0,$D121=0,$DC$2&gt;$ES$1),0,IF(OR(EM121=0,EO121=0,EP121=0),0,MIN((VLOOKUP($D121,$A$234:$C$241,3,0))*(IF($D121=6,EP121,EO121))*((MIN((VLOOKUP($D121,$A$234:$E$241,5,0)),(IF($D121=6,EO121,EP121))))),MIN((VLOOKUP($D121,$A$234:$C$241,3,0)),(EM121+EN121))*(IF($D121=6,EP121,((MIN((VLOOKUP($D121,$A$234:$E$241,5,0)),EP121)))))))))/IF(AND($D121=2,'ראשי-פרטים כלליים וריכוז הוצאות'!$D$66&lt;&gt;4),1.2,1)</f>
        <v>0</v>
      </c>
      <c r="ES121" s="62">
        <f t="shared" si="66"/>
        <v>0</v>
      </c>
      <c r="ET121" s="183">
        <f t="shared" si="67"/>
        <v>9.9999999999999995E-7</v>
      </c>
      <c r="EU121" s="184">
        <f t="shared" si="68"/>
        <v>0</v>
      </c>
      <c r="EV121" s="62">
        <f t="shared" si="69"/>
        <v>0</v>
      </c>
      <c r="EW121" s="62">
        <v>0</v>
      </c>
      <c r="EX121" s="15">
        <f t="shared" si="70"/>
        <v>0</v>
      </c>
      <c r="EY121" s="219"/>
      <c r="EZ121" s="62">
        <f>MIN(EX121+EY121*ET121*ES121/$FA$1/IF(AND($D121=2,'ראשי-פרטים כלליים וריכוז הוצאות'!$D$66&lt;&gt;4),1.2,1),IF($D121&gt;0,VLOOKUP($D121,$A$234:$C$241,3,0)*12*EU121,0))</f>
        <v>0</v>
      </c>
      <c r="FA121" s="229"/>
      <c r="FB121" s="293">
        <f t="shared" si="71"/>
        <v>0</v>
      </c>
      <c r="FC121" s="298"/>
      <c r="FD121" s="133"/>
      <c r="FE121" s="133"/>
      <c r="FF121" s="299"/>
      <c r="FG121" s="299"/>
      <c r="FH121" s="133"/>
      <c r="FI121" s="274">
        <f t="shared" si="77"/>
        <v>0</v>
      </c>
      <c r="FJ121" s="274">
        <f t="shared" si="78"/>
        <v>0</v>
      </c>
      <c r="FK121" s="297" t="str">
        <f t="shared" si="74"/>
        <v/>
      </c>
    </row>
    <row r="122" spans="1:167" s="6" customFormat="1" ht="24" hidden="1" customHeight="1" x14ac:dyDescent="0.2">
      <c r="A122" s="112">
        <v>119</v>
      </c>
      <c r="B122" s="229"/>
      <c r="C122" s="229"/>
      <c r="D122" s="230"/>
      <c r="E122" s="220"/>
      <c r="F122" s="221"/>
      <c r="G122" s="222"/>
      <c r="H122" s="223"/>
      <c r="I122" s="187">
        <f t="shared" si="42"/>
        <v>0</v>
      </c>
      <c r="J122" s="15">
        <f>(IF(OR($B122=0,$C122=0,$D122=0,$E$2&gt;$ES$1),0,IF(OR($E122=0,$G122=0,$H122=0),0,MIN((VLOOKUP($D122,$A$234:$C$241,3,0))*(IF($D122=6,$H122,$G122))*((MIN((VLOOKUP($D122,$A$234:$E$241,5,0)),(IF($D122=6,$G122,$H122))))),MIN((VLOOKUP($D122,$A$234:$C$241,3,0)),($E122+$F122))*(IF($D122=6,$H122,((MIN((VLOOKUP($D122,$A$234:$E$241,5,0)),$H122)))))))))/IF(AND($D122=2,'ראשי-פרטים כלליים וריכוז הוצאות'!$D$66&lt;&gt;4),1.2,1)</f>
        <v>0</v>
      </c>
      <c r="K122" s="224"/>
      <c r="L122" s="225"/>
      <c r="M122" s="222"/>
      <c r="N122" s="226"/>
      <c r="O122" s="187">
        <f t="shared" si="43"/>
        <v>0</v>
      </c>
      <c r="P122" s="15">
        <f>+(IF(OR($B122=0,$C122=0,$D122=0,$K$2&gt;$ES$1),0,IF(OR($K122=0,$M122=0,$N122=0),0,MIN((VLOOKUP($D122,$A$234:$C$241,3,0))*(IF($D122=6,$N122,$M122))*((MIN((VLOOKUP($D122,$A$234:$E$241,5,0)),(IF($D122=6,$M122,$N122))))),MIN((VLOOKUP($D122,$A$234:$C$241,3,0)),($K122+$L122))*(IF($D122=6,$N122,((MIN((VLOOKUP($D122,$A$234:$E$241,5,0)),$N122)))))))))/IF(AND($D122=2,'ראשי-פרטים כלליים וריכוז הוצאות'!$D$66&lt;&gt;4),1.2,1)</f>
        <v>0</v>
      </c>
      <c r="Q122" s="227"/>
      <c r="R122" s="228"/>
      <c r="S122" s="222"/>
      <c r="T122" s="226"/>
      <c r="U122" s="187">
        <f t="shared" si="44"/>
        <v>0</v>
      </c>
      <c r="V122" s="15">
        <f>+(IF(OR($B122=0,$C122=0,$D122=0,$Q$2&gt;$ES$1),0,IF(OR(Q122=0,S122=0,T122=0),0,MIN((VLOOKUP($D122,$A$234:$C$241,3,0))*(IF($D122=6,T122,S122))*((MIN((VLOOKUP($D122,$A$234:$E$241,5,0)),(IF($D122=6,S122,T122))))),MIN((VLOOKUP($D122,$A$234:$C$241,3,0)),(Q122+R122))*(IF($D122=6,T122,((MIN((VLOOKUP($D122,$A$234:$E$241,5,0)),T122)))))))))/IF(AND($D122=2,'ראשי-פרטים כלליים וריכוז הוצאות'!$D$66&lt;&gt;4),1.2,1)</f>
        <v>0</v>
      </c>
      <c r="W122" s="220"/>
      <c r="X122" s="221"/>
      <c r="Y122" s="222"/>
      <c r="Z122" s="226"/>
      <c r="AA122" s="187">
        <f t="shared" si="45"/>
        <v>0</v>
      </c>
      <c r="AB122" s="15">
        <f>+(IF(OR($B122=0,$C122=0,$D122=0,$W$2&gt;$ES$1),0,IF(OR(W122=0,Y122=0,Z122=0),0,MIN((VLOOKUP($D122,$A$234:$C$241,3,0))*(IF($D122=6,Z122,Y122))*((MIN((VLOOKUP($D122,$A$234:$E$241,5,0)),(IF($D122=6,Y122,Z122))))),MIN((VLOOKUP($D122,$A$234:$C$241,3,0)),(W122+X122))*(IF($D122=6,Z122,((MIN((VLOOKUP($D122,$A$234:$E$241,5,0)),Z122)))))))))/IF(AND($D122=2,'ראשי-פרטים כלליים וריכוז הוצאות'!$D$66&lt;&gt;4),1.2,1)</f>
        <v>0</v>
      </c>
      <c r="AC122" s="224"/>
      <c r="AD122" s="225"/>
      <c r="AE122" s="222"/>
      <c r="AF122" s="226"/>
      <c r="AG122" s="187">
        <f t="shared" si="46"/>
        <v>0</v>
      </c>
      <c r="AH122" s="15">
        <f>+(IF(OR($B122=0,$C122=0,$D122=0,$AC$2&gt;$ES$1),0,IF(OR(AC122=0,AE122=0,AF122=0),0,MIN((VLOOKUP($D122,$A$234:$C$241,3,0))*(IF($D122=6,AF122,AE122))*((MIN((VLOOKUP($D122,$A$234:$E$241,5,0)),(IF($D122=6,AE122,AF122))))),MIN((VLOOKUP($D122,$A$234:$C$241,3,0)),(AC122+AD122))*(IF($D122=6,AF122,((MIN((VLOOKUP($D122,$A$234:$E$241,5,0)),AF122)))))))))/IF(AND($D122=2,'ראשי-פרטים כלליים וריכוז הוצאות'!$D$66&lt;&gt;4),1.2,1)</f>
        <v>0</v>
      </c>
      <c r="AI122" s="227"/>
      <c r="AJ122" s="228"/>
      <c r="AK122" s="222"/>
      <c r="AL122" s="226"/>
      <c r="AM122" s="187">
        <f t="shared" si="47"/>
        <v>0</v>
      </c>
      <c r="AN122" s="15">
        <f>+(IF(OR($B122=0,$C122=0,$D122=0,$AI$2&gt;$ES$1),0,IF(OR(AI122=0,AK122=0,AL122=0),0,MIN((VLOOKUP($D122,$A$234:$C$241,3,0))*(IF($D122=6,AL122,AK122))*((MIN((VLOOKUP($D122,$A$234:$E$241,5,0)),(IF($D122=6,AK122,AL122))))),MIN((VLOOKUP($D122,$A$234:$C$241,3,0)),(AI122+AJ122))*(IF($D122=6,AL122,((MIN((VLOOKUP($D122,$A$234:$E$241,5,0)),AL122)))))))))/IF(AND($D122=2,'ראשי-פרטים כלליים וריכוז הוצאות'!$D$66&lt;&gt;4),1.2,1)</f>
        <v>0</v>
      </c>
      <c r="AO122" s="220"/>
      <c r="AP122" s="221"/>
      <c r="AQ122" s="222"/>
      <c r="AR122" s="226"/>
      <c r="AS122" s="187">
        <f t="shared" si="48"/>
        <v>0</v>
      </c>
      <c r="AT122" s="15">
        <f>+(IF(OR($B122=0,$C122=0,$D122=0,$AO$2&gt;$ES$1),0,IF(OR(AO122=0,AQ122=0,AR122=0),0,MIN((VLOOKUP($D122,$A$234:$C$241,3,0))*(IF($D122=6,AR122,AQ122))*((MIN((VLOOKUP($D122,$A$234:$E$241,5,0)),(IF($D122=6,AQ122,AR122))))),MIN((VLOOKUP($D122,$A$234:$C$241,3,0)),(AO122+AP122))*(IF($D122=6,AR122,((MIN((VLOOKUP($D122,$A$234:$E$241,5,0)),AR122)))))))))/IF(AND($D122=2,'ראשי-פרטים כלליים וריכוז הוצאות'!$D$66&lt;&gt;4),1.2,1)</f>
        <v>0</v>
      </c>
      <c r="AU122" s="224"/>
      <c r="AV122" s="225"/>
      <c r="AW122" s="222"/>
      <c r="AX122" s="226"/>
      <c r="AY122" s="187">
        <f t="shared" si="49"/>
        <v>0</v>
      </c>
      <c r="AZ122" s="15">
        <f>+(IF(OR($B122=0,$C122=0,$D122=0,$AU$2&gt;$ES$1),0,IF(OR(AU122=0,AW122=0,AX122=0),0,MIN((VLOOKUP($D122,$A$234:$C$241,3,0))*(IF($D122=6,AX122,AW122))*((MIN((VLOOKUP($D122,$A$234:$E$241,5,0)),(IF($D122=6,AW122,AX122))))),MIN((VLOOKUP($D122,$A$234:$C$241,3,0)),(AU122+AV122))*(IF($D122=6,AX122,((MIN((VLOOKUP($D122,$A$234:$E$241,5,0)),AX122)))))))))/IF(AND($D122=2,'ראשי-פרטים כלליים וריכוז הוצאות'!$D$66&lt;&gt;4),1.2,1)</f>
        <v>0</v>
      </c>
      <c r="BA122" s="227"/>
      <c r="BB122" s="228"/>
      <c r="BC122" s="222"/>
      <c r="BD122" s="226"/>
      <c r="BE122" s="187">
        <f t="shared" si="50"/>
        <v>0</v>
      </c>
      <c r="BF122" s="15">
        <f>+(IF(OR($B122=0,$C122=0,$D122=0,$BA$2&gt;$ES$1),0,IF(OR(BA122=0,BC122=0,BD122=0),0,MIN((VLOOKUP($D122,$A$234:$C$241,3,0))*(IF($D122=6,BD122,BC122))*((MIN((VLOOKUP($D122,$A$234:$E$241,5,0)),(IF($D122=6,BC122,BD122))))),MIN((VLOOKUP($D122,$A$234:$C$241,3,0)),(BA122+BB122))*(IF($D122=6,BD122,((MIN((VLOOKUP($D122,$A$234:$E$241,5,0)),BD122)))))))))/IF(AND($D122=2,'ראשי-פרטים כלליים וריכוז הוצאות'!$D$66&lt;&gt;4),1.2,1)</f>
        <v>0</v>
      </c>
      <c r="BG122" s="227"/>
      <c r="BH122" s="228"/>
      <c r="BI122" s="222"/>
      <c r="BJ122" s="226"/>
      <c r="BK122" s="187">
        <f t="shared" si="51"/>
        <v>0</v>
      </c>
      <c r="BL122" s="15">
        <f>+(IF(OR($B122=0,$C122=0,$D122=0,$BG$2&gt;$ES$1),0,IF(OR(BG122=0,BI122=0,BJ122=0),0,MIN((VLOOKUP($D122,$A$234:$C$241,3,0))*(IF($D122=6,BJ122,BI122))*((MIN((VLOOKUP($D122,$A$234:$E$241,5,0)),(IF($D122=6,BI122,BJ122))))),MIN((VLOOKUP($D122,$A$234:$C$241,3,0)),(BG122+BH122))*(IF($D122=6,BJ122,((MIN((VLOOKUP($D122,$A$234:$E$241,5,0)),BJ122)))))))))/IF(AND($D122=2,'ראשי-פרטים כלליים וריכוז הוצאות'!$D$66&lt;&gt;4),1.2,1)</f>
        <v>0</v>
      </c>
      <c r="BM122" s="227"/>
      <c r="BN122" s="228"/>
      <c r="BO122" s="222"/>
      <c r="BP122" s="226"/>
      <c r="BQ122" s="187">
        <f t="shared" si="52"/>
        <v>0</v>
      </c>
      <c r="BR122" s="15">
        <f>+(IF(OR($B122=0,$C122=0,$D122=0,$BM$2&gt;$ES$1),0,IF(OR(BM122=0,BO122=0,BP122=0),0,MIN((VLOOKUP($D122,$A$234:$C$241,3,0))*(IF($D122=6,BP122,BO122))*((MIN((VLOOKUP($D122,$A$234:$E$241,5,0)),(IF($D122=6,BO122,BP122))))),MIN((VLOOKUP($D122,$A$234:$C$241,3,0)),(BM122+BN122))*(IF($D122=6,BP122,((MIN((VLOOKUP($D122,$A$234:$E$241,5,0)),BP122)))))))))/IF(AND($D122=2,'ראשי-פרטים כלליים וריכוז הוצאות'!$D$66&lt;&gt;4),1.2,1)</f>
        <v>0</v>
      </c>
      <c r="BS122" s="227"/>
      <c r="BT122" s="228"/>
      <c r="BU122" s="222"/>
      <c r="BV122" s="226"/>
      <c r="BW122" s="187">
        <f t="shared" si="53"/>
        <v>0</v>
      </c>
      <c r="BX122" s="15">
        <f>+(IF(OR($B122=0,$C122=0,$D122=0,$BS$2&gt;$ES$1),0,IF(OR(BS122=0,BU122=0,BV122=0),0,MIN((VLOOKUP($D122,$A$234:$C$241,3,0))*(IF($D122=6,BV122,BU122))*((MIN((VLOOKUP($D122,$A$234:$E$241,5,0)),(IF($D122=6,BU122,BV122))))),MIN((VLOOKUP($D122,$A$234:$C$241,3,0)),(BS122+BT122))*(IF($D122=6,BV122,((MIN((VLOOKUP($D122,$A$234:$E$241,5,0)),BV122)))))))))/IF(AND($D122=2,'ראשי-פרטים כלליים וריכוז הוצאות'!$D$66&lt;&gt;4),1.2,1)</f>
        <v>0</v>
      </c>
      <c r="BY122" s="227"/>
      <c r="BZ122" s="228"/>
      <c r="CA122" s="222"/>
      <c r="CB122" s="226"/>
      <c r="CC122" s="187">
        <f t="shared" si="54"/>
        <v>0</v>
      </c>
      <c r="CD122" s="15">
        <f>+(IF(OR($B122=0,$C122=0,$D122=0,$BY$2&gt;$ES$1),0,IF(OR(BY122=0,CA122=0,CB122=0),0,MIN((VLOOKUP($D122,$A$234:$C$241,3,0))*(IF($D122=6,CB122,CA122))*((MIN((VLOOKUP($D122,$A$234:$E$241,5,0)),(IF($D122=6,CA122,CB122))))),MIN((VLOOKUP($D122,$A$234:$C$241,3,0)),(BY122+BZ122))*(IF($D122=6,CB122,((MIN((VLOOKUP($D122,$A$234:$E$241,5,0)),CB122)))))))))/IF(AND($D122=2,'ראשי-פרטים כלליים וריכוז הוצאות'!$D$66&lt;&gt;4),1.2,1)</f>
        <v>0</v>
      </c>
      <c r="CE122" s="227"/>
      <c r="CF122" s="228"/>
      <c r="CG122" s="222"/>
      <c r="CH122" s="226"/>
      <c r="CI122" s="187">
        <f t="shared" si="55"/>
        <v>0</v>
      </c>
      <c r="CJ122" s="15">
        <f>+(IF(OR($B122=0,$C122=0,$D122=0,$CE$2&gt;$ES$1),0,IF(OR(CE122=0,CG122=0,CH122=0),0,MIN((VLOOKUP($D122,$A$234:$C$241,3,0))*(IF($D122=6,CH122,CG122))*((MIN((VLOOKUP($D122,$A$234:$E$241,5,0)),(IF($D122=6,CG122,CH122))))),MIN((VLOOKUP($D122,$A$234:$C$241,3,0)),(CE122+CF122))*(IF($D122=6,CH122,((MIN((VLOOKUP($D122,$A$234:$E$241,5,0)),CH122)))))))))/IF(AND($D122=2,'ראשי-פרטים כלליים וריכוז הוצאות'!$D$66&lt;&gt;4),1.2,1)</f>
        <v>0</v>
      </c>
      <c r="CK122" s="227"/>
      <c r="CL122" s="228"/>
      <c r="CM122" s="222"/>
      <c r="CN122" s="226"/>
      <c r="CO122" s="187">
        <f t="shared" si="56"/>
        <v>0</v>
      </c>
      <c r="CP122" s="15">
        <f>+(IF(OR($B122=0,$C122=0,$D122=0,$CK$2&gt;$ES$1),0,IF(OR(CK122=0,CM122=0,CN122=0),0,MIN((VLOOKUP($D122,$A$234:$C$241,3,0))*(IF($D122=6,CN122,CM122))*((MIN((VLOOKUP($D122,$A$234:$E$241,5,0)),(IF($D122=6,CM122,CN122))))),MIN((VLOOKUP($D122,$A$234:$C$241,3,0)),(CK122+CL122))*(IF($D122=6,CN122,((MIN((VLOOKUP($D122,$A$234:$E$241,5,0)),CN122)))))))))/IF(AND($D122=2,'ראשי-פרטים כלליים וריכוז הוצאות'!$D$66&lt;&gt;4),1.2,1)</f>
        <v>0</v>
      </c>
      <c r="CQ122" s="227"/>
      <c r="CR122" s="228"/>
      <c r="CS122" s="222"/>
      <c r="CT122" s="226"/>
      <c r="CU122" s="187">
        <f t="shared" si="57"/>
        <v>0</v>
      </c>
      <c r="CV122" s="15">
        <f>+(IF(OR($B122=0,$C122=0,$D122=0,$CQ$2&gt;$ES$1),0,IF(OR(CQ122=0,CS122=0,CT122=0),0,MIN((VLOOKUP($D122,$A$234:$C$241,3,0))*(IF($D122=6,CT122,CS122))*((MIN((VLOOKUP($D122,$A$234:$E$241,5,0)),(IF($D122=6,CS122,CT122))))),MIN((VLOOKUP($D122,$A$234:$C$241,3,0)),(CQ122+CR122))*(IF($D122=6,CT122,((MIN((VLOOKUP($D122,$A$234:$E$241,5,0)),CT122)))))))))/IF(AND($D122=2,'ראשי-פרטים כלליים וריכוז הוצאות'!$D$66&lt;&gt;4),1.2,1)</f>
        <v>0</v>
      </c>
      <c r="CW122" s="227"/>
      <c r="CX122" s="228"/>
      <c r="CY122" s="222"/>
      <c r="CZ122" s="226"/>
      <c r="DA122" s="187">
        <f t="shared" si="58"/>
        <v>0</v>
      </c>
      <c r="DB122" s="15">
        <f>+(IF(OR($B122=0,$C122=0,$D122=0,$CW$2&gt;$ES$1),0,IF(OR(CW122=0,CY122=0,CZ122=0),0,MIN((VLOOKUP($D122,$A$234:$C$241,3,0))*(IF($D122=6,CZ122,CY122))*((MIN((VLOOKUP($D122,$A$234:$E$241,5,0)),(IF($D122=6,CY122,CZ122))))),MIN((VLOOKUP($D122,$A$234:$C$241,3,0)),(CW122+CX122))*(IF($D122=6,CZ122,((MIN((VLOOKUP($D122,$A$234:$E$241,5,0)),CZ122)))))))))/IF(AND($D122=2,'ראשי-פרטים כלליים וריכוז הוצאות'!$D$66&lt;&gt;4),1.2,1)</f>
        <v>0</v>
      </c>
      <c r="DC122" s="227"/>
      <c r="DD122" s="228"/>
      <c r="DE122" s="222"/>
      <c r="DF122" s="226"/>
      <c r="DG122" s="187">
        <f t="shared" si="59"/>
        <v>0</v>
      </c>
      <c r="DH122" s="15">
        <f>+(IF(OR($B122=0,$C122=0,$D122=0,$DC$2&gt;$ES$1),0,IF(OR(DC122=0,DE122=0,DF122=0),0,MIN((VLOOKUP($D122,$A$234:$C$241,3,0))*(IF($D122=6,DF122,DE122))*((MIN((VLOOKUP($D122,$A$234:$E$241,5,0)),(IF($D122=6,DE122,DF122))))),MIN((VLOOKUP($D122,$A$234:$C$241,3,0)),(DC122+DD122))*(IF($D122=6,DF122,((MIN((VLOOKUP($D122,$A$234:$E$241,5,0)),DF122)))))))))/IF(AND($D122=2,'ראשי-פרטים כלליים וריכוז הוצאות'!$D$66&lt;&gt;4),1.2,1)</f>
        <v>0</v>
      </c>
      <c r="DI122" s="227"/>
      <c r="DJ122" s="228"/>
      <c r="DK122" s="222"/>
      <c r="DL122" s="226"/>
      <c r="DM122" s="187">
        <f t="shared" si="60"/>
        <v>0</v>
      </c>
      <c r="DN122" s="15">
        <f>+(IF(OR($B122=0,$C122=0,$D122=0,$DC$2&gt;$ES$1),0,IF(OR(DI122=0,DK122=0,DL122=0),0,MIN((VLOOKUP($D122,$A$234:$C$241,3,0))*(IF($D122=6,DL122,DK122))*((MIN((VLOOKUP($D122,$A$234:$E$241,5,0)),(IF($D122=6,DK122,DL122))))),MIN((VLOOKUP($D122,$A$234:$C$241,3,0)),(DI122+DJ122))*(IF($D122=6,DL122,((MIN((VLOOKUP($D122,$A$234:$E$241,5,0)),DL122)))))))))/IF(AND($D122=2,'ראשי-פרטים כלליים וריכוז הוצאות'!$D$66&lt;&gt;4),1.2,1)</f>
        <v>0</v>
      </c>
      <c r="DO122" s="227"/>
      <c r="DP122" s="228"/>
      <c r="DQ122" s="222"/>
      <c r="DR122" s="226"/>
      <c r="DS122" s="187">
        <f t="shared" si="61"/>
        <v>0</v>
      </c>
      <c r="DT122" s="15">
        <f>+(IF(OR($B122=0,$C122=0,$D122=0,$DC$2&gt;$ES$1),0,IF(OR(DO122=0,DQ122=0,DR122=0),0,MIN((VLOOKUP($D122,$A$234:$C$241,3,0))*(IF($D122=6,DR122,DQ122))*((MIN((VLOOKUP($D122,$A$234:$E$241,5,0)),(IF($D122=6,DQ122,DR122))))),MIN((VLOOKUP($D122,$A$234:$C$241,3,0)),(DO122+DP122))*(IF($D122=6,DR122,((MIN((VLOOKUP($D122,$A$234:$E$241,5,0)),DR122)))))))))/IF(AND($D122=2,'ראשי-פרטים כלליים וריכוז הוצאות'!$D$66&lt;&gt;4),1.2,1)</f>
        <v>0</v>
      </c>
      <c r="DU122" s="227"/>
      <c r="DV122" s="228"/>
      <c r="DW122" s="222"/>
      <c r="DX122" s="226"/>
      <c r="DY122" s="187">
        <f t="shared" si="62"/>
        <v>0</v>
      </c>
      <c r="DZ122" s="15">
        <f>+(IF(OR($B122=0,$C122=0,$D122=0,$DC$2&gt;$ES$1),0,IF(OR(DU122=0,DW122=0,DX122=0),0,MIN((VLOOKUP($D122,$A$234:$C$241,3,0))*(IF($D122=6,DX122,DW122))*((MIN((VLOOKUP($D122,$A$234:$E$241,5,0)),(IF($D122=6,DW122,DX122))))),MIN((VLOOKUP($D122,$A$234:$C$241,3,0)),(DU122+DV122))*(IF($D122=6,DX122,((MIN((VLOOKUP($D122,$A$234:$E$241,5,0)),DX122)))))))))/IF(AND($D122=2,'ראשי-פרטים כלליים וריכוז הוצאות'!$D$66&lt;&gt;4),1.2,1)</f>
        <v>0</v>
      </c>
      <c r="EA122" s="227"/>
      <c r="EB122" s="228"/>
      <c r="EC122" s="222"/>
      <c r="ED122" s="226"/>
      <c r="EE122" s="187">
        <f t="shared" si="63"/>
        <v>0</v>
      </c>
      <c r="EF122" s="15">
        <f>+(IF(OR($B122=0,$C122=0,$D122=0,$DC$2&gt;$ES$1),0,IF(OR(EA122=0,EC122=0,ED122=0),0,MIN((VLOOKUP($D122,$A$234:$C$241,3,0))*(IF($D122=6,ED122,EC122))*((MIN((VLOOKUP($D122,$A$234:$E$241,5,0)),(IF($D122=6,EC122,ED122))))),MIN((VLOOKUP($D122,$A$234:$C$241,3,0)),(EA122+EB122))*(IF($D122=6,ED122,((MIN((VLOOKUP($D122,$A$234:$E$241,5,0)),ED122)))))))))/IF(AND($D122=2,'ראשי-פרטים כלליים וריכוז הוצאות'!$D$66&lt;&gt;4),1.2,1)</f>
        <v>0</v>
      </c>
      <c r="EG122" s="227"/>
      <c r="EH122" s="228"/>
      <c r="EI122" s="222"/>
      <c r="EJ122" s="226"/>
      <c r="EK122" s="187">
        <f t="shared" si="64"/>
        <v>0</v>
      </c>
      <c r="EL122" s="15">
        <f>+(IF(OR($B122=0,$C122=0,$D122=0,$DC$2&gt;$ES$1),0,IF(OR(EG122=0,EI122=0,EJ122=0),0,MIN((VLOOKUP($D122,$A$234:$C$241,3,0))*(IF($D122=6,EJ122,EI122))*((MIN((VLOOKUP($D122,$A$234:$E$241,5,0)),(IF($D122=6,EI122,EJ122))))),MIN((VLOOKUP($D122,$A$234:$C$241,3,0)),(EG122+EH122))*(IF($D122=6,EJ122,((MIN((VLOOKUP($D122,$A$234:$E$241,5,0)),EJ122)))))))))/IF(AND($D122=2,'ראשי-פרטים כלליים וריכוז הוצאות'!$D$66&lt;&gt;4),1.2,1)</f>
        <v>0</v>
      </c>
      <c r="EM122" s="227"/>
      <c r="EN122" s="228"/>
      <c r="EO122" s="222"/>
      <c r="EP122" s="226"/>
      <c r="EQ122" s="187">
        <f t="shared" si="65"/>
        <v>0</v>
      </c>
      <c r="ER122" s="15">
        <f>+(IF(OR($B122=0,$C122=0,$D122=0,$DC$2&gt;$ES$1),0,IF(OR(EM122=0,EO122=0,EP122=0),0,MIN((VLOOKUP($D122,$A$234:$C$241,3,0))*(IF($D122=6,EP122,EO122))*((MIN((VLOOKUP($D122,$A$234:$E$241,5,0)),(IF($D122=6,EO122,EP122))))),MIN((VLOOKUP($D122,$A$234:$C$241,3,0)),(EM122+EN122))*(IF($D122=6,EP122,((MIN((VLOOKUP($D122,$A$234:$E$241,5,0)),EP122)))))))))/IF(AND($D122=2,'ראשי-פרטים כלליים וריכוז הוצאות'!$D$66&lt;&gt;4),1.2,1)</f>
        <v>0</v>
      </c>
      <c r="ES122" s="62">
        <f t="shared" si="66"/>
        <v>0</v>
      </c>
      <c r="ET122" s="183">
        <f t="shared" si="67"/>
        <v>9.9999999999999995E-7</v>
      </c>
      <c r="EU122" s="184">
        <f t="shared" si="68"/>
        <v>0</v>
      </c>
      <c r="EV122" s="62">
        <f t="shared" si="69"/>
        <v>0</v>
      </c>
      <c r="EW122" s="62">
        <v>0</v>
      </c>
      <c r="EX122" s="15">
        <f t="shared" si="70"/>
        <v>0</v>
      </c>
      <c r="EY122" s="219"/>
      <c r="EZ122" s="62">
        <f>MIN(EX122+EY122*ET122*ES122/$FA$1/IF(AND($D122=2,'ראשי-פרטים כלליים וריכוז הוצאות'!$D$66&lt;&gt;4),1.2,1),IF($D122&gt;0,VLOOKUP($D122,$A$234:$C$241,3,0)*12*EU122,0))</f>
        <v>0</v>
      </c>
      <c r="FA122" s="229"/>
      <c r="FB122" s="293">
        <f t="shared" si="71"/>
        <v>0</v>
      </c>
      <c r="FC122" s="298"/>
      <c r="FD122" s="133"/>
      <c r="FE122" s="133"/>
      <c r="FF122" s="299"/>
      <c r="FG122" s="299"/>
      <c r="FH122" s="133"/>
      <c r="FI122" s="274">
        <f t="shared" si="77"/>
        <v>0</v>
      </c>
      <c r="FJ122" s="274">
        <f t="shared" si="78"/>
        <v>0</v>
      </c>
      <c r="FK122" s="297" t="str">
        <f t="shared" si="74"/>
        <v/>
      </c>
    </row>
    <row r="123" spans="1:167" s="6" customFormat="1" ht="24" hidden="1" customHeight="1" x14ac:dyDescent="0.2">
      <c r="A123" s="112">
        <v>120</v>
      </c>
      <c r="B123" s="229"/>
      <c r="C123" s="229"/>
      <c r="D123" s="230"/>
      <c r="E123" s="220"/>
      <c r="F123" s="221"/>
      <c r="G123" s="222"/>
      <c r="H123" s="223"/>
      <c r="I123" s="187">
        <f t="shared" si="42"/>
        <v>0</v>
      </c>
      <c r="J123" s="15">
        <f>(IF(OR($B123=0,$C123=0,$D123=0,$E$2&gt;$ES$1),0,IF(OR($E123=0,$G123=0,$H123=0),0,MIN((VLOOKUP($D123,$A$234:$C$241,3,0))*(IF($D123=6,$H123,$G123))*((MIN((VLOOKUP($D123,$A$234:$E$241,5,0)),(IF($D123=6,$G123,$H123))))),MIN((VLOOKUP($D123,$A$234:$C$241,3,0)),($E123+$F123))*(IF($D123=6,$H123,((MIN((VLOOKUP($D123,$A$234:$E$241,5,0)),$H123)))))))))/IF(AND($D123=2,'ראשי-פרטים כלליים וריכוז הוצאות'!$D$66&lt;&gt;4),1.2,1)</f>
        <v>0</v>
      </c>
      <c r="K123" s="224"/>
      <c r="L123" s="225"/>
      <c r="M123" s="222"/>
      <c r="N123" s="226"/>
      <c r="O123" s="187">
        <f t="shared" si="43"/>
        <v>0</v>
      </c>
      <c r="P123" s="15">
        <f>+(IF(OR($B123=0,$C123=0,$D123=0,$K$2&gt;$ES$1),0,IF(OR($K123=0,$M123=0,$N123=0),0,MIN((VLOOKUP($D123,$A$234:$C$241,3,0))*(IF($D123=6,$N123,$M123))*((MIN((VLOOKUP($D123,$A$234:$E$241,5,0)),(IF($D123=6,$M123,$N123))))),MIN((VLOOKUP($D123,$A$234:$C$241,3,0)),($K123+$L123))*(IF($D123=6,$N123,((MIN((VLOOKUP($D123,$A$234:$E$241,5,0)),$N123)))))))))/IF(AND($D123=2,'ראשי-פרטים כלליים וריכוז הוצאות'!$D$66&lt;&gt;4),1.2,1)</f>
        <v>0</v>
      </c>
      <c r="Q123" s="227"/>
      <c r="R123" s="228"/>
      <c r="S123" s="222"/>
      <c r="T123" s="226"/>
      <c r="U123" s="187">
        <f t="shared" si="44"/>
        <v>0</v>
      </c>
      <c r="V123" s="15">
        <f>+(IF(OR($B123=0,$C123=0,$D123=0,$Q$2&gt;$ES$1),0,IF(OR(Q123=0,S123=0,T123=0),0,MIN((VLOOKUP($D123,$A$234:$C$241,3,0))*(IF($D123=6,T123,S123))*((MIN((VLOOKUP($D123,$A$234:$E$241,5,0)),(IF($D123=6,S123,T123))))),MIN((VLOOKUP($D123,$A$234:$C$241,3,0)),(Q123+R123))*(IF($D123=6,T123,((MIN((VLOOKUP($D123,$A$234:$E$241,5,0)),T123)))))))))/IF(AND($D123=2,'ראשי-פרטים כלליים וריכוז הוצאות'!$D$66&lt;&gt;4),1.2,1)</f>
        <v>0</v>
      </c>
      <c r="W123" s="220"/>
      <c r="X123" s="221"/>
      <c r="Y123" s="222"/>
      <c r="Z123" s="226"/>
      <c r="AA123" s="187">
        <f t="shared" si="45"/>
        <v>0</v>
      </c>
      <c r="AB123" s="15">
        <f>+(IF(OR($B123=0,$C123=0,$D123=0,$W$2&gt;$ES$1),0,IF(OR(W123=0,Y123=0,Z123=0),0,MIN((VLOOKUP($D123,$A$234:$C$241,3,0))*(IF($D123=6,Z123,Y123))*((MIN((VLOOKUP($D123,$A$234:$E$241,5,0)),(IF($D123=6,Y123,Z123))))),MIN((VLOOKUP($D123,$A$234:$C$241,3,0)),(W123+X123))*(IF($D123=6,Z123,((MIN((VLOOKUP($D123,$A$234:$E$241,5,0)),Z123)))))))))/IF(AND($D123=2,'ראשי-פרטים כלליים וריכוז הוצאות'!$D$66&lt;&gt;4),1.2,1)</f>
        <v>0</v>
      </c>
      <c r="AC123" s="224"/>
      <c r="AD123" s="225"/>
      <c r="AE123" s="222"/>
      <c r="AF123" s="226"/>
      <c r="AG123" s="187">
        <f t="shared" si="46"/>
        <v>0</v>
      </c>
      <c r="AH123" s="15">
        <f>+(IF(OR($B123=0,$C123=0,$D123=0,$AC$2&gt;$ES$1),0,IF(OR(AC123=0,AE123=0,AF123=0),0,MIN((VLOOKUP($D123,$A$234:$C$241,3,0))*(IF($D123=6,AF123,AE123))*((MIN((VLOOKUP($D123,$A$234:$E$241,5,0)),(IF($D123=6,AE123,AF123))))),MIN((VLOOKUP($D123,$A$234:$C$241,3,0)),(AC123+AD123))*(IF($D123=6,AF123,((MIN((VLOOKUP($D123,$A$234:$E$241,5,0)),AF123)))))))))/IF(AND($D123=2,'ראשי-פרטים כלליים וריכוז הוצאות'!$D$66&lt;&gt;4),1.2,1)</f>
        <v>0</v>
      </c>
      <c r="AI123" s="227"/>
      <c r="AJ123" s="228"/>
      <c r="AK123" s="222"/>
      <c r="AL123" s="226"/>
      <c r="AM123" s="187">
        <f t="shared" si="47"/>
        <v>0</v>
      </c>
      <c r="AN123" s="15">
        <f>+(IF(OR($B123=0,$C123=0,$D123=0,$AI$2&gt;$ES$1),0,IF(OR(AI123=0,AK123=0,AL123=0),0,MIN((VLOOKUP($D123,$A$234:$C$241,3,0))*(IF($D123=6,AL123,AK123))*((MIN((VLOOKUP($D123,$A$234:$E$241,5,0)),(IF($D123=6,AK123,AL123))))),MIN((VLOOKUP($D123,$A$234:$C$241,3,0)),(AI123+AJ123))*(IF($D123=6,AL123,((MIN((VLOOKUP($D123,$A$234:$E$241,5,0)),AL123)))))))))/IF(AND($D123=2,'ראשי-פרטים כלליים וריכוז הוצאות'!$D$66&lt;&gt;4),1.2,1)</f>
        <v>0</v>
      </c>
      <c r="AO123" s="220"/>
      <c r="AP123" s="221"/>
      <c r="AQ123" s="222"/>
      <c r="AR123" s="226"/>
      <c r="AS123" s="187">
        <f t="shared" si="48"/>
        <v>0</v>
      </c>
      <c r="AT123" s="15">
        <f>+(IF(OR($B123=0,$C123=0,$D123=0,$AO$2&gt;$ES$1),0,IF(OR(AO123=0,AQ123=0,AR123=0),0,MIN((VLOOKUP($D123,$A$234:$C$241,3,0))*(IF($D123=6,AR123,AQ123))*((MIN((VLOOKUP($D123,$A$234:$E$241,5,0)),(IF($D123=6,AQ123,AR123))))),MIN((VLOOKUP($D123,$A$234:$C$241,3,0)),(AO123+AP123))*(IF($D123=6,AR123,((MIN((VLOOKUP($D123,$A$234:$E$241,5,0)),AR123)))))))))/IF(AND($D123=2,'ראשי-פרטים כלליים וריכוז הוצאות'!$D$66&lt;&gt;4),1.2,1)</f>
        <v>0</v>
      </c>
      <c r="AU123" s="224"/>
      <c r="AV123" s="225"/>
      <c r="AW123" s="222"/>
      <c r="AX123" s="226"/>
      <c r="AY123" s="187">
        <f t="shared" si="49"/>
        <v>0</v>
      </c>
      <c r="AZ123" s="15">
        <f>+(IF(OR($B123=0,$C123=0,$D123=0,$AU$2&gt;$ES$1),0,IF(OR(AU123=0,AW123=0,AX123=0),0,MIN((VLOOKUP($D123,$A$234:$C$241,3,0))*(IF($D123=6,AX123,AW123))*((MIN((VLOOKUP($D123,$A$234:$E$241,5,0)),(IF($D123=6,AW123,AX123))))),MIN((VLOOKUP($D123,$A$234:$C$241,3,0)),(AU123+AV123))*(IF($D123=6,AX123,((MIN((VLOOKUP($D123,$A$234:$E$241,5,0)),AX123)))))))))/IF(AND($D123=2,'ראשי-פרטים כלליים וריכוז הוצאות'!$D$66&lt;&gt;4),1.2,1)</f>
        <v>0</v>
      </c>
      <c r="BA123" s="227"/>
      <c r="BB123" s="228"/>
      <c r="BC123" s="222"/>
      <c r="BD123" s="226"/>
      <c r="BE123" s="187">
        <f t="shared" si="50"/>
        <v>0</v>
      </c>
      <c r="BF123" s="15">
        <f>+(IF(OR($B123=0,$C123=0,$D123=0,$BA$2&gt;$ES$1),0,IF(OR(BA123=0,BC123=0,BD123=0),0,MIN((VLOOKUP($D123,$A$234:$C$241,3,0))*(IF($D123=6,BD123,BC123))*((MIN((VLOOKUP($D123,$A$234:$E$241,5,0)),(IF($D123=6,BC123,BD123))))),MIN((VLOOKUP($D123,$A$234:$C$241,3,0)),(BA123+BB123))*(IF($D123=6,BD123,((MIN((VLOOKUP($D123,$A$234:$E$241,5,0)),BD123)))))))))/IF(AND($D123=2,'ראשי-פרטים כלליים וריכוז הוצאות'!$D$66&lt;&gt;4),1.2,1)</f>
        <v>0</v>
      </c>
      <c r="BG123" s="227"/>
      <c r="BH123" s="228"/>
      <c r="BI123" s="222"/>
      <c r="BJ123" s="226"/>
      <c r="BK123" s="187">
        <f t="shared" si="51"/>
        <v>0</v>
      </c>
      <c r="BL123" s="15">
        <f>+(IF(OR($B123=0,$C123=0,$D123=0,$BG$2&gt;$ES$1),0,IF(OR(BG123=0,BI123=0,BJ123=0),0,MIN((VLOOKUP($D123,$A$234:$C$241,3,0))*(IF($D123=6,BJ123,BI123))*((MIN((VLOOKUP($D123,$A$234:$E$241,5,0)),(IF($D123=6,BI123,BJ123))))),MIN((VLOOKUP($D123,$A$234:$C$241,3,0)),(BG123+BH123))*(IF($D123=6,BJ123,((MIN((VLOOKUP($D123,$A$234:$E$241,5,0)),BJ123)))))))))/IF(AND($D123=2,'ראשי-פרטים כלליים וריכוז הוצאות'!$D$66&lt;&gt;4),1.2,1)</f>
        <v>0</v>
      </c>
      <c r="BM123" s="227"/>
      <c r="BN123" s="228"/>
      <c r="BO123" s="222"/>
      <c r="BP123" s="226"/>
      <c r="BQ123" s="187">
        <f t="shared" si="52"/>
        <v>0</v>
      </c>
      <c r="BR123" s="15">
        <f>+(IF(OR($B123=0,$C123=0,$D123=0,$BM$2&gt;$ES$1),0,IF(OR(BM123=0,BO123=0,BP123=0),0,MIN((VLOOKUP($D123,$A$234:$C$241,3,0))*(IF($D123=6,BP123,BO123))*((MIN((VLOOKUP($D123,$A$234:$E$241,5,0)),(IF($D123=6,BO123,BP123))))),MIN((VLOOKUP($D123,$A$234:$C$241,3,0)),(BM123+BN123))*(IF($D123=6,BP123,((MIN((VLOOKUP($D123,$A$234:$E$241,5,0)),BP123)))))))))/IF(AND($D123=2,'ראשי-פרטים כלליים וריכוז הוצאות'!$D$66&lt;&gt;4),1.2,1)</f>
        <v>0</v>
      </c>
      <c r="BS123" s="227"/>
      <c r="BT123" s="228"/>
      <c r="BU123" s="222"/>
      <c r="BV123" s="226"/>
      <c r="BW123" s="187">
        <f t="shared" si="53"/>
        <v>0</v>
      </c>
      <c r="BX123" s="15">
        <f>+(IF(OR($B123=0,$C123=0,$D123=0,$BS$2&gt;$ES$1),0,IF(OR(BS123=0,BU123=0,BV123=0),0,MIN((VLOOKUP($D123,$A$234:$C$241,3,0))*(IF($D123=6,BV123,BU123))*((MIN((VLOOKUP($D123,$A$234:$E$241,5,0)),(IF($D123=6,BU123,BV123))))),MIN((VLOOKUP($D123,$A$234:$C$241,3,0)),(BS123+BT123))*(IF($D123=6,BV123,((MIN((VLOOKUP($D123,$A$234:$E$241,5,0)),BV123)))))))))/IF(AND($D123=2,'ראשי-פרטים כלליים וריכוז הוצאות'!$D$66&lt;&gt;4),1.2,1)</f>
        <v>0</v>
      </c>
      <c r="BY123" s="227"/>
      <c r="BZ123" s="228"/>
      <c r="CA123" s="222"/>
      <c r="CB123" s="226"/>
      <c r="CC123" s="187">
        <f t="shared" si="54"/>
        <v>0</v>
      </c>
      <c r="CD123" s="15">
        <f>+(IF(OR($B123=0,$C123=0,$D123=0,$BY$2&gt;$ES$1),0,IF(OR(BY123=0,CA123=0,CB123=0),0,MIN((VLOOKUP($D123,$A$234:$C$241,3,0))*(IF($D123=6,CB123,CA123))*((MIN((VLOOKUP($D123,$A$234:$E$241,5,0)),(IF($D123=6,CA123,CB123))))),MIN((VLOOKUP($D123,$A$234:$C$241,3,0)),(BY123+BZ123))*(IF($D123=6,CB123,((MIN((VLOOKUP($D123,$A$234:$E$241,5,0)),CB123)))))))))/IF(AND($D123=2,'ראשי-פרטים כלליים וריכוז הוצאות'!$D$66&lt;&gt;4),1.2,1)</f>
        <v>0</v>
      </c>
      <c r="CE123" s="227"/>
      <c r="CF123" s="228"/>
      <c r="CG123" s="222"/>
      <c r="CH123" s="226"/>
      <c r="CI123" s="187">
        <f t="shared" si="55"/>
        <v>0</v>
      </c>
      <c r="CJ123" s="15">
        <f>+(IF(OR($B123=0,$C123=0,$D123=0,$CE$2&gt;$ES$1),0,IF(OR(CE123=0,CG123=0,CH123=0),0,MIN((VLOOKUP($D123,$A$234:$C$241,3,0))*(IF($D123=6,CH123,CG123))*((MIN((VLOOKUP($D123,$A$234:$E$241,5,0)),(IF($D123=6,CG123,CH123))))),MIN((VLOOKUP($D123,$A$234:$C$241,3,0)),(CE123+CF123))*(IF($D123=6,CH123,((MIN((VLOOKUP($D123,$A$234:$E$241,5,0)),CH123)))))))))/IF(AND($D123=2,'ראשי-פרטים כלליים וריכוז הוצאות'!$D$66&lt;&gt;4),1.2,1)</f>
        <v>0</v>
      </c>
      <c r="CK123" s="227"/>
      <c r="CL123" s="228"/>
      <c r="CM123" s="222"/>
      <c r="CN123" s="226"/>
      <c r="CO123" s="187">
        <f t="shared" si="56"/>
        <v>0</v>
      </c>
      <c r="CP123" s="15">
        <f>+(IF(OR($B123=0,$C123=0,$D123=0,$CK$2&gt;$ES$1),0,IF(OR(CK123=0,CM123=0,CN123=0),0,MIN((VLOOKUP($D123,$A$234:$C$241,3,0))*(IF($D123=6,CN123,CM123))*((MIN((VLOOKUP($D123,$A$234:$E$241,5,0)),(IF($D123=6,CM123,CN123))))),MIN((VLOOKUP($D123,$A$234:$C$241,3,0)),(CK123+CL123))*(IF($D123=6,CN123,((MIN((VLOOKUP($D123,$A$234:$E$241,5,0)),CN123)))))))))/IF(AND($D123=2,'ראשי-פרטים כלליים וריכוז הוצאות'!$D$66&lt;&gt;4),1.2,1)</f>
        <v>0</v>
      </c>
      <c r="CQ123" s="227"/>
      <c r="CR123" s="228"/>
      <c r="CS123" s="222"/>
      <c r="CT123" s="226"/>
      <c r="CU123" s="187">
        <f t="shared" si="57"/>
        <v>0</v>
      </c>
      <c r="CV123" s="15">
        <f>+(IF(OR($B123=0,$C123=0,$D123=0,$CQ$2&gt;$ES$1),0,IF(OR(CQ123=0,CS123=0,CT123=0),0,MIN((VLOOKUP($D123,$A$234:$C$241,3,0))*(IF($D123=6,CT123,CS123))*((MIN((VLOOKUP($D123,$A$234:$E$241,5,0)),(IF($D123=6,CS123,CT123))))),MIN((VLOOKUP($D123,$A$234:$C$241,3,0)),(CQ123+CR123))*(IF($D123=6,CT123,((MIN((VLOOKUP($D123,$A$234:$E$241,5,0)),CT123)))))))))/IF(AND($D123=2,'ראשי-פרטים כלליים וריכוז הוצאות'!$D$66&lt;&gt;4),1.2,1)</f>
        <v>0</v>
      </c>
      <c r="CW123" s="227"/>
      <c r="CX123" s="228"/>
      <c r="CY123" s="222"/>
      <c r="CZ123" s="226"/>
      <c r="DA123" s="187">
        <f t="shared" si="58"/>
        <v>0</v>
      </c>
      <c r="DB123" s="15">
        <f>+(IF(OR($B123=0,$C123=0,$D123=0,$CW$2&gt;$ES$1),0,IF(OR(CW123=0,CY123=0,CZ123=0),0,MIN((VLOOKUP($D123,$A$234:$C$241,3,0))*(IF($D123=6,CZ123,CY123))*((MIN((VLOOKUP($D123,$A$234:$E$241,5,0)),(IF($D123=6,CY123,CZ123))))),MIN((VLOOKUP($D123,$A$234:$C$241,3,0)),(CW123+CX123))*(IF($D123=6,CZ123,((MIN((VLOOKUP($D123,$A$234:$E$241,5,0)),CZ123)))))))))/IF(AND($D123=2,'ראשי-פרטים כלליים וריכוז הוצאות'!$D$66&lt;&gt;4),1.2,1)</f>
        <v>0</v>
      </c>
      <c r="DC123" s="227"/>
      <c r="DD123" s="228"/>
      <c r="DE123" s="222"/>
      <c r="DF123" s="226"/>
      <c r="DG123" s="187">
        <f t="shared" si="59"/>
        <v>0</v>
      </c>
      <c r="DH123" s="15">
        <f>+(IF(OR($B123=0,$C123=0,$D123=0,$DC$2&gt;$ES$1),0,IF(OR(DC123=0,DE123=0,DF123=0),0,MIN((VLOOKUP($D123,$A$234:$C$241,3,0))*(IF($D123=6,DF123,DE123))*((MIN((VLOOKUP($D123,$A$234:$E$241,5,0)),(IF($D123=6,DE123,DF123))))),MIN((VLOOKUP($D123,$A$234:$C$241,3,0)),(DC123+DD123))*(IF($D123=6,DF123,((MIN((VLOOKUP($D123,$A$234:$E$241,5,0)),DF123)))))))))/IF(AND($D123=2,'ראשי-פרטים כלליים וריכוז הוצאות'!$D$66&lt;&gt;4),1.2,1)</f>
        <v>0</v>
      </c>
      <c r="DI123" s="227"/>
      <c r="DJ123" s="228"/>
      <c r="DK123" s="222"/>
      <c r="DL123" s="226"/>
      <c r="DM123" s="187">
        <f t="shared" si="60"/>
        <v>0</v>
      </c>
      <c r="DN123" s="15">
        <f>+(IF(OR($B123=0,$C123=0,$D123=0,$DC$2&gt;$ES$1),0,IF(OR(DI123=0,DK123=0,DL123=0),0,MIN((VLOOKUP($D123,$A$234:$C$241,3,0))*(IF($D123=6,DL123,DK123))*((MIN((VLOOKUP($D123,$A$234:$E$241,5,0)),(IF($D123=6,DK123,DL123))))),MIN((VLOOKUP($D123,$A$234:$C$241,3,0)),(DI123+DJ123))*(IF($D123=6,DL123,((MIN((VLOOKUP($D123,$A$234:$E$241,5,0)),DL123)))))))))/IF(AND($D123=2,'ראשי-פרטים כלליים וריכוז הוצאות'!$D$66&lt;&gt;4),1.2,1)</f>
        <v>0</v>
      </c>
      <c r="DO123" s="227"/>
      <c r="DP123" s="228"/>
      <c r="DQ123" s="222"/>
      <c r="DR123" s="226"/>
      <c r="DS123" s="187">
        <f t="shared" si="61"/>
        <v>0</v>
      </c>
      <c r="DT123" s="15">
        <f>+(IF(OR($B123=0,$C123=0,$D123=0,$DC$2&gt;$ES$1),0,IF(OR(DO123=0,DQ123=0,DR123=0),0,MIN((VLOOKUP($D123,$A$234:$C$241,3,0))*(IF($D123=6,DR123,DQ123))*((MIN((VLOOKUP($D123,$A$234:$E$241,5,0)),(IF($D123=6,DQ123,DR123))))),MIN((VLOOKUP($D123,$A$234:$C$241,3,0)),(DO123+DP123))*(IF($D123=6,DR123,((MIN((VLOOKUP($D123,$A$234:$E$241,5,0)),DR123)))))))))/IF(AND($D123=2,'ראשי-פרטים כלליים וריכוז הוצאות'!$D$66&lt;&gt;4),1.2,1)</f>
        <v>0</v>
      </c>
      <c r="DU123" s="227"/>
      <c r="DV123" s="228"/>
      <c r="DW123" s="222"/>
      <c r="DX123" s="226"/>
      <c r="DY123" s="187">
        <f t="shared" si="62"/>
        <v>0</v>
      </c>
      <c r="DZ123" s="15">
        <f>+(IF(OR($B123=0,$C123=0,$D123=0,$DC$2&gt;$ES$1),0,IF(OR(DU123=0,DW123=0,DX123=0),0,MIN((VLOOKUP($D123,$A$234:$C$241,3,0))*(IF($D123=6,DX123,DW123))*((MIN((VLOOKUP($D123,$A$234:$E$241,5,0)),(IF($D123=6,DW123,DX123))))),MIN((VLOOKUP($D123,$A$234:$C$241,3,0)),(DU123+DV123))*(IF($D123=6,DX123,((MIN((VLOOKUP($D123,$A$234:$E$241,5,0)),DX123)))))))))/IF(AND($D123=2,'ראשי-פרטים כלליים וריכוז הוצאות'!$D$66&lt;&gt;4),1.2,1)</f>
        <v>0</v>
      </c>
      <c r="EA123" s="227"/>
      <c r="EB123" s="228"/>
      <c r="EC123" s="222"/>
      <c r="ED123" s="226"/>
      <c r="EE123" s="187">
        <f t="shared" si="63"/>
        <v>0</v>
      </c>
      <c r="EF123" s="15">
        <f>+(IF(OR($B123=0,$C123=0,$D123=0,$DC$2&gt;$ES$1),0,IF(OR(EA123=0,EC123=0,ED123=0),0,MIN((VLOOKUP($D123,$A$234:$C$241,3,0))*(IF($D123=6,ED123,EC123))*((MIN((VLOOKUP($D123,$A$234:$E$241,5,0)),(IF($D123=6,EC123,ED123))))),MIN((VLOOKUP($D123,$A$234:$C$241,3,0)),(EA123+EB123))*(IF($D123=6,ED123,((MIN((VLOOKUP($D123,$A$234:$E$241,5,0)),ED123)))))))))/IF(AND($D123=2,'ראשי-פרטים כלליים וריכוז הוצאות'!$D$66&lt;&gt;4),1.2,1)</f>
        <v>0</v>
      </c>
      <c r="EG123" s="227"/>
      <c r="EH123" s="228"/>
      <c r="EI123" s="222"/>
      <c r="EJ123" s="226"/>
      <c r="EK123" s="187">
        <f t="shared" si="64"/>
        <v>0</v>
      </c>
      <c r="EL123" s="15">
        <f>+(IF(OR($B123=0,$C123=0,$D123=0,$DC$2&gt;$ES$1),0,IF(OR(EG123=0,EI123=0,EJ123=0),0,MIN((VLOOKUP($D123,$A$234:$C$241,3,0))*(IF($D123=6,EJ123,EI123))*((MIN((VLOOKUP($D123,$A$234:$E$241,5,0)),(IF($D123=6,EI123,EJ123))))),MIN((VLOOKUP($D123,$A$234:$C$241,3,0)),(EG123+EH123))*(IF($D123=6,EJ123,((MIN((VLOOKUP($D123,$A$234:$E$241,5,0)),EJ123)))))))))/IF(AND($D123=2,'ראשי-פרטים כלליים וריכוז הוצאות'!$D$66&lt;&gt;4),1.2,1)</f>
        <v>0</v>
      </c>
      <c r="EM123" s="227"/>
      <c r="EN123" s="228"/>
      <c r="EO123" s="222"/>
      <c r="EP123" s="226"/>
      <c r="EQ123" s="187">
        <f t="shared" si="65"/>
        <v>0</v>
      </c>
      <c r="ER123" s="15">
        <f>+(IF(OR($B123=0,$C123=0,$D123=0,$DC$2&gt;$ES$1),0,IF(OR(EM123=0,EO123=0,EP123=0),0,MIN((VLOOKUP($D123,$A$234:$C$241,3,0))*(IF($D123=6,EP123,EO123))*((MIN((VLOOKUP($D123,$A$234:$E$241,5,0)),(IF($D123=6,EO123,EP123))))),MIN((VLOOKUP($D123,$A$234:$C$241,3,0)),(EM123+EN123))*(IF($D123=6,EP123,((MIN((VLOOKUP($D123,$A$234:$E$241,5,0)),EP123)))))))))/IF(AND($D123=2,'ראשי-פרטים כלליים וריכוז הוצאות'!$D$66&lt;&gt;4),1.2,1)</f>
        <v>0</v>
      </c>
      <c r="ES123" s="62">
        <f t="shared" si="66"/>
        <v>0</v>
      </c>
      <c r="ET123" s="183">
        <f t="shared" si="67"/>
        <v>9.9999999999999995E-7</v>
      </c>
      <c r="EU123" s="184">
        <f t="shared" si="68"/>
        <v>0</v>
      </c>
      <c r="EV123" s="62">
        <f t="shared" si="69"/>
        <v>0</v>
      </c>
      <c r="EW123" s="62">
        <v>0</v>
      </c>
      <c r="EX123" s="15">
        <f t="shared" si="70"/>
        <v>0</v>
      </c>
      <c r="EY123" s="219"/>
      <c r="EZ123" s="62">
        <f>MIN(EX123+EY123*ET123*ES123/$FA$1/IF(AND($D123=2,'ראשי-פרטים כלליים וריכוז הוצאות'!$D$66&lt;&gt;4),1.2,1),IF($D123&gt;0,VLOOKUP($D123,$A$234:$C$241,3,0)*12*EU123,0))</f>
        <v>0</v>
      </c>
      <c r="FA123" s="229"/>
      <c r="FB123" s="293">
        <f t="shared" si="71"/>
        <v>0</v>
      </c>
      <c r="FC123" s="298"/>
      <c r="FD123" s="133"/>
      <c r="FE123" s="133"/>
      <c r="FF123" s="299"/>
      <c r="FG123" s="299"/>
      <c r="FH123" s="133"/>
      <c r="FI123" s="274">
        <f t="shared" si="77"/>
        <v>0</v>
      </c>
      <c r="FJ123" s="274">
        <f t="shared" si="78"/>
        <v>0</v>
      </c>
      <c r="FK123" s="297" t="str">
        <f t="shared" si="74"/>
        <v/>
      </c>
    </row>
    <row r="124" spans="1:167" s="6" customFormat="1" ht="24" hidden="1" customHeight="1" x14ac:dyDescent="0.2">
      <c r="A124" s="112">
        <v>121</v>
      </c>
      <c r="B124" s="229"/>
      <c r="C124" s="229"/>
      <c r="D124" s="230"/>
      <c r="E124" s="220"/>
      <c r="F124" s="221"/>
      <c r="G124" s="222"/>
      <c r="H124" s="223"/>
      <c r="I124" s="187">
        <f t="shared" si="42"/>
        <v>0</v>
      </c>
      <c r="J124" s="15">
        <f>(IF(OR($B124=0,$C124=0,$D124=0,$E$2&gt;$ES$1),0,IF(OR($E124=0,$G124=0,$H124=0),0,MIN((VLOOKUP($D124,$A$234:$C$241,3,0))*(IF($D124=6,$H124,$G124))*((MIN((VLOOKUP($D124,$A$234:$E$241,5,0)),(IF($D124=6,$G124,$H124))))),MIN((VLOOKUP($D124,$A$234:$C$241,3,0)),($E124+$F124))*(IF($D124=6,$H124,((MIN((VLOOKUP($D124,$A$234:$E$241,5,0)),$H124)))))))))/IF(AND($D124=2,'ראשי-פרטים כלליים וריכוז הוצאות'!$D$66&lt;&gt;4),1.2,1)</f>
        <v>0</v>
      </c>
      <c r="K124" s="224"/>
      <c r="L124" s="225"/>
      <c r="M124" s="222"/>
      <c r="N124" s="226"/>
      <c r="O124" s="187">
        <f t="shared" si="43"/>
        <v>0</v>
      </c>
      <c r="P124" s="15">
        <f>+(IF(OR($B124=0,$C124=0,$D124=0,$K$2&gt;$ES$1),0,IF(OR($K124=0,$M124=0,$N124=0),0,MIN((VLOOKUP($D124,$A$234:$C$241,3,0))*(IF($D124=6,$N124,$M124))*((MIN((VLOOKUP($D124,$A$234:$E$241,5,0)),(IF($D124=6,$M124,$N124))))),MIN((VLOOKUP($D124,$A$234:$C$241,3,0)),($K124+$L124))*(IF($D124=6,$N124,((MIN((VLOOKUP($D124,$A$234:$E$241,5,0)),$N124)))))))))/IF(AND($D124=2,'ראשי-פרטים כלליים וריכוז הוצאות'!$D$66&lt;&gt;4),1.2,1)</f>
        <v>0</v>
      </c>
      <c r="Q124" s="227"/>
      <c r="R124" s="228"/>
      <c r="S124" s="222"/>
      <c r="T124" s="226"/>
      <c r="U124" s="187">
        <f t="shared" si="44"/>
        <v>0</v>
      </c>
      <c r="V124" s="15">
        <f>+(IF(OR($B124=0,$C124=0,$D124=0,$Q$2&gt;$ES$1),0,IF(OR(Q124=0,S124=0,T124=0),0,MIN((VLOOKUP($D124,$A$234:$C$241,3,0))*(IF($D124=6,T124,S124))*((MIN((VLOOKUP($D124,$A$234:$E$241,5,0)),(IF($D124=6,S124,T124))))),MIN((VLOOKUP($D124,$A$234:$C$241,3,0)),(Q124+R124))*(IF($D124=6,T124,((MIN((VLOOKUP($D124,$A$234:$E$241,5,0)),T124)))))))))/IF(AND($D124=2,'ראשי-פרטים כלליים וריכוז הוצאות'!$D$66&lt;&gt;4),1.2,1)</f>
        <v>0</v>
      </c>
      <c r="W124" s="220"/>
      <c r="X124" s="221"/>
      <c r="Y124" s="222"/>
      <c r="Z124" s="226"/>
      <c r="AA124" s="187">
        <f t="shared" si="45"/>
        <v>0</v>
      </c>
      <c r="AB124" s="15">
        <f>+(IF(OR($B124=0,$C124=0,$D124=0,$W$2&gt;$ES$1),0,IF(OR(W124=0,Y124=0,Z124=0),0,MIN((VLOOKUP($D124,$A$234:$C$241,3,0))*(IF($D124=6,Z124,Y124))*((MIN((VLOOKUP($D124,$A$234:$E$241,5,0)),(IF($D124=6,Y124,Z124))))),MIN((VLOOKUP($D124,$A$234:$C$241,3,0)),(W124+X124))*(IF($D124=6,Z124,((MIN((VLOOKUP($D124,$A$234:$E$241,5,0)),Z124)))))))))/IF(AND($D124=2,'ראשי-פרטים כלליים וריכוז הוצאות'!$D$66&lt;&gt;4),1.2,1)</f>
        <v>0</v>
      </c>
      <c r="AC124" s="224"/>
      <c r="AD124" s="225"/>
      <c r="AE124" s="222"/>
      <c r="AF124" s="226"/>
      <c r="AG124" s="187">
        <f t="shared" si="46"/>
        <v>0</v>
      </c>
      <c r="AH124" s="15">
        <f>+(IF(OR($B124=0,$C124=0,$D124=0,$AC$2&gt;$ES$1),0,IF(OR(AC124=0,AE124=0,AF124=0),0,MIN((VLOOKUP($D124,$A$234:$C$241,3,0))*(IF($D124=6,AF124,AE124))*((MIN((VLOOKUP($D124,$A$234:$E$241,5,0)),(IF($D124=6,AE124,AF124))))),MIN((VLOOKUP($D124,$A$234:$C$241,3,0)),(AC124+AD124))*(IF($D124=6,AF124,((MIN((VLOOKUP($D124,$A$234:$E$241,5,0)),AF124)))))))))/IF(AND($D124=2,'ראשי-פרטים כלליים וריכוז הוצאות'!$D$66&lt;&gt;4),1.2,1)</f>
        <v>0</v>
      </c>
      <c r="AI124" s="227"/>
      <c r="AJ124" s="228"/>
      <c r="AK124" s="222"/>
      <c r="AL124" s="226"/>
      <c r="AM124" s="187">
        <f t="shared" si="47"/>
        <v>0</v>
      </c>
      <c r="AN124" s="15">
        <f>+(IF(OR($B124=0,$C124=0,$D124=0,$AI$2&gt;$ES$1),0,IF(OR(AI124=0,AK124=0,AL124=0),0,MIN((VLOOKUP($D124,$A$234:$C$241,3,0))*(IF($D124=6,AL124,AK124))*((MIN((VLOOKUP($D124,$A$234:$E$241,5,0)),(IF($D124=6,AK124,AL124))))),MIN((VLOOKUP($D124,$A$234:$C$241,3,0)),(AI124+AJ124))*(IF($D124=6,AL124,((MIN((VLOOKUP($D124,$A$234:$E$241,5,0)),AL124)))))))))/IF(AND($D124=2,'ראשי-פרטים כלליים וריכוז הוצאות'!$D$66&lt;&gt;4),1.2,1)</f>
        <v>0</v>
      </c>
      <c r="AO124" s="220"/>
      <c r="AP124" s="221"/>
      <c r="AQ124" s="222"/>
      <c r="AR124" s="226"/>
      <c r="AS124" s="187">
        <f t="shared" si="48"/>
        <v>0</v>
      </c>
      <c r="AT124" s="15">
        <f>+(IF(OR($B124=0,$C124=0,$D124=0,$AO$2&gt;$ES$1),0,IF(OR(AO124=0,AQ124=0,AR124=0),0,MIN((VLOOKUP($D124,$A$234:$C$241,3,0))*(IF($D124=6,AR124,AQ124))*((MIN((VLOOKUP($D124,$A$234:$E$241,5,0)),(IF($D124=6,AQ124,AR124))))),MIN((VLOOKUP($D124,$A$234:$C$241,3,0)),(AO124+AP124))*(IF($D124=6,AR124,((MIN((VLOOKUP($D124,$A$234:$E$241,5,0)),AR124)))))))))/IF(AND($D124=2,'ראשי-פרטים כלליים וריכוז הוצאות'!$D$66&lt;&gt;4),1.2,1)</f>
        <v>0</v>
      </c>
      <c r="AU124" s="224"/>
      <c r="AV124" s="225"/>
      <c r="AW124" s="222"/>
      <c r="AX124" s="226"/>
      <c r="AY124" s="187">
        <f t="shared" si="49"/>
        <v>0</v>
      </c>
      <c r="AZ124" s="15">
        <f>+(IF(OR($B124=0,$C124=0,$D124=0,$AU$2&gt;$ES$1),0,IF(OR(AU124=0,AW124=0,AX124=0),0,MIN((VLOOKUP($D124,$A$234:$C$241,3,0))*(IF($D124=6,AX124,AW124))*((MIN((VLOOKUP($D124,$A$234:$E$241,5,0)),(IF($D124=6,AW124,AX124))))),MIN((VLOOKUP($D124,$A$234:$C$241,3,0)),(AU124+AV124))*(IF($D124=6,AX124,((MIN((VLOOKUP($D124,$A$234:$E$241,5,0)),AX124)))))))))/IF(AND($D124=2,'ראשי-פרטים כלליים וריכוז הוצאות'!$D$66&lt;&gt;4),1.2,1)</f>
        <v>0</v>
      </c>
      <c r="BA124" s="227"/>
      <c r="BB124" s="228"/>
      <c r="BC124" s="222"/>
      <c r="BD124" s="226"/>
      <c r="BE124" s="187">
        <f t="shared" si="50"/>
        <v>0</v>
      </c>
      <c r="BF124" s="15">
        <f>+(IF(OR($B124=0,$C124=0,$D124=0,$BA$2&gt;$ES$1),0,IF(OR(BA124=0,BC124=0,BD124=0),0,MIN((VLOOKUP($D124,$A$234:$C$241,3,0))*(IF($D124=6,BD124,BC124))*((MIN((VLOOKUP($D124,$A$234:$E$241,5,0)),(IF($D124=6,BC124,BD124))))),MIN((VLOOKUP($D124,$A$234:$C$241,3,0)),(BA124+BB124))*(IF($D124=6,BD124,((MIN((VLOOKUP($D124,$A$234:$E$241,5,0)),BD124)))))))))/IF(AND($D124=2,'ראשי-פרטים כלליים וריכוז הוצאות'!$D$66&lt;&gt;4),1.2,1)</f>
        <v>0</v>
      </c>
      <c r="BG124" s="227"/>
      <c r="BH124" s="228"/>
      <c r="BI124" s="222"/>
      <c r="BJ124" s="226"/>
      <c r="BK124" s="187">
        <f t="shared" si="51"/>
        <v>0</v>
      </c>
      <c r="BL124" s="15">
        <f>+(IF(OR($B124=0,$C124=0,$D124=0,$BG$2&gt;$ES$1),0,IF(OR(BG124=0,BI124=0,BJ124=0),0,MIN((VLOOKUP($D124,$A$234:$C$241,3,0))*(IF($D124=6,BJ124,BI124))*((MIN((VLOOKUP($D124,$A$234:$E$241,5,0)),(IF($D124=6,BI124,BJ124))))),MIN((VLOOKUP($D124,$A$234:$C$241,3,0)),(BG124+BH124))*(IF($D124=6,BJ124,((MIN((VLOOKUP($D124,$A$234:$E$241,5,0)),BJ124)))))))))/IF(AND($D124=2,'ראשי-פרטים כלליים וריכוז הוצאות'!$D$66&lt;&gt;4),1.2,1)</f>
        <v>0</v>
      </c>
      <c r="BM124" s="227"/>
      <c r="BN124" s="228"/>
      <c r="BO124" s="222"/>
      <c r="BP124" s="226"/>
      <c r="BQ124" s="187">
        <f t="shared" si="52"/>
        <v>0</v>
      </c>
      <c r="BR124" s="15">
        <f>+(IF(OR($B124=0,$C124=0,$D124=0,$BM$2&gt;$ES$1),0,IF(OR(BM124=0,BO124=0,BP124=0),0,MIN((VLOOKUP($D124,$A$234:$C$241,3,0))*(IF($D124=6,BP124,BO124))*((MIN((VLOOKUP($D124,$A$234:$E$241,5,0)),(IF($D124=6,BO124,BP124))))),MIN((VLOOKUP($D124,$A$234:$C$241,3,0)),(BM124+BN124))*(IF($D124=6,BP124,((MIN((VLOOKUP($D124,$A$234:$E$241,5,0)),BP124)))))))))/IF(AND($D124=2,'ראשי-פרטים כלליים וריכוז הוצאות'!$D$66&lt;&gt;4),1.2,1)</f>
        <v>0</v>
      </c>
      <c r="BS124" s="227"/>
      <c r="BT124" s="228"/>
      <c r="BU124" s="222"/>
      <c r="BV124" s="226"/>
      <c r="BW124" s="187">
        <f t="shared" si="53"/>
        <v>0</v>
      </c>
      <c r="BX124" s="15">
        <f>+(IF(OR($B124=0,$C124=0,$D124=0,$BS$2&gt;$ES$1),0,IF(OR(BS124=0,BU124=0,BV124=0),0,MIN((VLOOKUP($D124,$A$234:$C$241,3,0))*(IF($D124=6,BV124,BU124))*((MIN((VLOOKUP($D124,$A$234:$E$241,5,0)),(IF($D124=6,BU124,BV124))))),MIN((VLOOKUP($D124,$A$234:$C$241,3,0)),(BS124+BT124))*(IF($D124=6,BV124,((MIN((VLOOKUP($D124,$A$234:$E$241,5,0)),BV124)))))))))/IF(AND($D124=2,'ראשי-פרטים כלליים וריכוז הוצאות'!$D$66&lt;&gt;4),1.2,1)</f>
        <v>0</v>
      </c>
      <c r="BY124" s="227"/>
      <c r="BZ124" s="228"/>
      <c r="CA124" s="222"/>
      <c r="CB124" s="226"/>
      <c r="CC124" s="187">
        <f t="shared" si="54"/>
        <v>0</v>
      </c>
      <c r="CD124" s="15">
        <f>+(IF(OR($B124=0,$C124=0,$D124=0,$BY$2&gt;$ES$1),0,IF(OR(BY124=0,CA124=0,CB124=0),0,MIN((VLOOKUP($D124,$A$234:$C$241,3,0))*(IF($D124=6,CB124,CA124))*((MIN((VLOOKUP($D124,$A$234:$E$241,5,0)),(IF($D124=6,CA124,CB124))))),MIN((VLOOKUP($D124,$A$234:$C$241,3,0)),(BY124+BZ124))*(IF($D124=6,CB124,((MIN((VLOOKUP($D124,$A$234:$E$241,5,0)),CB124)))))))))/IF(AND($D124=2,'ראשי-פרטים כלליים וריכוז הוצאות'!$D$66&lt;&gt;4),1.2,1)</f>
        <v>0</v>
      </c>
      <c r="CE124" s="227"/>
      <c r="CF124" s="228"/>
      <c r="CG124" s="222"/>
      <c r="CH124" s="226"/>
      <c r="CI124" s="187">
        <f t="shared" si="55"/>
        <v>0</v>
      </c>
      <c r="CJ124" s="15">
        <f>+(IF(OR($B124=0,$C124=0,$D124=0,$CE$2&gt;$ES$1),0,IF(OR(CE124=0,CG124=0,CH124=0),0,MIN((VLOOKUP($D124,$A$234:$C$241,3,0))*(IF($D124=6,CH124,CG124))*((MIN((VLOOKUP($D124,$A$234:$E$241,5,0)),(IF($D124=6,CG124,CH124))))),MIN((VLOOKUP($D124,$A$234:$C$241,3,0)),(CE124+CF124))*(IF($D124=6,CH124,((MIN((VLOOKUP($D124,$A$234:$E$241,5,0)),CH124)))))))))/IF(AND($D124=2,'ראשי-פרטים כלליים וריכוז הוצאות'!$D$66&lt;&gt;4),1.2,1)</f>
        <v>0</v>
      </c>
      <c r="CK124" s="227"/>
      <c r="CL124" s="228"/>
      <c r="CM124" s="222"/>
      <c r="CN124" s="226"/>
      <c r="CO124" s="187">
        <f t="shared" si="56"/>
        <v>0</v>
      </c>
      <c r="CP124" s="15">
        <f>+(IF(OR($B124=0,$C124=0,$D124=0,$CK$2&gt;$ES$1),0,IF(OR(CK124=0,CM124=0,CN124=0),0,MIN((VLOOKUP($D124,$A$234:$C$241,3,0))*(IF($D124=6,CN124,CM124))*((MIN((VLOOKUP($D124,$A$234:$E$241,5,0)),(IF($D124=6,CM124,CN124))))),MIN((VLOOKUP($D124,$A$234:$C$241,3,0)),(CK124+CL124))*(IF($D124=6,CN124,((MIN((VLOOKUP($D124,$A$234:$E$241,5,0)),CN124)))))))))/IF(AND($D124=2,'ראשי-פרטים כלליים וריכוז הוצאות'!$D$66&lt;&gt;4),1.2,1)</f>
        <v>0</v>
      </c>
      <c r="CQ124" s="227"/>
      <c r="CR124" s="228"/>
      <c r="CS124" s="222"/>
      <c r="CT124" s="226"/>
      <c r="CU124" s="187">
        <f t="shared" si="57"/>
        <v>0</v>
      </c>
      <c r="CV124" s="15">
        <f>+(IF(OR($B124=0,$C124=0,$D124=0,$CQ$2&gt;$ES$1),0,IF(OR(CQ124=0,CS124=0,CT124=0),0,MIN((VLOOKUP($D124,$A$234:$C$241,3,0))*(IF($D124=6,CT124,CS124))*((MIN((VLOOKUP($D124,$A$234:$E$241,5,0)),(IF($D124=6,CS124,CT124))))),MIN((VLOOKUP($D124,$A$234:$C$241,3,0)),(CQ124+CR124))*(IF($D124=6,CT124,((MIN((VLOOKUP($D124,$A$234:$E$241,5,0)),CT124)))))))))/IF(AND($D124=2,'ראשי-פרטים כלליים וריכוז הוצאות'!$D$66&lt;&gt;4),1.2,1)</f>
        <v>0</v>
      </c>
      <c r="CW124" s="227"/>
      <c r="CX124" s="228"/>
      <c r="CY124" s="222"/>
      <c r="CZ124" s="226"/>
      <c r="DA124" s="187">
        <f t="shared" si="58"/>
        <v>0</v>
      </c>
      <c r="DB124" s="15">
        <f>+(IF(OR($B124=0,$C124=0,$D124=0,$CW$2&gt;$ES$1),0,IF(OR(CW124=0,CY124=0,CZ124=0),0,MIN((VLOOKUP($D124,$A$234:$C$241,3,0))*(IF($D124=6,CZ124,CY124))*((MIN((VLOOKUP($D124,$A$234:$E$241,5,0)),(IF($D124=6,CY124,CZ124))))),MIN((VLOOKUP($D124,$A$234:$C$241,3,0)),(CW124+CX124))*(IF($D124=6,CZ124,((MIN((VLOOKUP($D124,$A$234:$E$241,5,0)),CZ124)))))))))/IF(AND($D124=2,'ראשי-פרטים כלליים וריכוז הוצאות'!$D$66&lt;&gt;4),1.2,1)</f>
        <v>0</v>
      </c>
      <c r="DC124" s="227"/>
      <c r="DD124" s="228"/>
      <c r="DE124" s="222"/>
      <c r="DF124" s="226"/>
      <c r="DG124" s="187">
        <f t="shared" si="59"/>
        <v>0</v>
      </c>
      <c r="DH124" s="15">
        <f>+(IF(OR($B124=0,$C124=0,$D124=0,$DC$2&gt;$ES$1),0,IF(OR(DC124=0,DE124=0,DF124=0),0,MIN((VLOOKUP($D124,$A$234:$C$241,3,0))*(IF($D124=6,DF124,DE124))*((MIN((VLOOKUP($D124,$A$234:$E$241,5,0)),(IF($D124=6,DE124,DF124))))),MIN((VLOOKUP($D124,$A$234:$C$241,3,0)),(DC124+DD124))*(IF($D124=6,DF124,((MIN((VLOOKUP($D124,$A$234:$E$241,5,0)),DF124)))))))))/IF(AND($D124=2,'ראשי-פרטים כלליים וריכוז הוצאות'!$D$66&lt;&gt;4),1.2,1)</f>
        <v>0</v>
      </c>
      <c r="DI124" s="227"/>
      <c r="DJ124" s="228"/>
      <c r="DK124" s="222"/>
      <c r="DL124" s="226"/>
      <c r="DM124" s="187">
        <f t="shared" si="60"/>
        <v>0</v>
      </c>
      <c r="DN124" s="15">
        <f>+(IF(OR($B124=0,$C124=0,$D124=0,$DC$2&gt;$ES$1),0,IF(OR(DI124=0,DK124=0,DL124=0),0,MIN((VLOOKUP($D124,$A$234:$C$241,3,0))*(IF($D124=6,DL124,DK124))*((MIN((VLOOKUP($D124,$A$234:$E$241,5,0)),(IF($D124=6,DK124,DL124))))),MIN((VLOOKUP($D124,$A$234:$C$241,3,0)),(DI124+DJ124))*(IF($D124=6,DL124,((MIN((VLOOKUP($D124,$A$234:$E$241,5,0)),DL124)))))))))/IF(AND($D124=2,'ראשי-פרטים כלליים וריכוז הוצאות'!$D$66&lt;&gt;4),1.2,1)</f>
        <v>0</v>
      </c>
      <c r="DO124" s="227"/>
      <c r="DP124" s="228"/>
      <c r="DQ124" s="222"/>
      <c r="DR124" s="226"/>
      <c r="DS124" s="187">
        <f t="shared" si="61"/>
        <v>0</v>
      </c>
      <c r="DT124" s="15">
        <f>+(IF(OR($B124=0,$C124=0,$D124=0,$DC$2&gt;$ES$1),0,IF(OR(DO124=0,DQ124=0,DR124=0),0,MIN((VLOOKUP($D124,$A$234:$C$241,3,0))*(IF($D124=6,DR124,DQ124))*((MIN((VLOOKUP($D124,$A$234:$E$241,5,0)),(IF($D124=6,DQ124,DR124))))),MIN((VLOOKUP($D124,$A$234:$C$241,3,0)),(DO124+DP124))*(IF($D124=6,DR124,((MIN((VLOOKUP($D124,$A$234:$E$241,5,0)),DR124)))))))))/IF(AND($D124=2,'ראשי-פרטים כלליים וריכוז הוצאות'!$D$66&lt;&gt;4),1.2,1)</f>
        <v>0</v>
      </c>
      <c r="DU124" s="227"/>
      <c r="DV124" s="228"/>
      <c r="DW124" s="222"/>
      <c r="DX124" s="226"/>
      <c r="DY124" s="187">
        <f t="shared" si="62"/>
        <v>0</v>
      </c>
      <c r="DZ124" s="15">
        <f>+(IF(OR($B124=0,$C124=0,$D124=0,$DC$2&gt;$ES$1),0,IF(OR(DU124=0,DW124=0,DX124=0),0,MIN((VLOOKUP($D124,$A$234:$C$241,3,0))*(IF($D124=6,DX124,DW124))*((MIN((VLOOKUP($D124,$A$234:$E$241,5,0)),(IF($D124=6,DW124,DX124))))),MIN((VLOOKUP($D124,$A$234:$C$241,3,0)),(DU124+DV124))*(IF($D124=6,DX124,((MIN((VLOOKUP($D124,$A$234:$E$241,5,0)),DX124)))))))))/IF(AND($D124=2,'ראשי-פרטים כלליים וריכוז הוצאות'!$D$66&lt;&gt;4),1.2,1)</f>
        <v>0</v>
      </c>
      <c r="EA124" s="227"/>
      <c r="EB124" s="228"/>
      <c r="EC124" s="222"/>
      <c r="ED124" s="226"/>
      <c r="EE124" s="187">
        <f t="shared" si="63"/>
        <v>0</v>
      </c>
      <c r="EF124" s="15">
        <f>+(IF(OR($B124=0,$C124=0,$D124=0,$DC$2&gt;$ES$1),0,IF(OR(EA124=0,EC124=0,ED124=0),0,MIN((VLOOKUP($D124,$A$234:$C$241,3,0))*(IF($D124=6,ED124,EC124))*((MIN((VLOOKUP($D124,$A$234:$E$241,5,0)),(IF($D124=6,EC124,ED124))))),MIN((VLOOKUP($D124,$A$234:$C$241,3,0)),(EA124+EB124))*(IF($D124=6,ED124,((MIN((VLOOKUP($D124,$A$234:$E$241,5,0)),ED124)))))))))/IF(AND($D124=2,'ראשי-פרטים כלליים וריכוז הוצאות'!$D$66&lt;&gt;4),1.2,1)</f>
        <v>0</v>
      </c>
      <c r="EG124" s="227"/>
      <c r="EH124" s="228"/>
      <c r="EI124" s="222"/>
      <c r="EJ124" s="226"/>
      <c r="EK124" s="187">
        <f t="shared" si="64"/>
        <v>0</v>
      </c>
      <c r="EL124" s="15">
        <f>+(IF(OR($B124=0,$C124=0,$D124=0,$DC$2&gt;$ES$1),0,IF(OR(EG124=0,EI124=0,EJ124=0),0,MIN((VLOOKUP($D124,$A$234:$C$241,3,0))*(IF($D124=6,EJ124,EI124))*((MIN((VLOOKUP($D124,$A$234:$E$241,5,0)),(IF($D124=6,EI124,EJ124))))),MIN((VLOOKUP($D124,$A$234:$C$241,3,0)),(EG124+EH124))*(IF($D124=6,EJ124,((MIN((VLOOKUP($D124,$A$234:$E$241,5,0)),EJ124)))))))))/IF(AND($D124=2,'ראשי-פרטים כלליים וריכוז הוצאות'!$D$66&lt;&gt;4),1.2,1)</f>
        <v>0</v>
      </c>
      <c r="EM124" s="227"/>
      <c r="EN124" s="228"/>
      <c r="EO124" s="222"/>
      <c r="EP124" s="226"/>
      <c r="EQ124" s="187">
        <f t="shared" si="65"/>
        <v>0</v>
      </c>
      <c r="ER124" s="15">
        <f>+(IF(OR($B124=0,$C124=0,$D124=0,$DC$2&gt;$ES$1),0,IF(OR(EM124=0,EO124=0,EP124=0),0,MIN((VLOOKUP($D124,$A$234:$C$241,3,0))*(IF($D124=6,EP124,EO124))*((MIN((VLOOKUP($D124,$A$234:$E$241,5,0)),(IF($D124=6,EO124,EP124))))),MIN((VLOOKUP($D124,$A$234:$C$241,3,0)),(EM124+EN124))*(IF($D124=6,EP124,((MIN((VLOOKUP($D124,$A$234:$E$241,5,0)),EP124)))))))))/IF(AND($D124=2,'ראשי-פרטים כלליים וריכוז הוצאות'!$D$66&lt;&gt;4),1.2,1)</f>
        <v>0</v>
      </c>
      <c r="ES124" s="62">
        <f t="shared" si="66"/>
        <v>0</v>
      </c>
      <c r="ET124" s="183">
        <f t="shared" si="67"/>
        <v>9.9999999999999995E-7</v>
      </c>
      <c r="EU124" s="184">
        <f t="shared" si="68"/>
        <v>0</v>
      </c>
      <c r="EV124" s="62">
        <f t="shared" si="69"/>
        <v>0</v>
      </c>
      <c r="EW124" s="62">
        <v>0</v>
      </c>
      <c r="EX124" s="15">
        <f t="shared" si="70"/>
        <v>0</v>
      </c>
      <c r="EY124" s="219"/>
      <c r="EZ124" s="62">
        <f>MIN(EX124+EY124*ET124*ES124/$FA$1/IF(AND($D124=2,'ראשי-פרטים כלליים וריכוז הוצאות'!$D$66&lt;&gt;4),1.2,1),IF($D124&gt;0,VLOOKUP($D124,$A$234:$C$241,3,0)*12*EU124,0))</f>
        <v>0</v>
      </c>
      <c r="FA124" s="229"/>
      <c r="FB124" s="293">
        <f t="shared" si="71"/>
        <v>0</v>
      </c>
      <c r="FC124" s="298"/>
      <c r="FD124" s="133"/>
      <c r="FE124" s="133"/>
      <c r="FF124" s="299"/>
      <c r="FG124" s="299"/>
      <c r="FH124" s="133"/>
      <c r="FI124" s="274">
        <f t="shared" si="77"/>
        <v>0</v>
      </c>
      <c r="FJ124" s="274">
        <f t="shared" si="78"/>
        <v>0</v>
      </c>
      <c r="FK124" s="297" t="str">
        <f t="shared" si="74"/>
        <v/>
      </c>
    </row>
    <row r="125" spans="1:167" s="6" customFormat="1" ht="24" hidden="1" customHeight="1" x14ac:dyDescent="0.2">
      <c r="A125" s="112">
        <v>122</v>
      </c>
      <c r="B125" s="229"/>
      <c r="C125" s="229"/>
      <c r="D125" s="230"/>
      <c r="E125" s="220"/>
      <c r="F125" s="221"/>
      <c r="G125" s="222"/>
      <c r="H125" s="223"/>
      <c r="I125" s="187">
        <f t="shared" si="42"/>
        <v>0</v>
      </c>
      <c r="J125" s="15">
        <f>(IF(OR($B125=0,$C125=0,$D125=0,$E$2&gt;$ES$1),0,IF(OR($E125=0,$G125=0,$H125=0),0,MIN((VLOOKUP($D125,$A$234:$C$241,3,0))*(IF($D125=6,$H125,$G125))*((MIN((VLOOKUP($D125,$A$234:$E$241,5,0)),(IF($D125=6,$G125,$H125))))),MIN((VLOOKUP($D125,$A$234:$C$241,3,0)),($E125+$F125))*(IF($D125=6,$H125,((MIN((VLOOKUP($D125,$A$234:$E$241,5,0)),$H125)))))))))/IF(AND($D125=2,'ראשי-פרטים כלליים וריכוז הוצאות'!$D$66&lt;&gt;4),1.2,1)</f>
        <v>0</v>
      </c>
      <c r="K125" s="224"/>
      <c r="L125" s="225"/>
      <c r="M125" s="222"/>
      <c r="N125" s="226"/>
      <c r="O125" s="187">
        <f t="shared" si="43"/>
        <v>0</v>
      </c>
      <c r="P125" s="15">
        <f>+(IF(OR($B125=0,$C125=0,$D125=0,$K$2&gt;$ES$1),0,IF(OR($K125=0,$M125=0,$N125=0),0,MIN((VLOOKUP($D125,$A$234:$C$241,3,0))*(IF($D125=6,$N125,$M125))*((MIN((VLOOKUP($D125,$A$234:$E$241,5,0)),(IF($D125=6,$M125,$N125))))),MIN((VLOOKUP($D125,$A$234:$C$241,3,0)),($K125+$L125))*(IF($D125=6,$N125,((MIN((VLOOKUP($D125,$A$234:$E$241,5,0)),$N125)))))))))/IF(AND($D125=2,'ראשי-פרטים כלליים וריכוז הוצאות'!$D$66&lt;&gt;4),1.2,1)</f>
        <v>0</v>
      </c>
      <c r="Q125" s="227"/>
      <c r="R125" s="228"/>
      <c r="S125" s="222"/>
      <c r="T125" s="226"/>
      <c r="U125" s="187">
        <f t="shared" si="44"/>
        <v>0</v>
      </c>
      <c r="V125" s="15">
        <f>+(IF(OR($B125=0,$C125=0,$D125=0,$Q$2&gt;$ES$1),0,IF(OR(Q125=0,S125=0,T125=0),0,MIN((VLOOKUP($D125,$A$234:$C$241,3,0))*(IF($D125=6,T125,S125))*((MIN((VLOOKUP($D125,$A$234:$E$241,5,0)),(IF($D125=6,S125,T125))))),MIN((VLOOKUP($D125,$A$234:$C$241,3,0)),(Q125+R125))*(IF($D125=6,T125,((MIN((VLOOKUP($D125,$A$234:$E$241,5,0)),T125)))))))))/IF(AND($D125=2,'ראשי-פרטים כלליים וריכוז הוצאות'!$D$66&lt;&gt;4),1.2,1)</f>
        <v>0</v>
      </c>
      <c r="W125" s="220"/>
      <c r="X125" s="221"/>
      <c r="Y125" s="222"/>
      <c r="Z125" s="226"/>
      <c r="AA125" s="187">
        <f t="shared" si="45"/>
        <v>0</v>
      </c>
      <c r="AB125" s="15">
        <f>+(IF(OR($B125=0,$C125=0,$D125=0,$W$2&gt;$ES$1),0,IF(OR(W125=0,Y125=0,Z125=0),0,MIN((VLOOKUP($D125,$A$234:$C$241,3,0))*(IF($D125=6,Z125,Y125))*((MIN((VLOOKUP($D125,$A$234:$E$241,5,0)),(IF($D125=6,Y125,Z125))))),MIN((VLOOKUP($D125,$A$234:$C$241,3,0)),(W125+X125))*(IF($D125=6,Z125,((MIN((VLOOKUP($D125,$A$234:$E$241,5,0)),Z125)))))))))/IF(AND($D125=2,'ראשי-פרטים כלליים וריכוז הוצאות'!$D$66&lt;&gt;4),1.2,1)</f>
        <v>0</v>
      </c>
      <c r="AC125" s="224"/>
      <c r="AD125" s="225"/>
      <c r="AE125" s="222"/>
      <c r="AF125" s="226"/>
      <c r="AG125" s="187">
        <f t="shared" si="46"/>
        <v>0</v>
      </c>
      <c r="AH125" s="15">
        <f>+(IF(OR($B125=0,$C125=0,$D125=0,$AC$2&gt;$ES$1),0,IF(OR(AC125=0,AE125=0,AF125=0),0,MIN((VLOOKUP($D125,$A$234:$C$241,3,0))*(IF($D125=6,AF125,AE125))*((MIN((VLOOKUP($D125,$A$234:$E$241,5,0)),(IF($D125=6,AE125,AF125))))),MIN((VLOOKUP($D125,$A$234:$C$241,3,0)),(AC125+AD125))*(IF($D125=6,AF125,((MIN((VLOOKUP($D125,$A$234:$E$241,5,0)),AF125)))))))))/IF(AND($D125=2,'ראשי-פרטים כלליים וריכוז הוצאות'!$D$66&lt;&gt;4),1.2,1)</f>
        <v>0</v>
      </c>
      <c r="AI125" s="227"/>
      <c r="AJ125" s="228"/>
      <c r="AK125" s="222"/>
      <c r="AL125" s="226"/>
      <c r="AM125" s="187">
        <f t="shared" si="47"/>
        <v>0</v>
      </c>
      <c r="AN125" s="15">
        <f>+(IF(OR($B125=0,$C125=0,$D125=0,$AI$2&gt;$ES$1),0,IF(OR(AI125=0,AK125=0,AL125=0),0,MIN((VLOOKUP($D125,$A$234:$C$241,3,0))*(IF($D125=6,AL125,AK125))*((MIN((VLOOKUP($D125,$A$234:$E$241,5,0)),(IF($D125=6,AK125,AL125))))),MIN((VLOOKUP($D125,$A$234:$C$241,3,0)),(AI125+AJ125))*(IF($D125=6,AL125,((MIN((VLOOKUP($D125,$A$234:$E$241,5,0)),AL125)))))))))/IF(AND($D125=2,'ראשי-פרטים כלליים וריכוז הוצאות'!$D$66&lt;&gt;4),1.2,1)</f>
        <v>0</v>
      </c>
      <c r="AO125" s="220"/>
      <c r="AP125" s="221"/>
      <c r="AQ125" s="222"/>
      <c r="AR125" s="226"/>
      <c r="AS125" s="187">
        <f t="shared" si="48"/>
        <v>0</v>
      </c>
      <c r="AT125" s="15">
        <f>+(IF(OR($B125=0,$C125=0,$D125=0,$AO$2&gt;$ES$1),0,IF(OR(AO125=0,AQ125=0,AR125=0),0,MIN((VLOOKUP($D125,$A$234:$C$241,3,0))*(IF($D125=6,AR125,AQ125))*((MIN((VLOOKUP($D125,$A$234:$E$241,5,0)),(IF($D125=6,AQ125,AR125))))),MIN((VLOOKUP($D125,$A$234:$C$241,3,0)),(AO125+AP125))*(IF($D125=6,AR125,((MIN((VLOOKUP($D125,$A$234:$E$241,5,0)),AR125)))))))))/IF(AND($D125=2,'ראשי-פרטים כלליים וריכוז הוצאות'!$D$66&lt;&gt;4),1.2,1)</f>
        <v>0</v>
      </c>
      <c r="AU125" s="224"/>
      <c r="AV125" s="225"/>
      <c r="AW125" s="222"/>
      <c r="AX125" s="226"/>
      <c r="AY125" s="187">
        <f t="shared" si="49"/>
        <v>0</v>
      </c>
      <c r="AZ125" s="15">
        <f>+(IF(OR($B125=0,$C125=0,$D125=0,$AU$2&gt;$ES$1),0,IF(OR(AU125=0,AW125=0,AX125=0),0,MIN((VLOOKUP($D125,$A$234:$C$241,3,0))*(IF($D125=6,AX125,AW125))*((MIN((VLOOKUP($D125,$A$234:$E$241,5,0)),(IF($D125=6,AW125,AX125))))),MIN((VLOOKUP($D125,$A$234:$C$241,3,0)),(AU125+AV125))*(IF($D125=6,AX125,((MIN((VLOOKUP($D125,$A$234:$E$241,5,0)),AX125)))))))))/IF(AND($D125=2,'ראשי-פרטים כלליים וריכוז הוצאות'!$D$66&lt;&gt;4),1.2,1)</f>
        <v>0</v>
      </c>
      <c r="BA125" s="227"/>
      <c r="BB125" s="228"/>
      <c r="BC125" s="222"/>
      <c r="BD125" s="226"/>
      <c r="BE125" s="187">
        <f t="shared" si="50"/>
        <v>0</v>
      </c>
      <c r="BF125" s="15">
        <f>+(IF(OR($B125=0,$C125=0,$D125=0,$BA$2&gt;$ES$1),0,IF(OR(BA125=0,BC125=0,BD125=0),0,MIN((VLOOKUP($D125,$A$234:$C$241,3,0))*(IF($D125=6,BD125,BC125))*((MIN((VLOOKUP($D125,$A$234:$E$241,5,0)),(IF($D125=6,BC125,BD125))))),MIN((VLOOKUP($D125,$A$234:$C$241,3,0)),(BA125+BB125))*(IF($D125=6,BD125,((MIN((VLOOKUP($D125,$A$234:$E$241,5,0)),BD125)))))))))/IF(AND($D125=2,'ראשי-פרטים כלליים וריכוז הוצאות'!$D$66&lt;&gt;4),1.2,1)</f>
        <v>0</v>
      </c>
      <c r="BG125" s="227"/>
      <c r="BH125" s="228"/>
      <c r="BI125" s="222"/>
      <c r="BJ125" s="226"/>
      <c r="BK125" s="187">
        <f t="shared" si="51"/>
        <v>0</v>
      </c>
      <c r="BL125" s="15">
        <f>+(IF(OR($B125=0,$C125=0,$D125=0,$BG$2&gt;$ES$1),0,IF(OR(BG125=0,BI125=0,BJ125=0),0,MIN((VLOOKUP($D125,$A$234:$C$241,3,0))*(IF($D125=6,BJ125,BI125))*((MIN((VLOOKUP($D125,$A$234:$E$241,5,0)),(IF($D125=6,BI125,BJ125))))),MIN((VLOOKUP($D125,$A$234:$C$241,3,0)),(BG125+BH125))*(IF($D125=6,BJ125,((MIN((VLOOKUP($D125,$A$234:$E$241,5,0)),BJ125)))))))))/IF(AND($D125=2,'ראשי-פרטים כלליים וריכוז הוצאות'!$D$66&lt;&gt;4),1.2,1)</f>
        <v>0</v>
      </c>
      <c r="BM125" s="227"/>
      <c r="BN125" s="228"/>
      <c r="BO125" s="222"/>
      <c r="BP125" s="226"/>
      <c r="BQ125" s="187">
        <f t="shared" si="52"/>
        <v>0</v>
      </c>
      <c r="BR125" s="15">
        <f>+(IF(OR($B125=0,$C125=0,$D125=0,$BM$2&gt;$ES$1),0,IF(OR(BM125=0,BO125=0,BP125=0),0,MIN((VLOOKUP($D125,$A$234:$C$241,3,0))*(IF($D125=6,BP125,BO125))*((MIN((VLOOKUP($D125,$A$234:$E$241,5,0)),(IF($D125=6,BO125,BP125))))),MIN((VLOOKUP($D125,$A$234:$C$241,3,0)),(BM125+BN125))*(IF($D125=6,BP125,((MIN((VLOOKUP($D125,$A$234:$E$241,5,0)),BP125)))))))))/IF(AND($D125=2,'ראשי-פרטים כלליים וריכוז הוצאות'!$D$66&lt;&gt;4),1.2,1)</f>
        <v>0</v>
      </c>
      <c r="BS125" s="227"/>
      <c r="BT125" s="228"/>
      <c r="BU125" s="222"/>
      <c r="BV125" s="226"/>
      <c r="BW125" s="187">
        <f t="shared" si="53"/>
        <v>0</v>
      </c>
      <c r="BX125" s="15">
        <f>+(IF(OR($B125=0,$C125=0,$D125=0,$BS$2&gt;$ES$1),0,IF(OR(BS125=0,BU125=0,BV125=0),0,MIN((VLOOKUP($D125,$A$234:$C$241,3,0))*(IF($D125=6,BV125,BU125))*((MIN((VLOOKUP($D125,$A$234:$E$241,5,0)),(IF($D125=6,BU125,BV125))))),MIN((VLOOKUP($D125,$A$234:$C$241,3,0)),(BS125+BT125))*(IF($D125=6,BV125,((MIN((VLOOKUP($D125,$A$234:$E$241,5,0)),BV125)))))))))/IF(AND($D125=2,'ראשי-פרטים כלליים וריכוז הוצאות'!$D$66&lt;&gt;4),1.2,1)</f>
        <v>0</v>
      </c>
      <c r="BY125" s="227"/>
      <c r="BZ125" s="228"/>
      <c r="CA125" s="222"/>
      <c r="CB125" s="226"/>
      <c r="CC125" s="187">
        <f t="shared" si="54"/>
        <v>0</v>
      </c>
      <c r="CD125" s="15">
        <f>+(IF(OR($B125=0,$C125=0,$D125=0,$BY$2&gt;$ES$1),0,IF(OR(BY125=0,CA125=0,CB125=0),0,MIN((VLOOKUP($D125,$A$234:$C$241,3,0))*(IF($D125=6,CB125,CA125))*((MIN((VLOOKUP($D125,$A$234:$E$241,5,0)),(IF($D125=6,CA125,CB125))))),MIN((VLOOKUP($D125,$A$234:$C$241,3,0)),(BY125+BZ125))*(IF($D125=6,CB125,((MIN((VLOOKUP($D125,$A$234:$E$241,5,0)),CB125)))))))))/IF(AND($D125=2,'ראשי-פרטים כלליים וריכוז הוצאות'!$D$66&lt;&gt;4),1.2,1)</f>
        <v>0</v>
      </c>
      <c r="CE125" s="227"/>
      <c r="CF125" s="228"/>
      <c r="CG125" s="222"/>
      <c r="CH125" s="226"/>
      <c r="CI125" s="187">
        <f t="shared" si="55"/>
        <v>0</v>
      </c>
      <c r="CJ125" s="15">
        <f>+(IF(OR($B125=0,$C125=0,$D125=0,$CE$2&gt;$ES$1),0,IF(OR(CE125=0,CG125=0,CH125=0),0,MIN((VLOOKUP($D125,$A$234:$C$241,3,0))*(IF($D125=6,CH125,CG125))*((MIN((VLOOKUP($D125,$A$234:$E$241,5,0)),(IF($D125=6,CG125,CH125))))),MIN((VLOOKUP($D125,$A$234:$C$241,3,0)),(CE125+CF125))*(IF($D125=6,CH125,((MIN((VLOOKUP($D125,$A$234:$E$241,5,0)),CH125)))))))))/IF(AND($D125=2,'ראשי-פרטים כלליים וריכוז הוצאות'!$D$66&lt;&gt;4),1.2,1)</f>
        <v>0</v>
      </c>
      <c r="CK125" s="227"/>
      <c r="CL125" s="228"/>
      <c r="CM125" s="222"/>
      <c r="CN125" s="226"/>
      <c r="CO125" s="187">
        <f t="shared" si="56"/>
        <v>0</v>
      </c>
      <c r="CP125" s="15">
        <f>+(IF(OR($B125=0,$C125=0,$D125=0,$CK$2&gt;$ES$1),0,IF(OR(CK125=0,CM125=0,CN125=0),0,MIN((VLOOKUP($D125,$A$234:$C$241,3,0))*(IF($D125=6,CN125,CM125))*((MIN((VLOOKUP($D125,$A$234:$E$241,5,0)),(IF($D125=6,CM125,CN125))))),MIN((VLOOKUP($D125,$A$234:$C$241,3,0)),(CK125+CL125))*(IF($D125=6,CN125,((MIN((VLOOKUP($D125,$A$234:$E$241,5,0)),CN125)))))))))/IF(AND($D125=2,'ראשי-פרטים כלליים וריכוז הוצאות'!$D$66&lt;&gt;4),1.2,1)</f>
        <v>0</v>
      </c>
      <c r="CQ125" s="227"/>
      <c r="CR125" s="228"/>
      <c r="CS125" s="222"/>
      <c r="CT125" s="226"/>
      <c r="CU125" s="187">
        <f t="shared" si="57"/>
        <v>0</v>
      </c>
      <c r="CV125" s="15">
        <f>+(IF(OR($B125=0,$C125=0,$D125=0,$CQ$2&gt;$ES$1),0,IF(OR(CQ125=0,CS125=0,CT125=0),0,MIN((VLOOKUP($D125,$A$234:$C$241,3,0))*(IF($D125=6,CT125,CS125))*((MIN((VLOOKUP($D125,$A$234:$E$241,5,0)),(IF($D125=6,CS125,CT125))))),MIN((VLOOKUP($D125,$A$234:$C$241,3,0)),(CQ125+CR125))*(IF($D125=6,CT125,((MIN((VLOOKUP($D125,$A$234:$E$241,5,0)),CT125)))))))))/IF(AND($D125=2,'ראשי-פרטים כלליים וריכוז הוצאות'!$D$66&lt;&gt;4),1.2,1)</f>
        <v>0</v>
      </c>
      <c r="CW125" s="227"/>
      <c r="CX125" s="228"/>
      <c r="CY125" s="222"/>
      <c r="CZ125" s="226"/>
      <c r="DA125" s="187">
        <f t="shared" si="58"/>
        <v>0</v>
      </c>
      <c r="DB125" s="15">
        <f>+(IF(OR($B125=0,$C125=0,$D125=0,$CW$2&gt;$ES$1),0,IF(OR(CW125=0,CY125=0,CZ125=0),0,MIN((VLOOKUP($D125,$A$234:$C$241,3,0))*(IF($D125=6,CZ125,CY125))*((MIN((VLOOKUP($D125,$A$234:$E$241,5,0)),(IF($D125=6,CY125,CZ125))))),MIN((VLOOKUP($D125,$A$234:$C$241,3,0)),(CW125+CX125))*(IF($D125=6,CZ125,((MIN((VLOOKUP($D125,$A$234:$E$241,5,0)),CZ125)))))))))/IF(AND($D125=2,'ראשי-פרטים כלליים וריכוז הוצאות'!$D$66&lt;&gt;4),1.2,1)</f>
        <v>0</v>
      </c>
      <c r="DC125" s="227"/>
      <c r="DD125" s="228"/>
      <c r="DE125" s="222"/>
      <c r="DF125" s="226"/>
      <c r="DG125" s="187">
        <f t="shared" si="59"/>
        <v>0</v>
      </c>
      <c r="DH125" s="15">
        <f>+(IF(OR($B125=0,$C125=0,$D125=0,$DC$2&gt;$ES$1),0,IF(OR(DC125=0,DE125=0,DF125=0),0,MIN((VLOOKUP($D125,$A$234:$C$241,3,0))*(IF($D125=6,DF125,DE125))*((MIN((VLOOKUP($D125,$A$234:$E$241,5,0)),(IF($D125=6,DE125,DF125))))),MIN((VLOOKUP($D125,$A$234:$C$241,3,0)),(DC125+DD125))*(IF($D125=6,DF125,((MIN((VLOOKUP($D125,$A$234:$E$241,5,0)),DF125)))))))))/IF(AND($D125=2,'ראשי-פרטים כלליים וריכוז הוצאות'!$D$66&lt;&gt;4),1.2,1)</f>
        <v>0</v>
      </c>
      <c r="DI125" s="227"/>
      <c r="DJ125" s="228"/>
      <c r="DK125" s="222"/>
      <c r="DL125" s="226"/>
      <c r="DM125" s="187">
        <f t="shared" si="60"/>
        <v>0</v>
      </c>
      <c r="DN125" s="15">
        <f>+(IF(OR($B125=0,$C125=0,$D125=0,$DC$2&gt;$ES$1),0,IF(OR(DI125=0,DK125=0,DL125=0),0,MIN((VLOOKUP($D125,$A$234:$C$241,3,0))*(IF($D125=6,DL125,DK125))*((MIN((VLOOKUP($D125,$A$234:$E$241,5,0)),(IF($D125=6,DK125,DL125))))),MIN((VLOOKUP($D125,$A$234:$C$241,3,0)),(DI125+DJ125))*(IF($D125=6,DL125,((MIN((VLOOKUP($D125,$A$234:$E$241,5,0)),DL125)))))))))/IF(AND($D125=2,'ראשי-פרטים כלליים וריכוז הוצאות'!$D$66&lt;&gt;4),1.2,1)</f>
        <v>0</v>
      </c>
      <c r="DO125" s="227"/>
      <c r="DP125" s="228"/>
      <c r="DQ125" s="222"/>
      <c r="DR125" s="226"/>
      <c r="DS125" s="187">
        <f t="shared" si="61"/>
        <v>0</v>
      </c>
      <c r="DT125" s="15">
        <f>+(IF(OR($B125=0,$C125=0,$D125=0,$DC$2&gt;$ES$1),0,IF(OR(DO125=0,DQ125=0,DR125=0),0,MIN((VLOOKUP($D125,$A$234:$C$241,3,0))*(IF($D125=6,DR125,DQ125))*((MIN((VLOOKUP($D125,$A$234:$E$241,5,0)),(IF($D125=6,DQ125,DR125))))),MIN((VLOOKUP($D125,$A$234:$C$241,3,0)),(DO125+DP125))*(IF($D125=6,DR125,((MIN((VLOOKUP($D125,$A$234:$E$241,5,0)),DR125)))))))))/IF(AND($D125=2,'ראשי-פרטים כלליים וריכוז הוצאות'!$D$66&lt;&gt;4),1.2,1)</f>
        <v>0</v>
      </c>
      <c r="DU125" s="227"/>
      <c r="DV125" s="228"/>
      <c r="DW125" s="222"/>
      <c r="DX125" s="226"/>
      <c r="DY125" s="187">
        <f t="shared" si="62"/>
        <v>0</v>
      </c>
      <c r="DZ125" s="15">
        <f>+(IF(OR($B125=0,$C125=0,$D125=0,$DC$2&gt;$ES$1),0,IF(OR(DU125=0,DW125=0,DX125=0),0,MIN((VLOOKUP($D125,$A$234:$C$241,3,0))*(IF($D125=6,DX125,DW125))*((MIN((VLOOKUP($D125,$A$234:$E$241,5,0)),(IF($D125=6,DW125,DX125))))),MIN((VLOOKUP($D125,$A$234:$C$241,3,0)),(DU125+DV125))*(IF($D125=6,DX125,((MIN((VLOOKUP($D125,$A$234:$E$241,5,0)),DX125)))))))))/IF(AND($D125=2,'ראשי-פרטים כלליים וריכוז הוצאות'!$D$66&lt;&gt;4),1.2,1)</f>
        <v>0</v>
      </c>
      <c r="EA125" s="227"/>
      <c r="EB125" s="228"/>
      <c r="EC125" s="222"/>
      <c r="ED125" s="226"/>
      <c r="EE125" s="187">
        <f t="shared" si="63"/>
        <v>0</v>
      </c>
      <c r="EF125" s="15">
        <f>+(IF(OR($B125=0,$C125=0,$D125=0,$DC$2&gt;$ES$1),0,IF(OR(EA125=0,EC125=0,ED125=0),0,MIN((VLOOKUP($D125,$A$234:$C$241,3,0))*(IF($D125=6,ED125,EC125))*((MIN((VLOOKUP($D125,$A$234:$E$241,5,0)),(IF($D125=6,EC125,ED125))))),MIN((VLOOKUP($D125,$A$234:$C$241,3,0)),(EA125+EB125))*(IF($D125=6,ED125,((MIN((VLOOKUP($D125,$A$234:$E$241,5,0)),ED125)))))))))/IF(AND($D125=2,'ראשי-פרטים כלליים וריכוז הוצאות'!$D$66&lt;&gt;4),1.2,1)</f>
        <v>0</v>
      </c>
      <c r="EG125" s="227"/>
      <c r="EH125" s="228"/>
      <c r="EI125" s="222"/>
      <c r="EJ125" s="226"/>
      <c r="EK125" s="187">
        <f t="shared" si="64"/>
        <v>0</v>
      </c>
      <c r="EL125" s="15">
        <f>+(IF(OR($B125=0,$C125=0,$D125=0,$DC$2&gt;$ES$1),0,IF(OR(EG125=0,EI125=0,EJ125=0),0,MIN((VLOOKUP($D125,$A$234:$C$241,3,0))*(IF($D125=6,EJ125,EI125))*((MIN((VLOOKUP($D125,$A$234:$E$241,5,0)),(IF($D125=6,EI125,EJ125))))),MIN((VLOOKUP($D125,$A$234:$C$241,3,0)),(EG125+EH125))*(IF($D125=6,EJ125,((MIN((VLOOKUP($D125,$A$234:$E$241,5,0)),EJ125)))))))))/IF(AND($D125=2,'ראשי-פרטים כלליים וריכוז הוצאות'!$D$66&lt;&gt;4),1.2,1)</f>
        <v>0</v>
      </c>
      <c r="EM125" s="227"/>
      <c r="EN125" s="228"/>
      <c r="EO125" s="222"/>
      <c r="EP125" s="226"/>
      <c r="EQ125" s="187">
        <f t="shared" si="65"/>
        <v>0</v>
      </c>
      <c r="ER125" s="15">
        <f>+(IF(OR($B125=0,$C125=0,$D125=0,$DC$2&gt;$ES$1),0,IF(OR(EM125=0,EO125=0,EP125=0),0,MIN((VLOOKUP($D125,$A$234:$C$241,3,0))*(IF($D125=6,EP125,EO125))*((MIN((VLOOKUP($D125,$A$234:$E$241,5,0)),(IF($D125=6,EO125,EP125))))),MIN((VLOOKUP($D125,$A$234:$C$241,3,0)),(EM125+EN125))*(IF($D125=6,EP125,((MIN((VLOOKUP($D125,$A$234:$E$241,5,0)),EP125)))))))))/IF(AND($D125=2,'ראשי-פרטים כלליים וריכוז הוצאות'!$D$66&lt;&gt;4),1.2,1)</f>
        <v>0</v>
      </c>
      <c r="ES125" s="62">
        <f t="shared" si="66"/>
        <v>0</v>
      </c>
      <c r="ET125" s="183">
        <f t="shared" si="67"/>
        <v>9.9999999999999995E-7</v>
      </c>
      <c r="EU125" s="184">
        <f t="shared" si="68"/>
        <v>0</v>
      </c>
      <c r="EV125" s="62">
        <f t="shared" si="69"/>
        <v>0</v>
      </c>
      <c r="EW125" s="62">
        <v>0</v>
      </c>
      <c r="EX125" s="15">
        <f t="shared" si="70"/>
        <v>0</v>
      </c>
      <c r="EY125" s="219"/>
      <c r="EZ125" s="62">
        <f>MIN(EX125+EY125*ET125*ES125/$FA$1/IF(AND($D125=2,'ראשי-פרטים כלליים וריכוז הוצאות'!$D$66&lt;&gt;4),1.2,1),IF($D125&gt;0,VLOOKUP($D125,$A$234:$C$241,3,0)*12*EU125,0))</f>
        <v>0</v>
      </c>
      <c r="FA125" s="229"/>
      <c r="FB125" s="293">
        <f t="shared" si="71"/>
        <v>0</v>
      </c>
      <c r="FC125" s="298"/>
      <c r="FD125" s="133"/>
      <c r="FE125" s="133"/>
      <c r="FF125" s="299"/>
      <c r="FG125" s="299"/>
      <c r="FH125" s="133"/>
      <c r="FI125" s="274">
        <f t="shared" si="77"/>
        <v>0</v>
      </c>
      <c r="FJ125" s="274">
        <f t="shared" si="78"/>
        <v>0</v>
      </c>
      <c r="FK125" s="297" t="str">
        <f t="shared" si="74"/>
        <v/>
      </c>
    </row>
    <row r="126" spans="1:167" s="6" customFormat="1" ht="24" hidden="1" customHeight="1" x14ac:dyDescent="0.2">
      <c r="A126" s="112">
        <v>123</v>
      </c>
      <c r="B126" s="229"/>
      <c r="C126" s="229"/>
      <c r="D126" s="230"/>
      <c r="E126" s="220"/>
      <c r="F126" s="221"/>
      <c r="G126" s="222"/>
      <c r="H126" s="223"/>
      <c r="I126" s="187">
        <f t="shared" si="42"/>
        <v>0</v>
      </c>
      <c r="J126" s="15">
        <f>(IF(OR($B126=0,$C126=0,$D126=0,$E$2&gt;$ES$1),0,IF(OR($E126=0,$G126=0,$H126=0),0,MIN((VLOOKUP($D126,$A$234:$C$241,3,0))*(IF($D126=6,$H126,$G126))*((MIN((VLOOKUP($D126,$A$234:$E$241,5,0)),(IF($D126=6,$G126,$H126))))),MIN((VLOOKUP($D126,$A$234:$C$241,3,0)),($E126+$F126))*(IF($D126=6,$H126,((MIN((VLOOKUP($D126,$A$234:$E$241,5,0)),$H126)))))))))/IF(AND($D126=2,'ראשי-פרטים כלליים וריכוז הוצאות'!$D$66&lt;&gt;4),1.2,1)</f>
        <v>0</v>
      </c>
      <c r="K126" s="224"/>
      <c r="L126" s="225"/>
      <c r="M126" s="222"/>
      <c r="N126" s="226"/>
      <c r="O126" s="187">
        <f t="shared" si="43"/>
        <v>0</v>
      </c>
      <c r="P126" s="15">
        <f>+(IF(OR($B126=0,$C126=0,$D126=0,$K$2&gt;$ES$1),0,IF(OR($K126=0,$M126=0,$N126=0),0,MIN((VLOOKUP($D126,$A$234:$C$241,3,0))*(IF($D126=6,$N126,$M126))*((MIN((VLOOKUP($D126,$A$234:$E$241,5,0)),(IF($D126=6,$M126,$N126))))),MIN((VLOOKUP($D126,$A$234:$C$241,3,0)),($K126+$L126))*(IF($D126=6,$N126,((MIN((VLOOKUP($D126,$A$234:$E$241,5,0)),$N126)))))))))/IF(AND($D126=2,'ראשי-פרטים כלליים וריכוז הוצאות'!$D$66&lt;&gt;4),1.2,1)</f>
        <v>0</v>
      </c>
      <c r="Q126" s="227"/>
      <c r="R126" s="228"/>
      <c r="S126" s="222"/>
      <c r="T126" s="226"/>
      <c r="U126" s="187">
        <f t="shared" si="44"/>
        <v>0</v>
      </c>
      <c r="V126" s="15">
        <f>+(IF(OR($B126=0,$C126=0,$D126=0,$Q$2&gt;$ES$1),0,IF(OR(Q126=0,S126=0,T126=0),0,MIN((VLOOKUP($D126,$A$234:$C$241,3,0))*(IF($D126=6,T126,S126))*((MIN((VLOOKUP($D126,$A$234:$E$241,5,0)),(IF($D126=6,S126,T126))))),MIN((VLOOKUP($D126,$A$234:$C$241,3,0)),(Q126+R126))*(IF($D126=6,T126,((MIN((VLOOKUP($D126,$A$234:$E$241,5,0)),T126)))))))))/IF(AND($D126=2,'ראשי-פרטים כלליים וריכוז הוצאות'!$D$66&lt;&gt;4),1.2,1)</f>
        <v>0</v>
      </c>
      <c r="W126" s="220"/>
      <c r="X126" s="221"/>
      <c r="Y126" s="222"/>
      <c r="Z126" s="226"/>
      <c r="AA126" s="187">
        <f t="shared" si="45"/>
        <v>0</v>
      </c>
      <c r="AB126" s="15">
        <f>+(IF(OR($B126=0,$C126=0,$D126=0,$W$2&gt;$ES$1),0,IF(OR(W126=0,Y126=0,Z126=0),0,MIN((VLOOKUP($D126,$A$234:$C$241,3,0))*(IF($D126=6,Z126,Y126))*((MIN((VLOOKUP($D126,$A$234:$E$241,5,0)),(IF($D126=6,Y126,Z126))))),MIN((VLOOKUP($D126,$A$234:$C$241,3,0)),(W126+X126))*(IF($D126=6,Z126,((MIN((VLOOKUP($D126,$A$234:$E$241,5,0)),Z126)))))))))/IF(AND($D126=2,'ראשי-פרטים כלליים וריכוז הוצאות'!$D$66&lt;&gt;4),1.2,1)</f>
        <v>0</v>
      </c>
      <c r="AC126" s="224"/>
      <c r="AD126" s="225"/>
      <c r="AE126" s="222"/>
      <c r="AF126" s="226"/>
      <c r="AG126" s="187">
        <f t="shared" si="46"/>
        <v>0</v>
      </c>
      <c r="AH126" s="15">
        <f>+(IF(OR($B126=0,$C126=0,$D126=0,$AC$2&gt;$ES$1),0,IF(OR(AC126=0,AE126=0,AF126=0),0,MIN((VLOOKUP($D126,$A$234:$C$241,3,0))*(IF($D126=6,AF126,AE126))*((MIN((VLOOKUP($D126,$A$234:$E$241,5,0)),(IF($D126=6,AE126,AF126))))),MIN((VLOOKUP($D126,$A$234:$C$241,3,0)),(AC126+AD126))*(IF($D126=6,AF126,((MIN((VLOOKUP($D126,$A$234:$E$241,5,0)),AF126)))))))))/IF(AND($D126=2,'ראשי-פרטים כלליים וריכוז הוצאות'!$D$66&lt;&gt;4),1.2,1)</f>
        <v>0</v>
      </c>
      <c r="AI126" s="227"/>
      <c r="AJ126" s="228"/>
      <c r="AK126" s="222"/>
      <c r="AL126" s="226"/>
      <c r="AM126" s="187">
        <f t="shared" si="47"/>
        <v>0</v>
      </c>
      <c r="AN126" s="15">
        <f>+(IF(OR($B126=0,$C126=0,$D126=0,$AI$2&gt;$ES$1),0,IF(OR(AI126=0,AK126=0,AL126=0),0,MIN((VLOOKUP($D126,$A$234:$C$241,3,0))*(IF($D126=6,AL126,AK126))*((MIN((VLOOKUP($D126,$A$234:$E$241,5,0)),(IF($D126=6,AK126,AL126))))),MIN((VLOOKUP($D126,$A$234:$C$241,3,0)),(AI126+AJ126))*(IF($D126=6,AL126,((MIN((VLOOKUP($D126,$A$234:$E$241,5,0)),AL126)))))))))/IF(AND($D126=2,'ראשי-פרטים כלליים וריכוז הוצאות'!$D$66&lt;&gt;4),1.2,1)</f>
        <v>0</v>
      </c>
      <c r="AO126" s="220"/>
      <c r="AP126" s="221"/>
      <c r="AQ126" s="222"/>
      <c r="AR126" s="226"/>
      <c r="AS126" s="187">
        <f t="shared" si="48"/>
        <v>0</v>
      </c>
      <c r="AT126" s="15">
        <f>+(IF(OR($B126=0,$C126=0,$D126=0,$AO$2&gt;$ES$1),0,IF(OR(AO126=0,AQ126=0,AR126=0),0,MIN((VLOOKUP($D126,$A$234:$C$241,3,0))*(IF($D126=6,AR126,AQ126))*((MIN((VLOOKUP($D126,$A$234:$E$241,5,0)),(IF($D126=6,AQ126,AR126))))),MIN((VLOOKUP($D126,$A$234:$C$241,3,0)),(AO126+AP126))*(IF($D126=6,AR126,((MIN((VLOOKUP($D126,$A$234:$E$241,5,0)),AR126)))))))))/IF(AND($D126=2,'ראשי-פרטים כלליים וריכוז הוצאות'!$D$66&lt;&gt;4),1.2,1)</f>
        <v>0</v>
      </c>
      <c r="AU126" s="224"/>
      <c r="AV126" s="225"/>
      <c r="AW126" s="222"/>
      <c r="AX126" s="226"/>
      <c r="AY126" s="187">
        <f t="shared" si="49"/>
        <v>0</v>
      </c>
      <c r="AZ126" s="15">
        <f>+(IF(OR($B126=0,$C126=0,$D126=0,$AU$2&gt;$ES$1),0,IF(OR(AU126=0,AW126=0,AX126=0),0,MIN((VLOOKUP($D126,$A$234:$C$241,3,0))*(IF($D126=6,AX126,AW126))*((MIN((VLOOKUP($D126,$A$234:$E$241,5,0)),(IF($D126=6,AW126,AX126))))),MIN((VLOOKUP($D126,$A$234:$C$241,3,0)),(AU126+AV126))*(IF($D126=6,AX126,((MIN((VLOOKUP($D126,$A$234:$E$241,5,0)),AX126)))))))))/IF(AND($D126=2,'ראשי-פרטים כלליים וריכוז הוצאות'!$D$66&lt;&gt;4),1.2,1)</f>
        <v>0</v>
      </c>
      <c r="BA126" s="227"/>
      <c r="BB126" s="228"/>
      <c r="BC126" s="222"/>
      <c r="BD126" s="226"/>
      <c r="BE126" s="187">
        <f t="shared" si="50"/>
        <v>0</v>
      </c>
      <c r="BF126" s="15">
        <f>+(IF(OR($B126=0,$C126=0,$D126=0,$BA$2&gt;$ES$1),0,IF(OR(BA126=0,BC126=0,BD126=0),0,MIN((VLOOKUP($D126,$A$234:$C$241,3,0))*(IF($D126=6,BD126,BC126))*((MIN((VLOOKUP($D126,$A$234:$E$241,5,0)),(IF($D126=6,BC126,BD126))))),MIN((VLOOKUP($D126,$A$234:$C$241,3,0)),(BA126+BB126))*(IF($D126=6,BD126,((MIN((VLOOKUP($D126,$A$234:$E$241,5,0)),BD126)))))))))/IF(AND($D126=2,'ראשי-פרטים כלליים וריכוז הוצאות'!$D$66&lt;&gt;4),1.2,1)</f>
        <v>0</v>
      </c>
      <c r="BG126" s="227"/>
      <c r="BH126" s="228"/>
      <c r="BI126" s="222"/>
      <c r="BJ126" s="226"/>
      <c r="BK126" s="187">
        <f t="shared" si="51"/>
        <v>0</v>
      </c>
      <c r="BL126" s="15">
        <f>+(IF(OR($B126=0,$C126=0,$D126=0,$BG$2&gt;$ES$1),0,IF(OR(BG126=0,BI126=0,BJ126=0),0,MIN((VLOOKUP($D126,$A$234:$C$241,3,0))*(IF($D126=6,BJ126,BI126))*((MIN((VLOOKUP($D126,$A$234:$E$241,5,0)),(IF($D126=6,BI126,BJ126))))),MIN((VLOOKUP($D126,$A$234:$C$241,3,0)),(BG126+BH126))*(IF($D126=6,BJ126,((MIN((VLOOKUP($D126,$A$234:$E$241,5,0)),BJ126)))))))))/IF(AND($D126=2,'ראשי-פרטים כלליים וריכוז הוצאות'!$D$66&lt;&gt;4),1.2,1)</f>
        <v>0</v>
      </c>
      <c r="BM126" s="227"/>
      <c r="BN126" s="228"/>
      <c r="BO126" s="222"/>
      <c r="BP126" s="226"/>
      <c r="BQ126" s="187">
        <f t="shared" si="52"/>
        <v>0</v>
      </c>
      <c r="BR126" s="15">
        <f>+(IF(OR($B126=0,$C126=0,$D126=0,$BM$2&gt;$ES$1),0,IF(OR(BM126=0,BO126=0,BP126=0),0,MIN((VLOOKUP($D126,$A$234:$C$241,3,0))*(IF($D126=6,BP126,BO126))*((MIN((VLOOKUP($D126,$A$234:$E$241,5,0)),(IF($D126=6,BO126,BP126))))),MIN((VLOOKUP($D126,$A$234:$C$241,3,0)),(BM126+BN126))*(IF($D126=6,BP126,((MIN((VLOOKUP($D126,$A$234:$E$241,5,0)),BP126)))))))))/IF(AND($D126=2,'ראשי-פרטים כלליים וריכוז הוצאות'!$D$66&lt;&gt;4),1.2,1)</f>
        <v>0</v>
      </c>
      <c r="BS126" s="227"/>
      <c r="BT126" s="228"/>
      <c r="BU126" s="222"/>
      <c r="BV126" s="226"/>
      <c r="BW126" s="187">
        <f t="shared" si="53"/>
        <v>0</v>
      </c>
      <c r="BX126" s="15">
        <f>+(IF(OR($B126=0,$C126=0,$D126=0,$BS$2&gt;$ES$1),0,IF(OR(BS126=0,BU126=0,BV126=0),0,MIN((VLOOKUP($D126,$A$234:$C$241,3,0))*(IF($D126=6,BV126,BU126))*((MIN((VLOOKUP($D126,$A$234:$E$241,5,0)),(IF($D126=6,BU126,BV126))))),MIN((VLOOKUP($D126,$A$234:$C$241,3,0)),(BS126+BT126))*(IF($D126=6,BV126,((MIN((VLOOKUP($D126,$A$234:$E$241,5,0)),BV126)))))))))/IF(AND($D126=2,'ראשי-פרטים כלליים וריכוז הוצאות'!$D$66&lt;&gt;4),1.2,1)</f>
        <v>0</v>
      </c>
      <c r="BY126" s="227"/>
      <c r="BZ126" s="228"/>
      <c r="CA126" s="222"/>
      <c r="CB126" s="226"/>
      <c r="CC126" s="187">
        <f t="shared" si="54"/>
        <v>0</v>
      </c>
      <c r="CD126" s="15">
        <f>+(IF(OR($B126=0,$C126=0,$D126=0,$BY$2&gt;$ES$1),0,IF(OR(BY126=0,CA126=0,CB126=0),0,MIN((VLOOKUP($D126,$A$234:$C$241,3,0))*(IF($D126=6,CB126,CA126))*((MIN((VLOOKUP($D126,$A$234:$E$241,5,0)),(IF($D126=6,CA126,CB126))))),MIN((VLOOKUP($D126,$A$234:$C$241,3,0)),(BY126+BZ126))*(IF($D126=6,CB126,((MIN((VLOOKUP($D126,$A$234:$E$241,5,0)),CB126)))))))))/IF(AND($D126=2,'ראשי-פרטים כלליים וריכוז הוצאות'!$D$66&lt;&gt;4),1.2,1)</f>
        <v>0</v>
      </c>
      <c r="CE126" s="227"/>
      <c r="CF126" s="228"/>
      <c r="CG126" s="222"/>
      <c r="CH126" s="226"/>
      <c r="CI126" s="187">
        <f t="shared" si="55"/>
        <v>0</v>
      </c>
      <c r="CJ126" s="15">
        <f>+(IF(OR($B126=0,$C126=0,$D126=0,$CE$2&gt;$ES$1),0,IF(OR(CE126=0,CG126=0,CH126=0),0,MIN((VLOOKUP($D126,$A$234:$C$241,3,0))*(IF($D126=6,CH126,CG126))*((MIN((VLOOKUP($D126,$A$234:$E$241,5,0)),(IF($D126=6,CG126,CH126))))),MIN((VLOOKUP($D126,$A$234:$C$241,3,0)),(CE126+CF126))*(IF($D126=6,CH126,((MIN((VLOOKUP($D126,$A$234:$E$241,5,0)),CH126)))))))))/IF(AND($D126=2,'ראשי-פרטים כלליים וריכוז הוצאות'!$D$66&lt;&gt;4),1.2,1)</f>
        <v>0</v>
      </c>
      <c r="CK126" s="227"/>
      <c r="CL126" s="228"/>
      <c r="CM126" s="222"/>
      <c r="CN126" s="226"/>
      <c r="CO126" s="187">
        <f t="shared" si="56"/>
        <v>0</v>
      </c>
      <c r="CP126" s="15">
        <f>+(IF(OR($B126=0,$C126=0,$D126=0,$CK$2&gt;$ES$1),0,IF(OR(CK126=0,CM126=0,CN126=0),0,MIN((VLOOKUP($D126,$A$234:$C$241,3,0))*(IF($D126=6,CN126,CM126))*((MIN((VLOOKUP($D126,$A$234:$E$241,5,0)),(IF($D126=6,CM126,CN126))))),MIN((VLOOKUP($D126,$A$234:$C$241,3,0)),(CK126+CL126))*(IF($D126=6,CN126,((MIN((VLOOKUP($D126,$A$234:$E$241,5,0)),CN126)))))))))/IF(AND($D126=2,'ראשי-פרטים כלליים וריכוז הוצאות'!$D$66&lt;&gt;4),1.2,1)</f>
        <v>0</v>
      </c>
      <c r="CQ126" s="227"/>
      <c r="CR126" s="228"/>
      <c r="CS126" s="222"/>
      <c r="CT126" s="226"/>
      <c r="CU126" s="187">
        <f t="shared" si="57"/>
        <v>0</v>
      </c>
      <c r="CV126" s="15">
        <f>+(IF(OR($B126=0,$C126=0,$D126=0,$CQ$2&gt;$ES$1),0,IF(OR(CQ126=0,CS126=0,CT126=0),0,MIN((VLOOKUP($D126,$A$234:$C$241,3,0))*(IF($D126=6,CT126,CS126))*((MIN((VLOOKUP($D126,$A$234:$E$241,5,0)),(IF($D126=6,CS126,CT126))))),MIN((VLOOKUP($D126,$A$234:$C$241,3,0)),(CQ126+CR126))*(IF($D126=6,CT126,((MIN((VLOOKUP($D126,$A$234:$E$241,5,0)),CT126)))))))))/IF(AND($D126=2,'ראשי-פרטים כלליים וריכוז הוצאות'!$D$66&lt;&gt;4),1.2,1)</f>
        <v>0</v>
      </c>
      <c r="CW126" s="227"/>
      <c r="CX126" s="228"/>
      <c r="CY126" s="222"/>
      <c r="CZ126" s="226"/>
      <c r="DA126" s="187">
        <f t="shared" si="58"/>
        <v>0</v>
      </c>
      <c r="DB126" s="15">
        <f>+(IF(OR($B126=0,$C126=0,$D126=0,$CW$2&gt;$ES$1),0,IF(OR(CW126=0,CY126=0,CZ126=0),0,MIN((VLOOKUP($D126,$A$234:$C$241,3,0))*(IF($D126=6,CZ126,CY126))*((MIN((VLOOKUP($D126,$A$234:$E$241,5,0)),(IF($D126=6,CY126,CZ126))))),MIN((VLOOKUP($D126,$A$234:$C$241,3,0)),(CW126+CX126))*(IF($D126=6,CZ126,((MIN((VLOOKUP($D126,$A$234:$E$241,5,0)),CZ126)))))))))/IF(AND($D126=2,'ראשי-פרטים כלליים וריכוז הוצאות'!$D$66&lt;&gt;4),1.2,1)</f>
        <v>0</v>
      </c>
      <c r="DC126" s="227"/>
      <c r="DD126" s="228"/>
      <c r="DE126" s="222"/>
      <c r="DF126" s="226"/>
      <c r="DG126" s="187">
        <f t="shared" si="59"/>
        <v>0</v>
      </c>
      <c r="DH126" s="15">
        <f>+(IF(OR($B126=0,$C126=0,$D126=0,$DC$2&gt;$ES$1),0,IF(OR(DC126=0,DE126=0,DF126=0),0,MIN((VLOOKUP($D126,$A$234:$C$241,3,0))*(IF($D126=6,DF126,DE126))*((MIN((VLOOKUP($D126,$A$234:$E$241,5,0)),(IF($D126=6,DE126,DF126))))),MIN((VLOOKUP($D126,$A$234:$C$241,3,0)),(DC126+DD126))*(IF($D126=6,DF126,((MIN((VLOOKUP($D126,$A$234:$E$241,5,0)),DF126)))))))))/IF(AND($D126=2,'ראשי-פרטים כלליים וריכוז הוצאות'!$D$66&lt;&gt;4),1.2,1)</f>
        <v>0</v>
      </c>
      <c r="DI126" s="227"/>
      <c r="DJ126" s="228"/>
      <c r="DK126" s="222"/>
      <c r="DL126" s="226"/>
      <c r="DM126" s="187">
        <f t="shared" si="60"/>
        <v>0</v>
      </c>
      <c r="DN126" s="15">
        <f>+(IF(OR($B126=0,$C126=0,$D126=0,$DC$2&gt;$ES$1),0,IF(OR(DI126=0,DK126=0,DL126=0),0,MIN((VLOOKUP($D126,$A$234:$C$241,3,0))*(IF($D126=6,DL126,DK126))*((MIN((VLOOKUP($D126,$A$234:$E$241,5,0)),(IF($D126=6,DK126,DL126))))),MIN((VLOOKUP($D126,$A$234:$C$241,3,0)),(DI126+DJ126))*(IF($D126=6,DL126,((MIN((VLOOKUP($D126,$A$234:$E$241,5,0)),DL126)))))))))/IF(AND($D126=2,'ראשי-פרטים כלליים וריכוז הוצאות'!$D$66&lt;&gt;4),1.2,1)</f>
        <v>0</v>
      </c>
      <c r="DO126" s="227"/>
      <c r="DP126" s="228"/>
      <c r="DQ126" s="222"/>
      <c r="DR126" s="226"/>
      <c r="DS126" s="187">
        <f t="shared" si="61"/>
        <v>0</v>
      </c>
      <c r="DT126" s="15">
        <f>+(IF(OR($B126=0,$C126=0,$D126=0,$DC$2&gt;$ES$1),0,IF(OR(DO126=0,DQ126=0,DR126=0),0,MIN((VLOOKUP($D126,$A$234:$C$241,3,0))*(IF($D126=6,DR126,DQ126))*((MIN((VLOOKUP($D126,$A$234:$E$241,5,0)),(IF($D126=6,DQ126,DR126))))),MIN((VLOOKUP($D126,$A$234:$C$241,3,0)),(DO126+DP126))*(IF($D126=6,DR126,((MIN((VLOOKUP($D126,$A$234:$E$241,5,0)),DR126)))))))))/IF(AND($D126=2,'ראשי-פרטים כלליים וריכוז הוצאות'!$D$66&lt;&gt;4),1.2,1)</f>
        <v>0</v>
      </c>
      <c r="DU126" s="227"/>
      <c r="DV126" s="228"/>
      <c r="DW126" s="222"/>
      <c r="DX126" s="226"/>
      <c r="DY126" s="187">
        <f t="shared" si="62"/>
        <v>0</v>
      </c>
      <c r="DZ126" s="15">
        <f>+(IF(OR($B126=0,$C126=0,$D126=0,$DC$2&gt;$ES$1),0,IF(OR(DU126=0,DW126=0,DX126=0),0,MIN((VLOOKUP($D126,$A$234:$C$241,3,0))*(IF($D126=6,DX126,DW126))*((MIN((VLOOKUP($D126,$A$234:$E$241,5,0)),(IF($D126=6,DW126,DX126))))),MIN((VLOOKUP($D126,$A$234:$C$241,3,0)),(DU126+DV126))*(IF($D126=6,DX126,((MIN((VLOOKUP($D126,$A$234:$E$241,5,0)),DX126)))))))))/IF(AND($D126=2,'ראשי-פרטים כלליים וריכוז הוצאות'!$D$66&lt;&gt;4),1.2,1)</f>
        <v>0</v>
      </c>
      <c r="EA126" s="227"/>
      <c r="EB126" s="228"/>
      <c r="EC126" s="222"/>
      <c r="ED126" s="226"/>
      <c r="EE126" s="187">
        <f t="shared" si="63"/>
        <v>0</v>
      </c>
      <c r="EF126" s="15">
        <f>+(IF(OR($B126=0,$C126=0,$D126=0,$DC$2&gt;$ES$1),0,IF(OR(EA126=0,EC126=0,ED126=0),0,MIN((VLOOKUP($D126,$A$234:$C$241,3,0))*(IF($D126=6,ED126,EC126))*((MIN((VLOOKUP($D126,$A$234:$E$241,5,0)),(IF($D126=6,EC126,ED126))))),MIN((VLOOKUP($D126,$A$234:$C$241,3,0)),(EA126+EB126))*(IF($D126=6,ED126,((MIN((VLOOKUP($D126,$A$234:$E$241,5,0)),ED126)))))))))/IF(AND($D126=2,'ראשי-פרטים כלליים וריכוז הוצאות'!$D$66&lt;&gt;4),1.2,1)</f>
        <v>0</v>
      </c>
      <c r="EG126" s="227"/>
      <c r="EH126" s="228"/>
      <c r="EI126" s="222"/>
      <c r="EJ126" s="226"/>
      <c r="EK126" s="187">
        <f t="shared" si="64"/>
        <v>0</v>
      </c>
      <c r="EL126" s="15">
        <f>+(IF(OR($B126=0,$C126=0,$D126=0,$DC$2&gt;$ES$1),0,IF(OR(EG126=0,EI126=0,EJ126=0),0,MIN((VLOOKUP($D126,$A$234:$C$241,3,0))*(IF($D126=6,EJ126,EI126))*((MIN((VLOOKUP($D126,$A$234:$E$241,5,0)),(IF($D126=6,EI126,EJ126))))),MIN((VLOOKUP($D126,$A$234:$C$241,3,0)),(EG126+EH126))*(IF($D126=6,EJ126,((MIN((VLOOKUP($D126,$A$234:$E$241,5,0)),EJ126)))))))))/IF(AND($D126=2,'ראשי-פרטים כלליים וריכוז הוצאות'!$D$66&lt;&gt;4),1.2,1)</f>
        <v>0</v>
      </c>
      <c r="EM126" s="227"/>
      <c r="EN126" s="228"/>
      <c r="EO126" s="222"/>
      <c r="EP126" s="226"/>
      <c r="EQ126" s="187">
        <f t="shared" si="65"/>
        <v>0</v>
      </c>
      <c r="ER126" s="15">
        <f>+(IF(OR($B126=0,$C126=0,$D126=0,$DC$2&gt;$ES$1),0,IF(OR(EM126=0,EO126=0,EP126=0),0,MIN((VLOOKUP($D126,$A$234:$C$241,3,0))*(IF($D126=6,EP126,EO126))*((MIN((VLOOKUP($D126,$A$234:$E$241,5,0)),(IF($D126=6,EO126,EP126))))),MIN((VLOOKUP($D126,$A$234:$C$241,3,0)),(EM126+EN126))*(IF($D126=6,EP126,((MIN((VLOOKUP($D126,$A$234:$E$241,5,0)),EP126)))))))))/IF(AND($D126=2,'ראשי-פרטים כלליים וריכוז הוצאות'!$D$66&lt;&gt;4),1.2,1)</f>
        <v>0</v>
      </c>
      <c r="ES126" s="62">
        <f t="shared" si="66"/>
        <v>0</v>
      </c>
      <c r="ET126" s="183">
        <f t="shared" si="67"/>
        <v>9.9999999999999995E-7</v>
      </c>
      <c r="EU126" s="184">
        <f t="shared" si="68"/>
        <v>0</v>
      </c>
      <c r="EV126" s="62">
        <f t="shared" si="69"/>
        <v>0</v>
      </c>
      <c r="EW126" s="62">
        <v>0</v>
      </c>
      <c r="EX126" s="15">
        <f t="shared" si="70"/>
        <v>0</v>
      </c>
      <c r="EY126" s="219"/>
      <c r="EZ126" s="62">
        <f>MIN(EX126+EY126*ET126*ES126/$FA$1/IF(AND($D126=2,'ראשי-פרטים כלליים וריכוז הוצאות'!$D$66&lt;&gt;4),1.2,1),IF($D126&gt;0,VLOOKUP($D126,$A$234:$C$241,3,0)*12*EU126,0))</f>
        <v>0</v>
      </c>
      <c r="FA126" s="229"/>
      <c r="FB126" s="293">
        <f t="shared" si="71"/>
        <v>0</v>
      </c>
      <c r="FC126" s="298"/>
      <c r="FD126" s="133"/>
      <c r="FE126" s="133"/>
      <c r="FF126" s="299"/>
      <c r="FG126" s="299"/>
      <c r="FH126" s="133"/>
      <c r="FI126" s="274">
        <f t="shared" si="77"/>
        <v>0</v>
      </c>
      <c r="FJ126" s="274">
        <f t="shared" si="78"/>
        <v>0</v>
      </c>
      <c r="FK126" s="297" t="str">
        <f t="shared" si="74"/>
        <v/>
      </c>
    </row>
    <row r="127" spans="1:167" s="6" customFormat="1" ht="24" hidden="1" customHeight="1" x14ac:dyDescent="0.2">
      <c r="A127" s="112">
        <v>124</v>
      </c>
      <c r="B127" s="229"/>
      <c r="C127" s="229"/>
      <c r="D127" s="230"/>
      <c r="E127" s="220"/>
      <c r="F127" s="221"/>
      <c r="G127" s="222"/>
      <c r="H127" s="223"/>
      <c r="I127" s="187">
        <f t="shared" si="42"/>
        <v>0</v>
      </c>
      <c r="J127" s="15">
        <f>(IF(OR($B127=0,$C127=0,$D127=0,$E$2&gt;$ES$1),0,IF(OR($E127=0,$G127=0,$H127=0),0,MIN((VLOOKUP($D127,$A$234:$C$241,3,0))*(IF($D127=6,$H127,$G127))*((MIN((VLOOKUP($D127,$A$234:$E$241,5,0)),(IF($D127=6,$G127,$H127))))),MIN((VLOOKUP($D127,$A$234:$C$241,3,0)),($E127+$F127))*(IF($D127=6,$H127,((MIN((VLOOKUP($D127,$A$234:$E$241,5,0)),$H127)))))))))/IF(AND($D127=2,'ראשי-פרטים כלליים וריכוז הוצאות'!$D$66&lt;&gt;4),1.2,1)</f>
        <v>0</v>
      </c>
      <c r="K127" s="224"/>
      <c r="L127" s="225"/>
      <c r="M127" s="222"/>
      <c r="N127" s="226"/>
      <c r="O127" s="187">
        <f t="shared" si="43"/>
        <v>0</v>
      </c>
      <c r="P127" s="15">
        <f>+(IF(OR($B127=0,$C127=0,$D127=0,$K$2&gt;$ES$1),0,IF(OR($K127=0,$M127=0,$N127=0),0,MIN((VLOOKUP($D127,$A$234:$C$241,3,0))*(IF($D127=6,$N127,$M127))*((MIN((VLOOKUP($D127,$A$234:$E$241,5,0)),(IF($D127=6,$M127,$N127))))),MIN((VLOOKUP($D127,$A$234:$C$241,3,0)),($K127+$L127))*(IF($D127=6,$N127,((MIN((VLOOKUP($D127,$A$234:$E$241,5,0)),$N127)))))))))/IF(AND($D127=2,'ראשי-פרטים כלליים וריכוז הוצאות'!$D$66&lt;&gt;4),1.2,1)</f>
        <v>0</v>
      </c>
      <c r="Q127" s="227"/>
      <c r="R127" s="228"/>
      <c r="S127" s="222"/>
      <c r="T127" s="226"/>
      <c r="U127" s="187">
        <f t="shared" si="44"/>
        <v>0</v>
      </c>
      <c r="V127" s="15">
        <f>+(IF(OR($B127=0,$C127=0,$D127=0,$Q$2&gt;$ES$1),0,IF(OR(Q127=0,S127=0,T127=0),0,MIN((VLOOKUP($D127,$A$234:$C$241,3,0))*(IF($D127=6,T127,S127))*((MIN((VLOOKUP($D127,$A$234:$E$241,5,0)),(IF($D127=6,S127,T127))))),MIN((VLOOKUP($D127,$A$234:$C$241,3,0)),(Q127+R127))*(IF($D127=6,T127,((MIN((VLOOKUP($D127,$A$234:$E$241,5,0)),T127)))))))))/IF(AND($D127=2,'ראשי-פרטים כלליים וריכוז הוצאות'!$D$66&lt;&gt;4),1.2,1)</f>
        <v>0</v>
      </c>
      <c r="W127" s="220"/>
      <c r="X127" s="221"/>
      <c r="Y127" s="222"/>
      <c r="Z127" s="226"/>
      <c r="AA127" s="187">
        <f t="shared" si="45"/>
        <v>0</v>
      </c>
      <c r="AB127" s="15">
        <f>+(IF(OR($B127=0,$C127=0,$D127=0,$W$2&gt;$ES$1),0,IF(OR(W127=0,Y127=0,Z127=0),0,MIN((VLOOKUP($D127,$A$234:$C$241,3,0))*(IF($D127=6,Z127,Y127))*((MIN((VLOOKUP($D127,$A$234:$E$241,5,0)),(IF($D127=6,Y127,Z127))))),MIN((VLOOKUP($D127,$A$234:$C$241,3,0)),(W127+X127))*(IF($D127=6,Z127,((MIN((VLOOKUP($D127,$A$234:$E$241,5,0)),Z127)))))))))/IF(AND($D127=2,'ראשי-פרטים כלליים וריכוז הוצאות'!$D$66&lt;&gt;4),1.2,1)</f>
        <v>0</v>
      </c>
      <c r="AC127" s="224"/>
      <c r="AD127" s="225"/>
      <c r="AE127" s="222"/>
      <c r="AF127" s="226"/>
      <c r="AG127" s="187">
        <f t="shared" si="46"/>
        <v>0</v>
      </c>
      <c r="AH127" s="15">
        <f>+(IF(OR($B127=0,$C127=0,$D127=0,$AC$2&gt;$ES$1),0,IF(OR(AC127=0,AE127=0,AF127=0),0,MIN((VLOOKUP($D127,$A$234:$C$241,3,0))*(IF($D127=6,AF127,AE127))*((MIN((VLOOKUP($D127,$A$234:$E$241,5,0)),(IF($D127=6,AE127,AF127))))),MIN((VLOOKUP($D127,$A$234:$C$241,3,0)),(AC127+AD127))*(IF($D127=6,AF127,((MIN((VLOOKUP($D127,$A$234:$E$241,5,0)),AF127)))))))))/IF(AND($D127=2,'ראשי-פרטים כלליים וריכוז הוצאות'!$D$66&lt;&gt;4),1.2,1)</f>
        <v>0</v>
      </c>
      <c r="AI127" s="227"/>
      <c r="AJ127" s="228"/>
      <c r="AK127" s="222"/>
      <c r="AL127" s="226"/>
      <c r="AM127" s="187">
        <f t="shared" si="47"/>
        <v>0</v>
      </c>
      <c r="AN127" s="15">
        <f>+(IF(OR($B127=0,$C127=0,$D127=0,$AI$2&gt;$ES$1),0,IF(OR(AI127=0,AK127=0,AL127=0),0,MIN((VLOOKUP($D127,$A$234:$C$241,3,0))*(IF($D127=6,AL127,AK127))*((MIN((VLOOKUP($D127,$A$234:$E$241,5,0)),(IF($D127=6,AK127,AL127))))),MIN((VLOOKUP($D127,$A$234:$C$241,3,0)),(AI127+AJ127))*(IF($D127=6,AL127,((MIN((VLOOKUP($D127,$A$234:$E$241,5,0)),AL127)))))))))/IF(AND($D127=2,'ראשי-פרטים כלליים וריכוז הוצאות'!$D$66&lt;&gt;4),1.2,1)</f>
        <v>0</v>
      </c>
      <c r="AO127" s="220"/>
      <c r="AP127" s="221"/>
      <c r="AQ127" s="222"/>
      <c r="AR127" s="226"/>
      <c r="AS127" s="187">
        <f t="shared" si="48"/>
        <v>0</v>
      </c>
      <c r="AT127" s="15">
        <f>+(IF(OR($B127=0,$C127=0,$D127=0,$AO$2&gt;$ES$1),0,IF(OR(AO127=0,AQ127=0,AR127=0),0,MIN((VLOOKUP($D127,$A$234:$C$241,3,0))*(IF($D127=6,AR127,AQ127))*((MIN((VLOOKUP($D127,$A$234:$E$241,5,0)),(IF($D127=6,AQ127,AR127))))),MIN((VLOOKUP($D127,$A$234:$C$241,3,0)),(AO127+AP127))*(IF($D127=6,AR127,((MIN((VLOOKUP($D127,$A$234:$E$241,5,0)),AR127)))))))))/IF(AND($D127=2,'ראשי-פרטים כלליים וריכוז הוצאות'!$D$66&lt;&gt;4),1.2,1)</f>
        <v>0</v>
      </c>
      <c r="AU127" s="224"/>
      <c r="AV127" s="225"/>
      <c r="AW127" s="222"/>
      <c r="AX127" s="226"/>
      <c r="AY127" s="187">
        <f t="shared" si="49"/>
        <v>0</v>
      </c>
      <c r="AZ127" s="15">
        <f>+(IF(OR($B127=0,$C127=0,$D127=0,$AU$2&gt;$ES$1),0,IF(OR(AU127=0,AW127=0,AX127=0),0,MIN((VLOOKUP($D127,$A$234:$C$241,3,0))*(IF($D127=6,AX127,AW127))*((MIN((VLOOKUP($D127,$A$234:$E$241,5,0)),(IF($D127=6,AW127,AX127))))),MIN((VLOOKUP($D127,$A$234:$C$241,3,0)),(AU127+AV127))*(IF($D127=6,AX127,((MIN((VLOOKUP($D127,$A$234:$E$241,5,0)),AX127)))))))))/IF(AND($D127=2,'ראשי-פרטים כלליים וריכוז הוצאות'!$D$66&lt;&gt;4),1.2,1)</f>
        <v>0</v>
      </c>
      <c r="BA127" s="227"/>
      <c r="BB127" s="228"/>
      <c r="BC127" s="222"/>
      <c r="BD127" s="226"/>
      <c r="BE127" s="187">
        <f t="shared" si="50"/>
        <v>0</v>
      </c>
      <c r="BF127" s="15">
        <f>+(IF(OR($B127=0,$C127=0,$D127=0,$BA$2&gt;$ES$1),0,IF(OR(BA127=0,BC127=0,BD127=0),0,MIN((VLOOKUP($D127,$A$234:$C$241,3,0))*(IF($D127=6,BD127,BC127))*((MIN((VLOOKUP($D127,$A$234:$E$241,5,0)),(IF($D127=6,BC127,BD127))))),MIN((VLOOKUP($D127,$A$234:$C$241,3,0)),(BA127+BB127))*(IF($D127=6,BD127,((MIN((VLOOKUP($D127,$A$234:$E$241,5,0)),BD127)))))))))/IF(AND($D127=2,'ראשי-פרטים כלליים וריכוז הוצאות'!$D$66&lt;&gt;4),1.2,1)</f>
        <v>0</v>
      </c>
      <c r="BG127" s="227"/>
      <c r="BH127" s="228"/>
      <c r="BI127" s="222"/>
      <c r="BJ127" s="226"/>
      <c r="BK127" s="187">
        <f t="shared" si="51"/>
        <v>0</v>
      </c>
      <c r="BL127" s="15">
        <f>+(IF(OR($B127=0,$C127=0,$D127=0,$BG$2&gt;$ES$1),0,IF(OR(BG127=0,BI127=0,BJ127=0),0,MIN((VLOOKUP($D127,$A$234:$C$241,3,0))*(IF($D127=6,BJ127,BI127))*((MIN((VLOOKUP($D127,$A$234:$E$241,5,0)),(IF($D127=6,BI127,BJ127))))),MIN((VLOOKUP($D127,$A$234:$C$241,3,0)),(BG127+BH127))*(IF($D127=6,BJ127,((MIN((VLOOKUP($D127,$A$234:$E$241,5,0)),BJ127)))))))))/IF(AND($D127=2,'ראשי-פרטים כלליים וריכוז הוצאות'!$D$66&lt;&gt;4),1.2,1)</f>
        <v>0</v>
      </c>
      <c r="BM127" s="227"/>
      <c r="BN127" s="228"/>
      <c r="BO127" s="222"/>
      <c r="BP127" s="226"/>
      <c r="BQ127" s="187">
        <f t="shared" si="52"/>
        <v>0</v>
      </c>
      <c r="BR127" s="15">
        <f>+(IF(OR($B127=0,$C127=0,$D127=0,$BM$2&gt;$ES$1),0,IF(OR(BM127=0,BO127=0,BP127=0),0,MIN((VLOOKUP($D127,$A$234:$C$241,3,0))*(IF($D127=6,BP127,BO127))*((MIN((VLOOKUP($D127,$A$234:$E$241,5,0)),(IF($D127=6,BO127,BP127))))),MIN((VLOOKUP($D127,$A$234:$C$241,3,0)),(BM127+BN127))*(IF($D127=6,BP127,((MIN((VLOOKUP($D127,$A$234:$E$241,5,0)),BP127)))))))))/IF(AND($D127=2,'ראשי-פרטים כלליים וריכוז הוצאות'!$D$66&lt;&gt;4),1.2,1)</f>
        <v>0</v>
      </c>
      <c r="BS127" s="227"/>
      <c r="BT127" s="228"/>
      <c r="BU127" s="222"/>
      <c r="BV127" s="226"/>
      <c r="BW127" s="187">
        <f t="shared" si="53"/>
        <v>0</v>
      </c>
      <c r="BX127" s="15">
        <f>+(IF(OR($B127=0,$C127=0,$D127=0,$BS$2&gt;$ES$1),0,IF(OR(BS127=0,BU127=0,BV127=0),0,MIN((VLOOKUP($D127,$A$234:$C$241,3,0))*(IF($D127=6,BV127,BU127))*((MIN((VLOOKUP($D127,$A$234:$E$241,5,0)),(IF($D127=6,BU127,BV127))))),MIN((VLOOKUP($D127,$A$234:$C$241,3,0)),(BS127+BT127))*(IF($D127=6,BV127,((MIN((VLOOKUP($D127,$A$234:$E$241,5,0)),BV127)))))))))/IF(AND($D127=2,'ראשי-פרטים כלליים וריכוז הוצאות'!$D$66&lt;&gt;4),1.2,1)</f>
        <v>0</v>
      </c>
      <c r="BY127" s="227"/>
      <c r="BZ127" s="228"/>
      <c r="CA127" s="222"/>
      <c r="CB127" s="226"/>
      <c r="CC127" s="187">
        <f t="shared" si="54"/>
        <v>0</v>
      </c>
      <c r="CD127" s="15">
        <f>+(IF(OR($B127=0,$C127=0,$D127=0,$BY$2&gt;$ES$1),0,IF(OR(BY127=0,CA127=0,CB127=0),0,MIN((VLOOKUP($D127,$A$234:$C$241,3,0))*(IF($D127=6,CB127,CA127))*((MIN((VLOOKUP($D127,$A$234:$E$241,5,0)),(IF($D127=6,CA127,CB127))))),MIN((VLOOKUP($D127,$A$234:$C$241,3,0)),(BY127+BZ127))*(IF($D127=6,CB127,((MIN((VLOOKUP($D127,$A$234:$E$241,5,0)),CB127)))))))))/IF(AND($D127=2,'ראשי-פרטים כלליים וריכוז הוצאות'!$D$66&lt;&gt;4),1.2,1)</f>
        <v>0</v>
      </c>
      <c r="CE127" s="227"/>
      <c r="CF127" s="228"/>
      <c r="CG127" s="222"/>
      <c r="CH127" s="226"/>
      <c r="CI127" s="187">
        <f t="shared" si="55"/>
        <v>0</v>
      </c>
      <c r="CJ127" s="15">
        <f>+(IF(OR($B127=0,$C127=0,$D127=0,$CE$2&gt;$ES$1),0,IF(OR(CE127=0,CG127=0,CH127=0),0,MIN((VLOOKUP($D127,$A$234:$C$241,3,0))*(IF($D127=6,CH127,CG127))*((MIN((VLOOKUP($D127,$A$234:$E$241,5,0)),(IF($D127=6,CG127,CH127))))),MIN((VLOOKUP($D127,$A$234:$C$241,3,0)),(CE127+CF127))*(IF($D127=6,CH127,((MIN((VLOOKUP($D127,$A$234:$E$241,5,0)),CH127)))))))))/IF(AND($D127=2,'ראשי-פרטים כלליים וריכוז הוצאות'!$D$66&lt;&gt;4),1.2,1)</f>
        <v>0</v>
      </c>
      <c r="CK127" s="227"/>
      <c r="CL127" s="228"/>
      <c r="CM127" s="222"/>
      <c r="CN127" s="226"/>
      <c r="CO127" s="187">
        <f t="shared" si="56"/>
        <v>0</v>
      </c>
      <c r="CP127" s="15">
        <f>+(IF(OR($B127=0,$C127=0,$D127=0,$CK$2&gt;$ES$1),0,IF(OR(CK127=0,CM127=0,CN127=0),0,MIN((VLOOKUP($D127,$A$234:$C$241,3,0))*(IF($D127=6,CN127,CM127))*((MIN((VLOOKUP($D127,$A$234:$E$241,5,0)),(IF($D127=6,CM127,CN127))))),MIN((VLOOKUP($D127,$A$234:$C$241,3,0)),(CK127+CL127))*(IF($D127=6,CN127,((MIN((VLOOKUP($D127,$A$234:$E$241,5,0)),CN127)))))))))/IF(AND($D127=2,'ראשי-פרטים כלליים וריכוז הוצאות'!$D$66&lt;&gt;4),1.2,1)</f>
        <v>0</v>
      </c>
      <c r="CQ127" s="227"/>
      <c r="CR127" s="228"/>
      <c r="CS127" s="222"/>
      <c r="CT127" s="226"/>
      <c r="CU127" s="187">
        <f t="shared" si="57"/>
        <v>0</v>
      </c>
      <c r="CV127" s="15">
        <f>+(IF(OR($B127=0,$C127=0,$D127=0,$CQ$2&gt;$ES$1),0,IF(OR(CQ127=0,CS127=0,CT127=0),0,MIN((VLOOKUP($D127,$A$234:$C$241,3,0))*(IF($D127=6,CT127,CS127))*((MIN((VLOOKUP($D127,$A$234:$E$241,5,0)),(IF($D127=6,CS127,CT127))))),MIN((VLOOKUP($D127,$A$234:$C$241,3,0)),(CQ127+CR127))*(IF($D127=6,CT127,((MIN((VLOOKUP($D127,$A$234:$E$241,5,0)),CT127)))))))))/IF(AND($D127=2,'ראשי-פרטים כלליים וריכוז הוצאות'!$D$66&lt;&gt;4),1.2,1)</f>
        <v>0</v>
      </c>
      <c r="CW127" s="227"/>
      <c r="CX127" s="228"/>
      <c r="CY127" s="222"/>
      <c r="CZ127" s="226"/>
      <c r="DA127" s="187">
        <f t="shared" si="58"/>
        <v>0</v>
      </c>
      <c r="DB127" s="15">
        <f>+(IF(OR($B127=0,$C127=0,$D127=0,$CW$2&gt;$ES$1),0,IF(OR(CW127=0,CY127=0,CZ127=0),0,MIN((VLOOKUP($D127,$A$234:$C$241,3,0))*(IF($D127=6,CZ127,CY127))*((MIN((VLOOKUP($D127,$A$234:$E$241,5,0)),(IF($D127=6,CY127,CZ127))))),MIN((VLOOKUP($D127,$A$234:$C$241,3,0)),(CW127+CX127))*(IF($D127=6,CZ127,((MIN((VLOOKUP($D127,$A$234:$E$241,5,0)),CZ127)))))))))/IF(AND($D127=2,'ראשי-פרטים כלליים וריכוז הוצאות'!$D$66&lt;&gt;4),1.2,1)</f>
        <v>0</v>
      </c>
      <c r="DC127" s="227"/>
      <c r="DD127" s="228"/>
      <c r="DE127" s="222"/>
      <c r="DF127" s="226"/>
      <c r="DG127" s="187">
        <f t="shared" si="59"/>
        <v>0</v>
      </c>
      <c r="DH127" s="15">
        <f>+(IF(OR($B127=0,$C127=0,$D127=0,$DC$2&gt;$ES$1),0,IF(OR(DC127=0,DE127=0,DF127=0),0,MIN((VLOOKUP($D127,$A$234:$C$241,3,0))*(IF($D127=6,DF127,DE127))*((MIN((VLOOKUP($D127,$A$234:$E$241,5,0)),(IF($D127=6,DE127,DF127))))),MIN((VLOOKUP($D127,$A$234:$C$241,3,0)),(DC127+DD127))*(IF($D127=6,DF127,((MIN((VLOOKUP($D127,$A$234:$E$241,5,0)),DF127)))))))))/IF(AND($D127=2,'ראשי-פרטים כלליים וריכוז הוצאות'!$D$66&lt;&gt;4),1.2,1)</f>
        <v>0</v>
      </c>
      <c r="DI127" s="227"/>
      <c r="DJ127" s="228"/>
      <c r="DK127" s="222"/>
      <c r="DL127" s="226"/>
      <c r="DM127" s="187">
        <f t="shared" si="60"/>
        <v>0</v>
      </c>
      <c r="DN127" s="15">
        <f>+(IF(OR($B127=0,$C127=0,$D127=0,$DC$2&gt;$ES$1),0,IF(OR(DI127=0,DK127=0,DL127=0),0,MIN((VLOOKUP($D127,$A$234:$C$241,3,0))*(IF($D127=6,DL127,DK127))*((MIN((VLOOKUP($D127,$A$234:$E$241,5,0)),(IF($D127=6,DK127,DL127))))),MIN((VLOOKUP($D127,$A$234:$C$241,3,0)),(DI127+DJ127))*(IF($D127=6,DL127,((MIN((VLOOKUP($D127,$A$234:$E$241,5,0)),DL127)))))))))/IF(AND($D127=2,'ראשי-פרטים כלליים וריכוז הוצאות'!$D$66&lt;&gt;4),1.2,1)</f>
        <v>0</v>
      </c>
      <c r="DO127" s="227"/>
      <c r="DP127" s="228"/>
      <c r="DQ127" s="222"/>
      <c r="DR127" s="226"/>
      <c r="DS127" s="187">
        <f t="shared" si="61"/>
        <v>0</v>
      </c>
      <c r="DT127" s="15">
        <f>+(IF(OR($B127=0,$C127=0,$D127=0,$DC$2&gt;$ES$1),0,IF(OR(DO127=0,DQ127=0,DR127=0),0,MIN((VLOOKUP($D127,$A$234:$C$241,3,0))*(IF($D127=6,DR127,DQ127))*((MIN((VLOOKUP($D127,$A$234:$E$241,5,0)),(IF($D127=6,DQ127,DR127))))),MIN((VLOOKUP($D127,$A$234:$C$241,3,0)),(DO127+DP127))*(IF($D127=6,DR127,((MIN((VLOOKUP($D127,$A$234:$E$241,5,0)),DR127)))))))))/IF(AND($D127=2,'ראשי-פרטים כלליים וריכוז הוצאות'!$D$66&lt;&gt;4),1.2,1)</f>
        <v>0</v>
      </c>
      <c r="DU127" s="227"/>
      <c r="DV127" s="228"/>
      <c r="DW127" s="222"/>
      <c r="DX127" s="226"/>
      <c r="DY127" s="187">
        <f t="shared" si="62"/>
        <v>0</v>
      </c>
      <c r="DZ127" s="15">
        <f>+(IF(OR($B127=0,$C127=0,$D127=0,$DC$2&gt;$ES$1),0,IF(OR(DU127=0,DW127=0,DX127=0),0,MIN((VLOOKUP($D127,$A$234:$C$241,3,0))*(IF($D127=6,DX127,DW127))*((MIN((VLOOKUP($D127,$A$234:$E$241,5,0)),(IF($D127=6,DW127,DX127))))),MIN((VLOOKUP($D127,$A$234:$C$241,3,0)),(DU127+DV127))*(IF($D127=6,DX127,((MIN((VLOOKUP($D127,$A$234:$E$241,5,0)),DX127)))))))))/IF(AND($D127=2,'ראשי-פרטים כלליים וריכוז הוצאות'!$D$66&lt;&gt;4),1.2,1)</f>
        <v>0</v>
      </c>
      <c r="EA127" s="227"/>
      <c r="EB127" s="228"/>
      <c r="EC127" s="222"/>
      <c r="ED127" s="226"/>
      <c r="EE127" s="187">
        <f t="shared" si="63"/>
        <v>0</v>
      </c>
      <c r="EF127" s="15">
        <f>+(IF(OR($B127=0,$C127=0,$D127=0,$DC$2&gt;$ES$1),0,IF(OR(EA127=0,EC127=0,ED127=0),0,MIN((VLOOKUP($D127,$A$234:$C$241,3,0))*(IF($D127=6,ED127,EC127))*((MIN((VLOOKUP($D127,$A$234:$E$241,5,0)),(IF($D127=6,EC127,ED127))))),MIN((VLOOKUP($D127,$A$234:$C$241,3,0)),(EA127+EB127))*(IF($D127=6,ED127,((MIN((VLOOKUP($D127,$A$234:$E$241,5,0)),ED127)))))))))/IF(AND($D127=2,'ראשי-פרטים כלליים וריכוז הוצאות'!$D$66&lt;&gt;4),1.2,1)</f>
        <v>0</v>
      </c>
      <c r="EG127" s="227"/>
      <c r="EH127" s="228"/>
      <c r="EI127" s="222"/>
      <c r="EJ127" s="226"/>
      <c r="EK127" s="187">
        <f t="shared" si="64"/>
        <v>0</v>
      </c>
      <c r="EL127" s="15">
        <f>+(IF(OR($B127=0,$C127=0,$D127=0,$DC$2&gt;$ES$1),0,IF(OR(EG127=0,EI127=0,EJ127=0),0,MIN((VLOOKUP($D127,$A$234:$C$241,3,0))*(IF($D127=6,EJ127,EI127))*((MIN((VLOOKUP($D127,$A$234:$E$241,5,0)),(IF($D127=6,EI127,EJ127))))),MIN((VLOOKUP($D127,$A$234:$C$241,3,0)),(EG127+EH127))*(IF($D127=6,EJ127,((MIN((VLOOKUP($D127,$A$234:$E$241,5,0)),EJ127)))))))))/IF(AND($D127=2,'ראשי-פרטים כלליים וריכוז הוצאות'!$D$66&lt;&gt;4),1.2,1)</f>
        <v>0</v>
      </c>
      <c r="EM127" s="227"/>
      <c r="EN127" s="228"/>
      <c r="EO127" s="222"/>
      <c r="EP127" s="226"/>
      <c r="EQ127" s="187">
        <f t="shared" si="65"/>
        <v>0</v>
      </c>
      <c r="ER127" s="15">
        <f>+(IF(OR($B127=0,$C127=0,$D127=0,$DC$2&gt;$ES$1),0,IF(OR(EM127=0,EO127=0,EP127=0),0,MIN((VLOOKUP($D127,$A$234:$C$241,3,0))*(IF($D127=6,EP127,EO127))*((MIN((VLOOKUP($D127,$A$234:$E$241,5,0)),(IF($D127=6,EO127,EP127))))),MIN((VLOOKUP($D127,$A$234:$C$241,3,0)),(EM127+EN127))*(IF($D127=6,EP127,((MIN((VLOOKUP($D127,$A$234:$E$241,5,0)),EP127)))))))))/IF(AND($D127=2,'ראשי-פרטים כלליים וריכוז הוצאות'!$D$66&lt;&gt;4),1.2,1)</f>
        <v>0</v>
      </c>
      <c r="ES127" s="62">
        <f t="shared" si="66"/>
        <v>0</v>
      </c>
      <c r="ET127" s="183">
        <f t="shared" si="67"/>
        <v>9.9999999999999995E-7</v>
      </c>
      <c r="EU127" s="184">
        <f t="shared" si="68"/>
        <v>0</v>
      </c>
      <c r="EV127" s="62">
        <f t="shared" si="69"/>
        <v>0</v>
      </c>
      <c r="EW127" s="62">
        <v>0</v>
      </c>
      <c r="EX127" s="15">
        <f t="shared" si="70"/>
        <v>0</v>
      </c>
      <c r="EY127" s="219"/>
      <c r="EZ127" s="62">
        <f>MIN(EX127+EY127*ET127*ES127/$FA$1/IF(AND($D127=2,'ראשי-פרטים כלליים וריכוז הוצאות'!$D$66&lt;&gt;4),1.2,1),IF($D127&gt;0,VLOOKUP($D127,$A$234:$C$241,3,0)*12*EU127,0))</f>
        <v>0</v>
      </c>
      <c r="FA127" s="229"/>
      <c r="FB127" s="293">
        <f t="shared" si="71"/>
        <v>0</v>
      </c>
      <c r="FC127" s="298"/>
      <c r="FD127" s="133"/>
      <c r="FE127" s="133"/>
      <c r="FF127" s="299"/>
      <c r="FG127" s="299"/>
      <c r="FH127" s="133"/>
      <c r="FI127" s="274">
        <f t="shared" si="77"/>
        <v>0</v>
      </c>
      <c r="FJ127" s="274">
        <f t="shared" si="78"/>
        <v>0</v>
      </c>
      <c r="FK127" s="297" t="str">
        <f t="shared" si="74"/>
        <v/>
      </c>
    </row>
    <row r="128" spans="1:167" s="6" customFormat="1" ht="24" hidden="1" customHeight="1" x14ac:dyDescent="0.2">
      <c r="A128" s="112">
        <v>125</v>
      </c>
      <c r="B128" s="229"/>
      <c r="C128" s="229"/>
      <c r="D128" s="230"/>
      <c r="E128" s="220"/>
      <c r="F128" s="221"/>
      <c r="G128" s="222"/>
      <c r="H128" s="223"/>
      <c r="I128" s="187">
        <f t="shared" si="42"/>
        <v>0</v>
      </c>
      <c r="J128" s="15">
        <f>(IF(OR($B128=0,$C128=0,$D128=0,$E$2&gt;$ES$1),0,IF(OR($E128=0,$G128=0,$H128=0),0,MIN((VLOOKUP($D128,$A$234:$C$241,3,0))*(IF($D128=6,$H128,$G128))*((MIN((VLOOKUP($D128,$A$234:$E$241,5,0)),(IF($D128=6,$G128,$H128))))),MIN((VLOOKUP($D128,$A$234:$C$241,3,0)),($E128+$F128))*(IF($D128=6,$H128,((MIN((VLOOKUP($D128,$A$234:$E$241,5,0)),$H128)))))))))/IF(AND($D128=2,'ראשי-פרטים כלליים וריכוז הוצאות'!$D$66&lt;&gt;4),1.2,1)</f>
        <v>0</v>
      </c>
      <c r="K128" s="224"/>
      <c r="L128" s="225"/>
      <c r="M128" s="222"/>
      <c r="N128" s="226"/>
      <c r="O128" s="187">
        <f t="shared" si="43"/>
        <v>0</v>
      </c>
      <c r="P128" s="15">
        <f>+(IF(OR($B128=0,$C128=0,$D128=0,$K$2&gt;$ES$1),0,IF(OR($K128=0,$M128=0,$N128=0),0,MIN((VLOOKUP($D128,$A$234:$C$241,3,0))*(IF($D128=6,$N128,$M128))*((MIN((VLOOKUP($D128,$A$234:$E$241,5,0)),(IF($D128=6,$M128,$N128))))),MIN((VLOOKUP($D128,$A$234:$C$241,3,0)),($K128+$L128))*(IF($D128=6,$N128,((MIN((VLOOKUP($D128,$A$234:$E$241,5,0)),$N128)))))))))/IF(AND($D128=2,'ראשי-פרטים כלליים וריכוז הוצאות'!$D$66&lt;&gt;4),1.2,1)</f>
        <v>0</v>
      </c>
      <c r="Q128" s="227"/>
      <c r="R128" s="228"/>
      <c r="S128" s="222"/>
      <c r="T128" s="226"/>
      <c r="U128" s="187">
        <f t="shared" si="44"/>
        <v>0</v>
      </c>
      <c r="V128" s="15">
        <f>+(IF(OR($B128=0,$C128=0,$D128=0,$Q$2&gt;$ES$1),0,IF(OR(Q128=0,S128=0,T128=0),0,MIN((VLOOKUP($D128,$A$234:$C$241,3,0))*(IF($D128=6,T128,S128))*((MIN((VLOOKUP($D128,$A$234:$E$241,5,0)),(IF($D128=6,S128,T128))))),MIN((VLOOKUP($D128,$A$234:$C$241,3,0)),(Q128+R128))*(IF($D128=6,T128,((MIN((VLOOKUP($D128,$A$234:$E$241,5,0)),T128)))))))))/IF(AND($D128=2,'ראשי-פרטים כלליים וריכוז הוצאות'!$D$66&lt;&gt;4),1.2,1)</f>
        <v>0</v>
      </c>
      <c r="W128" s="220"/>
      <c r="X128" s="221"/>
      <c r="Y128" s="222"/>
      <c r="Z128" s="226"/>
      <c r="AA128" s="187">
        <f t="shared" si="45"/>
        <v>0</v>
      </c>
      <c r="AB128" s="15">
        <f>+(IF(OR($B128=0,$C128=0,$D128=0,$W$2&gt;$ES$1),0,IF(OR(W128=0,Y128=0,Z128=0),0,MIN((VLOOKUP($D128,$A$234:$C$241,3,0))*(IF($D128=6,Z128,Y128))*((MIN((VLOOKUP($D128,$A$234:$E$241,5,0)),(IF($D128=6,Y128,Z128))))),MIN((VLOOKUP($D128,$A$234:$C$241,3,0)),(W128+X128))*(IF($D128=6,Z128,((MIN((VLOOKUP($D128,$A$234:$E$241,5,0)),Z128)))))))))/IF(AND($D128=2,'ראשי-פרטים כלליים וריכוז הוצאות'!$D$66&lt;&gt;4),1.2,1)</f>
        <v>0</v>
      </c>
      <c r="AC128" s="224"/>
      <c r="AD128" s="225"/>
      <c r="AE128" s="222"/>
      <c r="AF128" s="226"/>
      <c r="AG128" s="187">
        <f t="shared" si="46"/>
        <v>0</v>
      </c>
      <c r="AH128" s="15">
        <f>+(IF(OR($B128=0,$C128=0,$D128=0,$AC$2&gt;$ES$1),0,IF(OR(AC128=0,AE128=0,AF128=0),0,MIN((VLOOKUP($D128,$A$234:$C$241,3,0))*(IF($D128=6,AF128,AE128))*((MIN((VLOOKUP($D128,$A$234:$E$241,5,0)),(IF($D128=6,AE128,AF128))))),MIN((VLOOKUP($D128,$A$234:$C$241,3,0)),(AC128+AD128))*(IF($D128=6,AF128,((MIN((VLOOKUP($D128,$A$234:$E$241,5,0)),AF128)))))))))/IF(AND($D128=2,'ראשי-פרטים כלליים וריכוז הוצאות'!$D$66&lt;&gt;4),1.2,1)</f>
        <v>0</v>
      </c>
      <c r="AI128" s="227"/>
      <c r="AJ128" s="228"/>
      <c r="AK128" s="222"/>
      <c r="AL128" s="226"/>
      <c r="AM128" s="187">
        <f t="shared" si="47"/>
        <v>0</v>
      </c>
      <c r="AN128" s="15">
        <f>+(IF(OR($B128=0,$C128=0,$D128=0,$AI$2&gt;$ES$1),0,IF(OR(AI128=0,AK128=0,AL128=0),0,MIN((VLOOKUP($D128,$A$234:$C$241,3,0))*(IF($D128=6,AL128,AK128))*((MIN((VLOOKUP($D128,$A$234:$E$241,5,0)),(IF($D128=6,AK128,AL128))))),MIN((VLOOKUP($D128,$A$234:$C$241,3,0)),(AI128+AJ128))*(IF($D128=6,AL128,((MIN((VLOOKUP($D128,$A$234:$E$241,5,0)),AL128)))))))))/IF(AND($D128=2,'ראשי-פרטים כלליים וריכוז הוצאות'!$D$66&lt;&gt;4),1.2,1)</f>
        <v>0</v>
      </c>
      <c r="AO128" s="220"/>
      <c r="AP128" s="221"/>
      <c r="AQ128" s="222"/>
      <c r="AR128" s="226"/>
      <c r="AS128" s="187">
        <f t="shared" si="48"/>
        <v>0</v>
      </c>
      <c r="AT128" s="15">
        <f>+(IF(OR($B128=0,$C128=0,$D128=0,$AO$2&gt;$ES$1),0,IF(OR(AO128=0,AQ128=0,AR128=0),0,MIN((VLOOKUP($D128,$A$234:$C$241,3,0))*(IF($D128=6,AR128,AQ128))*((MIN((VLOOKUP($D128,$A$234:$E$241,5,0)),(IF($D128=6,AQ128,AR128))))),MIN((VLOOKUP($D128,$A$234:$C$241,3,0)),(AO128+AP128))*(IF($D128=6,AR128,((MIN((VLOOKUP($D128,$A$234:$E$241,5,0)),AR128)))))))))/IF(AND($D128=2,'ראשי-פרטים כלליים וריכוז הוצאות'!$D$66&lt;&gt;4),1.2,1)</f>
        <v>0</v>
      </c>
      <c r="AU128" s="224"/>
      <c r="AV128" s="225"/>
      <c r="AW128" s="222"/>
      <c r="AX128" s="226"/>
      <c r="AY128" s="187">
        <f t="shared" si="49"/>
        <v>0</v>
      </c>
      <c r="AZ128" s="15">
        <f>+(IF(OR($B128=0,$C128=0,$D128=0,$AU$2&gt;$ES$1),0,IF(OR(AU128=0,AW128=0,AX128=0),0,MIN((VLOOKUP($D128,$A$234:$C$241,3,0))*(IF($D128=6,AX128,AW128))*((MIN((VLOOKUP($D128,$A$234:$E$241,5,0)),(IF($D128=6,AW128,AX128))))),MIN((VLOOKUP($D128,$A$234:$C$241,3,0)),(AU128+AV128))*(IF($D128=6,AX128,((MIN((VLOOKUP($D128,$A$234:$E$241,5,0)),AX128)))))))))/IF(AND($D128=2,'ראשי-פרטים כלליים וריכוז הוצאות'!$D$66&lt;&gt;4),1.2,1)</f>
        <v>0</v>
      </c>
      <c r="BA128" s="227"/>
      <c r="BB128" s="228"/>
      <c r="BC128" s="222"/>
      <c r="BD128" s="226"/>
      <c r="BE128" s="187">
        <f t="shared" si="50"/>
        <v>0</v>
      </c>
      <c r="BF128" s="15">
        <f>+(IF(OR($B128=0,$C128=0,$D128=0,$BA$2&gt;$ES$1),0,IF(OR(BA128=0,BC128=0,BD128=0),0,MIN((VLOOKUP($D128,$A$234:$C$241,3,0))*(IF($D128=6,BD128,BC128))*((MIN((VLOOKUP($D128,$A$234:$E$241,5,0)),(IF($D128=6,BC128,BD128))))),MIN((VLOOKUP($D128,$A$234:$C$241,3,0)),(BA128+BB128))*(IF($D128=6,BD128,((MIN((VLOOKUP($D128,$A$234:$E$241,5,0)),BD128)))))))))/IF(AND($D128=2,'ראשי-פרטים כלליים וריכוז הוצאות'!$D$66&lt;&gt;4),1.2,1)</f>
        <v>0</v>
      </c>
      <c r="BG128" s="227"/>
      <c r="BH128" s="228"/>
      <c r="BI128" s="222"/>
      <c r="BJ128" s="226"/>
      <c r="BK128" s="187">
        <f t="shared" si="51"/>
        <v>0</v>
      </c>
      <c r="BL128" s="15">
        <f>+(IF(OR($B128=0,$C128=0,$D128=0,$BG$2&gt;$ES$1),0,IF(OR(BG128=0,BI128=0,BJ128=0),0,MIN((VLOOKUP($D128,$A$234:$C$241,3,0))*(IF($D128=6,BJ128,BI128))*((MIN((VLOOKUP($D128,$A$234:$E$241,5,0)),(IF($D128=6,BI128,BJ128))))),MIN((VLOOKUP($D128,$A$234:$C$241,3,0)),(BG128+BH128))*(IF($D128=6,BJ128,((MIN((VLOOKUP($D128,$A$234:$E$241,5,0)),BJ128)))))))))/IF(AND($D128=2,'ראשי-פרטים כלליים וריכוז הוצאות'!$D$66&lt;&gt;4),1.2,1)</f>
        <v>0</v>
      </c>
      <c r="BM128" s="227"/>
      <c r="BN128" s="228"/>
      <c r="BO128" s="222"/>
      <c r="BP128" s="226"/>
      <c r="BQ128" s="187">
        <f t="shared" si="52"/>
        <v>0</v>
      </c>
      <c r="BR128" s="15">
        <f>+(IF(OR($B128=0,$C128=0,$D128=0,$BM$2&gt;$ES$1),0,IF(OR(BM128=0,BO128=0,BP128=0),0,MIN((VLOOKUP($D128,$A$234:$C$241,3,0))*(IF($D128=6,BP128,BO128))*((MIN((VLOOKUP($D128,$A$234:$E$241,5,0)),(IF($D128=6,BO128,BP128))))),MIN((VLOOKUP($D128,$A$234:$C$241,3,0)),(BM128+BN128))*(IF($D128=6,BP128,((MIN((VLOOKUP($D128,$A$234:$E$241,5,0)),BP128)))))))))/IF(AND($D128=2,'ראשי-פרטים כלליים וריכוז הוצאות'!$D$66&lt;&gt;4),1.2,1)</f>
        <v>0</v>
      </c>
      <c r="BS128" s="227"/>
      <c r="BT128" s="228"/>
      <c r="BU128" s="222"/>
      <c r="BV128" s="226"/>
      <c r="BW128" s="187">
        <f t="shared" si="53"/>
        <v>0</v>
      </c>
      <c r="BX128" s="15">
        <f>+(IF(OR($B128=0,$C128=0,$D128=0,$BS$2&gt;$ES$1),0,IF(OR(BS128=0,BU128=0,BV128=0),0,MIN((VLOOKUP($D128,$A$234:$C$241,3,0))*(IF($D128=6,BV128,BU128))*((MIN((VLOOKUP($D128,$A$234:$E$241,5,0)),(IF($D128=6,BU128,BV128))))),MIN((VLOOKUP($D128,$A$234:$C$241,3,0)),(BS128+BT128))*(IF($D128=6,BV128,((MIN((VLOOKUP($D128,$A$234:$E$241,5,0)),BV128)))))))))/IF(AND($D128=2,'ראשי-פרטים כלליים וריכוז הוצאות'!$D$66&lt;&gt;4),1.2,1)</f>
        <v>0</v>
      </c>
      <c r="BY128" s="227"/>
      <c r="BZ128" s="228"/>
      <c r="CA128" s="222"/>
      <c r="CB128" s="226"/>
      <c r="CC128" s="187">
        <f t="shared" si="54"/>
        <v>0</v>
      </c>
      <c r="CD128" s="15">
        <f>+(IF(OR($B128=0,$C128=0,$D128=0,$BY$2&gt;$ES$1),0,IF(OR(BY128=0,CA128=0,CB128=0),0,MIN((VLOOKUP($D128,$A$234:$C$241,3,0))*(IF($D128=6,CB128,CA128))*((MIN((VLOOKUP($D128,$A$234:$E$241,5,0)),(IF($D128=6,CA128,CB128))))),MIN((VLOOKUP($D128,$A$234:$C$241,3,0)),(BY128+BZ128))*(IF($D128=6,CB128,((MIN((VLOOKUP($D128,$A$234:$E$241,5,0)),CB128)))))))))/IF(AND($D128=2,'ראשי-פרטים כלליים וריכוז הוצאות'!$D$66&lt;&gt;4),1.2,1)</f>
        <v>0</v>
      </c>
      <c r="CE128" s="227"/>
      <c r="CF128" s="228"/>
      <c r="CG128" s="222"/>
      <c r="CH128" s="226"/>
      <c r="CI128" s="187">
        <f t="shared" si="55"/>
        <v>0</v>
      </c>
      <c r="CJ128" s="15">
        <f>+(IF(OR($B128=0,$C128=0,$D128=0,$CE$2&gt;$ES$1),0,IF(OR(CE128=0,CG128=0,CH128=0),0,MIN((VLOOKUP($D128,$A$234:$C$241,3,0))*(IF($D128=6,CH128,CG128))*((MIN((VLOOKUP($D128,$A$234:$E$241,5,0)),(IF($D128=6,CG128,CH128))))),MIN((VLOOKUP($D128,$A$234:$C$241,3,0)),(CE128+CF128))*(IF($D128=6,CH128,((MIN((VLOOKUP($D128,$A$234:$E$241,5,0)),CH128)))))))))/IF(AND($D128=2,'ראשי-פרטים כלליים וריכוז הוצאות'!$D$66&lt;&gt;4),1.2,1)</f>
        <v>0</v>
      </c>
      <c r="CK128" s="227"/>
      <c r="CL128" s="228"/>
      <c r="CM128" s="222"/>
      <c r="CN128" s="226"/>
      <c r="CO128" s="187">
        <f t="shared" si="56"/>
        <v>0</v>
      </c>
      <c r="CP128" s="15">
        <f>+(IF(OR($B128=0,$C128=0,$D128=0,$CK$2&gt;$ES$1),0,IF(OR(CK128=0,CM128=0,CN128=0),0,MIN((VLOOKUP($D128,$A$234:$C$241,3,0))*(IF($D128=6,CN128,CM128))*((MIN((VLOOKUP($D128,$A$234:$E$241,5,0)),(IF($D128=6,CM128,CN128))))),MIN((VLOOKUP($D128,$A$234:$C$241,3,0)),(CK128+CL128))*(IF($D128=6,CN128,((MIN((VLOOKUP($D128,$A$234:$E$241,5,0)),CN128)))))))))/IF(AND($D128=2,'ראשי-פרטים כלליים וריכוז הוצאות'!$D$66&lt;&gt;4),1.2,1)</f>
        <v>0</v>
      </c>
      <c r="CQ128" s="227"/>
      <c r="CR128" s="228"/>
      <c r="CS128" s="222"/>
      <c r="CT128" s="226"/>
      <c r="CU128" s="187">
        <f t="shared" si="57"/>
        <v>0</v>
      </c>
      <c r="CV128" s="15">
        <f>+(IF(OR($B128=0,$C128=0,$D128=0,$CQ$2&gt;$ES$1),0,IF(OR(CQ128=0,CS128=0,CT128=0),0,MIN((VLOOKUP($D128,$A$234:$C$241,3,0))*(IF($D128=6,CT128,CS128))*((MIN((VLOOKUP($D128,$A$234:$E$241,5,0)),(IF($D128=6,CS128,CT128))))),MIN((VLOOKUP($D128,$A$234:$C$241,3,0)),(CQ128+CR128))*(IF($D128=6,CT128,((MIN((VLOOKUP($D128,$A$234:$E$241,5,0)),CT128)))))))))/IF(AND($D128=2,'ראשי-פרטים כלליים וריכוז הוצאות'!$D$66&lt;&gt;4),1.2,1)</f>
        <v>0</v>
      </c>
      <c r="CW128" s="227"/>
      <c r="CX128" s="228"/>
      <c r="CY128" s="222"/>
      <c r="CZ128" s="226"/>
      <c r="DA128" s="187">
        <f t="shared" si="58"/>
        <v>0</v>
      </c>
      <c r="DB128" s="15">
        <f>+(IF(OR($B128=0,$C128=0,$D128=0,$CW$2&gt;$ES$1),0,IF(OR(CW128=0,CY128=0,CZ128=0),0,MIN((VLOOKUP($D128,$A$234:$C$241,3,0))*(IF($D128=6,CZ128,CY128))*((MIN((VLOOKUP($D128,$A$234:$E$241,5,0)),(IF($D128=6,CY128,CZ128))))),MIN((VLOOKUP($D128,$A$234:$C$241,3,0)),(CW128+CX128))*(IF($D128=6,CZ128,((MIN((VLOOKUP($D128,$A$234:$E$241,5,0)),CZ128)))))))))/IF(AND($D128=2,'ראשי-פרטים כלליים וריכוז הוצאות'!$D$66&lt;&gt;4),1.2,1)</f>
        <v>0</v>
      </c>
      <c r="DC128" s="227"/>
      <c r="DD128" s="228"/>
      <c r="DE128" s="222"/>
      <c r="DF128" s="226"/>
      <c r="DG128" s="187">
        <f t="shared" si="59"/>
        <v>0</v>
      </c>
      <c r="DH128" s="15">
        <f>+(IF(OR($B128=0,$C128=0,$D128=0,$DC$2&gt;$ES$1),0,IF(OR(DC128=0,DE128=0,DF128=0),0,MIN((VLOOKUP($D128,$A$234:$C$241,3,0))*(IF($D128=6,DF128,DE128))*((MIN((VLOOKUP($D128,$A$234:$E$241,5,0)),(IF($D128=6,DE128,DF128))))),MIN((VLOOKUP($D128,$A$234:$C$241,3,0)),(DC128+DD128))*(IF($D128=6,DF128,((MIN((VLOOKUP($D128,$A$234:$E$241,5,0)),DF128)))))))))/IF(AND($D128=2,'ראשי-פרטים כלליים וריכוז הוצאות'!$D$66&lt;&gt;4),1.2,1)</f>
        <v>0</v>
      </c>
      <c r="DI128" s="227"/>
      <c r="DJ128" s="228"/>
      <c r="DK128" s="222"/>
      <c r="DL128" s="226"/>
      <c r="DM128" s="187">
        <f t="shared" si="60"/>
        <v>0</v>
      </c>
      <c r="DN128" s="15">
        <f>+(IF(OR($B128=0,$C128=0,$D128=0,$DC$2&gt;$ES$1),0,IF(OR(DI128=0,DK128=0,DL128=0),0,MIN((VLOOKUP($D128,$A$234:$C$241,3,0))*(IF($D128=6,DL128,DK128))*((MIN((VLOOKUP($D128,$A$234:$E$241,5,0)),(IF($D128=6,DK128,DL128))))),MIN((VLOOKUP($D128,$A$234:$C$241,3,0)),(DI128+DJ128))*(IF($D128=6,DL128,((MIN((VLOOKUP($D128,$A$234:$E$241,5,0)),DL128)))))))))/IF(AND($D128=2,'ראשי-פרטים כלליים וריכוז הוצאות'!$D$66&lt;&gt;4),1.2,1)</f>
        <v>0</v>
      </c>
      <c r="DO128" s="227"/>
      <c r="DP128" s="228"/>
      <c r="DQ128" s="222"/>
      <c r="DR128" s="226"/>
      <c r="DS128" s="187">
        <f t="shared" si="61"/>
        <v>0</v>
      </c>
      <c r="DT128" s="15">
        <f>+(IF(OR($B128=0,$C128=0,$D128=0,$DC$2&gt;$ES$1),0,IF(OR(DO128=0,DQ128=0,DR128=0),0,MIN((VLOOKUP($D128,$A$234:$C$241,3,0))*(IF($D128=6,DR128,DQ128))*((MIN((VLOOKUP($D128,$A$234:$E$241,5,0)),(IF($D128=6,DQ128,DR128))))),MIN((VLOOKUP($D128,$A$234:$C$241,3,0)),(DO128+DP128))*(IF($D128=6,DR128,((MIN((VLOOKUP($D128,$A$234:$E$241,5,0)),DR128)))))))))/IF(AND($D128=2,'ראשי-פרטים כלליים וריכוז הוצאות'!$D$66&lt;&gt;4),1.2,1)</f>
        <v>0</v>
      </c>
      <c r="DU128" s="227"/>
      <c r="DV128" s="228"/>
      <c r="DW128" s="222"/>
      <c r="DX128" s="226"/>
      <c r="DY128" s="187">
        <f t="shared" si="62"/>
        <v>0</v>
      </c>
      <c r="DZ128" s="15">
        <f>+(IF(OR($B128=0,$C128=0,$D128=0,$DC$2&gt;$ES$1),0,IF(OR(DU128=0,DW128=0,DX128=0),0,MIN((VLOOKUP($D128,$A$234:$C$241,3,0))*(IF($D128=6,DX128,DW128))*((MIN((VLOOKUP($D128,$A$234:$E$241,5,0)),(IF($D128=6,DW128,DX128))))),MIN((VLOOKUP($D128,$A$234:$C$241,3,0)),(DU128+DV128))*(IF($D128=6,DX128,((MIN((VLOOKUP($D128,$A$234:$E$241,5,0)),DX128)))))))))/IF(AND($D128=2,'ראשי-פרטים כלליים וריכוז הוצאות'!$D$66&lt;&gt;4),1.2,1)</f>
        <v>0</v>
      </c>
      <c r="EA128" s="227"/>
      <c r="EB128" s="228"/>
      <c r="EC128" s="222"/>
      <c r="ED128" s="226"/>
      <c r="EE128" s="187">
        <f t="shared" si="63"/>
        <v>0</v>
      </c>
      <c r="EF128" s="15">
        <f>+(IF(OR($B128=0,$C128=0,$D128=0,$DC$2&gt;$ES$1),0,IF(OR(EA128=0,EC128=0,ED128=0),0,MIN((VLOOKUP($D128,$A$234:$C$241,3,0))*(IF($D128=6,ED128,EC128))*((MIN((VLOOKUP($D128,$A$234:$E$241,5,0)),(IF($D128=6,EC128,ED128))))),MIN((VLOOKUP($D128,$A$234:$C$241,3,0)),(EA128+EB128))*(IF($D128=6,ED128,((MIN((VLOOKUP($D128,$A$234:$E$241,5,0)),ED128)))))))))/IF(AND($D128=2,'ראשי-פרטים כלליים וריכוז הוצאות'!$D$66&lt;&gt;4),1.2,1)</f>
        <v>0</v>
      </c>
      <c r="EG128" s="227"/>
      <c r="EH128" s="228"/>
      <c r="EI128" s="222"/>
      <c r="EJ128" s="226"/>
      <c r="EK128" s="187">
        <f t="shared" si="64"/>
        <v>0</v>
      </c>
      <c r="EL128" s="15">
        <f>+(IF(OR($B128=0,$C128=0,$D128=0,$DC$2&gt;$ES$1),0,IF(OR(EG128=0,EI128=0,EJ128=0),0,MIN((VLOOKUP($D128,$A$234:$C$241,3,0))*(IF($D128=6,EJ128,EI128))*((MIN((VLOOKUP($D128,$A$234:$E$241,5,0)),(IF($D128=6,EI128,EJ128))))),MIN((VLOOKUP($D128,$A$234:$C$241,3,0)),(EG128+EH128))*(IF($D128=6,EJ128,((MIN((VLOOKUP($D128,$A$234:$E$241,5,0)),EJ128)))))))))/IF(AND($D128=2,'ראשי-פרטים כלליים וריכוז הוצאות'!$D$66&lt;&gt;4),1.2,1)</f>
        <v>0</v>
      </c>
      <c r="EM128" s="227"/>
      <c r="EN128" s="228"/>
      <c r="EO128" s="222"/>
      <c r="EP128" s="226"/>
      <c r="EQ128" s="187">
        <f t="shared" si="65"/>
        <v>0</v>
      </c>
      <c r="ER128" s="15">
        <f>+(IF(OR($B128=0,$C128=0,$D128=0,$DC$2&gt;$ES$1),0,IF(OR(EM128=0,EO128=0,EP128=0),0,MIN((VLOOKUP($D128,$A$234:$C$241,3,0))*(IF($D128=6,EP128,EO128))*((MIN((VLOOKUP($D128,$A$234:$E$241,5,0)),(IF($D128=6,EO128,EP128))))),MIN((VLOOKUP($D128,$A$234:$C$241,3,0)),(EM128+EN128))*(IF($D128=6,EP128,((MIN((VLOOKUP($D128,$A$234:$E$241,5,0)),EP128)))))))))/IF(AND($D128=2,'ראשי-פרטים כלליים וריכוז הוצאות'!$D$66&lt;&gt;4),1.2,1)</f>
        <v>0</v>
      </c>
      <c r="ES128" s="62">
        <f t="shared" si="66"/>
        <v>0</v>
      </c>
      <c r="ET128" s="183">
        <f t="shared" si="67"/>
        <v>9.9999999999999995E-7</v>
      </c>
      <c r="EU128" s="184">
        <f t="shared" si="68"/>
        <v>0</v>
      </c>
      <c r="EV128" s="62">
        <f t="shared" si="69"/>
        <v>0</v>
      </c>
      <c r="EW128" s="62">
        <v>0</v>
      </c>
      <c r="EX128" s="15">
        <f t="shared" si="70"/>
        <v>0</v>
      </c>
      <c r="EY128" s="219"/>
      <c r="EZ128" s="62">
        <f>MIN(EX128+EY128*ET128*ES128/$FA$1/IF(AND($D128=2,'ראשי-פרטים כלליים וריכוז הוצאות'!$D$66&lt;&gt;4),1.2,1),IF($D128&gt;0,VLOOKUP($D128,$A$234:$C$241,3,0)*12*EU128,0))</f>
        <v>0</v>
      </c>
      <c r="FA128" s="229"/>
      <c r="FB128" s="293">
        <f t="shared" si="71"/>
        <v>0</v>
      </c>
      <c r="FC128" s="298"/>
      <c r="FD128" s="133"/>
      <c r="FE128" s="133"/>
      <c r="FF128" s="299"/>
      <c r="FG128" s="299"/>
      <c r="FH128" s="133"/>
      <c r="FI128" s="274">
        <f t="shared" si="77"/>
        <v>0</v>
      </c>
      <c r="FJ128" s="274">
        <f t="shared" si="78"/>
        <v>0</v>
      </c>
      <c r="FK128" s="297" t="str">
        <f t="shared" si="74"/>
        <v/>
      </c>
    </row>
    <row r="129" spans="1:167" s="6" customFormat="1" ht="24" hidden="1" customHeight="1" x14ac:dyDescent="0.2">
      <c r="A129" s="112">
        <v>126</v>
      </c>
      <c r="B129" s="229"/>
      <c r="C129" s="229"/>
      <c r="D129" s="230"/>
      <c r="E129" s="220"/>
      <c r="F129" s="221"/>
      <c r="G129" s="222"/>
      <c r="H129" s="223"/>
      <c r="I129" s="187">
        <f t="shared" si="42"/>
        <v>0</v>
      </c>
      <c r="J129" s="15">
        <f>(IF(OR($B129=0,$C129=0,$D129=0,$E$2&gt;$ES$1),0,IF(OR($E129=0,$G129=0,$H129=0),0,MIN((VLOOKUP($D129,$A$234:$C$241,3,0))*(IF($D129=6,$H129,$G129))*((MIN((VLOOKUP($D129,$A$234:$E$241,5,0)),(IF($D129=6,$G129,$H129))))),MIN((VLOOKUP($D129,$A$234:$C$241,3,0)),($E129+$F129))*(IF($D129=6,$H129,((MIN((VLOOKUP($D129,$A$234:$E$241,5,0)),$H129)))))))))/IF(AND($D129=2,'ראשי-פרטים כלליים וריכוז הוצאות'!$D$66&lt;&gt;4),1.2,1)</f>
        <v>0</v>
      </c>
      <c r="K129" s="224"/>
      <c r="L129" s="225"/>
      <c r="M129" s="222"/>
      <c r="N129" s="226"/>
      <c r="O129" s="187">
        <f t="shared" si="43"/>
        <v>0</v>
      </c>
      <c r="P129" s="15">
        <f>+(IF(OR($B129=0,$C129=0,$D129=0,$K$2&gt;$ES$1),0,IF(OR($K129=0,$M129=0,$N129=0),0,MIN((VLOOKUP($D129,$A$234:$C$241,3,0))*(IF($D129=6,$N129,$M129))*((MIN((VLOOKUP($D129,$A$234:$E$241,5,0)),(IF($D129=6,$M129,$N129))))),MIN((VLOOKUP($D129,$A$234:$C$241,3,0)),($K129+$L129))*(IF($D129=6,$N129,((MIN((VLOOKUP($D129,$A$234:$E$241,5,0)),$N129)))))))))/IF(AND($D129=2,'ראשי-פרטים כלליים וריכוז הוצאות'!$D$66&lt;&gt;4),1.2,1)</f>
        <v>0</v>
      </c>
      <c r="Q129" s="227"/>
      <c r="R129" s="228"/>
      <c r="S129" s="222"/>
      <c r="T129" s="226"/>
      <c r="U129" s="187">
        <f t="shared" si="44"/>
        <v>0</v>
      </c>
      <c r="V129" s="15">
        <f>+(IF(OR($B129=0,$C129=0,$D129=0,$Q$2&gt;$ES$1),0,IF(OR(Q129=0,S129=0,T129=0),0,MIN((VLOOKUP($D129,$A$234:$C$241,3,0))*(IF($D129=6,T129,S129))*((MIN((VLOOKUP($D129,$A$234:$E$241,5,0)),(IF($D129=6,S129,T129))))),MIN((VLOOKUP($D129,$A$234:$C$241,3,0)),(Q129+R129))*(IF($D129=6,T129,((MIN((VLOOKUP($D129,$A$234:$E$241,5,0)),T129)))))))))/IF(AND($D129=2,'ראשי-פרטים כלליים וריכוז הוצאות'!$D$66&lt;&gt;4),1.2,1)</f>
        <v>0</v>
      </c>
      <c r="W129" s="220"/>
      <c r="X129" s="221"/>
      <c r="Y129" s="222"/>
      <c r="Z129" s="226"/>
      <c r="AA129" s="187">
        <f t="shared" si="45"/>
        <v>0</v>
      </c>
      <c r="AB129" s="15">
        <f>+(IF(OR($B129=0,$C129=0,$D129=0,$W$2&gt;$ES$1),0,IF(OR(W129=0,Y129=0,Z129=0),0,MIN((VLOOKUP($D129,$A$234:$C$241,3,0))*(IF($D129=6,Z129,Y129))*((MIN((VLOOKUP($D129,$A$234:$E$241,5,0)),(IF($D129=6,Y129,Z129))))),MIN((VLOOKUP($D129,$A$234:$C$241,3,0)),(W129+X129))*(IF($D129=6,Z129,((MIN((VLOOKUP($D129,$A$234:$E$241,5,0)),Z129)))))))))/IF(AND($D129=2,'ראשי-פרטים כלליים וריכוז הוצאות'!$D$66&lt;&gt;4),1.2,1)</f>
        <v>0</v>
      </c>
      <c r="AC129" s="224"/>
      <c r="AD129" s="225"/>
      <c r="AE129" s="222"/>
      <c r="AF129" s="226"/>
      <c r="AG129" s="187">
        <f t="shared" si="46"/>
        <v>0</v>
      </c>
      <c r="AH129" s="15">
        <f>+(IF(OR($B129=0,$C129=0,$D129=0,$AC$2&gt;$ES$1),0,IF(OR(AC129=0,AE129=0,AF129=0),0,MIN((VLOOKUP($D129,$A$234:$C$241,3,0))*(IF($D129=6,AF129,AE129))*((MIN((VLOOKUP($D129,$A$234:$E$241,5,0)),(IF($D129=6,AE129,AF129))))),MIN((VLOOKUP($D129,$A$234:$C$241,3,0)),(AC129+AD129))*(IF($D129=6,AF129,((MIN((VLOOKUP($D129,$A$234:$E$241,5,0)),AF129)))))))))/IF(AND($D129=2,'ראשי-פרטים כלליים וריכוז הוצאות'!$D$66&lt;&gt;4),1.2,1)</f>
        <v>0</v>
      </c>
      <c r="AI129" s="227"/>
      <c r="AJ129" s="228"/>
      <c r="AK129" s="222"/>
      <c r="AL129" s="226"/>
      <c r="AM129" s="187">
        <f t="shared" si="47"/>
        <v>0</v>
      </c>
      <c r="AN129" s="15">
        <f>+(IF(OR($B129=0,$C129=0,$D129=0,$AI$2&gt;$ES$1),0,IF(OR(AI129=0,AK129=0,AL129=0),0,MIN((VLOOKUP($D129,$A$234:$C$241,3,0))*(IF($D129=6,AL129,AK129))*((MIN((VLOOKUP($D129,$A$234:$E$241,5,0)),(IF($D129=6,AK129,AL129))))),MIN((VLOOKUP($D129,$A$234:$C$241,3,0)),(AI129+AJ129))*(IF($D129=6,AL129,((MIN((VLOOKUP($D129,$A$234:$E$241,5,0)),AL129)))))))))/IF(AND($D129=2,'ראשי-פרטים כלליים וריכוז הוצאות'!$D$66&lt;&gt;4),1.2,1)</f>
        <v>0</v>
      </c>
      <c r="AO129" s="220"/>
      <c r="AP129" s="221"/>
      <c r="AQ129" s="222"/>
      <c r="AR129" s="226"/>
      <c r="AS129" s="187">
        <f t="shared" si="48"/>
        <v>0</v>
      </c>
      <c r="AT129" s="15">
        <f>+(IF(OR($B129=0,$C129=0,$D129=0,$AO$2&gt;$ES$1),0,IF(OR(AO129=0,AQ129=0,AR129=0),0,MIN((VLOOKUP($D129,$A$234:$C$241,3,0))*(IF($D129=6,AR129,AQ129))*((MIN((VLOOKUP($D129,$A$234:$E$241,5,0)),(IF($D129=6,AQ129,AR129))))),MIN((VLOOKUP($D129,$A$234:$C$241,3,0)),(AO129+AP129))*(IF($D129=6,AR129,((MIN((VLOOKUP($D129,$A$234:$E$241,5,0)),AR129)))))))))/IF(AND($D129=2,'ראשי-פרטים כלליים וריכוז הוצאות'!$D$66&lt;&gt;4),1.2,1)</f>
        <v>0</v>
      </c>
      <c r="AU129" s="224"/>
      <c r="AV129" s="225"/>
      <c r="AW129" s="222"/>
      <c r="AX129" s="226"/>
      <c r="AY129" s="187">
        <f t="shared" si="49"/>
        <v>0</v>
      </c>
      <c r="AZ129" s="15">
        <f>+(IF(OR($B129=0,$C129=0,$D129=0,$AU$2&gt;$ES$1),0,IF(OR(AU129=0,AW129=0,AX129=0),0,MIN((VLOOKUP($D129,$A$234:$C$241,3,0))*(IF($D129=6,AX129,AW129))*((MIN((VLOOKUP($D129,$A$234:$E$241,5,0)),(IF($D129=6,AW129,AX129))))),MIN((VLOOKUP($D129,$A$234:$C$241,3,0)),(AU129+AV129))*(IF($D129=6,AX129,((MIN((VLOOKUP($D129,$A$234:$E$241,5,0)),AX129)))))))))/IF(AND($D129=2,'ראשי-פרטים כלליים וריכוז הוצאות'!$D$66&lt;&gt;4),1.2,1)</f>
        <v>0</v>
      </c>
      <c r="BA129" s="227"/>
      <c r="BB129" s="228"/>
      <c r="BC129" s="222"/>
      <c r="BD129" s="226"/>
      <c r="BE129" s="187">
        <f t="shared" si="50"/>
        <v>0</v>
      </c>
      <c r="BF129" s="15">
        <f>+(IF(OR($B129=0,$C129=0,$D129=0,$BA$2&gt;$ES$1),0,IF(OR(BA129=0,BC129=0,BD129=0),0,MIN((VLOOKUP($D129,$A$234:$C$241,3,0))*(IF($D129=6,BD129,BC129))*((MIN((VLOOKUP($D129,$A$234:$E$241,5,0)),(IF($D129=6,BC129,BD129))))),MIN((VLOOKUP($D129,$A$234:$C$241,3,0)),(BA129+BB129))*(IF($D129=6,BD129,((MIN((VLOOKUP($D129,$A$234:$E$241,5,0)),BD129)))))))))/IF(AND($D129=2,'ראשי-פרטים כלליים וריכוז הוצאות'!$D$66&lt;&gt;4),1.2,1)</f>
        <v>0</v>
      </c>
      <c r="BG129" s="227"/>
      <c r="BH129" s="228"/>
      <c r="BI129" s="222"/>
      <c r="BJ129" s="226"/>
      <c r="BK129" s="187">
        <f t="shared" si="51"/>
        <v>0</v>
      </c>
      <c r="BL129" s="15">
        <f>+(IF(OR($B129=0,$C129=0,$D129=0,$BG$2&gt;$ES$1),0,IF(OR(BG129=0,BI129=0,BJ129=0),0,MIN((VLOOKUP($D129,$A$234:$C$241,3,0))*(IF($D129=6,BJ129,BI129))*((MIN((VLOOKUP($D129,$A$234:$E$241,5,0)),(IF($D129=6,BI129,BJ129))))),MIN((VLOOKUP($D129,$A$234:$C$241,3,0)),(BG129+BH129))*(IF($D129=6,BJ129,((MIN((VLOOKUP($D129,$A$234:$E$241,5,0)),BJ129)))))))))/IF(AND($D129=2,'ראשי-פרטים כלליים וריכוז הוצאות'!$D$66&lt;&gt;4),1.2,1)</f>
        <v>0</v>
      </c>
      <c r="BM129" s="227"/>
      <c r="BN129" s="228"/>
      <c r="BO129" s="222"/>
      <c r="BP129" s="226"/>
      <c r="BQ129" s="187">
        <f t="shared" si="52"/>
        <v>0</v>
      </c>
      <c r="BR129" s="15">
        <f>+(IF(OR($B129=0,$C129=0,$D129=0,$BM$2&gt;$ES$1),0,IF(OR(BM129=0,BO129=0,BP129=0),0,MIN((VLOOKUP($D129,$A$234:$C$241,3,0))*(IF($D129=6,BP129,BO129))*((MIN((VLOOKUP($D129,$A$234:$E$241,5,0)),(IF($D129=6,BO129,BP129))))),MIN((VLOOKUP($D129,$A$234:$C$241,3,0)),(BM129+BN129))*(IF($D129=6,BP129,((MIN((VLOOKUP($D129,$A$234:$E$241,5,0)),BP129)))))))))/IF(AND($D129=2,'ראשי-פרטים כלליים וריכוז הוצאות'!$D$66&lt;&gt;4),1.2,1)</f>
        <v>0</v>
      </c>
      <c r="BS129" s="227"/>
      <c r="BT129" s="228"/>
      <c r="BU129" s="222"/>
      <c r="BV129" s="226"/>
      <c r="BW129" s="187">
        <f t="shared" si="53"/>
        <v>0</v>
      </c>
      <c r="BX129" s="15">
        <f>+(IF(OR($B129=0,$C129=0,$D129=0,$BS$2&gt;$ES$1),0,IF(OR(BS129=0,BU129=0,BV129=0),0,MIN((VLOOKUP($D129,$A$234:$C$241,3,0))*(IF($D129=6,BV129,BU129))*((MIN((VLOOKUP($D129,$A$234:$E$241,5,0)),(IF($D129=6,BU129,BV129))))),MIN((VLOOKUP($D129,$A$234:$C$241,3,0)),(BS129+BT129))*(IF($D129=6,BV129,((MIN((VLOOKUP($D129,$A$234:$E$241,5,0)),BV129)))))))))/IF(AND($D129=2,'ראשי-פרטים כלליים וריכוז הוצאות'!$D$66&lt;&gt;4),1.2,1)</f>
        <v>0</v>
      </c>
      <c r="BY129" s="227"/>
      <c r="BZ129" s="228"/>
      <c r="CA129" s="222"/>
      <c r="CB129" s="226"/>
      <c r="CC129" s="187">
        <f t="shared" si="54"/>
        <v>0</v>
      </c>
      <c r="CD129" s="15">
        <f>+(IF(OR($B129=0,$C129=0,$D129=0,$BY$2&gt;$ES$1),0,IF(OR(BY129=0,CA129=0,CB129=0),0,MIN((VLOOKUP($D129,$A$234:$C$241,3,0))*(IF($D129=6,CB129,CA129))*((MIN((VLOOKUP($D129,$A$234:$E$241,5,0)),(IF($D129=6,CA129,CB129))))),MIN((VLOOKUP($D129,$A$234:$C$241,3,0)),(BY129+BZ129))*(IF($D129=6,CB129,((MIN((VLOOKUP($D129,$A$234:$E$241,5,0)),CB129)))))))))/IF(AND($D129=2,'ראשי-פרטים כלליים וריכוז הוצאות'!$D$66&lt;&gt;4),1.2,1)</f>
        <v>0</v>
      </c>
      <c r="CE129" s="227"/>
      <c r="CF129" s="228"/>
      <c r="CG129" s="222"/>
      <c r="CH129" s="226"/>
      <c r="CI129" s="187">
        <f t="shared" si="55"/>
        <v>0</v>
      </c>
      <c r="CJ129" s="15">
        <f>+(IF(OR($B129=0,$C129=0,$D129=0,$CE$2&gt;$ES$1),0,IF(OR(CE129=0,CG129=0,CH129=0),0,MIN((VLOOKUP($D129,$A$234:$C$241,3,0))*(IF($D129=6,CH129,CG129))*((MIN((VLOOKUP($D129,$A$234:$E$241,5,0)),(IF($D129=6,CG129,CH129))))),MIN((VLOOKUP($D129,$A$234:$C$241,3,0)),(CE129+CF129))*(IF($D129=6,CH129,((MIN((VLOOKUP($D129,$A$234:$E$241,5,0)),CH129)))))))))/IF(AND($D129=2,'ראשי-פרטים כלליים וריכוז הוצאות'!$D$66&lt;&gt;4),1.2,1)</f>
        <v>0</v>
      </c>
      <c r="CK129" s="227"/>
      <c r="CL129" s="228"/>
      <c r="CM129" s="222"/>
      <c r="CN129" s="226"/>
      <c r="CO129" s="187">
        <f t="shared" si="56"/>
        <v>0</v>
      </c>
      <c r="CP129" s="15">
        <f>+(IF(OR($B129=0,$C129=0,$D129=0,$CK$2&gt;$ES$1),0,IF(OR(CK129=0,CM129=0,CN129=0),0,MIN((VLOOKUP($D129,$A$234:$C$241,3,0))*(IF($D129=6,CN129,CM129))*((MIN((VLOOKUP($D129,$A$234:$E$241,5,0)),(IF($D129=6,CM129,CN129))))),MIN((VLOOKUP($D129,$A$234:$C$241,3,0)),(CK129+CL129))*(IF($D129=6,CN129,((MIN((VLOOKUP($D129,$A$234:$E$241,5,0)),CN129)))))))))/IF(AND($D129=2,'ראשי-פרטים כלליים וריכוז הוצאות'!$D$66&lt;&gt;4),1.2,1)</f>
        <v>0</v>
      </c>
      <c r="CQ129" s="227"/>
      <c r="CR129" s="228"/>
      <c r="CS129" s="222"/>
      <c r="CT129" s="226"/>
      <c r="CU129" s="187">
        <f t="shared" si="57"/>
        <v>0</v>
      </c>
      <c r="CV129" s="15">
        <f>+(IF(OR($B129=0,$C129=0,$D129=0,$CQ$2&gt;$ES$1),0,IF(OR(CQ129=0,CS129=0,CT129=0),0,MIN((VLOOKUP($D129,$A$234:$C$241,3,0))*(IF($D129=6,CT129,CS129))*((MIN((VLOOKUP($D129,$A$234:$E$241,5,0)),(IF($D129=6,CS129,CT129))))),MIN((VLOOKUP($D129,$A$234:$C$241,3,0)),(CQ129+CR129))*(IF($D129=6,CT129,((MIN((VLOOKUP($D129,$A$234:$E$241,5,0)),CT129)))))))))/IF(AND($D129=2,'ראשי-פרטים כלליים וריכוז הוצאות'!$D$66&lt;&gt;4),1.2,1)</f>
        <v>0</v>
      </c>
      <c r="CW129" s="227"/>
      <c r="CX129" s="228"/>
      <c r="CY129" s="222"/>
      <c r="CZ129" s="226"/>
      <c r="DA129" s="187">
        <f t="shared" si="58"/>
        <v>0</v>
      </c>
      <c r="DB129" s="15">
        <f>+(IF(OR($B129=0,$C129=0,$D129=0,$CW$2&gt;$ES$1),0,IF(OR(CW129=0,CY129=0,CZ129=0),0,MIN((VLOOKUP($D129,$A$234:$C$241,3,0))*(IF($D129=6,CZ129,CY129))*((MIN((VLOOKUP($D129,$A$234:$E$241,5,0)),(IF($D129=6,CY129,CZ129))))),MIN((VLOOKUP($D129,$A$234:$C$241,3,0)),(CW129+CX129))*(IF($D129=6,CZ129,((MIN((VLOOKUP($D129,$A$234:$E$241,5,0)),CZ129)))))))))/IF(AND($D129=2,'ראשי-פרטים כלליים וריכוז הוצאות'!$D$66&lt;&gt;4),1.2,1)</f>
        <v>0</v>
      </c>
      <c r="DC129" s="227"/>
      <c r="DD129" s="228"/>
      <c r="DE129" s="222"/>
      <c r="DF129" s="226"/>
      <c r="DG129" s="187">
        <f t="shared" si="59"/>
        <v>0</v>
      </c>
      <c r="DH129" s="15">
        <f>+(IF(OR($B129=0,$C129=0,$D129=0,$DC$2&gt;$ES$1),0,IF(OR(DC129=0,DE129=0,DF129=0),0,MIN((VLOOKUP($D129,$A$234:$C$241,3,0))*(IF($D129=6,DF129,DE129))*((MIN((VLOOKUP($D129,$A$234:$E$241,5,0)),(IF($D129=6,DE129,DF129))))),MIN((VLOOKUP($D129,$A$234:$C$241,3,0)),(DC129+DD129))*(IF($D129=6,DF129,((MIN((VLOOKUP($D129,$A$234:$E$241,5,0)),DF129)))))))))/IF(AND($D129=2,'ראשי-פרטים כלליים וריכוז הוצאות'!$D$66&lt;&gt;4),1.2,1)</f>
        <v>0</v>
      </c>
      <c r="DI129" s="227"/>
      <c r="DJ129" s="228"/>
      <c r="DK129" s="222"/>
      <c r="DL129" s="226"/>
      <c r="DM129" s="187">
        <f t="shared" si="60"/>
        <v>0</v>
      </c>
      <c r="DN129" s="15">
        <f>+(IF(OR($B129=0,$C129=0,$D129=0,$DC$2&gt;$ES$1),0,IF(OR(DI129=0,DK129=0,DL129=0),0,MIN((VLOOKUP($D129,$A$234:$C$241,3,0))*(IF($D129=6,DL129,DK129))*((MIN((VLOOKUP($D129,$A$234:$E$241,5,0)),(IF($D129=6,DK129,DL129))))),MIN((VLOOKUP($D129,$A$234:$C$241,3,0)),(DI129+DJ129))*(IF($D129=6,DL129,((MIN((VLOOKUP($D129,$A$234:$E$241,5,0)),DL129)))))))))/IF(AND($D129=2,'ראשי-פרטים כלליים וריכוז הוצאות'!$D$66&lt;&gt;4),1.2,1)</f>
        <v>0</v>
      </c>
      <c r="DO129" s="227"/>
      <c r="DP129" s="228"/>
      <c r="DQ129" s="222"/>
      <c r="DR129" s="226"/>
      <c r="DS129" s="187">
        <f t="shared" si="61"/>
        <v>0</v>
      </c>
      <c r="DT129" s="15">
        <f>+(IF(OR($B129=0,$C129=0,$D129=0,$DC$2&gt;$ES$1),0,IF(OR(DO129=0,DQ129=0,DR129=0),0,MIN((VLOOKUP($D129,$A$234:$C$241,3,0))*(IF($D129=6,DR129,DQ129))*((MIN((VLOOKUP($D129,$A$234:$E$241,5,0)),(IF($D129=6,DQ129,DR129))))),MIN((VLOOKUP($D129,$A$234:$C$241,3,0)),(DO129+DP129))*(IF($D129=6,DR129,((MIN((VLOOKUP($D129,$A$234:$E$241,5,0)),DR129)))))))))/IF(AND($D129=2,'ראשי-פרטים כלליים וריכוז הוצאות'!$D$66&lt;&gt;4),1.2,1)</f>
        <v>0</v>
      </c>
      <c r="DU129" s="227"/>
      <c r="DV129" s="228"/>
      <c r="DW129" s="222"/>
      <c r="DX129" s="226"/>
      <c r="DY129" s="187">
        <f t="shared" si="62"/>
        <v>0</v>
      </c>
      <c r="DZ129" s="15">
        <f>+(IF(OR($B129=0,$C129=0,$D129=0,$DC$2&gt;$ES$1),0,IF(OR(DU129=0,DW129=0,DX129=0),0,MIN((VLOOKUP($D129,$A$234:$C$241,3,0))*(IF($D129=6,DX129,DW129))*((MIN((VLOOKUP($D129,$A$234:$E$241,5,0)),(IF($D129=6,DW129,DX129))))),MIN((VLOOKUP($D129,$A$234:$C$241,3,0)),(DU129+DV129))*(IF($D129=6,DX129,((MIN((VLOOKUP($D129,$A$234:$E$241,5,0)),DX129)))))))))/IF(AND($D129=2,'ראשי-פרטים כלליים וריכוז הוצאות'!$D$66&lt;&gt;4),1.2,1)</f>
        <v>0</v>
      </c>
      <c r="EA129" s="227"/>
      <c r="EB129" s="228"/>
      <c r="EC129" s="222"/>
      <c r="ED129" s="226"/>
      <c r="EE129" s="187">
        <f t="shared" si="63"/>
        <v>0</v>
      </c>
      <c r="EF129" s="15">
        <f>+(IF(OR($B129=0,$C129=0,$D129=0,$DC$2&gt;$ES$1),0,IF(OR(EA129=0,EC129=0,ED129=0),0,MIN((VLOOKUP($D129,$A$234:$C$241,3,0))*(IF($D129=6,ED129,EC129))*((MIN((VLOOKUP($D129,$A$234:$E$241,5,0)),(IF($D129=6,EC129,ED129))))),MIN((VLOOKUP($D129,$A$234:$C$241,3,0)),(EA129+EB129))*(IF($D129=6,ED129,((MIN((VLOOKUP($D129,$A$234:$E$241,5,0)),ED129)))))))))/IF(AND($D129=2,'ראשי-פרטים כלליים וריכוז הוצאות'!$D$66&lt;&gt;4),1.2,1)</f>
        <v>0</v>
      </c>
      <c r="EG129" s="227"/>
      <c r="EH129" s="228"/>
      <c r="EI129" s="222"/>
      <c r="EJ129" s="226"/>
      <c r="EK129" s="187">
        <f t="shared" si="64"/>
        <v>0</v>
      </c>
      <c r="EL129" s="15">
        <f>+(IF(OR($B129=0,$C129=0,$D129=0,$DC$2&gt;$ES$1),0,IF(OR(EG129=0,EI129=0,EJ129=0),0,MIN((VLOOKUP($D129,$A$234:$C$241,3,0))*(IF($D129=6,EJ129,EI129))*((MIN((VLOOKUP($D129,$A$234:$E$241,5,0)),(IF($D129=6,EI129,EJ129))))),MIN((VLOOKUP($D129,$A$234:$C$241,3,0)),(EG129+EH129))*(IF($D129=6,EJ129,((MIN((VLOOKUP($D129,$A$234:$E$241,5,0)),EJ129)))))))))/IF(AND($D129=2,'ראשי-פרטים כלליים וריכוז הוצאות'!$D$66&lt;&gt;4),1.2,1)</f>
        <v>0</v>
      </c>
      <c r="EM129" s="227"/>
      <c r="EN129" s="228"/>
      <c r="EO129" s="222"/>
      <c r="EP129" s="226"/>
      <c r="EQ129" s="187">
        <f t="shared" si="65"/>
        <v>0</v>
      </c>
      <c r="ER129" s="15">
        <f>+(IF(OR($B129=0,$C129=0,$D129=0,$DC$2&gt;$ES$1),0,IF(OR(EM129=0,EO129=0,EP129=0),0,MIN((VLOOKUP($D129,$A$234:$C$241,3,0))*(IF($D129=6,EP129,EO129))*((MIN((VLOOKUP($D129,$A$234:$E$241,5,0)),(IF($D129=6,EO129,EP129))))),MIN((VLOOKUP($D129,$A$234:$C$241,3,0)),(EM129+EN129))*(IF($D129=6,EP129,((MIN((VLOOKUP($D129,$A$234:$E$241,5,0)),EP129)))))))))/IF(AND($D129=2,'ראשי-פרטים כלליים וריכוז הוצאות'!$D$66&lt;&gt;4),1.2,1)</f>
        <v>0</v>
      </c>
      <c r="ES129" s="62">
        <f t="shared" si="66"/>
        <v>0</v>
      </c>
      <c r="ET129" s="183">
        <f t="shared" si="67"/>
        <v>9.9999999999999995E-7</v>
      </c>
      <c r="EU129" s="184">
        <f t="shared" si="68"/>
        <v>0</v>
      </c>
      <c r="EV129" s="62">
        <f t="shared" si="69"/>
        <v>0</v>
      </c>
      <c r="EW129" s="62">
        <v>0</v>
      </c>
      <c r="EX129" s="15">
        <f t="shared" si="70"/>
        <v>0</v>
      </c>
      <c r="EY129" s="219"/>
      <c r="EZ129" s="62">
        <f>MIN(EX129+EY129*ET129*ES129/$FA$1/IF(AND($D129=2,'ראשי-פרטים כלליים וריכוז הוצאות'!$D$66&lt;&gt;4),1.2,1),IF($D129&gt;0,VLOOKUP($D129,$A$234:$C$241,3,0)*12*EU129,0))</f>
        <v>0</v>
      </c>
      <c r="FA129" s="229"/>
      <c r="FB129" s="293">
        <f t="shared" si="71"/>
        <v>0</v>
      </c>
      <c r="FC129" s="298"/>
      <c r="FD129" s="133"/>
      <c r="FE129" s="133"/>
      <c r="FF129" s="299"/>
      <c r="FG129" s="299"/>
      <c r="FH129" s="133"/>
      <c r="FI129" s="274">
        <f t="shared" si="77"/>
        <v>0</v>
      </c>
      <c r="FJ129" s="274">
        <f t="shared" si="78"/>
        <v>0</v>
      </c>
      <c r="FK129" s="297" t="str">
        <f t="shared" si="74"/>
        <v/>
      </c>
    </row>
    <row r="130" spans="1:167" s="6" customFormat="1" ht="24" hidden="1" customHeight="1" x14ac:dyDescent="0.2">
      <c r="A130" s="112">
        <v>127</v>
      </c>
      <c r="B130" s="229"/>
      <c r="C130" s="229"/>
      <c r="D130" s="230"/>
      <c r="E130" s="220"/>
      <c r="F130" s="221"/>
      <c r="G130" s="222"/>
      <c r="H130" s="223"/>
      <c r="I130" s="187">
        <f t="shared" si="42"/>
        <v>0</v>
      </c>
      <c r="J130" s="15">
        <f>(IF(OR($B130=0,$C130=0,$D130=0,$E$2&gt;$ES$1),0,IF(OR($E130=0,$G130=0,$H130=0),0,MIN((VLOOKUP($D130,$A$234:$C$241,3,0))*(IF($D130=6,$H130,$G130))*((MIN((VLOOKUP($D130,$A$234:$E$241,5,0)),(IF($D130=6,$G130,$H130))))),MIN((VLOOKUP($D130,$A$234:$C$241,3,0)),($E130+$F130))*(IF($D130=6,$H130,((MIN((VLOOKUP($D130,$A$234:$E$241,5,0)),$H130)))))))))/IF(AND($D130=2,'ראשי-פרטים כלליים וריכוז הוצאות'!$D$66&lt;&gt;4),1.2,1)</f>
        <v>0</v>
      </c>
      <c r="K130" s="224"/>
      <c r="L130" s="225"/>
      <c r="M130" s="222"/>
      <c r="N130" s="226"/>
      <c r="O130" s="187">
        <f t="shared" si="43"/>
        <v>0</v>
      </c>
      <c r="P130" s="15">
        <f>+(IF(OR($B130=0,$C130=0,$D130=0,$K$2&gt;$ES$1),0,IF(OR($K130=0,$M130=0,$N130=0),0,MIN((VLOOKUP($D130,$A$234:$C$241,3,0))*(IF($D130=6,$N130,$M130))*((MIN((VLOOKUP($D130,$A$234:$E$241,5,0)),(IF($D130=6,$M130,$N130))))),MIN((VLOOKUP($D130,$A$234:$C$241,3,0)),($K130+$L130))*(IF($D130=6,$N130,((MIN((VLOOKUP($D130,$A$234:$E$241,5,0)),$N130)))))))))/IF(AND($D130=2,'ראשי-פרטים כלליים וריכוז הוצאות'!$D$66&lt;&gt;4),1.2,1)</f>
        <v>0</v>
      </c>
      <c r="Q130" s="227"/>
      <c r="R130" s="228"/>
      <c r="S130" s="222"/>
      <c r="T130" s="226"/>
      <c r="U130" s="187">
        <f t="shared" si="44"/>
        <v>0</v>
      </c>
      <c r="V130" s="15">
        <f>+(IF(OR($B130=0,$C130=0,$D130=0,$Q$2&gt;$ES$1),0,IF(OR(Q130=0,S130=0,T130=0),0,MIN((VLOOKUP($D130,$A$234:$C$241,3,0))*(IF($D130=6,T130,S130))*((MIN((VLOOKUP($D130,$A$234:$E$241,5,0)),(IF($D130=6,S130,T130))))),MIN((VLOOKUP($D130,$A$234:$C$241,3,0)),(Q130+R130))*(IF($D130=6,T130,((MIN((VLOOKUP($D130,$A$234:$E$241,5,0)),T130)))))))))/IF(AND($D130=2,'ראשי-פרטים כלליים וריכוז הוצאות'!$D$66&lt;&gt;4),1.2,1)</f>
        <v>0</v>
      </c>
      <c r="W130" s="220"/>
      <c r="X130" s="221"/>
      <c r="Y130" s="222"/>
      <c r="Z130" s="226"/>
      <c r="AA130" s="187">
        <f t="shared" si="45"/>
        <v>0</v>
      </c>
      <c r="AB130" s="15">
        <f>+(IF(OR($B130=0,$C130=0,$D130=0,$W$2&gt;$ES$1),0,IF(OR(W130=0,Y130=0,Z130=0),0,MIN((VLOOKUP($D130,$A$234:$C$241,3,0))*(IF($D130=6,Z130,Y130))*((MIN((VLOOKUP($D130,$A$234:$E$241,5,0)),(IF($D130=6,Y130,Z130))))),MIN((VLOOKUP($D130,$A$234:$C$241,3,0)),(W130+X130))*(IF($D130=6,Z130,((MIN((VLOOKUP($D130,$A$234:$E$241,5,0)),Z130)))))))))/IF(AND($D130=2,'ראשי-פרטים כלליים וריכוז הוצאות'!$D$66&lt;&gt;4),1.2,1)</f>
        <v>0</v>
      </c>
      <c r="AC130" s="224"/>
      <c r="AD130" s="225"/>
      <c r="AE130" s="222"/>
      <c r="AF130" s="226"/>
      <c r="AG130" s="187">
        <f t="shared" si="46"/>
        <v>0</v>
      </c>
      <c r="AH130" s="15">
        <f>+(IF(OR($B130=0,$C130=0,$D130=0,$AC$2&gt;$ES$1),0,IF(OR(AC130=0,AE130=0,AF130=0),0,MIN((VLOOKUP($D130,$A$234:$C$241,3,0))*(IF($D130=6,AF130,AE130))*((MIN((VLOOKUP($D130,$A$234:$E$241,5,0)),(IF($D130=6,AE130,AF130))))),MIN((VLOOKUP($D130,$A$234:$C$241,3,0)),(AC130+AD130))*(IF($D130=6,AF130,((MIN((VLOOKUP($D130,$A$234:$E$241,5,0)),AF130)))))))))/IF(AND($D130=2,'ראשי-פרטים כלליים וריכוז הוצאות'!$D$66&lt;&gt;4),1.2,1)</f>
        <v>0</v>
      </c>
      <c r="AI130" s="227"/>
      <c r="AJ130" s="228"/>
      <c r="AK130" s="222"/>
      <c r="AL130" s="226"/>
      <c r="AM130" s="187">
        <f t="shared" si="47"/>
        <v>0</v>
      </c>
      <c r="AN130" s="15">
        <f>+(IF(OR($B130=0,$C130=0,$D130=0,$AI$2&gt;$ES$1),0,IF(OR(AI130=0,AK130=0,AL130=0),0,MIN((VLOOKUP($D130,$A$234:$C$241,3,0))*(IF($D130=6,AL130,AK130))*((MIN((VLOOKUP($D130,$A$234:$E$241,5,0)),(IF($D130=6,AK130,AL130))))),MIN((VLOOKUP($D130,$A$234:$C$241,3,0)),(AI130+AJ130))*(IF($D130=6,AL130,((MIN((VLOOKUP($D130,$A$234:$E$241,5,0)),AL130)))))))))/IF(AND($D130=2,'ראשי-פרטים כלליים וריכוז הוצאות'!$D$66&lt;&gt;4),1.2,1)</f>
        <v>0</v>
      </c>
      <c r="AO130" s="220"/>
      <c r="AP130" s="221"/>
      <c r="AQ130" s="222"/>
      <c r="AR130" s="226"/>
      <c r="AS130" s="187">
        <f t="shared" si="48"/>
        <v>0</v>
      </c>
      <c r="AT130" s="15">
        <f>+(IF(OR($B130=0,$C130=0,$D130=0,$AO$2&gt;$ES$1),0,IF(OR(AO130=0,AQ130=0,AR130=0),0,MIN((VLOOKUP($D130,$A$234:$C$241,3,0))*(IF($D130=6,AR130,AQ130))*((MIN((VLOOKUP($D130,$A$234:$E$241,5,0)),(IF($D130=6,AQ130,AR130))))),MIN((VLOOKUP($D130,$A$234:$C$241,3,0)),(AO130+AP130))*(IF($D130=6,AR130,((MIN((VLOOKUP($D130,$A$234:$E$241,5,0)),AR130)))))))))/IF(AND($D130=2,'ראשי-פרטים כלליים וריכוז הוצאות'!$D$66&lt;&gt;4),1.2,1)</f>
        <v>0</v>
      </c>
      <c r="AU130" s="224"/>
      <c r="AV130" s="225"/>
      <c r="AW130" s="222"/>
      <c r="AX130" s="226"/>
      <c r="AY130" s="187">
        <f t="shared" si="49"/>
        <v>0</v>
      </c>
      <c r="AZ130" s="15">
        <f>+(IF(OR($B130=0,$C130=0,$D130=0,$AU$2&gt;$ES$1),0,IF(OR(AU130=0,AW130=0,AX130=0),0,MIN((VLOOKUP($D130,$A$234:$C$241,3,0))*(IF($D130=6,AX130,AW130))*((MIN((VLOOKUP($D130,$A$234:$E$241,5,0)),(IF($D130=6,AW130,AX130))))),MIN((VLOOKUP($D130,$A$234:$C$241,3,0)),(AU130+AV130))*(IF($D130=6,AX130,((MIN((VLOOKUP($D130,$A$234:$E$241,5,0)),AX130)))))))))/IF(AND($D130=2,'ראשי-פרטים כלליים וריכוז הוצאות'!$D$66&lt;&gt;4),1.2,1)</f>
        <v>0</v>
      </c>
      <c r="BA130" s="227"/>
      <c r="BB130" s="228"/>
      <c r="BC130" s="222"/>
      <c r="BD130" s="226"/>
      <c r="BE130" s="187">
        <f t="shared" si="50"/>
        <v>0</v>
      </c>
      <c r="BF130" s="15">
        <f>+(IF(OR($B130=0,$C130=0,$D130=0,$BA$2&gt;$ES$1),0,IF(OR(BA130=0,BC130=0,BD130=0),0,MIN((VLOOKUP($D130,$A$234:$C$241,3,0))*(IF($D130=6,BD130,BC130))*((MIN((VLOOKUP($D130,$A$234:$E$241,5,0)),(IF($D130=6,BC130,BD130))))),MIN((VLOOKUP($D130,$A$234:$C$241,3,0)),(BA130+BB130))*(IF($D130=6,BD130,((MIN((VLOOKUP($D130,$A$234:$E$241,5,0)),BD130)))))))))/IF(AND($D130=2,'ראשי-פרטים כלליים וריכוז הוצאות'!$D$66&lt;&gt;4),1.2,1)</f>
        <v>0</v>
      </c>
      <c r="BG130" s="227"/>
      <c r="BH130" s="228"/>
      <c r="BI130" s="222"/>
      <c r="BJ130" s="226"/>
      <c r="BK130" s="187">
        <f t="shared" si="51"/>
        <v>0</v>
      </c>
      <c r="BL130" s="15">
        <f>+(IF(OR($B130=0,$C130=0,$D130=0,$BG$2&gt;$ES$1),0,IF(OR(BG130=0,BI130=0,BJ130=0),0,MIN((VLOOKUP($D130,$A$234:$C$241,3,0))*(IF($D130=6,BJ130,BI130))*((MIN((VLOOKUP($D130,$A$234:$E$241,5,0)),(IF($D130=6,BI130,BJ130))))),MIN((VLOOKUP($D130,$A$234:$C$241,3,0)),(BG130+BH130))*(IF($D130=6,BJ130,((MIN((VLOOKUP($D130,$A$234:$E$241,5,0)),BJ130)))))))))/IF(AND($D130=2,'ראשי-פרטים כלליים וריכוז הוצאות'!$D$66&lt;&gt;4),1.2,1)</f>
        <v>0</v>
      </c>
      <c r="BM130" s="227"/>
      <c r="BN130" s="228"/>
      <c r="BO130" s="222"/>
      <c r="BP130" s="226"/>
      <c r="BQ130" s="187">
        <f t="shared" si="52"/>
        <v>0</v>
      </c>
      <c r="BR130" s="15">
        <f>+(IF(OR($B130=0,$C130=0,$D130=0,$BM$2&gt;$ES$1),0,IF(OR(BM130=0,BO130=0,BP130=0),0,MIN((VLOOKUP($D130,$A$234:$C$241,3,0))*(IF($D130=6,BP130,BO130))*((MIN((VLOOKUP($D130,$A$234:$E$241,5,0)),(IF($D130=6,BO130,BP130))))),MIN((VLOOKUP($D130,$A$234:$C$241,3,0)),(BM130+BN130))*(IF($D130=6,BP130,((MIN((VLOOKUP($D130,$A$234:$E$241,5,0)),BP130)))))))))/IF(AND($D130=2,'ראשי-פרטים כלליים וריכוז הוצאות'!$D$66&lt;&gt;4),1.2,1)</f>
        <v>0</v>
      </c>
      <c r="BS130" s="227"/>
      <c r="BT130" s="228"/>
      <c r="BU130" s="222"/>
      <c r="BV130" s="226"/>
      <c r="BW130" s="187">
        <f t="shared" si="53"/>
        <v>0</v>
      </c>
      <c r="BX130" s="15">
        <f>+(IF(OR($B130=0,$C130=0,$D130=0,$BS$2&gt;$ES$1),0,IF(OR(BS130=0,BU130=0,BV130=0),0,MIN((VLOOKUP($D130,$A$234:$C$241,3,0))*(IF($D130=6,BV130,BU130))*((MIN((VLOOKUP($D130,$A$234:$E$241,5,0)),(IF($D130=6,BU130,BV130))))),MIN((VLOOKUP($D130,$A$234:$C$241,3,0)),(BS130+BT130))*(IF($D130=6,BV130,((MIN((VLOOKUP($D130,$A$234:$E$241,5,0)),BV130)))))))))/IF(AND($D130=2,'ראשי-פרטים כלליים וריכוז הוצאות'!$D$66&lt;&gt;4),1.2,1)</f>
        <v>0</v>
      </c>
      <c r="BY130" s="227"/>
      <c r="BZ130" s="228"/>
      <c r="CA130" s="222"/>
      <c r="CB130" s="226"/>
      <c r="CC130" s="187">
        <f t="shared" si="54"/>
        <v>0</v>
      </c>
      <c r="CD130" s="15">
        <f>+(IF(OR($B130=0,$C130=0,$D130=0,$BY$2&gt;$ES$1),0,IF(OR(BY130=0,CA130=0,CB130=0),0,MIN((VLOOKUP($D130,$A$234:$C$241,3,0))*(IF($D130=6,CB130,CA130))*((MIN((VLOOKUP($D130,$A$234:$E$241,5,0)),(IF($D130=6,CA130,CB130))))),MIN((VLOOKUP($D130,$A$234:$C$241,3,0)),(BY130+BZ130))*(IF($D130=6,CB130,((MIN((VLOOKUP($D130,$A$234:$E$241,5,0)),CB130)))))))))/IF(AND($D130=2,'ראשי-פרטים כלליים וריכוז הוצאות'!$D$66&lt;&gt;4),1.2,1)</f>
        <v>0</v>
      </c>
      <c r="CE130" s="227"/>
      <c r="CF130" s="228"/>
      <c r="CG130" s="222"/>
      <c r="CH130" s="226"/>
      <c r="CI130" s="187">
        <f t="shared" si="55"/>
        <v>0</v>
      </c>
      <c r="CJ130" s="15">
        <f>+(IF(OR($B130=0,$C130=0,$D130=0,$CE$2&gt;$ES$1),0,IF(OR(CE130=0,CG130=0,CH130=0),0,MIN((VLOOKUP($D130,$A$234:$C$241,3,0))*(IF($D130=6,CH130,CG130))*((MIN((VLOOKUP($D130,$A$234:$E$241,5,0)),(IF($D130=6,CG130,CH130))))),MIN((VLOOKUP($D130,$A$234:$C$241,3,0)),(CE130+CF130))*(IF($D130=6,CH130,((MIN((VLOOKUP($D130,$A$234:$E$241,5,0)),CH130)))))))))/IF(AND($D130=2,'ראשי-פרטים כלליים וריכוז הוצאות'!$D$66&lt;&gt;4),1.2,1)</f>
        <v>0</v>
      </c>
      <c r="CK130" s="227"/>
      <c r="CL130" s="228"/>
      <c r="CM130" s="222"/>
      <c r="CN130" s="226"/>
      <c r="CO130" s="187">
        <f t="shared" si="56"/>
        <v>0</v>
      </c>
      <c r="CP130" s="15">
        <f>+(IF(OR($B130=0,$C130=0,$D130=0,$CK$2&gt;$ES$1),0,IF(OR(CK130=0,CM130=0,CN130=0),0,MIN((VLOOKUP($D130,$A$234:$C$241,3,0))*(IF($D130=6,CN130,CM130))*((MIN((VLOOKUP($D130,$A$234:$E$241,5,0)),(IF($D130=6,CM130,CN130))))),MIN((VLOOKUP($D130,$A$234:$C$241,3,0)),(CK130+CL130))*(IF($D130=6,CN130,((MIN((VLOOKUP($D130,$A$234:$E$241,5,0)),CN130)))))))))/IF(AND($D130=2,'ראשי-פרטים כלליים וריכוז הוצאות'!$D$66&lt;&gt;4),1.2,1)</f>
        <v>0</v>
      </c>
      <c r="CQ130" s="227"/>
      <c r="CR130" s="228"/>
      <c r="CS130" s="222"/>
      <c r="CT130" s="226"/>
      <c r="CU130" s="187">
        <f t="shared" si="57"/>
        <v>0</v>
      </c>
      <c r="CV130" s="15">
        <f>+(IF(OR($B130=0,$C130=0,$D130=0,$CQ$2&gt;$ES$1),0,IF(OR(CQ130=0,CS130=0,CT130=0),0,MIN((VLOOKUP($D130,$A$234:$C$241,3,0))*(IF($D130=6,CT130,CS130))*((MIN((VLOOKUP($D130,$A$234:$E$241,5,0)),(IF($D130=6,CS130,CT130))))),MIN((VLOOKUP($D130,$A$234:$C$241,3,0)),(CQ130+CR130))*(IF($D130=6,CT130,((MIN((VLOOKUP($D130,$A$234:$E$241,5,0)),CT130)))))))))/IF(AND($D130=2,'ראשי-פרטים כלליים וריכוז הוצאות'!$D$66&lt;&gt;4),1.2,1)</f>
        <v>0</v>
      </c>
      <c r="CW130" s="227"/>
      <c r="CX130" s="228"/>
      <c r="CY130" s="222"/>
      <c r="CZ130" s="226"/>
      <c r="DA130" s="187">
        <f t="shared" si="58"/>
        <v>0</v>
      </c>
      <c r="DB130" s="15">
        <f>+(IF(OR($B130=0,$C130=0,$D130=0,$CW$2&gt;$ES$1),0,IF(OR(CW130=0,CY130=0,CZ130=0),0,MIN((VLOOKUP($D130,$A$234:$C$241,3,0))*(IF($D130=6,CZ130,CY130))*((MIN((VLOOKUP($D130,$A$234:$E$241,5,0)),(IF($D130=6,CY130,CZ130))))),MIN((VLOOKUP($D130,$A$234:$C$241,3,0)),(CW130+CX130))*(IF($D130=6,CZ130,((MIN((VLOOKUP($D130,$A$234:$E$241,5,0)),CZ130)))))))))/IF(AND($D130=2,'ראשי-פרטים כלליים וריכוז הוצאות'!$D$66&lt;&gt;4),1.2,1)</f>
        <v>0</v>
      </c>
      <c r="DC130" s="227"/>
      <c r="DD130" s="228"/>
      <c r="DE130" s="222"/>
      <c r="DF130" s="226"/>
      <c r="DG130" s="187">
        <f t="shared" si="59"/>
        <v>0</v>
      </c>
      <c r="DH130" s="15">
        <f>+(IF(OR($B130=0,$C130=0,$D130=0,$DC$2&gt;$ES$1),0,IF(OR(DC130=0,DE130=0,DF130=0),0,MIN((VLOOKUP($D130,$A$234:$C$241,3,0))*(IF($D130=6,DF130,DE130))*((MIN((VLOOKUP($D130,$A$234:$E$241,5,0)),(IF($D130=6,DE130,DF130))))),MIN((VLOOKUP($D130,$A$234:$C$241,3,0)),(DC130+DD130))*(IF($D130=6,DF130,((MIN((VLOOKUP($D130,$A$234:$E$241,5,0)),DF130)))))))))/IF(AND($D130=2,'ראשי-פרטים כלליים וריכוז הוצאות'!$D$66&lt;&gt;4),1.2,1)</f>
        <v>0</v>
      </c>
      <c r="DI130" s="227"/>
      <c r="DJ130" s="228"/>
      <c r="DK130" s="222"/>
      <c r="DL130" s="226"/>
      <c r="DM130" s="187">
        <f t="shared" si="60"/>
        <v>0</v>
      </c>
      <c r="DN130" s="15">
        <f>+(IF(OR($B130=0,$C130=0,$D130=0,$DC$2&gt;$ES$1),0,IF(OR(DI130=0,DK130=0,DL130=0),0,MIN((VLOOKUP($D130,$A$234:$C$241,3,0))*(IF($D130=6,DL130,DK130))*((MIN((VLOOKUP($D130,$A$234:$E$241,5,0)),(IF($D130=6,DK130,DL130))))),MIN((VLOOKUP($D130,$A$234:$C$241,3,0)),(DI130+DJ130))*(IF($D130=6,DL130,((MIN((VLOOKUP($D130,$A$234:$E$241,5,0)),DL130)))))))))/IF(AND($D130=2,'ראשי-פרטים כלליים וריכוז הוצאות'!$D$66&lt;&gt;4),1.2,1)</f>
        <v>0</v>
      </c>
      <c r="DO130" s="227"/>
      <c r="DP130" s="228"/>
      <c r="DQ130" s="222"/>
      <c r="DR130" s="226"/>
      <c r="DS130" s="187">
        <f t="shared" si="61"/>
        <v>0</v>
      </c>
      <c r="DT130" s="15">
        <f>+(IF(OR($B130=0,$C130=0,$D130=0,$DC$2&gt;$ES$1),0,IF(OR(DO130=0,DQ130=0,DR130=0),0,MIN((VLOOKUP($D130,$A$234:$C$241,3,0))*(IF($D130=6,DR130,DQ130))*((MIN((VLOOKUP($D130,$A$234:$E$241,5,0)),(IF($D130=6,DQ130,DR130))))),MIN((VLOOKUP($D130,$A$234:$C$241,3,0)),(DO130+DP130))*(IF($D130=6,DR130,((MIN((VLOOKUP($D130,$A$234:$E$241,5,0)),DR130)))))))))/IF(AND($D130=2,'ראשי-פרטים כלליים וריכוז הוצאות'!$D$66&lt;&gt;4),1.2,1)</f>
        <v>0</v>
      </c>
      <c r="DU130" s="227"/>
      <c r="DV130" s="228"/>
      <c r="DW130" s="222"/>
      <c r="DX130" s="226"/>
      <c r="DY130" s="187">
        <f t="shared" si="62"/>
        <v>0</v>
      </c>
      <c r="DZ130" s="15">
        <f>+(IF(OR($B130=0,$C130=0,$D130=0,$DC$2&gt;$ES$1),0,IF(OR(DU130=0,DW130=0,DX130=0),0,MIN((VLOOKUP($D130,$A$234:$C$241,3,0))*(IF($D130=6,DX130,DW130))*((MIN((VLOOKUP($D130,$A$234:$E$241,5,0)),(IF($D130=6,DW130,DX130))))),MIN((VLOOKUP($D130,$A$234:$C$241,3,0)),(DU130+DV130))*(IF($D130=6,DX130,((MIN((VLOOKUP($D130,$A$234:$E$241,5,0)),DX130)))))))))/IF(AND($D130=2,'ראשי-פרטים כלליים וריכוז הוצאות'!$D$66&lt;&gt;4),1.2,1)</f>
        <v>0</v>
      </c>
      <c r="EA130" s="227"/>
      <c r="EB130" s="228"/>
      <c r="EC130" s="222"/>
      <c r="ED130" s="226"/>
      <c r="EE130" s="187">
        <f t="shared" si="63"/>
        <v>0</v>
      </c>
      <c r="EF130" s="15">
        <f>+(IF(OR($B130=0,$C130=0,$D130=0,$DC$2&gt;$ES$1),0,IF(OR(EA130=0,EC130=0,ED130=0),0,MIN((VLOOKUP($D130,$A$234:$C$241,3,0))*(IF($D130=6,ED130,EC130))*((MIN((VLOOKUP($D130,$A$234:$E$241,5,0)),(IF($D130=6,EC130,ED130))))),MIN((VLOOKUP($D130,$A$234:$C$241,3,0)),(EA130+EB130))*(IF($D130=6,ED130,((MIN((VLOOKUP($D130,$A$234:$E$241,5,0)),ED130)))))))))/IF(AND($D130=2,'ראשי-פרטים כלליים וריכוז הוצאות'!$D$66&lt;&gt;4),1.2,1)</f>
        <v>0</v>
      </c>
      <c r="EG130" s="227"/>
      <c r="EH130" s="228"/>
      <c r="EI130" s="222"/>
      <c r="EJ130" s="226"/>
      <c r="EK130" s="187">
        <f t="shared" si="64"/>
        <v>0</v>
      </c>
      <c r="EL130" s="15">
        <f>+(IF(OR($B130=0,$C130=0,$D130=0,$DC$2&gt;$ES$1),0,IF(OR(EG130=0,EI130=0,EJ130=0),0,MIN((VLOOKUP($D130,$A$234:$C$241,3,0))*(IF($D130=6,EJ130,EI130))*((MIN((VLOOKUP($D130,$A$234:$E$241,5,0)),(IF($D130=6,EI130,EJ130))))),MIN((VLOOKUP($D130,$A$234:$C$241,3,0)),(EG130+EH130))*(IF($D130=6,EJ130,((MIN((VLOOKUP($D130,$A$234:$E$241,5,0)),EJ130)))))))))/IF(AND($D130=2,'ראשי-פרטים כלליים וריכוז הוצאות'!$D$66&lt;&gt;4),1.2,1)</f>
        <v>0</v>
      </c>
      <c r="EM130" s="227"/>
      <c r="EN130" s="228"/>
      <c r="EO130" s="222"/>
      <c r="EP130" s="226"/>
      <c r="EQ130" s="187">
        <f t="shared" si="65"/>
        <v>0</v>
      </c>
      <c r="ER130" s="15">
        <f>+(IF(OR($B130=0,$C130=0,$D130=0,$DC$2&gt;$ES$1),0,IF(OR(EM130=0,EO130=0,EP130=0),0,MIN((VLOOKUP($D130,$A$234:$C$241,3,0))*(IF($D130=6,EP130,EO130))*((MIN((VLOOKUP($D130,$A$234:$E$241,5,0)),(IF($D130=6,EO130,EP130))))),MIN((VLOOKUP($D130,$A$234:$C$241,3,0)),(EM130+EN130))*(IF($D130=6,EP130,((MIN((VLOOKUP($D130,$A$234:$E$241,5,0)),EP130)))))))))/IF(AND($D130=2,'ראשי-פרטים כלליים וריכוז הוצאות'!$D$66&lt;&gt;4),1.2,1)</f>
        <v>0</v>
      </c>
      <c r="ES130" s="62">
        <f t="shared" si="66"/>
        <v>0</v>
      </c>
      <c r="ET130" s="183">
        <f t="shared" si="67"/>
        <v>9.9999999999999995E-7</v>
      </c>
      <c r="EU130" s="184">
        <f t="shared" si="68"/>
        <v>0</v>
      </c>
      <c r="EV130" s="62">
        <f t="shared" si="69"/>
        <v>0</v>
      </c>
      <c r="EW130" s="62">
        <v>0</v>
      </c>
      <c r="EX130" s="15">
        <f t="shared" si="70"/>
        <v>0</v>
      </c>
      <c r="EY130" s="219"/>
      <c r="EZ130" s="62">
        <f>MIN(EX130+EY130*ET130*ES130/$FA$1/IF(AND($D130=2,'ראשי-פרטים כלליים וריכוז הוצאות'!$D$66&lt;&gt;4),1.2,1),IF($D130&gt;0,VLOOKUP($D130,$A$234:$C$241,3,0)*12*EU130,0))</f>
        <v>0</v>
      </c>
      <c r="FA130" s="229"/>
      <c r="FB130" s="293">
        <f t="shared" si="71"/>
        <v>0</v>
      </c>
      <c r="FC130" s="298"/>
      <c r="FD130" s="133"/>
      <c r="FE130" s="133"/>
      <c r="FF130" s="299"/>
      <c r="FG130" s="299"/>
      <c r="FH130" s="133"/>
      <c r="FI130" s="274">
        <f t="shared" si="77"/>
        <v>0</v>
      </c>
      <c r="FJ130" s="274">
        <f t="shared" si="78"/>
        <v>0</v>
      </c>
      <c r="FK130" s="297" t="str">
        <f t="shared" si="74"/>
        <v/>
      </c>
    </row>
    <row r="131" spans="1:167" s="6" customFormat="1" ht="24" hidden="1" customHeight="1" x14ac:dyDescent="0.2">
      <c r="A131" s="112">
        <v>128</v>
      </c>
      <c r="B131" s="229"/>
      <c r="C131" s="229"/>
      <c r="D131" s="230"/>
      <c r="E131" s="220"/>
      <c r="F131" s="221"/>
      <c r="G131" s="222"/>
      <c r="H131" s="223"/>
      <c r="I131" s="187">
        <f t="shared" si="42"/>
        <v>0</v>
      </c>
      <c r="J131" s="15">
        <f>(IF(OR($B131=0,$C131=0,$D131=0,$E$2&gt;$ES$1),0,IF(OR($E131=0,$G131=0,$H131=0),0,MIN((VLOOKUP($D131,$A$234:$C$241,3,0))*(IF($D131=6,$H131,$G131))*((MIN((VLOOKUP($D131,$A$234:$E$241,5,0)),(IF($D131=6,$G131,$H131))))),MIN((VLOOKUP($D131,$A$234:$C$241,3,0)),($E131+$F131))*(IF($D131=6,$H131,((MIN((VLOOKUP($D131,$A$234:$E$241,5,0)),$H131)))))))))/IF(AND($D131=2,'ראשי-פרטים כלליים וריכוז הוצאות'!$D$66&lt;&gt;4),1.2,1)</f>
        <v>0</v>
      </c>
      <c r="K131" s="224"/>
      <c r="L131" s="225"/>
      <c r="M131" s="222"/>
      <c r="N131" s="226"/>
      <c r="O131" s="187">
        <f t="shared" si="43"/>
        <v>0</v>
      </c>
      <c r="P131" s="15">
        <f>+(IF(OR($B131=0,$C131=0,$D131=0,$K$2&gt;$ES$1),0,IF(OR($K131=0,$M131=0,$N131=0),0,MIN((VLOOKUP($D131,$A$234:$C$241,3,0))*(IF($D131=6,$N131,$M131))*((MIN((VLOOKUP($D131,$A$234:$E$241,5,0)),(IF($D131=6,$M131,$N131))))),MIN((VLOOKUP($D131,$A$234:$C$241,3,0)),($K131+$L131))*(IF($D131=6,$N131,((MIN((VLOOKUP($D131,$A$234:$E$241,5,0)),$N131)))))))))/IF(AND($D131=2,'ראשי-פרטים כלליים וריכוז הוצאות'!$D$66&lt;&gt;4),1.2,1)</f>
        <v>0</v>
      </c>
      <c r="Q131" s="227"/>
      <c r="R131" s="228"/>
      <c r="S131" s="222"/>
      <c r="T131" s="226"/>
      <c r="U131" s="187">
        <f t="shared" si="44"/>
        <v>0</v>
      </c>
      <c r="V131" s="15">
        <f>+(IF(OR($B131=0,$C131=0,$D131=0,$Q$2&gt;$ES$1),0,IF(OR(Q131=0,S131=0,T131=0),0,MIN((VLOOKUP($D131,$A$234:$C$241,3,0))*(IF($D131=6,T131,S131))*((MIN((VLOOKUP($D131,$A$234:$E$241,5,0)),(IF($D131=6,S131,T131))))),MIN((VLOOKUP($D131,$A$234:$C$241,3,0)),(Q131+R131))*(IF($D131=6,T131,((MIN((VLOOKUP($D131,$A$234:$E$241,5,0)),T131)))))))))/IF(AND($D131=2,'ראשי-פרטים כלליים וריכוז הוצאות'!$D$66&lt;&gt;4),1.2,1)</f>
        <v>0</v>
      </c>
      <c r="W131" s="220"/>
      <c r="X131" s="221"/>
      <c r="Y131" s="222"/>
      <c r="Z131" s="226"/>
      <c r="AA131" s="187">
        <f t="shared" si="45"/>
        <v>0</v>
      </c>
      <c r="AB131" s="15">
        <f>+(IF(OR($B131=0,$C131=0,$D131=0,$W$2&gt;$ES$1),0,IF(OR(W131=0,Y131=0,Z131=0),0,MIN((VLOOKUP($D131,$A$234:$C$241,3,0))*(IF($D131=6,Z131,Y131))*((MIN((VLOOKUP($D131,$A$234:$E$241,5,0)),(IF($D131=6,Y131,Z131))))),MIN((VLOOKUP($D131,$A$234:$C$241,3,0)),(W131+X131))*(IF($D131=6,Z131,((MIN((VLOOKUP($D131,$A$234:$E$241,5,0)),Z131)))))))))/IF(AND($D131=2,'ראשי-פרטים כלליים וריכוז הוצאות'!$D$66&lt;&gt;4),1.2,1)</f>
        <v>0</v>
      </c>
      <c r="AC131" s="224"/>
      <c r="AD131" s="225"/>
      <c r="AE131" s="222"/>
      <c r="AF131" s="226"/>
      <c r="AG131" s="187">
        <f t="shared" si="46"/>
        <v>0</v>
      </c>
      <c r="AH131" s="15">
        <f>+(IF(OR($B131=0,$C131=0,$D131=0,$AC$2&gt;$ES$1),0,IF(OR(AC131=0,AE131=0,AF131=0),0,MIN((VLOOKUP($D131,$A$234:$C$241,3,0))*(IF($D131=6,AF131,AE131))*((MIN((VLOOKUP($D131,$A$234:$E$241,5,0)),(IF($D131=6,AE131,AF131))))),MIN((VLOOKUP($D131,$A$234:$C$241,3,0)),(AC131+AD131))*(IF($D131=6,AF131,((MIN((VLOOKUP($D131,$A$234:$E$241,5,0)),AF131)))))))))/IF(AND($D131=2,'ראשי-פרטים כלליים וריכוז הוצאות'!$D$66&lt;&gt;4),1.2,1)</f>
        <v>0</v>
      </c>
      <c r="AI131" s="227"/>
      <c r="AJ131" s="228"/>
      <c r="AK131" s="222"/>
      <c r="AL131" s="226"/>
      <c r="AM131" s="187">
        <f t="shared" si="47"/>
        <v>0</v>
      </c>
      <c r="AN131" s="15">
        <f>+(IF(OR($B131=0,$C131=0,$D131=0,$AI$2&gt;$ES$1),0,IF(OR(AI131=0,AK131=0,AL131=0),0,MIN((VLOOKUP($D131,$A$234:$C$241,3,0))*(IF($D131=6,AL131,AK131))*((MIN((VLOOKUP($D131,$A$234:$E$241,5,0)),(IF($D131=6,AK131,AL131))))),MIN((VLOOKUP($D131,$A$234:$C$241,3,0)),(AI131+AJ131))*(IF($D131=6,AL131,((MIN((VLOOKUP($D131,$A$234:$E$241,5,0)),AL131)))))))))/IF(AND($D131=2,'ראשי-פרטים כלליים וריכוז הוצאות'!$D$66&lt;&gt;4),1.2,1)</f>
        <v>0</v>
      </c>
      <c r="AO131" s="220"/>
      <c r="AP131" s="221"/>
      <c r="AQ131" s="222"/>
      <c r="AR131" s="226"/>
      <c r="AS131" s="187">
        <f t="shared" si="48"/>
        <v>0</v>
      </c>
      <c r="AT131" s="15">
        <f>+(IF(OR($B131=0,$C131=0,$D131=0,$AO$2&gt;$ES$1),0,IF(OR(AO131=0,AQ131=0,AR131=0),0,MIN((VLOOKUP($D131,$A$234:$C$241,3,0))*(IF($D131=6,AR131,AQ131))*((MIN((VLOOKUP($D131,$A$234:$E$241,5,0)),(IF($D131=6,AQ131,AR131))))),MIN((VLOOKUP($D131,$A$234:$C$241,3,0)),(AO131+AP131))*(IF($D131=6,AR131,((MIN((VLOOKUP($D131,$A$234:$E$241,5,0)),AR131)))))))))/IF(AND($D131=2,'ראשי-פרטים כלליים וריכוז הוצאות'!$D$66&lt;&gt;4),1.2,1)</f>
        <v>0</v>
      </c>
      <c r="AU131" s="224"/>
      <c r="AV131" s="225"/>
      <c r="AW131" s="222"/>
      <c r="AX131" s="226"/>
      <c r="AY131" s="187">
        <f t="shared" si="49"/>
        <v>0</v>
      </c>
      <c r="AZ131" s="15">
        <f>+(IF(OR($B131=0,$C131=0,$D131=0,$AU$2&gt;$ES$1),0,IF(OR(AU131=0,AW131=0,AX131=0),0,MIN((VLOOKUP($D131,$A$234:$C$241,3,0))*(IF($D131=6,AX131,AW131))*((MIN((VLOOKUP($D131,$A$234:$E$241,5,0)),(IF($D131=6,AW131,AX131))))),MIN((VLOOKUP($D131,$A$234:$C$241,3,0)),(AU131+AV131))*(IF($D131=6,AX131,((MIN((VLOOKUP($D131,$A$234:$E$241,5,0)),AX131)))))))))/IF(AND($D131=2,'ראשי-פרטים כלליים וריכוז הוצאות'!$D$66&lt;&gt;4),1.2,1)</f>
        <v>0</v>
      </c>
      <c r="BA131" s="227"/>
      <c r="BB131" s="228"/>
      <c r="BC131" s="222"/>
      <c r="BD131" s="226"/>
      <c r="BE131" s="187">
        <f t="shared" si="50"/>
        <v>0</v>
      </c>
      <c r="BF131" s="15">
        <f>+(IF(OR($B131=0,$C131=0,$D131=0,$BA$2&gt;$ES$1),0,IF(OR(BA131=0,BC131=0,BD131=0),0,MIN((VLOOKUP($D131,$A$234:$C$241,3,0))*(IF($D131=6,BD131,BC131))*((MIN((VLOOKUP($D131,$A$234:$E$241,5,0)),(IF($D131=6,BC131,BD131))))),MIN((VLOOKUP($D131,$A$234:$C$241,3,0)),(BA131+BB131))*(IF($D131=6,BD131,((MIN((VLOOKUP($D131,$A$234:$E$241,5,0)),BD131)))))))))/IF(AND($D131=2,'ראשי-פרטים כלליים וריכוז הוצאות'!$D$66&lt;&gt;4),1.2,1)</f>
        <v>0</v>
      </c>
      <c r="BG131" s="227"/>
      <c r="BH131" s="228"/>
      <c r="BI131" s="222"/>
      <c r="BJ131" s="226"/>
      <c r="BK131" s="187">
        <f t="shared" si="51"/>
        <v>0</v>
      </c>
      <c r="BL131" s="15">
        <f>+(IF(OR($B131=0,$C131=0,$D131=0,$BG$2&gt;$ES$1),0,IF(OR(BG131=0,BI131=0,BJ131=0),0,MIN((VLOOKUP($D131,$A$234:$C$241,3,0))*(IF($D131=6,BJ131,BI131))*((MIN((VLOOKUP($D131,$A$234:$E$241,5,0)),(IF($D131=6,BI131,BJ131))))),MIN((VLOOKUP($D131,$A$234:$C$241,3,0)),(BG131+BH131))*(IF($D131=6,BJ131,((MIN((VLOOKUP($D131,$A$234:$E$241,5,0)),BJ131)))))))))/IF(AND($D131=2,'ראשי-פרטים כלליים וריכוז הוצאות'!$D$66&lt;&gt;4),1.2,1)</f>
        <v>0</v>
      </c>
      <c r="BM131" s="227"/>
      <c r="BN131" s="228"/>
      <c r="BO131" s="222"/>
      <c r="BP131" s="226"/>
      <c r="BQ131" s="187">
        <f t="shared" si="52"/>
        <v>0</v>
      </c>
      <c r="BR131" s="15">
        <f>+(IF(OR($B131=0,$C131=0,$D131=0,$BM$2&gt;$ES$1),0,IF(OR(BM131=0,BO131=0,BP131=0),0,MIN((VLOOKUP($D131,$A$234:$C$241,3,0))*(IF($D131=6,BP131,BO131))*((MIN((VLOOKUP($D131,$A$234:$E$241,5,0)),(IF($D131=6,BO131,BP131))))),MIN((VLOOKUP($D131,$A$234:$C$241,3,0)),(BM131+BN131))*(IF($D131=6,BP131,((MIN((VLOOKUP($D131,$A$234:$E$241,5,0)),BP131)))))))))/IF(AND($D131=2,'ראשי-פרטים כלליים וריכוז הוצאות'!$D$66&lt;&gt;4),1.2,1)</f>
        <v>0</v>
      </c>
      <c r="BS131" s="227"/>
      <c r="BT131" s="228"/>
      <c r="BU131" s="222"/>
      <c r="BV131" s="226"/>
      <c r="BW131" s="187">
        <f t="shared" si="53"/>
        <v>0</v>
      </c>
      <c r="BX131" s="15">
        <f>+(IF(OR($B131=0,$C131=0,$D131=0,$BS$2&gt;$ES$1),0,IF(OR(BS131=0,BU131=0,BV131=0),0,MIN((VLOOKUP($D131,$A$234:$C$241,3,0))*(IF($D131=6,BV131,BU131))*((MIN((VLOOKUP($D131,$A$234:$E$241,5,0)),(IF($D131=6,BU131,BV131))))),MIN((VLOOKUP($D131,$A$234:$C$241,3,0)),(BS131+BT131))*(IF($D131=6,BV131,((MIN((VLOOKUP($D131,$A$234:$E$241,5,0)),BV131)))))))))/IF(AND($D131=2,'ראשי-פרטים כלליים וריכוז הוצאות'!$D$66&lt;&gt;4),1.2,1)</f>
        <v>0</v>
      </c>
      <c r="BY131" s="227"/>
      <c r="BZ131" s="228"/>
      <c r="CA131" s="222"/>
      <c r="CB131" s="226"/>
      <c r="CC131" s="187">
        <f t="shared" si="54"/>
        <v>0</v>
      </c>
      <c r="CD131" s="15">
        <f>+(IF(OR($B131=0,$C131=0,$D131=0,$BY$2&gt;$ES$1),0,IF(OR(BY131=0,CA131=0,CB131=0),0,MIN((VLOOKUP($D131,$A$234:$C$241,3,0))*(IF($D131=6,CB131,CA131))*((MIN((VLOOKUP($D131,$A$234:$E$241,5,0)),(IF($D131=6,CA131,CB131))))),MIN((VLOOKUP($D131,$A$234:$C$241,3,0)),(BY131+BZ131))*(IF($D131=6,CB131,((MIN((VLOOKUP($D131,$A$234:$E$241,5,0)),CB131)))))))))/IF(AND($D131=2,'ראשי-פרטים כלליים וריכוז הוצאות'!$D$66&lt;&gt;4),1.2,1)</f>
        <v>0</v>
      </c>
      <c r="CE131" s="227"/>
      <c r="CF131" s="228"/>
      <c r="CG131" s="222"/>
      <c r="CH131" s="226"/>
      <c r="CI131" s="187">
        <f t="shared" si="55"/>
        <v>0</v>
      </c>
      <c r="CJ131" s="15">
        <f>+(IF(OR($B131=0,$C131=0,$D131=0,$CE$2&gt;$ES$1),0,IF(OR(CE131=0,CG131=0,CH131=0),0,MIN((VLOOKUP($D131,$A$234:$C$241,3,0))*(IF($D131=6,CH131,CG131))*((MIN((VLOOKUP($D131,$A$234:$E$241,5,0)),(IF($D131=6,CG131,CH131))))),MIN((VLOOKUP($D131,$A$234:$C$241,3,0)),(CE131+CF131))*(IF($D131=6,CH131,((MIN((VLOOKUP($D131,$A$234:$E$241,5,0)),CH131)))))))))/IF(AND($D131=2,'ראשי-פרטים כלליים וריכוז הוצאות'!$D$66&lt;&gt;4),1.2,1)</f>
        <v>0</v>
      </c>
      <c r="CK131" s="227"/>
      <c r="CL131" s="228"/>
      <c r="CM131" s="222"/>
      <c r="CN131" s="226"/>
      <c r="CO131" s="187">
        <f t="shared" si="56"/>
        <v>0</v>
      </c>
      <c r="CP131" s="15">
        <f>+(IF(OR($B131=0,$C131=0,$D131=0,$CK$2&gt;$ES$1),0,IF(OR(CK131=0,CM131=0,CN131=0),0,MIN((VLOOKUP($D131,$A$234:$C$241,3,0))*(IF($D131=6,CN131,CM131))*((MIN((VLOOKUP($D131,$A$234:$E$241,5,0)),(IF($D131=6,CM131,CN131))))),MIN((VLOOKUP($D131,$A$234:$C$241,3,0)),(CK131+CL131))*(IF($D131=6,CN131,((MIN((VLOOKUP($D131,$A$234:$E$241,5,0)),CN131)))))))))/IF(AND($D131=2,'ראשי-פרטים כלליים וריכוז הוצאות'!$D$66&lt;&gt;4),1.2,1)</f>
        <v>0</v>
      </c>
      <c r="CQ131" s="227"/>
      <c r="CR131" s="228"/>
      <c r="CS131" s="222"/>
      <c r="CT131" s="226"/>
      <c r="CU131" s="187">
        <f t="shared" si="57"/>
        <v>0</v>
      </c>
      <c r="CV131" s="15">
        <f>+(IF(OR($B131=0,$C131=0,$D131=0,$CQ$2&gt;$ES$1),0,IF(OR(CQ131=0,CS131=0,CT131=0),0,MIN((VLOOKUP($D131,$A$234:$C$241,3,0))*(IF($D131=6,CT131,CS131))*((MIN((VLOOKUP($D131,$A$234:$E$241,5,0)),(IF($D131=6,CS131,CT131))))),MIN((VLOOKUP($D131,$A$234:$C$241,3,0)),(CQ131+CR131))*(IF($D131=6,CT131,((MIN((VLOOKUP($D131,$A$234:$E$241,5,0)),CT131)))))))))/IF(AND($D131=2,'ראשי-פרטים כלליים וריכוז הוצאות'!$D$66&lt;&gt;4),1.2,1)</f>
        <v>0</v>
      </c>
      <c r="CW131" s="227"/>
      <c r="CX131" s="228"/>
      <c r="CY131" s="222"/>
      <c r="CZ131" s="226"/>
      <c r="DA131" s="187">
        <f t="shared" si="58"/>
        <v>0</v>
      </c>
      <c r="DB131" s="15">
        <f>+(IF(OR($B131=0,$C131=0,$D131=0,$CW$2&gt;$ES$1),0,IF(OR(CW131=0,CY131=0,CZ131=0),0,MIN((VLOOKUP($D131,$A$234:$C$241,3,0))*(IF($D131=6,CZ131,CY131))*((MIN((VLOOKUP($D131,$A$234:$E$241,5,0)),(IF($D131=6,CY131,CZ131))))),MIN((VLOOKUP($D131,$A$234:$C$241,3,0)),(CW131+CX131))*(IF($D131=6,CZ131,((MIN((VLOOKUP($D131,$A$234:$E$241,5,0)),CZ131)))))))))/IF(AND($D131=2,'ראשי-פרטים כלליים וריכוז הוצאות'!$D$66&lt;&gt;4),1.2,1)</f>
        <v>0</v>
      </c>
      <c r="DC131" s="227"/>
      <c r="DD131" s="228"/>
      <c r="DE131" s="222"/>
      <c r="DF131" s="226"/>
      <c r="DG131" s="187">
        <f t="shared" si="59"/>
        <v>0</v>
      </c>
      <c r="DH131" s="15">
        <f>+(IF(OR($B131=0,$C131=0,$D131=0,$DC$2&gt;$ES$1),0,IF(OR(DC131=0,DE131=0,DF131=0),0,MIN((VLOOKUP($D131,$A$234:$C$241,3,0))*(IF($D131=6,DF131,DE131))*((MIN((VLOOKUP($D131,$A$234:$E$241,5,0)),(IF($D131=6,DE131,DF131))))),MIN((VLOOKUP($D131,$A$234:$C$241,3,0)),(DC131+DD131))*(IF($D131=6,DF131,((MIN((VLOOKUP($D131,$A$234:$E$241,5,0)),DF131)))))))))/IF(AND($D131=2,'ראשי-פרטים כלליים וריכוז הוצאות'!$D$66&lt;&gt;4),1.2,1)</f>
        <v>0</v>
      </c>
      <c r="DI131" s="227"/>
      <c r="DJ131" s="228"/>
      <c r="DK131" s="222"/>
      <c r="DL131" s="226"/>
      <c r="DM131" s="187">
        <f t="shared" si="60"/>
        <v>0</v>
      </c>
      <c r="DN131" s="15">
        <f>+(IF(OR($B131=0,$C131=0,$D131=0,$DC$2&gt;$ES$1),0,IF(OR(DI131=0,DK131=0,DL131=0),0,MIN((VLOOKUP($D131,$A$234:$C$241,3,0))*(IF($D131=6,DL131,DK131))*((MIN((VLOOKUP($D131,$A$234:$E$241,5,0)),(IF($D131=6,DK131,DL131))))),MIN((VLOOKUP($D131,$A$234:$C$241,3,0)),(DI131+DJ131))*(IF($D131=6,DL131,((MIN((VLOOKUP($D131,$A$234:$E$241,5,0)),DL131)))))))))/IF(AND($D131=2,'ראשי-פרטים כלליים וריכוז הוצאות'!$D$66&lt;&gt;4),1.2,1)</f>
        <v>0</v>
      </c>
      <c r="DO131" s="227"/>
      <c r="DP131" s="228"/>
      <c r="DQ131" s="222"/>
      <c r="DR131" s="226"/>
      <c r="DS131" s="187">
        <f t="shared" si="61"/>
        <v>0</v>
      </c>
      <c r="DT131" s="15">
        <f>+(IF(OR($B131=0,$C131=0,$D131=0,$DC$2&gt;$ES$1),0,IF(OR(DO131=0,DQ131=0,DR131=0),0,MIN((VLOOKUP($D131,$A$234:$C$241,3,0))*(IF($D131=6,DR131,DQ131))*((MIN((VLOOKUP($D131,$A$234:$E$241,5,0)),(IF($D131=6,DQ131,DR131))))),MIN((VLOOKUP($D131,$A$234:$C$241,3,0)),(DO131+DP131))*(IF($D131=6,DR131,((MIN((VLOOKUP($D131,$A$234:$E$241,5,0)),DR131)))))))))/IF(AND($D131=2,'ראשי-פרטים כלליים וריכוז הוצאות'!$D$66&lt;&gt;4),1.2,1)</f>
        <v>0</v>
      </c>
      <c r="DU131" s="227"/>
      <c r="DV131" s="228"/>
      <c r="DW131" s="222"/>
      <c r="DX131" s="226"/>
      <c r="DY131" s="187">
        <f t="shared" si="62"/>
        <v>0</v>
      </c>
      <c r="DZ131" s="15">
        <f>+(IF(OR($B131=0,$C131=0,$D131=0,$DC$2&gt;$ES$1),0,IF(OR(DU131=0,DW131=0,DX131=0),0,MIN((VLOOKUP($D131,$A$234:$C$241,3,0))*(IF($D131=6,DX131,DW131))*((MIN((VLOOKUP($D131,$A$234:$E$241,5,0)),(IF($D131=6,DW131,DX131))))),MIN((VLOOKUP($D131,$A$234:$C$241,3,0)),(DU131+DV131))*(IF($D131=6,DX131,((MIN((VLOOKUP($D131,$A$234:$E$241,5,0)),DX131)))))))))/IF(AND($D131=2,'ראשי-פרטים כלליים וריכוז הוצאות'!$D$66&lt;&gt;4),1.2,1)</f>
        <v>0</v>
      </c>
      <c r="EA131" s="227"/>
      <c r="EB131" s="228"/>
      <c r="EC131" s="222"/>
      <c r="ED131" s="226"/>
      <c r="EE131" s="187">
        <f t="shared" si="63"/>
        <v>0</v>
      </c>
      <c r="EF131" s="15">
        <f>+(IF(OR($B131=0,$C131=0,$D131=0,$DC$2&gt;$ES$1),0,IF(OR(EA131=0,EC131=0,ED131=0),0,MIN((VLOOKUP($D131,$A$234:$C$241,3,0))*(IF($D131=6,ED131,EC131))*((MIN((VLOOKUP($D131,$A$234:$E$241,5,0)),(IF($D131=6,EC131,ED131))))),MIN((VLOOKUP($D131,$A$234:$C$241,3,0)),(EA131+EB131))*(IF($D131=6,ED131,((MIN((VLOOKUP($D131,$A$234:$E$241,5,0)),ED131)))))))))/IF(AND($D131=2,'ראשי-פרטים כלליים וריכוז הוצאות'!$D$66&lt;&gt;4),1.2,1)</f>
        <v>0</v>
      </c>
      <c r="EG131" s="227"/>
      <c r="EH131" s="228"/>
      <c r="EI131" s="222"/>
      <c r="EJ131" s="226"/>
      <c r="EK131" s="187">
        <f t="shared" si="64"/>
        <v>0</v>
      </c>
      <c r="EL131" s="15">
        <f>+(IF(OR($B131=0,$C131=0,$D131=0,$DC$2&gt;$ES$1),0,IF(OR(EG131=0,EI131=0,EJ131=0),0,MIN((VLOOKUP($D131,$A$234:$C$241,3,0))*(IF($D131=6,EJ131,EI131))*((MIN((VLOOKUP($D131,$A$234:$E$241,5,0)),(IF($D131=6,EI131,EJ131))))),MIN((VLOOKUP($D131,$A$234:$C$241,3,0)),(EG131+EH131))*(IF($D131=6,EJ131,((MIN((VLOOKUP($D131,$A$234:$E$241,5,0)),EJ131)))))))))/IF(AND($D131=2,'ראשי-פרטים כלליים וריכוז הוצאות'!$D$66&lt;&gt;4),1.2,1)</f>
        <v>0</v>
      </c>
      <c r="EM131" s="227"/>
      <c r="EN131" s="228"/>
      <c r="EO131" s="222"/>
      <c r="EP131" s="226"/>
      <c r="EQ131" s="187">
        <f t="shared" si="65"/>
        <v>0</v>
      </c>
      <c r="ER131" s="15">
        <f>+(IF(OR($B131=0,$C131=0,$D131=0,$DC$2&gt;$ES$1),0,IF(OR(EM131=0,EO131=0,EP131=0),0,MIN((VLOOKUP($D131,$A$234:$C$241,3,0))*(IF($D131=6,EP131,EO131))*((MIN((VLOOKUP($D131,$A$234:$E$241,5,0)),(IF($D131=6,EO131,EP131))))),MIN((VLOOKUP($D131,$A$234:$C$241,3,0)),(EM131+EN131))*(IF($D131=6,EP131,((MIN((VLOOKUP($D131,$A$234:$E$241,5,0)),EP131)))))))))/IF(AND($D131=2,'ראשי-פרטים כלליים וריכוז הוצאות'!$D$66&lt;&gt;4),1.2,1)</f>
        <v>0</v>
      </c>
      <c r="ES131" s="62">
        <f t="shared" si="66"/>
        <v>0</v>
      </c>
      <c r="ET131" s="183">
        <f t="shared" si="67"/>
        <v>9.9999999999999995E-7</v>
      </c>
      <c r="EU131" s="184">
        <f t="shared" si="68"/>
        <v>0</v>
      </c>
      <c r="EV131" s="62">
        <f t="shared" si="69"/>
        <v>0</v>
      </c>
      <c r="EW131" s="62">
        <v>0</v>
      </c>
      <c r="EX131" s="15">
        <f t="shared" si="70"/>
        <v>0</v>
      </c>
      <c r="EY131" s="219"/>
      <c r="EZ131" s="62">
        <f>MIN(EX131+EY131*ET131*ES131/$FA$1/IF(AND($D131=2,'ראשי-פרטים כלליים וריכוז הוצאות'!$D$66&lt;&gt;4),1.2,1),IF($D131&gt;0,VLOOKUP($D131,$A$234:$C$241,3,0)*12*EU131,0))</f>
        <v>0</v>
      </c>
      <c r="FA131" s="229"/>
      <c r="FB131" s="293">
        <f t="shared" si="71"/>
        <v>0</v>
      </c>
      <c r="FC131" s="298"/>
      <c r="FD131" s="133"/>
      <c r="FE131" s="133"/>
      <c r="FF131" s="299"/>
      <c r="FG131" s="299"/>
      <c r="FH131" s="133"/>
      <c r="FI131" s="274">
        <f t="shared" si="77"/>
        <v>0</v>
      </c>
      <c r="FJ131" s="274">
        <f t="shared" si="78"/>
        <v>0</v>
      </c>
      <c r="FK131" s="297" t="str">
        <f t="shared" si="74"/>
        <v/>
      </c>
    </row>
    <row r="132" spans="1:167" s="6" customFormat="1" ht="24" hidden="1" customHeight="1" x14ac:dyDescent="0.2">
      <c r="A132" s="112">
        <v>129</v>
      </c>
      <c r="B132" s="229"/>
      <c r="C132" s="229"/>
      <c r="D132" s="230"/>
      <c r="E132" s="220"/>
      <c r="F132" s="221"/>
      <c r="G132" s="222"/>
      <c r="H132" s="223"/>
      <c r="I132" s="187">
        <f t="shared" si="42"/>
        <v>0</v>
      </c>
      <c r="J132" s="15">
        <f>(IF(OR($B132=0,$C132=0,$D132=0,$E$2&gt;$ES$1),0,IF(OR($E132=0,$G132=0,$H132=0),0,MIN((VLOOKUP($D132,$A$234:$C$241,3,0))*(IF($D132=6,$H132,$G132))*((MIN((VLOOKUP($D132,$A$234:$E$241,5,0)),(IF($D132=6,$G132,$H132))))),MIN((VLOOKUP($D132,$A$234:$C$241,3,0)),($E132+$F132))*(IF($D132=6,$H132,((MIN((VLOOKUP($D132,$A$234:$E$241,5,0)),$H132)))))))))/IF(AND($D132=2,'ראשי-פרטים כלליים וריכוז הוצאות'!$D$66&lt;&gt;4),1.2,1)</f>
        <v>0</v>
      </c>
      <c r="K132" s="224"/>
      <c r="L132" s="225"/>
      <c r="M132" s="222"/>
      <c r="N132" s="226"/>
      <c r="O132" s="187">
        <f t="shared" si="43"/>
        <v>0</v>
      </c>
      <c r="P132" s="15">
        <f>+(IF(OR($B132=0,$C132=0,$D132=0,$K$2&gt;$ES$1),0,IF(OR($K132=0,$M132=0,$N132=0),0,MIN((VLOOKUP($D132,$A$234:$C$241,3,0))*(IF($D132=6,$N132,$M132))*((MIN((VLOOKUP($D132,$A$234:$E$241,5,0)),(IF($D132=6,$M132,$N132))))),MIN((VLOOKUP($D132,$A$234:$C$241,3,0)),($K132+$L132))*(IF($D132=6,$N132,((MIN((VLOOKUP($D132,$A$234:$E$241,5,0)),$N132)))))))))/IF(AND($D132=2,'ראשי-פרטים כלליים וריכוז הוצאות'!$D$66&lt;&gt;4),1.2,1)</f>
        <v>0</v>
      </c>
      <c r="Q132" s="227"/>
      <c r="R132" s="228"/>
      <c r="S132" s="222"/>
      <c r="T132" s="226"/>
      <c r="U132" s="187">
        <f t="shared" si="44"/>
        <v>0</v>
      </c>
      <c r="V132" s="15">
        <f>+(IF(OR($B132=0,$C132=0,$D132=0,$Q$2&gt;$ES$1),0,IF(OR(Q132=0,S132=0,T132=0),0,MIN((VLOOKUP($D132,$A$234:$C$241,3,0))*(IF($D132=6,T132,S132))*((MIN((VLOOKUP($D132,$A$234:$E$241,5,0)),(IF($D132=6,S132,T132))))),MIN((VLOOKUP($D132,$A$234:$C$241,3,0)),(Q132+R132))*(IF($D132=6,T132,((MIN((VLOOKUP($D132,$A$234:$E$241,5,0)),T132)))))))))/IF(AND($D132=2,'ראשי-פרטים כלליים וריכוז הוצאות'!$D$66&lt;&gt;4),1.2,1)</f>
        <v>0</v>
      </c>
      <c r="W132" s="220"/>
      <c r="X132" s="221"/>
      <c r="Y132" s="222"/>
      <c r="Z132" s="226"/>
      <c r="AA132" s="187">
        <f t="shared" si="45"/>
        <v>0</v>
      </c>
      <c r="AB132" s="15">
        <f>+(IF(OR($B132=0,$C132=0,$D132=0,$W$2&gt;$ES$1),0,IF(OR(W132=0,Y132=0,Z132=0),0,MIN((VLOOKUP($D132,$A$234:$C$241,3,0))*(IF($D132=6,Z132,Y132))*((MIN((VLOOKUP($D132,$A$234:$E$241,5,0)),(IF($D132=6,Y132,Z132))))),MIN((VLOOKUP($D132,$A$234:$C$241,3,0)),(W132+X132))*(IF($D132=6,Z132,((MIN((VLOOKUP($D132,$A$234:$E$241,5,0)),Z132)))))))))/IF(AND($D132=2,'ראשי-פרטים כלליים וריכוז הוצאות'!$D$66&lt;&gt;4),1.2,1)</f>
        <v>0</v>
      </c>
      <c r="AC132" s="224"/>
      <c r="AD132" s="225"/>
      <c r="AE132" s="222"/>
      <c r="AF132" s="226"/>
      <c r="AG132" s="187">
        <f t="shared" si="46"/>
        <v>0</v>
      </c>
      <c r="AH132" s="15">
        <f>+(IF(OR($B132=0,$C132=0,$D132=0,$AC$2&gt;$ES$1),0,IF(OR(AC132=0,AE132=0,AF132=0),0,MIN((VLOOKUP($D132,$A$234:$C$241,3,0))*(IF($D132=6,AF132,AE132))*((MIN((VLOOKUP($D132,$A$234:$E$241,5,0)),(IF($D132=6,AE132,AF132))))),MIN((VLOOKUP($D132,$A$234:$C$241,3,0)),(AC132+AD132))*(IF($D132=6,AF132,((MIN((VLOOKUP($D132,$A$234:$E$241,5,0)),AF132)))))))))/IF(AND($D132=2,'ראשי-פרטים כלליים וריכוז הוצאות'!$D$66&lt;&gt;4),1.2,1)</f>
        <v>0</v>
      </c>
      <c r="AI132" s="227"/>
      <c r="AJ132" s="228"/>
      <c r="AK132" s="222"/>
      <c r="AL132" s="226"/>
      <c r="AM132" s="187">
        <f t="shared" si="47"/>
        <v>0</v>
      </c>
      <c r="AN132" s="15">
        <f>+(IF(OR($B132=0,$C132=0,$D132=0,$AI$2&gt;$ES$1),0,IF(OR(AI132=0,AK132=0,AL132=0),0,MIN((VLOOKUP($D132,$A$234:$C$241,3,0))*(IF($D132=6,AL132,AK132))*((MIN((VLOOKUP($D132,$A$234:$E$241,5,0)),(IF($D132=6,AK132,AL132))))),MIN((VLOOKUP($D132,$A$234:$C$241,3,0)),(AI132+AJ132))*(IF($D132=6,AL132,((MIN((VLOOKUP($D132,$A$234:$E$241,5,0)),AL132)))))))))/IF(AND($D132=2,'ראשי-פרטים כלליים וריכוז הוצאות'!$D$66&lt;&gt;4),1.2,1)</f>
        <v>0</v>
      </c>
      <c r="AO132" s="220"/>
      <c r="AP132" s="221"/>
      <c r="AQ132" s="222"/>
      <c r="AR132" s="226"/>
      <c r="AS132" s="187">
        <f t="shared" si="48"/>
        <v>0</v>
      </c>
      <c r="AT132" s="15">
        <f>+(IF(OR($B132=0,$C132=0,$D132=0,$AO$2&gt;$ES$1),0,IF(OR(AO132=0,AQ132=0,AR132=0),0,MIN((VLOOKUP($D132,$A$234:$C$241,3,0))*(IF($D132=6,AR132,AQ132))*((MIN((VLOOKUP($D132,$A$234:$E$241,5,0)),(IF($D132=6,AQ132,AR132))))),MIN((VLOOKUP($D132,$A$234:$C$241,3,0)),(AO132+AP132))*(IF($D132=6,AR132,((MIN((VLOOKUP($D132,$A$234:$E$241,5,0)),AR132)))))))))/IF(AND($D132=2,'ראשי-פרטים כלליים וריכוז הוצאות'!$D$66&lt;&gt;4),1.2,1)</f>
        <v>0</v>
      </c>
      <c r="AU132" s="224"/>
      <c r="AV132" s="225"/>
      <c r="AW132" s="222"/>
      <c r="AX132" s="226"/>
      <c r="AY132" s="187">
        <f t="shared" si="49"/>
        <v>0</v>
      </c>
      <c r="AZ132" s="15">
        <f>+(IF(OR($B132=0,$C132=0,$D132=0,$AU$2&gt;$ES$1),0,IF(OR(AU132=0,AW132=0,AX132=0),0,MIN((VLOOKUP($D132,$A$234:$C$241,3,0))*(IF($D132=6,AX132,AW132))*((MIN((VLOOKUP($D132,$A$234:$E$241,5,0)),(IF($D132=6,AW132,AX132))))),MIN((VLOOKUP($D132,$A$234:$C$241,3,0)),(AU132+AV132))*(IF($D132=6,AX132,((MIN((VLOOKUP($D132,$A$234:$E$241,5,0)),AX132)))))))))/IF(AND($D132=2,'ראשי-פרטים כלליים וריכוז הוצאות'!$D$66&lt;&gt;4),1.2,1)</f>
        <v>0</v>
      </c>
      <c r="BA132" s="227"/>
      <c r="BB132" s="228"/>
      <c r="BC132" s="222"/>
      <c r="BD132" s="226"/>
      <c r="BE132" s="187">
        <f t="shared" si="50"/>
        <v>0</v>
      </c>
      <c r="BF132" s="15">
        <f>+(IF(OR($B132=0,$C132=0,$D132=0,$BA$2&gt;$ES$1),0,IF(OR(BA132=0,BC132=0,BD132=0),0,MIN((VLOOKUP($D132,$A$234:$C$241,3,0))*(IF($D132=6,BD132,BC132))*((MIN((VLOOKUP($D132,$A$234:$E$241,5,0)),(IF($D132=6,BC132,BD132))))),MIN((VLOOKUP($D132,$A$234:$C$241,3,0)),(BA132+BB132))*(IF($D132=6,BD132,((MIN((VLOOKUP($D132,$A$234:$E$241,5,0)),BD132)))))))))/IF(AND($D132=2,'ראשי-פרטים כלליים וריכוז הוצאות'!$D$66&lt;&gt;4),1.2,1)</f>
        <v>0</v>
      </c>
      <c r="BG132" s="227"/>
      <c r="BH132" s="228"/>
      <c r="BI132" s="222"/>
      <c r="BJ132" s="226"/>
      <c r="BK132" s="187">
        <f t="shared" si="51"/>
        <v>0</v>
      </c>
      <c r="BL132" s="15">
        <f>+(IF(OR($B132=0,$C132=0,$D132=0,$BG$2&gt;$ES$1),0,IF(OR(BG132=0,BI132=0,BJ132=0),0,MIN((VLOOKUP($D132,$A$234:$C$241,3,0))*(IF($D132=6,BJ132,BI132))*((MIN((VLOOKUP($D132,$A$234:$E$241,5,0)),(IF($D132=6,BI132,BJ132))))),MIN((VLOOKUP($D132,$A$234:$C$241,3,0)),(BG132+BH132))*(IF($D132=6,BJ132,((MIN((VLOOKUP($D132,$A$234:$E$241,5,0)),BJ132)))))))))/IF(AND($D132=2,'ראשי-פרטים כלליים וריכוז הוצאות'!$D$66&lt;&gt;4),1.2,1)</f>
        <v>0</v>
      </c>
      <c r="BM132" s="227"/>
      <c r="BN132" s="228"/>
      <c r="BO132" s="222"/>
      <c r="BP132" s="226"/>
      <c r="BQ132" s="187">
        <f t="shared" si="52"/>
        <v>0</v>
      </c>
      <c r="BR132" s="15">
        <f>+(IF(OR($B132=0,$C132=0,$D132=0,$BM$2&gt;$ES$1),0,IF(OR(BM132=0,BO132=0,BP132=0),0,MIN((VLOOKUP($D132,$A$234:$C$241,3,0))*(IF($D132=6,BP132,BO132))*((MIN((VLOOKUP($D132,$A$234:$E$241,5,0)),(IF($D132=6,BO132,BP132))))),MIN((VLOOKUP($D132,$A$234:$C$241,3,0)),(BM132+BN132))*(IF($D132=6,BP132,((MIN((VLOOKUP($D132,$A$234:$E$241,5,0)),BP132)))))))))/IF(AND($D132=2,'ראשי-פרטים כלליים וריכוז הוצאות'!$D$66&lt;&gt;4),1.2,1)</f>
        <v>0</v>
      </c>
      <c r="BS132" s="227"/>
      <c r="BT132" s="228"/>
      <c r="BU132" s="222"/>
      <c r="BV132" s="226"/>
      <c r="BW132" s="187">
        <f t="shared" si="53"/>
        <v>0</v>
      </c>
      <c r="BX132" s="15">
        <f>+(IF(OR($B132=0,$C132=0,$D132=0,$BS$2&gt;$ES$1),0,IF(OR(BS132=0,BU132=0,BV132=0),0,MIN((VLOOKUP($D132,$A$234:$C$241,3,0))*(IF($D132=6,BV132,BU132))*((MIN((VLOOKUP($D132,$A$234:$E$241,5,0)),(IF($D132=6,BU132,BV132))))),MIN((VLOOKUP($D132,$A$234:$C$241,3,0)),(BS132+BT132))*(IF($D132=6,BV132,((MIN((VLOOKUP($D132,$A$234:$E$241,5,0)),BV132)))))))))/IF(AND($D132=2,'ראשי-פרטים כלליים וריכוז הוצאות'!$D$66&lt;&gt;4),1.2,1)</f>
        <v>0</v>
      </c>
      <c r="BY132" s="227"/>
      <c r="BZ132" s="228"/>
      <c r="CA132" s="222"/>
      <c r="CB132" s="226"/>
      <c r="CC132" s="187">
        <f t="shared" si="54"/>
        <v>0</v>
      </c>
      <c r="CD132" s="15">
        <f>+(IF(OR($B132=0,$C132=0,$D132=0,$BY$2&gt;$ES$1),0,IF(OR(BY132=0,CA132=0,CB132=0),0,MIN((VLOOKUP($D132,$A$234:$C$241,3,0))*(IF($D132=6,CB132,CA132))*((MIN((VLOOKUP($D132,$A$234:$E$241,5,0)),(IF($D132=6,CA132,CB132))))),MIN((VLOOKUP($D132,$A$234:$C$241,3,0)),(BY132+BZ132))*(IF($D132=6,CB132,((MIN((VLOOKUP($D132,$A$234:$E$241,5,0)),CB132)))))))))/IF(AND($D132=2,'ראשי-פרטים כלליים וריכוז הוצאות'!$D$66&lt;&gt;4),1.2,1)</f>
        <v>0</v>
      </c>
      <c r="CE132" s="227"/>
      <c r="CF132" s="228"/>
      <c r="CG132" s="222"/>
      <c r="CH132" s="226"/>
      <c r="CI132" s="187">
        <f t="shared" si="55"/>
        <v>0</v>
      </c>
      <c r="CJ132" s="15">
        <f>+(IF(OR($B132=0,$C132=0,$D132=0,$CE$2&gt;$ES$1),0,IF(OR(CE132=0,CG132=0,CH132=0),0,MIN((VLOOKUP($D132,$A$234:$C$241,3,0))*(IF($D132=6,CH132,CG132))*((MIN((VLOOKUP($D132,$A$234:$E$241,5,0)),(IF($D132=6,CG132,CH132))))),MIN((VLOOKUP($D132,$A$234:$C$241,3,0)),(CE132+CF132))*(IF($D132=6,CH132,((MIN((VLOOKUP($D132,$A$234:$E$241,5,0)),CH132)))))))))/IF(AND($D132=2,'ראשי-פרטים כלליים וריכוז הוצאות'!$D$66&lt;&gt;4),1.2,1)</f>
        <v>0</v>
      </c>
      <c r="CK132" s="227"/>
      <c r="CL132" s="228"/>
      <c r="CM132" s="222"/>
      <c r="CN132" s="226"/>
      <c r="CO132" s="187">
        <f t="shared" si="56"/>
        <v>0</v>
      </c>
      <c r="CP132" s="15">
        <f>+(IF(OR($B132=0,$C132=0,$D132=0,$CK$2&gt;$ES$1),0,IF(OR(CK132=0,CM132=0,CN132=0),0,MIN((VLOOKUP($D132,$A$234:$C$241,3,0))*(IF($D132=6,CN132,CM132))*((MIN((VLOOKUP($D132,$A$234:$E$241,5,0)),(IF($D132=6,CM132,CN132))))),MIN((VLOOKUP($D132,$A$234:$C$241,3,0)),(CK132+CL132))*(IF($D132=6,CN132,((MIN((VLOOKUP($D132,$A$234:$E$241,5,0)),CN132)))))))))/IF(AND($D132=2,'ראשי-פרטים כלליים וריכוז הוצאות'!$D$66&lt;&gt;4),1.2,1)</f>
        <v>0</v>
      </c>
      <c r="CQ132" s="227"/>
      <c r="CR132" s="228"/>
      <c r="CS132" s="222"/>
      <c r="CT132" s="226"/>
      <c r="CU132" s="187">
        <f t="shared" si="57"/>
        <v>0</v>
      </c>
      <c r="CV132" s="15">
        <f>+(IF(OR($B132=0,$C132=0,$D132=0,$CQ$2&gt;$ES$1),0,IF(OR(CQ132=0,CS132=0,CT132=0),0,MIN((VLOOKUP($D132,$A$234:$C$241,3,0))*(IF($D132=6,CT132,CS132))*((MIN((VLOOKUP($D132,$A$234:$E$241,5,0)),(IF($D132=6,CS132,CT132))))),MIN((VLOOKUP($D132,$A$234:$C$241,3,0)),(CQ132+CR132))*(IF($D132=6,CT132,((MIN((VLOOKUP($D132,$A$234:$E$241,5,0)),CT132)))))))))/IF(AND($D132=2,'ראשי-פרטים כלליים וריכוז הוצאות'!$D$66&lt;&gt;4),1.2,1)</f>
        <v>0</v>
      </c>
      <c r="CW132" s="227"/>
      <c r="CX132" s="228"/>
      <c r="CY132" s="222"/>
      <c r="CZ132" s="226"/>
      <c r="DA132" s="187">
        <f t="shared" si="58"/>
        <v>0</v>
      </c>
      <c r="DB132" s="15">
        <f>+(IF(OR($B132=0,$C132=0,$D132=0,$CW$2&gt;$ES$1),0,IF(OR(CW132=0,CY132=0,CZ132=0),0,MIN((VLOOKUP($D132,$A$234:$C$241,3,0))*(IF($D132=6,CZ132,CY132))*((MIN((VLOOKUP($D132,$A$234:$E$241,5,0)),(IF($D132=6,CY132,CZ132))))),MIN((VLOOKUP($D132,$A$234:$C$241,3,0)),(CW132+CX132))*(IF($D132=6,CZ132,((MIN((VLOOKUP($D132,$A$234:$E$241,5,0)),CZ132)))))))))/IF(AND($D132=2,'ראשי-פרטים כלליים וריכוז הוצאות'!$D$66&lt;&gt;4),1.2,1)</f>
        <v>0</v>
      </c>
      <c r="DC132" s="227"/>
      <c r="DD132" s="228"/>
      <c r="DE132" s="222"/>
      <c r="DF132" s="226"/>
      <c r="DG132" s="187">
        <f t="shared" si="59"/>
        <v>0</v>
      </c>
      <c r="DH132" s="15">
        <f>+(IF(OR($B132=0,$C132=0,$D132=0,$DC$2&gt;$ES$1),0,IF(OR(DC132=0,DE132=0,DF132=0),0,MIN((VLOOKUP($D132,$A$234:$C$241,3,0))*(IF($D132=6,DF132,DE132))*((MIN((VLOOKUP($D132,$A$234:$E$241,5,0)),(IF($D132=6,DE132,DF132))))),MIN((VLOOKUP($D132,$A$234:$C$241,3,0)),(DC132+DD132))*(IF($D132=6,DF132,((MIN((VLOOKUP($D132,$A$234:$E$241,5,0)),DF132)))))))))/IF(AND($D132=2,'ראשי-פרטים כלליים וריכוז הוצאות'!$D$66&lt;&gt;4),1.2,1)</f>
        <v>0</v>
      </c>
      <c r="DI132" s="227"/>
      <c r="DJ132" s="228"/>
      <c r="DK132" s="222"/>
      <c r="DL132" s="226"/>
      <c r="DM132" s="187">
        <f t="shared" si="60"/>
        <v>0</v>
      </c>
      <c r="DN132" s="15">
        <f>+(IF(OR($B132=0,$C132=0,$D132=0,$DC$2&gt;$ES$1),0,IF(OR(DI132=0,DK132=0,DL132=0),0,MIN((VLOOKUP($D132,$A$234:$C$241,3,0))*(IF($D132=6,DL132,DK132))*((MIN((VLOOKUP($D132,$A$234:$E$241,5,0)),(IF($D132=6,DK132,DL132))))),MIN((VLOOKUP($D132,$A$234:$C$241,3,0)),(DI132+DJ132))*(IF($D132=6,DL132,((MIN((VLOOKUP($D132,$A$234:$E$241,5,0)),DL132)))))))))/IF(AND($D132=2,'ראשי-פרטים כלליים וריכוז הוצאות'!$D$66&lt;&gt;4),1.2,1)</f>
        <v>0</v>
      </c>
      <c r="DO132" s="227"/>
      <c r="DP132" s="228"/>
      <c r="DQ132" s="222"/>
      <c r="DR132" s="226"/>
      <c r="DS132" s="187">
        <f t="shared" si="61"/>
        <v>0</v>
      </c>
      <c r="DT132" s="15">
        <f>+(IF(OR($B132=0,$C132=0,$D132=0,$DC$2&gt;$ES$1),0,IF(OR(DO132=0,DQ132=0,DR132=0),0,MIN((VLOOKUP($D132,$A$234:$C$241,3,0))*(IF($D132=6,DR132,DQ132))*((MIN((VLOOKUP($D132,$A$234:$E$241,5,0)),(IF($D132=6,DQ132,DR132))))),MIN((VLOOKUP($D132,$A$234:$C$241,3,0)),(DO132+DP132))*(IF($D132=6,DR132,((MIN((VLOOKUP($D132,$A$234:$E$241,5,0)),DR132)))))))))/IF(AND($D132=2,'ראשי-פרטים כלליים וריכוז הוצאות'!$D$66&lt;&gt;4),1.2,1)</f>
        <v>0</v>
      </c>
      <c r="DU132" s="227"/>
      <c r="DV132" s="228"/>
      <c r="DW132" s="222"/>
      <c r="DX132" s="226"/>
      <c r="DY132" s="187">
        <f t="shared" si="62"/>
        <v>0</v>
      </c>
      <c r="DZ132" s="15">
        <f>+(IF(OR($B132=0,$C132=0,$D132=0,$DC$2&gt;$ES$1),0,IF(OR(DU132=0,DW132=0,DX132=0),0,MIN((VLOOKUP($D132,$A$234:$C$241,3,0))*(IF($D132=6,DX132,DW132))*((MIN((VLOOKUP($D132,$A$234:$E$241,5,0)),(IF($D132=6,DW132,DX132))))),MIN((VLOOKUP($D132,$A$234:$C$241,3,0)),(DU132+DV132))*(IF($D132=6,DX132,((MIN((VLOOKUP($D132,$A$234:$E$241,5,0)),DX132)))))))))/IF(AND($D132=2,'ראשי-פרטים כלליים וריכוז הוצאות'!$D$66&lt;&gt;4),1.2,1)</f>
        <v>0</v>
      </c>
      <c r="EA132" s="227"/>
      <c r="EB132" s="228"/>
      <c r="EC132" s="222"/>
      <c r="ED132" s="226"/>
      <c r="EE132" s="187">
        <f t="shared" si="63"/>
        <v>0</v>
      </c>
      <c r="EF132" s="15">
        <f>+(IF(OR($B132=0,$C132=0,$D132=0,$DC$2&gt;$ES$1),0,IF(OR(EA132=0,EC132=0,ED132=0),0,MIN((VLOOKUP($D132,$A$234:$C$241,3,0))*(IF($D132=6,ED132,EC132))*((MIN((VLOOKUP($D132,$A$234:$E$241,5,0)),(IF($D132=6,EC132,ED132))))),MIN((VLOOKUP($D132,$A$234:$C$241,3,0)),(EA132+EB132))*(IF($D132=6,ED132,((MIN((VLOOKUP($D132,$A$234:$E$241,5,0)),ED132)))))))))/IF(AND($D132=2,'ראשי-פרטים כלליים וריכוז הוצאות'!$D$66&lt;&gt;4),1.2,1)</f>
        <v>0</v>
      </c>
      <c r="EG132" s="227"/>
      <c r="EH132" s="228"/>
      <c r="EI132" s="222"/>
      <c r="EJ132" s="226"/>
      <c r="EK132" s="187">
        <f t="shared" si="64"/>
        <v>0</v>
      </c>
      <c r="EL132" s="15">
        <f>+(IF(OR($B132=0,$C132=0,$D132=0,$DC$2&gt;$ES$1),0,IF(OR(EG132=0,EI132=0,EJ132=0),0,MIN((VLOOKUP($D132,$A$234:$C$241,3,0))*(IF($D132=6,EJ132,EI132))*((MIN((VLOOKUP($D132,$A$234:$E$241,5,0)),(IF($D132=6,EI132,EJ132))))),MIN((VLOOKUP($D132,$A$234:$C$241,3,0)),(EG132+EH132))*(IF($D132=6,EJ132,((MIN((VLOOKUP($D132,$A$234:$E$241,5,0)),EJ132)))))))))/IF(AND($D132=2,'ראשי-פרטים כלליים וריכוז הוצאות'!$D$66&lt;&gt;4),1.2,1)</f>
        <v>0</v>
      </c>
      <c r="EM132" s="227"/>
      <c r="EN132" s="228"/>
      <c r="EO132" s="222"/>
      <c r="EP132" s="226"/>
      <c r="EQ132" s="187">
        <f t="shared" si="65"/>
        <v>0</v>
      </c>
      <c r="ER132" s="15">
        <f>+(IF(OR($B132=0,$C132=0,$D132=0,$DC$2&gt;$ES$1),0,IF(OR(EM132=0,EO132=0,EP132=0),0,MIN((VLOOKUP($D132,$A$234:$C$241,3,0))*(IF($D132=6,EP132,EO132))*((MIN((VLOOKUP($D132,$A$234:$E$241,5,0)),(IF($D132=6,EO132,EP132))))),MIN((VLOOKUP($D132,$A$234:$C$241,3,0)),(EM132+EN132))*(IF($D132=6,EP132,((MIN((VLOOKUP($D132,$A$234:$E$241,5,0)),EP132)))))))))/IF(AND($D132=2,'ראשי-פרטים כלליים וריכוז הוצאות'!$D$66&lt;&gt;4),1.2,1)</f>
        <v>0</v>
      </c>
      <c r="ES132" s="62">
        <f t="shared" si="66"/>
        <v>0</v>
      </c>
      <c r="ET132" s="183">
        <f t="shared" si="67"/>
        <v>9.9999999999999995E-7</v>
      </c>
      <c r="EU132" s="184">
        <f t="shared" si="68"/>
        <v>0</v>
      </c>
      <c r="EV132" s="62">
        <f t="shared" si="69"/>
        <v>0</v>
      </c>
      <c r="EW132" s="62">
        <v>0</v>
      </c>
      <c r="EX132" s="15">
        <f t="shared" si="70"/>
        <v>0</v>
      </c>
      <c r="EY132" s="219"/>
      <c r="EZ132" s="62">
        <f>MIN(EX132+EY132*ET132*ES132/$FA$1/IF(AND($D132=2,'ראשי-פרטים כלליים וריכוז הוצאות'!$D$66&lt;&gt;4),1.2,1),IF($D132&gt;0,VLOOKUP($D132,$A$234:$C$241,3,0)*12*EU132,0))</f>
        <v>0</v>
      </c>
      <c r="FA132" s="229"/>
      <c r="FB132" s="293">
        <f t="shared" si="71"/>
        <v>0</v>
      </c>
      <c r="FC132" s="298"/>
      <c r="FD132" s="133"/>
      <c r="FE132" s="133"/>
      <c r="FF132" s="299"/>
      <c r="FG132" s="299"/>
      <c r="FH132" s="133"/>
      <c r="FI132" s="274">
        <f t="shared" si="77"/>
        <v>0</v>
      </c>
      <c r="FJ132" s="274">
        <f t="shared" si="78"/>
        <v>0</v>
      </c>
      <c r="FK132" s="297" t="str">
        <f t="shared" ref="FK132:FK195" si="79">IF(AND(FF132&gt;0,(FI132=FA132-FF132)),"מועסק פחות מ-10% מזמנו במופ","")</f>
        <v/>
      </c>
    </row>
    <row r="133" spans="1:167" s="6" customFormat="1" ht="24" hidden="1" customHeight="1" x14ac:dyDescent="0.2">
      <c r="A133" s="112">
        <v>130</v>
      </c>
      <c r="B133" s="229"/>
      <c r="C133" s="229"/>
      <c r="D133" s="230"/>
      <c r="E133" s="220"/>
      <c r="F133" s="221"/>
      <c r="G133" s="222"/>
      <c r="H133" s="223"/>
      <c r="I133" s="187">
        <f t="shared" ref="I133:I196" si="80">IF(OR($G133=0,$H133=0),0,IF($D133=6,$H133*MIN((VLOOKUP($D133,$A$234:$E$241,5,0)),$G133),$G133*MIN((VLOOKUP($D133,$A$234:$E$241,5,0)),$H133)))/12</f>
        <v>0</v>
      </c>
      <c r="J133" s="15">
        <f>(IF(OR($B133=0,$C133=0,$D133=0,$E$2&gt;$ES$1),0,IF(OR($E133=0,$G133=0,$H133=0),0,MIN((VLOOKUP($D133,$A$234:$C$241,3,0))*(IF($D133=6,$H133,$G133))*((MIN((VLOOKUP($D133,$A$234:$E$241,5,0)),(IF($D133=6,$G133,$H133))))),MIN((VLOOKUP($D133,$A$234:$C$241,3,0)),($E133+$F133))*(IF($D133=6,$H133,((MIN((VLOOKUP($D133,$A$234:$E$241,5,0)),$H133)))))))))/IF(AND($D133=2,'ראשי-פרטים כלליים וריכוז הוצאות'!$D$66&lt;&gt;4),1.2,1)</f>
        <v>0</v>
      </c>
      <c r="K133" s="224"/>
      <c r="L133" s="225"/>
      <c r="M133" s="222"/>
      <c r="N133" s="226"/>
      <c r="O133" s="187">
        <f t="shared" ref="O133:O196" si="81">IF(OR($M133=0,$N133=0),0,IF($D133=6,$N133*MIN((VLOOKUP($D133,$A$234:$E$241,5,0)),$M133),$M133*MIN((VLOOKUP($D133,$A$234:$E$241,5,0)),$N133)))/12</f>
        <v>0</v>
      </c>
      <c r="P133" s="15">
        <f>+(IF(OR($B133=0,$C133=0,$D133=0,$K$2&gt;$ES$1),0,IF(OR($K133=0,$M133=0,$N133=0),0,MIN((VLOOKUP($D133,$A$234:$C$241,3,0))*(IF($D133=6,$N133,$M133))*((MIN((VLOOKUP($D133,$A$234:$E$241,5,0)),(IF($D133=6,$M133,$N133))))),MIN((VLOOKUP($D133,$A$234:$C$241,3,0)),($K133+$L133))*(IF($D133=6,$N133,((MIN((VLOOKUP($D133,$A$234:$E$241,5,0)),$N133)))))))))/IF(AND($D133=2,'ראשי-פרטים כלליים וריכוז הוצאות'!$D$66&lt;&gt;4),1.2,1)</f>
        <v>0</v>
      </c>
      <c r="Q133" s="227"/>
      <c r="R133" s="228"/>
      <c r="S133" s="222"/>
      <c r="T133" s="226"/>
      <c r="U133" s="187">
        <f t="shared" ref="U133:U196" si="82">IF(OR($S133=0,$T133=0),0,IF($D133=6,$T133*MIN((VLOOKUP($D133,$A$234:$E$241,5,0)),$S133),$S133*MIN((VLOOKUP($D133,$A$234:$E$241,5,0)),$T133)))/12</f>
        <v>0</v>
      </c>
      <c r="V133" s="15">
        <f>+(IF(OR($B133=0,$C133=0,$D133=0,$Q$2&gt;$ES$1),0,IF(OR(Q133=0,S133=0,T133=0),0,MIN((VLOOKUP($D133,$A$234:$C$241,3,0))*(IF($D133=6,T133,S133))*((MIN((VLOOKUP($D133,$A$234:$E$241,5,0)),(IF($D133=6,S133,T133))))),MIN((VLOOKUP($D133,$A$234:$C$241,3,0)),(Q133+R133))*(IF($D133=6,T133,((MIN((VLOOKUP($D133,$A$234:$E$241,5,0)),T133)))))))))/IF(AND($D133=2,'ראשי-פרטים כלליים וריכוז הוצאות'!$D$66&lt;&gt;4),1.2,1)</f>
        <v>0</v>
      </c>
      <c r="W133" s="220"/>
      <c r="X133" s="221"/>
      <c r="Y133" s="222"/>
      <c r="Z133" s="226"/>
      <c r="AA133" s="187">
        <f t="shared" ref="AA133:AA196" si="83">IF(OR($Y133=0,$Z133=0),0,IF($D133=6,$Z133*MIN((VLOOKUP($D133,$A$234:$E$241,5,0)),$Y133),$Y133*MIN((VLOOKUP($D133,$A$234:$E$241,5,0)),$Z133)))/12</f>
        <v>0</v>
      </c>
      <c r="AB133" s="15">
        <f>+(IF(OR($B133=0,$C133=0,$D133=0,$W$2&gt;$ES$1),0,IF(OR(W133=0,Y133=0,Z133=0),0,MIN((VLOOKUP($D133,$A$234:$C$241,3,0))*(IF($D133=6,Z133,Y133))*((MIN((VLOOKUP($D133,$A$234:$E$241,5,0)),(IF($D133=6,Y133,Z133))))),MIN((VLOOKUP($D133,$A$234:$C$241,3,0)),(W133+X133))*(IF($D133=6,Z133,((MIN((VLOOKUP($D133,$A$234:$E$241,5,0)),Z133)))))))))/IF(AND($D133=2,'ראשי-פרטים כלליים וריכוז הוצאות'!$D$66&lt;&gt;4),1.2,1)</f>
        <v>0</v>
      </c>
      <c r="AC133" s="224"/>
      <c r="AD133" s="225"/>
      <c r="AE133" s="222"/>
      <c r="AF133" s="226"/>
      <c r="AG133" s="187">
        <f t="shared" ref="AG133:AG196" si="84">IF(OR($AE133=0,$AF133=0),0,IF($D133=6,$AF133*MIN((VLOOKUP($D133,$A$234:$E$241,5,0)),$AE133),$AE133*MIN((VLOOKUP($D133,$A$234:$E$241,5,0)),$AF133)))/12</f>
        <v>0</v>
      </c>
      <c r="AH133" s="15">
        <f>+(IF(OR($B133=0,$C133=0,$D133=0,$AC$2&gt;$ES$1),0,IF(OR(AC133=0,AE133=0,AF133=0),0,MIN((VLOOKUP($D133,$A$234:$C$241,3,0))*(IF($D133=6,AF133,AE133))*((MIN((VLOOKUP($D133,$A$234:$E$241,5,0)),(IF($D133=6,AE133,AF133))))),MIN((VLOOKUP($D133,$A$234:$C$241,3,0)),(AC133+AD133))*(IF($D133=6,AF133,((MIN((VLOOKUP($D133,$A$234:$E$241,5,0)),AF133)))))))))/IF(AND($D133=2,'ראשי-פרטים כלליים וריכוז הוצאות'!$D$66&lt;&gt;4),1.2,1)</f>
        <v>0</v>
      </c>
      <c r="AI133" s="227"/>
      <c r="AJ133" s="228"/>
      <c r="AK133" s="222"/>
      <c r="AL133" s="226"/>
      <c r="AM133" s="187">
        <f t="shared" ref="AM133:AM196" si="85">IF(OR($AK133=0,$AL133=0),0,IF($D133=6,$AL133*MIN((VLOOKUP($D133,$A$234:$E$241,5,0)),$AK133),$AK133*MIN((VLOOKUP($D133,$A$234:$E$241,5,0)),$AL133)))/12</f>
        <v>0</v>
      </c>
      <c r="AN133" s="15">
        <f>+(IF(OR($B133=0,$C133=0,$D133=0,$AI$2&gt;$ES$1),0,IF(OR(AI133=0,AK133=0,AL133=0),0,MIN((VLOOKUP($D133,$A$234:$C$241,3,0))*(IF($D133=6,AL133,AK133))*((MIN((VLOOKUP($D133,$A$234:$E$241,5,0)),(IF($D133=6,AK133,AL133))))),MIN((VLOOKUP($D133,$A$234:$C$241,3,0)),(AI133+AJ133))*(IF($D133=6,AL133,((MIN((VLOOKUP($D133,$A$234:$E$241,5,0)),AL133)))))))))/IF(AND($D133=2,'ראשי-פרטים כלליים וריכוז הוצאות'!$D$66&lt;&gt;4),1.2,1)</f>
        <v>0</v>
      </c>
      <c r="AO133" s="220"/>
      <c r="AP133" s="221"/>
      <c r="AQ133" s="222"/>
      <c r="AR133" s="226"/>
      <c r="AS133" s="187">
        <f t="shared" ref="AS133:AS196" si="86">IF(OR($AQ133=0,$AR133=0),0,IF($D133=6,$AR133*MIN((VLOOKUP($D133,$A$234:$E$241,5,0)),$AQ133),$AQ133*MIN((VLOOKUP($D133,$A$234:$E$241,5,0)),$AR133)))/12</f>
        <v>0</v>
      </c>
      <c r="AT133" s="15">
        <f>+(IF(OR($B133=0,$C133=0,$D133=0,$AO$2&gt;$ES$1),0,IF(OR(AO133=0,AQ133=0,AR133=0),0,MIN((VLOOKUP($D133,$A$234:$C$241,3,0))*(IF($D133=6,AR133,AQ133))*((MIN((VLOOKUP($D133,$A$234:$E$241,5,0)),(IF($D133=6,AQ133,AR133))))),MIN((VLOOKUP($D133,$A$234:$C$241,3,0)),(AO133+AP133))*(IF($D133=6,AR133,((MIN((VLOOKUP($D133,$A$234:$E$241,5,0)),AR133)))))))))/IF(AND($D133=2,'ראשי-פרטים כלליים וריכוז הוצאות'!$D$66&lt;&gt;4),1.2,1)</f>
        <v>0</v>
      </c>
      <c r="AU133" s="224"/>
      <c r="AV133" s="225"/>
      <c r="AW133" s="222"/>
      <c r="AX133" s="226"/>
      <c r="AY133" s="187">
        <f t="shared" ref="AY133:AY196" si="87">IF(OR($AW133=0,$AX133=0),0,IF($D133=6,$AX133*MIN((VLOOKUP($D133,$A$234:$E$241,5,0)),$AW133),$AW133*MIN((VLOOKUP($D133,$A$234:$E$241,5,0)),$AX133)))/12</f>
        <v>0</v>
      </c>
      <c r="AZ133" s="15">
        <f>+(IF(OR($B133=0,$C133=0,$D133=0,$AU$2&gt;$ES$1),0,IF(OR(AU133=0,AW133=0,AX133=0),0,MIN((VLOOKUP($D133,$A$234:$C$241,3,0))*(IF($D133=6,AX133,AW133))*((MIN((VLOOKUP($D133,$A$234:$E$241,5,0)),(IF($D133=6,AW133,AX133))))),MIN((VLOOKUP($D133,$A$234:$C$241,3,0)),(AU133+AV133))*(IF($D133=6,AX133,((MIN((VLOOKUP($D133,$A$234:$E$241,5,0)),AX133)))))))))/IF(AND($D133=2,'ראשי-פרטים כלליים וריכוז הוצאות'!$D$66&lt;&gt;4),1.2,1)</f>
        <v>0</v>
      </c>
      <c r="BA133" s="227"/>
      <c r="BB133" s="228"/>
      <c r="BC133" s="222"/>
      <c r="BD133" s="226"/>
      <c r="BE133" s="187">
        <f t="shared" ref="BE133:BE196" si="88">IF(OR($BC133=0,$BD133=0),0,IF($D133=6,$BD133*MIN((VLOOKUP($D133,$A$234:$E$241,5,0)),$BC133),$BC133*MIN((VLOOKUP($D133,$A$234:$E$241,5,0)),$BD133)))/12</f>
        <v>0</v>
      </c>
      <c r="BF133" s="15">
        <f>+(IF(OR($B133=0,$C133=0,$D133=0,$BA$2&gt;$ES$1),0,IF(OR(BA133=0,BC133=0,BD133=0),0,MIN((VLOOKUP($D133,$A$234:$C$241,3,0))*(IF($D133=6,BD133,BC133))*((MIN((VLOOKUP($D133,$A$234:$E$241,5,0)),(IF($D133=6,BC133,BD133))))),MIN((VLOOKUP($D133,$A$234:$C$241,3,0)),(BA133+BB133))*(IF($D133=6,BD133,((MIN((VLOOKUP($D133,$A$234:$E$241,5,0)),BD133)))))))))/IF(AND($D133=2,'ראשי-פרטים כלליים וריכוז הוצאות'!$D$66&lt;&gt;4),1.2,1)</f>
        <v>0</v>
      </c>
      <c r="BG133" s="227"/>
      <c r="BH133" s="228"/>
      <c r="BI133" s="222"/>
      <c r="BJ133" s="226"/>
      <c r="BK133" s="187">
        <f t="shared" ref="BK133:BK196" si="89">IF(OR($BI133=0,$BJ133=0),0,IF($D133=6,$BJ133*MIN((VLOOKUP($D133,$A$234:$E$241,5,0)),$BI133),$BI133*MIN((VLOOKUP($D133,$A$234:$E$241,5,0)),$BJ133)))/12</f>
        <v>0</v>
      </c>
      <c r="BL133" s="15">
        <f>+(IF(OR($B133=0,$C133=0,$D133=0,$BG$2&gt;$ES$1),0,IF(OR(BG133=0,BI133=0,BJ133=0),0,MIN((VLOOKUP($D133,$A$234:$C$241,3,0))*(IF($D133=6,BJ133,BI133))*((MIN((VLOOKUP($D133,$A$234:$E$241,5,0)),(IF($D133=6,BI133,BJ133))))),MIN((VLOOKUP($D133,$A$234:$C$241,3,0)),(BG133+BH133))*(IF($D133=6,BJ133,((MIN((VLOOKUP($D133,$A$234:$E$241,5,0)),BJ133)))))))))/IF(AND($D133=2,'ראשי-פרטים כלליים וריכוז הוצאות'!$D$66&lt;&gt;4),1.2,1)</f>
        <v>0</v>
      </c>
      <c r="BM133" s="227"/>
      <c r="BN133" s="228"/>
      <c r="BO133" s="222"/>
      <c r="BP133" s="226"/>
      <c r="BQ133" s="187">
        <f t="shared" ref="BQ133:BQ196" si="90">IF(OR($BO133=0,$BP133=0),0,IF($D133=6,$BP133*MIN((VLOOKUP($D133,$A$234:$E$241,5,0)),$BO133),$BO133*MIN((VLOOKUP($D133,$A$234:$E$241,5,0)),$BP133)))/12</f>
        <v>0</v>
      </c>
      <c r="BR133" s="15">
        <f>+(IF(OR($B133=0,$C133=0,$D133=0,$BM$2&gt;$ES$1),0,IF(OR(BM133=0,BO133=0,BP133=0),0,MIN((VLOOKUP($D133,$A$234:$C$241,3,0))*(IF($D133=6,BP133,BO133))*((MIN((VLOOKUP($D133,$A$234:$E$241,5,0)),(IF($D133=6,BO133,BP133))))),MIN((VLOOKUP($D133,$A$234:$C$241,3,0)),(BM133+BN133))*(IF($D133=6,BP133,((MIN((VLOOKUP($D133,$A$234:$E$241,5,0)),BP133)))))))))/IF(AND($D133=2,'ראשי-פרטים כלליים וריכוז הוצאות'!$D$66&lt;&gt;4),1.2,1)</f>
        <v>0</v>
      </c>
      <c r="BS133" s="227"/>
      <c r="BT133" s="228"/>
      <c r="BU133" s="222"/>
      <c r="BV133" s="226"/>
      <c r="BW133" s="187">
        <f t="shared" ref="BW133:BW196" si="91">IF(OR($BU133=0,$BV133=0),0,IF($D133=6,$BV133*MIN((VLOOKUP($D133,$A$234:$E$241,5,0)),$BU133),$BU133*MIN((VLOOKUP($D133,$A$234:$E$241,5,0)),$BV133)))/12</f>
        <v>0</v>
      </c>
      <c r="BX133" s="15">
        <f>+(IF(OR($B133=0,$C133=0,$D133=0,$BS$2&gt;$ES$1),0,IF(OR(BS133=0,BU133=0,BV133=0),0,MIN((VLOOKUP($D133,$A$234:$C$241,3,0))*(IF($D133=6,BV133,BU133))*((MIN((VLOOKUP($D133,$A$234:$E$241,5,0)),(IF($D133=6,BU133,BV133))))),MIN((VLOOKUP($D133,$A$234:$C$241,3,0)),(BS133+BT133))*(IF($D133=6,BV133,((MIN((VLOOKUP($D133,$A$234:$E$241,5,0)),BV133)))))))))/IF(AND($D133=2,'ראשי-פרטים כלליים וריכוז הוצאות'!$D$66&lt;&gt;4),1.2,1)</f>
        <v>0</v>
      </c>
      <c r="BY133" s="227"/>
      <c r="BZ133" s="228"/>
      <c r="CA133" s="222"/>
      <c r="CB133" s="226"/>
      <c r="CC133" s="187">
        <f t="shared" ref="CC133:CC196" si="92">IF(OR($CA133=0,$CB133=0),0,IF($D133=6,$CB133*MIN((VLOOKUP($D133,$A$234:$E$241,5,0)),$CA133),$CA133*MIN((VLOOKUP($D133,$A$234:$E$241,5,0)),$CB133)))/12</f>
        <v>0</v>
      </c>
      <c r="CD133" s="15">
        <f>+(IF(OR($B133=0,$C133=0,$D133=0,$BY$2&gt;$ES$1),0,IF(OR(BY133=0,CA133=0,CB133=0),0,MIN((VLOOKUP($D133,$A$234:$C$241,3,0))*(IF($D133=6,CB133,CA133))*((MIN((VLOOKUP($D133,$A$234:$E$241,5,0)),(IF($D133=6,CA133,CB133))))),MIN((VLOOKUP($D133,$A$234:$C$241,3,0)),(BY133+BZ133))*(IF($D133=6,CB133,((MIN((VLOOKUP($D133,$A$234:$E$241,5,0)),CB133)))))))))/IF(AND($D133=2,'ראשי-פרטים כלליים וריכוז הוצאות'!$D$66&lt;&gt;4),1.2,1)</f>
        <v>0</v>
      </c>
      <c r="CE133" s="227"/>
      <c r="CF133" s="228"/>
      <c r="CG133" s="222"/>
      <c r="CH133" s="226"/>
      <c r="CI133" s="187">
        <f t="shared" ref="CI133:CI196" si="93">IF(OR($CG133=0,$CH133=0),0,IF($D133=6,$CH133*MIN((VLOOKUP($D133,$A$234:$E$241,5,0)),$CG133),$CG133*MIN((VLOOKUP($D133,$A$234:$E$241,5,0)),$CH133)))/12</f>
        <v>0</v>
      </c>
      <c r="CJ133" s="15">
        <f>+(IF(OR($B133=0,$C133=0,$D133=0,$CE$2&gt;$ES$1),0,IF(OR(CE133=0,CG133=0,CH133=0),0,MIN((VLOOKUP($D133,$A$234:$C$241,3,0))*(IF($D133=6,CH133,CG133))*((MIN((VLOOKUP($D133,$A$234:$E$241,5,0)),(IF($D133=6,CG133,CH133))))),MIN((VLOOKUP($D133,$A$234:$C$241,3,0)),(CE133+CF133))*(IF($D133=6,CH133,((MIN((VLOOKUP($D133,$A$234:$E$241,5,0)),CH133)))))))))/IF(AND($D133=2,'ראשי-פרטים כלליים וריכוז הוצאות'!$D$66&lt;&gt;4),1.2,1)</f>
        <v>0</v>
      </c>
      <c r="CK133" s="227"/>
      <c r="CL133" s="228"/>
      <c r="CM133" s="222"/>
      <c r="CN133" s="226"/>
      <c r="CO133" s="187">
        <f t="shared" ref="CO133:CO196" si="94">IF(OR($CM133=0,$CN133=0),0,IF($D133=6,$CN133*MIN((VLOOKUP($D133,$A$234:$E$241,5,0)),$CM133),$CM133*MIN((VLOOKUP($D133,$A$234:$E$241,5,0)),$CN133)))/12</f>
        <v>0</v>
      </c>
      <c r="CP133" s="15">
        <f>+(IF(OR($B133=0,$C133=0,$D133=0,$CK$2&gt;$ES$1),0,IF(OR(CK133=0,CM133=0,CN133=0),0,MIN((VLOOKUP($D133,$A$234:$C$241,3,0))*(IF($D133=6,CN133,CM133))*((MIN((VLOOKUP($D133,$A$234:$E$241,5,0)),(IF($D133=6,CM133,CN133))))),MIN((VLOOKUP($D133,$A$234:$C$241,3,0)),(CK133+CL133))*(IF($D133=6,CN133,((MIN((VLOOKUP($D133,$A$234:$E$241,5,0)),CN133)))))))))/IF(AND($D133=2,'ראשי-פרטים כלליים וריכוז הוצאות'!$D$66&lt;&gt;4),1.2,1)</f>
        <v>0</v>
      </c>
      <c r="CQ133" s="227"/>
      <c r="CR133" s="228"/>
      <c r="CS133" s="222"/>
      <c r="CT133" s="226"/>
      <c r="CU133" s="187">
        <f t="shared" ref="CU133:CU196" si="95">IF(OR($CS133=0,$CT133=0),0,IF($D133=6,$CT133*MIN((VLOOKUP($D133,$A$234:$E$241,5,0)),$CS133),$CS133*MIN((VLOOKUP($D133,$A$234:$E$241,5,0)),$CT133)))/12</f>
        <v>0</v>
      </c>
      <c r="CV133" s="15">
        <f>+(IF(OR($B133=0,$C133=0,$D133=0,$CQ$2&gt;$ES$1),0,IF(OR(CQ133=0,CS133=0,CT133=0),0,MIN((VLOOKUP($D133,$A$234:$C$241,3,0))*(IF($D133=6,CT133,CS133))*((MIN((VLOOKUP($D133,$A$234:$E$241,5,0)),(IF($D133=6,CS133,CT133))))),MIN((VLOOKUP($D133,$A$234:$C$241,3,0)),(CQ133+CR133))*(IF($D133=6,CT133,((MIN((VLOOKUP($D133,$A$234:$E$241,5,0)),CT133)))))))))/IF(AND($D133=2,'ראשי-פרטים כלליים וריכוז הוצאות'!$D$66&lt;&gt;4),1.2,1)</f>
        <v>0</v>
      </c>
      <c r="CW133" s="227"/>
      <c r="CX133" s="228"/>
      <c r="CY133" s="222"/>
      <c r="CZ133" s="226"/>
      <c r="DA133" s="187">
        <f t="shared" ref="DA133:DA196" si="96">IF(OR($CY133=0,$CZ133=0),0,IF($D133=6,$CZ133*MIN((VLOOKUP($D133,$A$234:$E$241,5,0)),$CY133),$CY133*MIN((VLOOKUP($D133,$A$234:$E$241,5,0)),$CZ133)))/12</f>
        <v>0</v>
      </c>
      <c r="DB133" s="15">
        <f>+(IF(OR($B133=0,$C133=0,$D133=0,$CW$2&gt;$ES$1),0,IF(OR(CW133=0,CY133=0,CZ133=0),0,MIN((VLOOKUP($D133,$A$234:$C$241,3,0))*(IF($D133=6,CZ133,CY133))*((MIN((VLOOKUP($D133,$A$234:$E$241,5,0)),(IF($D133=6,CY133,CZ133))))),MIN((VLOOKUP($D133,$A$234:$C$241,3,0)),(CW133+CX133))*(IF($D133=6,CZ133,((MIN((VLOOKUP($D133,$A$234:$E$241,5,0)),CZ133)))))))))/IF(AND($D133=2,'ראשי-פרטים כלליים וריכוז הוצאות'!$D$66&lt;&gt;4),1.2,1)</f>
        <v>0</v>
      </c>
      <c r="DC133" s="227"/>
      <c r="DD133" s="228"/>
      <c r="DE133" s="222"/>
      <c r="DF133" s="226"/>
      <c r="DG133" s="187">
        <f t="shared" ref="DG133:DG196" si="97">IF(OR(DE133=0,DF133=0),0,IF($D133=6,DF133*MIN((VLOOKUP($D133,$A$234:$E$241,5,0)),DE133),DE133*MIN((VLOOKUP($D133,$A$234:$E$241,5,0)),DF133)))/12</f>
        <v>0</v>
      </c>
      <c r="DH133" s="15">
        <f>+(IF(OR($B133=0,$C133=0,$D133=0,$DC$2&gt;$ES$1),0,IF(OR(DC133=0,DE133=0,DF133=0),0,MIN((VLOOKUP($D133,$A$234:$C$241,3,0))*(IF($D133=6,DF133,DE133))*((MIN((VLOOKUP($D133,$A$234:$E$241,5,0)),(IF($D133=6,DE133,DF133))))),MIN((VLOOKUP($D133,$A$234:$C$241,3,0)),(DC133+DD133))*(IF($D133=6,DF133,((MIN((VLOOKUP($D133,$A$234:$E$241,5,0)),DF133)))))))))/IF(AND($D133=2,'ראשי-פרטים כלליים וריכוז הוצאות'!$D$66&lt;&gt;4),1.2,1)</f>
        <v>0</v>
      </c>
      <c r="DI133" s="227"/>
      <c r="DJ133" s="228"/>
      <c r="DK133" s="222"/>
      <c r="DL133" s="226"/>
      <c r="DM133" s="187">
        <f t="shared" ref="DM133:DM196" si="98">IF(OR(DK133=0,DL133=0),0,IF($D133=6,DL133*MIN((VLOOKUP($D133,$A$234:$E$241,5,0)),DK133),DK133*MIN((VLOOKUP($D133,$A$234:$E$241,5,0)),DL133)))/12</f>
        <v>0</v>
      </c>
      <c r="DN133" s="15">
        <f>+(IF(OR($B133=0,$C133=0,$D133=0,$DC$2&gt;$ES$1),0,IF(OR(DI133=0,DK133=0,DL133=0),0,MIN((VLOOKUP($D133,$A$234:$C$241,3,0))*(IF($D133=6,DL133,DK133))*((MIN((VLOOKUP($D133,$A$234:$E$241,5,0)),(IF($D133=6,DK133,DL133))))),MIN((VLOOKUP($D133,$A$234:$C$241,3,0)),(DI133+DJ133))*(IF($D133=6,DL133,((MIN((VLOOKUP($D133,$A$234:$E$241,5,0)),DL133)))))))))/IF(AND($D133=2,'ראשי-פרטים כלליים וריכוז הוצאות'!$D$66&lt;&gt;4),1.2,1)</f>
        <v>0</v>
      </c>
      <c r="DO133" s="227"/>
      <c r="DP133" s="228"/>
      <c r="DQ133" s="222"/>
      <c r="DR133" s="226"/>
      <c r="DS133" s="187">
        <f t="shared" ref="DS133:DS196" si="99">IF(OR(DQ133=0,DR133=0),0,IF($D133=6,DR133*MIN((VLOOKUP($D133,$A$234:$E$241,5,0)),DQ133),DQ133*MIN((VLOOKUP($D133,$A$234:$E$241,5,0)),DR133)))/12</f>
        <v>0</v>
      </c>
      <c r="DT133" s="15">
        <f>+(IF(OR($B133=0,$C133=0,$D133=0,$DC$2&gt;$ES$1),0,IF(OR(DO133=0,DQ133=0,DR133=0),0,MIN((VLOOKUP($D133,$A$234:$C$241,3,0))*(IF($D133=6,DR133,DQ133))*((MIN((VLOOKUP($D133,$A$234:$E$241,5,0)),(IF($D133=6,DQ133,DR133))))),MIN((VLOOKUP($D133,$A$234:$C$241,3,0)),(DO133+DP133))*(IF($D133=6,DR133,((MIN((VLOOKUP($D133,$A$234:$E$241,5,0)),DR133)))))))))/IF(AND($D133=2,'ראשי-פרטים כלליים וריכוז הוצאות'!$D$66&lt;&gt;4),1.2,1)</f>
        <v>0</v>
      </c>
      <c r="DU133" s="227"/>
      <c r="DV133" s="228"/>
      <c r="DW133" s="222"/>
      <c r="DX133" s="226"/>
      <c r="DY133" s="187">
        <f t="shared" ref="DY133:DY196" si="100">IF(OR(DW133=0,DX133=0),0,IF($D133=6,DX133*MIN((VLOOKUP($D133,$A$234:$E$241,5,0)),DW133),DW133*MIN((VLOOKUP($D133,$A$234:$E$241,5,0)),DX133)))/12</f>
        <v>0</v>
      </c>
      <c r="DZ133" s="15">
        <f>+(IF(OR($B133=0,$C133=0,$D133=0,$DC$2&gt;$ES$1),0,IF(OR(DU133=0,DW133=0,DX133=0),0,MIN((VLOOKUP($D133,$A$234:$C$241,3,0))*(IF($D133=6,DX133,DW133))*((MIN((VLOOKUP($D133,$A$234:$E$241,5,0)),(IF($D133=6,DW133,DX133))))),MIN((VLOOKUP($D133,$A$234:$C$241,3,0)),(DU133+DV133))*(IF($D133=6,DX133,((MIN((VLOOKUP($D133,$A$234:$E$241,5,0)),DX133)))))))))/IF(AND($D133=2,'ראשי-פרטים כלליים וריכוז הוצאות'!$D$66&lt;&gt;4),1.2,1)</f>
        <v>0</v>
      </c>
      <c r="EA133" s="227"/>
      <c r="EB133" s="228"/>
      <c r="EC133" s="222"/>
      <c r="ED133" s="226"/>
      <c r="EE133" s="187">
        <f t="shared" ref="EE133:EE196" si="101">IF(OR(EC133=0,ED133=0),0,IF($D133=6,ED133*MIN((VLOOKUP($D133,$A$234:$E$241,5,0)),EC133),EC133*MIN((VLOOKUP($D133,$A$234:$E$241,5,0)),ED133)))/12</f>
        <v>0</v>
      </c>
      <c r="EF133" s="15">
        <f>+(IF(OR($B133=0,$C133=0,$D133=0,$DC$2&gt;$ES$1),0,IF(OR(EA133=0,EC133=0,ED133=0),0,MIN((VLOOKUP($D133,$A$234:$C$241,3,0))*(IF($D133=6,ED133,EC133))*((MIN((VLOOKUP($D133,$A$234:$E$241,5,0)),(IF($D133=6,EC133,ED133))))),MIN((VLOOKUP($D133,$A$234:$C$241,3,0)),(EA133+EB133))*(IF($D133=6,ED133,((MIN((VLOOKUP($D133,$A$234:$E$241,5,0)),ED133)))))))))/IF(AND($D133=2,'ראשי-פרטים כלליים וריכוז הוצאות'!$D$66&lt;&gt;4),1.2,1)</f>
        <v>0</v>
      </c>
      <c r="EG133" s="227"/>
      <c r="EH133" s="228"/>
      <c r="EI133" s="222"/>
      <c r="EJ133" s="226"/>
      <c r="EK133" s="187">
        <f t="shared" ref="EK133:EK196" si="102">IF(OR(EI133=0,EJ133=0),0,IF($D133=6,EJ133*MIN((VLOOKUP($D133,$A$234:$E$241,5,0)),EI133),EI133*MIN((VLOOKUP($D133,$A$234:$E$241,5,0)),EJ133)))/12</f>
        <v>0</v>
      </c>
      <c r="EL133" s="15">
        <f>+(IF(OR($B133=0,$C133=0,$D133=0,$DC$2&gt;$ES$1),0,IF(OR(EG133=0,EI133=0,EJ133=0),0,MIN((VLOOKUP($D133,$A$234:$C$241,3,0))*(IF($D133=6,EJ133,EI133))*((MIN((VLOOKUP($D133,$A$234:$E$241,5,0)),(IF($D133=6,EI133,EJ133))))),MIN((VLOOKUP($D133,$A$234:$C$241,3,0)),(EG133+EH133))*(IF($D133=6,EJ133,((MIN((VLOOKUP($D133,$A$234:$E$241,5,0)),EJ133)))))))))/IF(AND($D133=2,'ראשי-פרטים כלליים וריכוז הוצאות'!$D$66&lt;&gt;4),1.2,1)</f>
        <v>0</v>
      </c>
      <c r="EM133" s="227"/>
      <c r="EN133" s="228"/>
      <c r="EO133" s="222"/>
      <c r="EP133" s="226"/>
      <c r="EQ133" s="187">
        <f t="shared" ref="EQ133:EQ196" si="103">IF(OR(EO133=0,EP133=0),0,IF($D133=6,EP133*MIN((VLOOKUP($D133,$A$234:$E$241,5,0)),EO133),EO133*MIN((VLOOKUP($D133,$A$234:$E$241,5,0)),EP133)))/12</f>
        <v>0</v>
      </c>
      <c r="ER133" s="15">
        <f>+(IF(OR($B133=0,$C133=0,$D133=0,$DC$2&gt;$ES$1),0,IF(OR(EM133=0,EO133=0,EP133=0),0,MIN((VLOOKUP($D133,$A$234:$C$241,3,0))*(IF($D133=6,EP133,EO133))*((MIN((VLOOKUP($D133,$A$234:$E$241,5,0)),(IF($D133=6,EO133,EP133))))),MIN((VLOOKUP($D133,$A$234:$C$241,3,0)),(EM133+EN133))*(IF($D133=6,EP133,((MIN((VLOOKUP($D133,$A$234:$E$241,5,0)),EP133)))))))))/IF(AND($D133=2,'ראשי-פרטים כלליים וריכוז הוצאות'!$D$66&lt;&gt;4),1.2,1)</f>
        <v>0</v>
      </c>
      <c r="ES133" s="62">
        <f t="shared" ref="ES133:ES196" si="104">IF(EP133=0,0,1)+IF(EJ133=0,0,1)+IF(ED133=0,0,1)+IF(DX133=0,0,1)+IF(DR133=0,0,1)+IF(DL133=0,0,1)+IF(DF133=0,0,1)+IF(CZ133=0,0,1)+IF(CT133=0,0,1)+IF(CN133=0,0,1)+IF(CH133=0,0,1)+IF(CB133=0,0,1)+IF(BV133=0,0,1)+IF(BP133=0,0,1)+IF(BJ133=0,0,1)+IF(BD133=0,0,1)+IF(AX133=0,0,1)+IF(AR133=0,0,1)+IF(AL133=0,0,1)+IF(AF133=0,0,1)+IF(Z133=0,0,1)+IF(T133=0,0,1)+IF(N133=0,0,1)+IF(H133=0,0,1)</f>
        <v>0</v>
      </c>
      <c r="ET133" s="183">
        <f t="shared" ref="ET133:ET196" si="105">IF(ES133=0,0.000001,SUM(EP133,EJ133,ED133,DX133,DR133,DL133,DF133,CZ133,CT133,CN133,CH133,CB133,BV133,BP133,BJ133,BD133,AX133,AR133,AL133,AF133,Z133,T133,N133,H133)/ES133)</f>
        <v>9.9999999999999995E-7</v>
      </c>
      <c r="EU133" s="184">
        <f t="shared" ref="EU133:EU196" si="106">+I133+O133+U133+AA133+AG133+AM133+AS133+AY133+BE133+BK133+BQ133+BW133+CC133+CI133+CO133+CU133+DA133+DG133+DM133+DS133+DY133+EE133+EK133+EQ133</f>
        <v>0</v>
      </c>
      <c r="EV133" s="62">
        <f t="shared" ref="EV133:EV196" si="107">+(EM133+EN133)*EP133+(EG133+EH133)*EJ133+(EA133+EB133)*ED133+(DU133+DV133)*DX133+(DO133+DP133)*DR133+(DI133+DJ133)*DL133+(DC133+DD133)*DF133+(CW133+CX133)*CZ133+(CQ133+CR133)*CT133+(CK133+CL133)*CN133+(CE133+CF133)*CH133+(BY133+BZ133)*CB133+(BS133+BT133)*BV133+(BM133+BN133)*BP133+(BG133+BH133)*BJ133+(BA133+BB133)*BD133+(AU133+AV133)*AX133+(AO133+AP133)*AR133+(AI133+AJ133)*AL133+(AC133+AD133)*AF133+(W133+X133)*Z133+(Q133+R133)*T133+(K133+L133)*N133+(E133+F133)*H133</f>
        <v>0</v>
      </c>
      <c r="EW133" s="62">
        <v>0</v>
      </c>
      <c r="EX133" s="15">
        <f t="shared" ref="EX133:EX196" si="108">SUM(DN133,DT133,DZ133,EF133,EL133,ER133,DH133,DB133,CV133,CP133,CJ133,CD133,BX133,BR133,BL133,BF133,AZ133,AT133,AN133,AH133,AB133,V133,P133,J133)</f>
        <v>0</v>
      </c>
      <c r="EY133" s="219"/>
      <c r="EZ133" s="62">
        <f>MIN(EX133+EY133*ET133*ES133/$FA$1/IF(AND($D133=2,'ראשי-פרטים כלליים וריכוז הוצאות'!$D$66&lt;&gt;4),1.2,1),IF($D133&gt;0,VLOOKUP($D133,$A$234:$C$241,3,0)*12*EU133,0))</f>
        <v>0</v>
      </c>
      <c r="FA133" s="229"/>
      <c r="FB133" s="293">
        <f t="shared" ref="FB133:FB196" si="109">IF(AND($D133&lt;=5,FA133="כן"),MIN(EZ133*1.06,IF($D133&gt;0,VLOOKUP($D133,$A$234:$C$241,3,0)*$FA$1)),EZ133)</f>
        <v>0</v>
      </c>
      <c r="FC133" s="298"/>
      <c r="FD133" s="133"/>
      <c r="FE133" s="133"/>
      <c r="FF133" s="299"/>
      <c r="FG133" s="299"/>
      <c r="FH133" s="133"/>
      <c r="FI133" s="274">
        <f t="shared" si="77"/>
        <v>0</v>
      </c>
      <c r="FJ133" s="274">
        <f t="shared" si="78"/>
        <v>0</v>
      </c>
      <c r="FK133" s="297" t="str">
        <f t="shared" si="79"/>
        <v/>
      </c>
    </row>
    <row r="134" spans="1:167" s="6" customFormat="1" ht="24" hidden="1" customHeight="1" x14ac:dyDescent="0.2">
      <c r="A134" s="112">
        <v>131</v>
      </c>
      <c r="B134" s="229"/>
      <c r="C134" s="229"/>
      <c r="D134" s="230"/>
      <c r="E134" s="220"/>
      <c r="F134" s="221"/>
      <c r="G134" s="222"/>
      <c r="H134" s="223"/>
      <c r="I134" s="187">
        <f t="shared" si="80"/>
        <v>0</v>
      </c>
      <c r="J134" s="15">
        <f>(IF(OR($B134=0,$C134=0,$D134=0,$E$2&gt;$ES$1),0,IF(OR($E134=0,$G134=0,$H134=0),0,MIN((VLOOKUP($D134,$A$234:$C$241,3,0))*(IF($D134=6,$H134,$G134))*((MIN((VLOOKUP($D134,$A$234:$E$241,5,0)),(IF($D134=6,$G134,$H134))))),MIN((VLOOKUP($D134,$A$234:$C$241,3,0)),($E134+$F134))*(IF($D134=6,$H134,((MIN((VLOOKUP($D134,$A$234:$E$241,5,0)),$H134)))))))))/IF(AND($D134=2,'ראשי-פרטים כלליים וריכוז הוצאות'!$D$66&lt;&gt;4),1.2,1)</f>
        <v>0</v>
      </c>
      <c r="K134" s="224"/>
      <c r="L134" s="225"/>
      <c r="M134" s="222"/>
      <c r="N134" s="226"/>
      <c r="O134" s="187">
        <f t="shared" si="81"/>
        <v>0</v>
      </c>
      <c r="P134" s="15">
        <f>+(IF(OR($B134=0,$C134=0,$D134=0,$K$2&gt;$ES$1),0,IF(OR($K134=0,$M134=0,$N134=0),0,MIN((VLOOKUP($D134,$A$234:$C$241,3,0))*(IF($D134=6,$N134,$M134))*((MIN((VLOOKUP($D134,$A$234:$E$241,5,0)),(IF($D134=6,$M134,$N134))))),MIN((VLOOKUP($D134,$A$234:$C$241,3,0)),($K134+$L134))*(IF($D134=6,$N134,((MIN((VLOOKUP($D134,$A$234:$E$241,5,0)),$N134)))))))))/IF(AND($D134=2,'ראשי-פרטים כלליים וריכוז הוצאות'!$D$66&lt;&gt;4),1.2,1)</f>
        <v>0</v>
      </c>
      <c r="Q134" s="227"/>
      <c r="R134" s="228"/>
      <c r="S134" s="222"/>
      <c r="T134" s="226"/>
      <c r="U134" s="187">
        <f t="shared" si="82"/>
        <v>0</v>
      </c>
      <c r="V134" s="15">
        <f>+(IF(OR($B134=0,$C134=0,$D134=0,$Q$2&gt;$ES$1),0,IF(OR(Q134=0,S134=0,T134=0),0,MIN((VLOOKUP($D134,$A$234:$C$241,3,0))*(IF($D134=6,T134,S134))*((MIN((VLOOKUP($D134,$A$234:$E$241,5,0)),(IF($D134=6,S134,T134))))),MIN((VLOOKUP($D134,$A$234:$C$241,3,0)),(Q134+R134))*(IF($D134=6,T134,((MIN((VLOOKUP($D134,$A$234:$E$241,5,0)),T134)))))))))/IF(AND($D134=2,'ראשי-פרטים כלליים וריכוז הוצאות'!$D$66&lt;&gt;4),1.2,1)</f>
        <v>0</v>
      </c>
      <c r="W134" s="220"/>
      <c r="X134" s="221"/>
      <c r="Y134" s="222"/>
      <c r="Z134" s="226"/>
      <c r="AA134" s="187">
        <f t="shared" si="83"/>
        <v>0</v>
      </c>
      <c r="AB134" s="15">
        <f>+(IF(OR($B134=0,$C134=0,$D134=0,$W$2&gt;$ES$1),0,IF(OR(W134=0,Y134=0,Z134=0),0,MIN((VLOOKUP($D134,$A$234:$C$241,3,0))*(IF($D134=6,Z134,Y134))*((MIN((VLOOKUP($D134,$A$234:$E$241,5,0)),(IF($D134=6,Y134,Z134))))),MIN((VLOOKUP($D134,$A$234:$C$241,3,0)),(W134+X134))*(IF($D134=6,Z134,((MIN((VLOOKUP($D134,$A$234:$E$241,5,0)),Z134)))))))))/IF(AND($D134=2,'ראשי-פרטים כלליים וריכוז הוצאות'!$D$66&lt;&gt;4),1.2,1)</f>
        <v>0</v>
      </c>
      <c r="AC134" s="224"/>
      <c r="AD134" s="225"/>
      <c r="AE134" s="222"/>
      <c r="AF134" s="226"/>
      <c r="AG134" s="187">
        <f t="shared" si="84"/>
        <v>0</v>
      </c>
      <c r="AH134" s="15">
        <f>+(IF(OR($B134=0,$C134=0,$D134=0,$AC$2&gt;$ES$1),0,IF(OR(AC134=0,AE134=0,AF134=0),0,MIN((VLOOKUP($D134,$A$234:$C$241,3,0))*(IF($D134=6,AF134,AE134))*((MIN((VLOOKUP($D134,$A$234:$E$241,5,0)),(IF($D134=6,AE134,AF134))))),MIN((VLOOKUP($D134,$A$234:$C$241,3,0)),(AC134+AD134))*(IF($D134=6,AF134,((MIN((VLOOKUP($D134,$A$234:$E$241,5,0)),AF134)))))))))/IF(AND($D134=2,'ראשי-פרטים כלליים וריכוז הוצאות'!$D$66&lt;&gt;4),1.2,1)</f>
        <v>0</v>
      </c>
      <c r="AI134" s="227"/>
      <c r="AJ134" s="228"/>
      <c r="AK134" s="222"/>
      <c r="AL134" s="226"/>
      <c r="AM134" s="187">
        <f t="shared" si="85"/>
        <v>0</v>
      </c>
      <c r="AN134" s="15">
        <f>+(IF(OR($B134=0,$C134=0,$D134=0,$AI$2&gt;$ES$1),0,IF(OR(AI134=0,AK134=0,AL134=0),0,MIN((VLOOKUP($D134,$A$234:$C$241,3,0))*(IF($D134=6,AL134,AK134))*((MIN((VLOOKUP($D134,$A$234:$E$241,5,0)),(IF($D134=6,AK134,AL134))))),MIN((VLOOKUP($D134,$A$234:$C$241,3,0)),(AI134+AJ134))*(IF($D134=6,AL134,((MIN((VLOOKUP($D134,$A$234:$E$241,5,0)),AL134)))))))))/IF(AND($D134=2,'ראשי-פרטים כלליים וריכוז הוצאות'!$D$66&lt;&gt;4),1.2,1)</f>
        <v>0</v>
      </c>
      <c r="AO134" s="220"/>
      <c r="AP134" s="221"/>
      <c r="AQ134" s="222"/>
      <c r="AR134" s="226"/>
      <c r="AS134" s="187">
        <f t="shared" si="86"/>
        <v>0</v>
      </c>
      <c r="AT134" s="15">
        <f>+(IF(OR($B134=0,$C134=0,$D134=0,$AO$2&gt;$ES$1),0,IF(OR(AO134=0,AQ134=0,AR134=0),0,MIN((VLOOKUP($D134,$A$234:$C$241,3,0))*(IF($D134=6,AR134,AQ134))*((MIN((VLOOKUP($D134,$A$234:$E$241,5,0)),(IF($D134=6,AQ134,AR134))))),MIN((VLOOKUP($D134,$A$234:$C$241,3,0)),(AO134+AP134))*(IF($D134=6,AR134,((MIN((VLOOKUP($D134,$A$234:$E$241,5,0)),AR134)))))))))/IF(AND($D134=2,'ראשי-פרטים כלליים וריכוז הוצאות'!$D$66&lt;&gt;4),1.2,1)</f>
        <v>0</v>
      </c>
      <c r="AU134" s="224"/>
      <c r="AV134" s="225"/>
      <c r="AW134" s="222"/>
      <c r="AX134" s="226"/>
      <c r="AY134" s="187">
        <f t="shared" si="87"/>
        <v>0</v>
      </c>
      <c r="AZ134" s="15">
        <f>+(IF(OR($B134=0,$C134=0,$D134=0,$AU$2&gt;$ES$1),0,IF(OR(AU134=0,AW134=0,AX134=0),0,MIN((VLOOKUP($D134,$A$234:$C$241,3,0))*(IF($D134=6,AX134,AW134))*((MIN((VLOOKUP($D134,$A$234:$E$241,5,0)),(IF($D134=6,AW134,AX134))))),MIN((VLOOKUP($D134,$A$234:$C$241,3,0)),(AU134+AV134))*(IF($D134=6,AX134,((MIN((VLOOKUP($D134,$A$234:$E$241,5,0)),AX134)))))))))/IF(AND($D134=2,'ראשי-פרטים כלליים וריכוז הוצאות'!$D$66&lt;&gt;4),1.2,1)</f>
        <v>0</v>
      </c>
      <c r="BA134" s="227"/>
      <c r="BB134" s="228"/>
      <c r="BC134" s="222"/>
      <c r="BD134" s="226"/>
      <c r="BE134" s="187">
        <f t="shared" si="88"/>
        <v>0</v>
      </c>
      <c r="BF134" s="15">
        <f>+(IF(OR($B134=0,$C134=0,$D134=0,$BA$2&gt;$ES$1),0,IF(OR(BA134=0,BC134=0,BD134=0),0,MIN((VLOOKUP($D134,$A$234:$C$241,3,0))*(IF($D134=6,BD134,BC134))*((MIN((VLOOKUP($D134,$A$234:$E$241,5,0)),(IF($D134=6,BC134,BD134))))),MIN((VLOOKUP($D134,$A$234:$C$241,3,0)),(BA134+BB134))*(IF($D134=6,BD134,((MIN((VLOOKUP($D134,$A$234:$E$241,5,0)),BD134)))))))))/IF(AND($D134=2,'ראשי-פרטים כלליים וריכוז הוצאות'!$D$66&lt;&gt;4),1.2,1)</f>
        <v>0</v>
      </c>
      <c r="BG134" s="227"/>
      <c r="BH134" s="228"/>
      <c r="BI134" s="222"/>
      <c r="BJ134" s="226"/>
      <c r="BK134" s="187">
        <f t="shared" si="89"/>
        <v>0</v>
      </c>
      <c r="BL134" s="15">
        <f>+(IF(OR($B134=0,$C134=0,$D134=0,$BG$2&gt;$ES$1),0,IF(OR(BG134=0,BI134=0,BJ134=0),0,MIN((VLOOKUP($D134,$A$234:$C$241,3,0))*(IF($D134=6,BJ134,BI134))*((MIN((VLOOKUP($D134,$A$234:$E$241,5,0)),(IF($D134=6,BI134,BJ134))))),MIN((VLOOKUP($D134,$A$234:$C$241,3,0)),(BG134+BH134))*(IF($D134=6,BJ134,((MIN((VLOOKUP($D134,$A$234:$E$241,5,0)),BJ134)))))))))/IF(AND($D134=2,'ראשי-פרטים כלליים וריכוז הוצאות'!$D$66&lt;&gt;4),1.2,1)</f>
        <v>0</v>
      </c>
      <c r="BM134" s="227"/>
      <c r="BN134" s="228"/>
      <c r="BO134" s="222"/>
      <c r="BP134" s="226"/>
      <c r="BQ134" s="187">
        <f t="shared" si="90"/>
        <v>0</v>
      </c>
      <c r="BR134" s="15">
        <f>+(IF(OR($B134=0,$C134=0,$D134=0,$BM$2&gt;$ES$1),0,IF(OR(BM134=0,BO134=0,BP134=0),0,MIN((VLOOKUP($D134,$A$234:$C$241,3,0))*(IF($D134=6,BP134,BO134))*((MIN((VLOOKUP($D134,$A$234:$E$241,5,0)),(IF($D134=6,BO134,BP134))))),MIN((VLOOKUP($D134,$A$234:$C$241,3,0)),(BM134+BN134))*(IF($D134=6,BP134,((MIN((VLOOKUP($D134,$A$234:$E$241,5,0)),BP134)))))))))/IF(AND($D134=2,'ראשי-פרטים כלליים וריכוז הוצאות'!$D$66&lt;&gt;4),1.2,1)</f>
        <v>0</v>
      </c>
      <c r="BS134" s="227"/>
      <c r="BT134" s="228"/>
      <c r="BU134" s="222"/>
      <c r="BV134" s="226"/>
      <c r="BW134" s="187">
        <f t="shared" si="91"/>
        <v>0</v>
      </c>
      <c r="BX134" s="15">
        <f>+(IF(OR($B134=0,$C134=0,$D134=0,$BS$2&gt;$ES$1),0,IF(OR(BS134=0,BU134=0,BV134=0),0,MIN((VLOOKUP($D134,$A$234:$C$241,3,0))*(IF($D134=6,BV134,BU134))*((MIN((VLOOKUP($D134,$A$234:$E$241,5,0)),(IF($D134=6,BU134,BV134))))),MIN((VLOOKUP($D134,$A$234:$C$241,3,0)),(BS134+BT134))*(IF($D134=6,BV134,((MIN((VLOOKUP($D134,$A$234:$E$241,5,0)),BV134)))))))))/IF(AND($D134=2,'ראשי-פרטים כלליים וריכוז הוצאות'!$D$66&lt;&gt;4),1.2,1)</f>
        <v>0</v>
      </c>
      <c r="BY134" s="227"/>
      <c r="BZ134" s="228"/>
      <c r="CA134" s="222"/>
      <c r="CB134" s="226"/>
      <c r="CC134" s="187">
        <f t="shared" si="92"/>
        <v>0</v>
      </c>
      <c r="CD134" s="15">
        <f>+(IF(OR($B134=0,$C134=0,$D134=0,$BY$2&gt;$ES$1),0,IF(OR(BY134=0,CA134=0,CB134=0),0,MIN((VLOOKUP($D134,$A$234:$C$241,3,0))*(IF($D134=6,CB134,CA134))*((MIN((VLOOKUP($D134,$A$234:$E$241,5,0)),(IF($D134=6,CA134,CB134))))),MIN((VLOOKUP($D134,$A$234:$C$241,3,0)),(BY134+BZ134))*(IF($D134=6,CB134,((MIN((VLOOKUP($D134,$A$234:$E$241,5,0)),CB134)))))))))/IF(AND($D134=2,'ראשי-פרטים כלליים וריכוז הוצאות'!$D$66&lt;&gt;4),1.2,1)</f>
        <v>0</v>
      </c>
      <c r="CE134" s="227"/>
      <c r="CF134" s="228"/>
      <c r="CG134" s="222"/>
      <c r="CH134" s="226"/>
      <c r="CI134" s="187">
        <f t="shared" si="93"/>
        <v>0</v>
      </c>
      <c r="CJ134" s="15">
        <f>+(IF(OR($B134=0,$C134=0,$D134=0,$CE$2&gt;$ES$1),0,IF(OR(CE134=0,CG134=0,CH134=0),0,MIN((VLOOKUP($D134,$A$234:$C$241,3,0))*(IF($D134=6,CH134,CG134))*((MIN((VLOOKUP($D134,$A$234:$E$241,5,0)),(IF($D134=6,CG134,CH134))))),MIN((VLOOKUP($D134,$A$234:$C$241,3,0)),(CE134+CF134))*(IF($D134=6,CH134,((MIN((VLOOKUP($D134,$A$234:$E$241,5,0)),CH134)))))))))/IF(AND($D134=2,'ראשי-פרטים כלליים וריכוז הוצאות'!$D$66&lt;&gt;4),1.2,1)</f>
        <v>0</v>
      </c>
      <c r="CK134" s="227"/>
      <c r="CL134" s="228"/>
      <c r="CM134" s="222"/>
      <c r="CN134" s="226"/>
      <c r="CO134" s="187">
        <f t="shared" si="94"/>
        <v>0</v>
      </c>
      <c r="CP134" s="15">
        <f>+(IF(OR($B134=0,$C134=0,$D134=0,$CK$2&gt;$ES$1),0,IF(OR(CK134=0,CM134=0,CN134=0),0,MIN((VLOOKUP($D134,$A$234:$C$241,3,0))*(IF($D134=6,CN134,CM134))*((MIN((VLOOKUP($D134,$A$234:$E$241,5,0)),(IF($D134=6,CM134,CN134))))),MIN((VLOOKUP($D134,$A$234:$C$241,3,0)),(CK134+CL134))*(IF($D134=6,CN134,((MIN((VLOOKUP($D134,$A$234:$E$241,5,0)),CN134)))))))))/IF(AND($D134=2,'ראשי-פרטים כלליים וריכוז הוצאות'!$D$66&lt;&gt;4),1.2,1)</f>
        <v>0</v>
      </c>
      <c r="CQ134" s="227"/>
      <c r="CR134" s="228"/>
      <c r="CS134" s="222"/>
      <c r="CT134" s="226"/>
      <c r="CU134" s="187">
        <f t="shared" si="95"/>
        <v>0</v>
      </c>
      <c r="CV134" s="15">
        <f>+(IF(OR($B134=0,$C134=0,$D134=0,$CQ$2&gt;$ES$1),0,IF(OR(CQ134=0,CS134=0,CT134=0),0,MIN((VLOOKUP($D134,$A$234:$C$241,3,0))*(IF($D134=6,CT134,CS134))*((MIN((VLOOKUP($D134,$A$234:$E$241,5,0)),(IF($D134=6,CS134,CT134))))),MIN((VLOOKUP($D134,$A$234:$C$241,3,0)),(CQ134+CR134))*(IF($D134=6,CT134,((MIN((VLOOKUP($D134,$A$234:$E$241,5,0)),CT134)))))))))/IF(AND($D134=2,'ראשי-פרטים כלליים וריכוז הוצאות'!$D$66&lt;&gt;4),1.2,1)</f>
        <v>0</v>
      </c>
      <c r="CW134" s="227"/>
      <c r="CX134" s="228"/>
      <c r="CY134" s="222"/>
      <c r="CZ134" s="226"/>
      <c r="DA134" s="187">
        <f t="shared" si="96"/>
        <v>0</v>
      </c>
      <c r="DB134" s="15">
        <f>+(IF(OR($B134=0,$C134=0,$D134=0,$CW$2&gt;$ES$1),0,IF(OR(CW134=0,CY134=0,CZ134=0),0,MIN((VLOOKUP($D134,$A$234:$C$241,3,0))*(IF($D134=6,CZ134,CY134))*((MIN((VLOOKUP($D134,$A$234:$E$241,5,0)),(IF($D134=6,CY134,CZ134))))),MIN((VLOOKUP($D134,$A$234:$C$241,3,0)),(CW134+CX134))*(IF($D134=6,CZ134,((MIN((VLOOKUP($D134,$A$234:$E$241,5,0)),CZ134)))))))))/IF(AND($D134=2,'ראשי-פרטים כלליים וריכוז הוצאות'!$D$66&lt;&gt;4),1.2,1)</f>
        <v>0</v>
      </c>
      <c r="DC134" s="227"/>
      <c r="DD134" s="228"/>
      <c r="DE134" s="222"/>
      <c r="DF134" s="226"/>
      <c r="DG134" s="187">
        <f t="shared" si="97"/>
        <v>0</v>
      </c>
      <c r="DH134" s="15">
        <f>+(IF(OR($B134=0,$C134=0,$D134=0,$DC$2&gt;$ES$1),0,IF(OR(DC134=0,DE134=0,DF134=0),0,MIN((VLOOKUP($D134,$A$234:$C$241,3,0))*(IF($D134=6,DF134,DE134))*((MIN((VLOOKUP($D134,$A$234:$E$241,5,0)),(IF($D134=6,DE134,DF134))))),MIN((VLOOKUP($D134,$A$234:$C$241,3,0)),(DC134+DD134))*(IF($D134=6,DF134,((MIN((VLOOKUP($D134,$A$234:$E$241,5,0)),DF134)))))))))/IF(AND($D134=2,'ראשי-פרטים כלליים וריכוז הוצאות'!$D$66&lt;&gt;4),1.2,1)</f>
        <v>0</v>
      </c>
      <c r="DI134" s="227"/>
      <c r="DJ134" s="228"/>
      <c r="DK134" s="222"/>
      <c r="DL134" s="226"/>
      <c r="DM134" s="187">
        <f t="shared" si="98"/>
        <v>0</v>
      </c>
      <c r="DN134" s="15">
        <f>+(IF(OR($B134=0,$C134=0,$D134=0,$DC$2&gt;$ES$1),0,IF(OR(DI134=0,DK134=0,DL134=0),0,MIN((VLOOKUP($D134,$A$234:$C$241,3,0))*(IF($D134=6,DL134,DK134))*((MIN((VLOOKUP($D134,$A$234:$E$241,5,0)),(IF($D134=6,DK134,DL134))))),MIN((VLOOKUP($D134,$A$234:$C$241,3,0)),(DI134+DJ134))*(IF($D134=6,DL134,((MIN((VLOOKUP($D134,$A$234:$E$241,5,0)),DL134)))))))))/IF(AND($D134=2,'ראשי-פרטים כלליים וריכוז הוצאות'!$D$66&lt;&gt;4),1.2,1)</f>
        <v>0</v>
      </c>
      <c r="DO134" s="227"/>
      <c r="DP134" s="228"/>
      <c r="DQ134" s="222"/>
      <c r="DR134" s="226"/>
      <c r="DS134" s="187">
        <f t="shared" si="99"/>
        <v>0</v>
      </c>
      <c r="DT134" s="15">
        <f>+(IF(OR($B134=0,$C134=0,$D134=0,$DC$2&gt;$ES$1),0,IF(OR(DO134=0,DQ134=0,DR134=0),0,MIN((VLOOKUP($D134,$A$234:$C$241,3,0))*(IF($D134=6,DR134,DQ134))*((MIN((VLOOKUP($D134,$A$234:$E$241,5,0)),(IF($D134=6,DQ134,DR134))))),MIN((VLOOKUP($D134,$A$234:$C$241,3,0)),(DO134+DP134))*(IF($D134=6,DR134,((MIN((VLOOKUP($D134,$A$234:$E$241,5,0)),DR134)))))))))/IF(AND($D134=2,'ראשי-פרטים כלליים וריכוז הוצאות'!$D$66&lt;&gt;4),1.2,1)</f>
        <v>0</v>
      </c>
      <c r="DU134" s="227"/>
      <c r="DV134" s="228"/>
      <c r="DW134" s="222"/>
      <c r="DX134" s="226"/>
      <c r="DY134" s="187">
        <f t="shared" si="100"/>
        <v>0</v>
      </c>
      <c r="DZ134" s="15">
        <f>+(IF(OR($B134=0,$C134=0,$D134=0,$DC$2&gt;$ES$1),0,IF(OR(DU134=0,DW134=0,DX134=0),0,MIN((VLOOKUP($D134,$A$234:$C$241,3,0))*(IF($D134=6,DX134,DW134))*((MIN((VLOOKUP($D134,$A$234:$E$241,5,0)),(IF($D134=6,DW134,DX134))))),MIN((VLOOKUP($D134,$A$234:$C$241,3,0)),(DU134+DV134))*(IF($D134=6,DX134,((MIN((VLOOKUP($D134,$A$234:$E$241,5,0)),DX134)))))))))/IF(AND($D134=2,'ראשי-פרטים כלליים וריכוז הוצאות'!$D$66&lt;&gt;4),1.2,1)</f>
        <v>0</v>
      </c>
      <c r="EA134" s="227"/>
      <c r="EB134" s="228"/>
      <c r="EC134" s="222"/>
      <c r="ED134" s="226"/>
      <c r="EE134" s="187">
        <f t="shared" si="101"/>
        <v>0</v>
      </c>
      <c r="EF134" s="15">
        <f>+(IF(OR($B134=0,$C134=0,$D134=0,$DC$2&gt;$ES$1),0,IF(OR(EA134=0,EC134=0,ED134=0),0,MIN((VLOOKUP($D134,$A$234:$C$241,3,0))*(IF($D134=6,ED134,EC134))*((MIN((VLOOKUP($D134,$A$234:$E$241,5,0)),(IF($D134=6,EC134,ED134))))),MIN((VLOOKUP($D134,$A$234:$C$241,3,0)),(EA134+EB134))*(IF($D134=6,ED134,((MIN((VLOOKUP($D134,$A$234:$E$241,5,0)),ED134)))))))))/IF(AND($D134=2,'ראשי-פרטים כלליים וריכוז הוצאות'!$D$66&lt;&gt;4),1.2,1)</f>
        <v>0</v>
      </c>
      <c r="EG134" s="227"/>
      <c r="EH134" s="228"/>
      <c r="EI134" s="222"/>
      <c r="EJ134" s="226"/>
      <c r="EK134" s="187">
        <f t="shared" si="102"/>
        <v>0</v>
      </c>
      <c r="EL134" s="15">
        <f>+(IF(OR($B134=0,$C134=0,$D134=0,$DC$2&gt;$ES$1),0,IF(OR(EG134=0,EI134=0,EJ134=0),0,MIN((VLOOKUP($D134,$A$234:$C$241,3,0))*(IF($D134=6,EJ134,EI134))*((MIN((VLOOKUP($D134,$A$234:$E$241,5,0)),(IF($D134=6,EI134,EJ134))))),MIN((VLOOKUP($D134,$A$234:$C$241,3,0)),(EG134+EH134))*(IF($D134=6,EJ134,((MIN((VLOOKUP($D134,$A$234:$E$241,5,0)),EJ134)))))))))/IF(AND($D134=2,'ראשי-פרטים כלליים וריכוז הוצאות'!$D$66&lt;&gt;4),1.2,1)</f>
        <v>0</v>
      </c>
      <c r="EM134" s="227"/>
      <c r="EN134" s="228"/>
      <c r="EO134" s="222"/>
      <c r="EP134" s="226"/>
      <c r="EQ134" s="187">
        <f t="shared" si="103"/>
        <v>0</v>
      </c>
      <c r="ER134" s="15">
        <f>+(IF(OR($B134=0,$C134=0,$D134=0,$DC$2&gt;$ES$1),0,IF(OR(EM134=0,EO134=0,EP134=0),0,MIN((VLOOKUP($D134,$A$234:$C$241,3,0))*(IF($D134=6,EP134,EO134))*((MIN((VLOOKUP($D134,$A$234:$E$241,5,0)),(IF($D134=6,EO134,EP134))))),MIN((VLOOKUP($D134,$A$234:$C$241,3,0)),(EM134+EN134))*(IF($D134=6,EP134,((MIN((VLOOKUP($D134,$A$234:$E$241,5,0)),EP134)))))))))/IF(AND($D134=2,'ראשי-פרטים כלליים וריכוז הוצאות'!$D$66&lt;&gt;4),1.2,1)</f>
        <v>0</v>
      </c>
      <c r="ES134" s="62">
        <f t="shared" si="104"/>
        <v>0</v>
      </c>
      <c r="ET134" s="183">
        <f t="shared" si="105"/>
        <v>9.9999999999999995E-7</v>
      </c>
      <c r="EU134" s="184">
        <f t="shared" si="106"/>
        <v>0</v>
      </c>
      <c r="EV134" s="62">
        <f t="shared" si="107"/>
        <v>0</v>
      </c>
      <c r="EW134" s="62">
        <v>0</v>
      </c>
      <c r="EX134" s="15">
        <f t="shared" si="108"/>
        <v>0</v>
      </c>
      <c r="EY134" s="219"/>
      <c r="EZ134" s="62">
        <f>MIN(EX134+EY134*ET134*ES134/$FA$1/IF(AND($D134=2,'ראשי-פרטים כלליים וריכוז הוצאות'!$D$66&lt;&gt;4),1.2,1),IF($D134&gt;0,VLOOKUP($D134,$A$234:$C$241,3,0)*12*EU134,0))</f>
        <v>0</v>
      </c>
      <c r="FA134" s="229"/>
      <c r="FB134" s="293">
        <f t="shared" si="109"/>
        <v>0</v>
      </c>
      <c r="FC134" s="298"/>
      <c r="FD134" s="133"/>
      <c r="FE134" s="133"/>
      <c r="FF134" s="299"/>
      <c r="FG134" s="299"/>
      <c r="FH134" s="133"/>
      <c r="FI134" s="274">
        <f t="shared" si="77"/>
        <v>0</v>
      </c>
      <c r="FJ134" s="274">
        <f t="shared" si="78"/>
        <v>0</v>
      </c>
      <c r="FK134" s="297" t="str">
        <f t="shared" si="79"/>
        <v/>
      </c>
    </row>
    <row r="135" spans="1:167" s="6" customFormat="1" ht="24" hidden="1" customHeight="1" x14ac:dyDescent="0.2">
      <c r="A135" s="112">
        <v>132</v>
      </c>
      <c r="B135" s="229"/>
      <c r="C135" s="229"/>
      <c r="D135" s="230"/>
      <c r="E135" s="220"/>
      <c r="F135" s="221"/>
      <c r="G135" s="222"/>
      <c r="H135" s="223"/>
      <c r="I135" s="187">
        <f t="shared" si="80"/>
        <v>0</v>
      </c>
      <c r="J135" s="15">
        <f>(IF(OR($B135=0,$C135=0,$D135=0,$E$2&gt;$ES$1),0,IF(OR($E135=0,$G135=0,$H135=0),0,MIN((VLOOKUP($D135,$A$234:$C$241,3,0))*(IF($D135=6,$H135,$G135))*((MIN((VLOOKUP($D135,$A$234:$E$241,5,0)),(IF($D135=6,$G135,$H135))))),MIN((VLOOKUP($D135,$A$234:$C$241,3,0)),($E135+$F135))*(IF($D135=6,$H135,((MIN((VLOOKUP($D135,$A$234:$E$241,5,0)),$H135)))))))))/IF(AND($D135=2,'ראשי-פרטים כלליים וריכוז הוצאות'!$D$66&lt;&gt;4),1.2,1)</f>
        <v>0</v>
      </c>
      <c r="K135" s="224"/>
      <c r="L135" s="225"/>
      <c r="M135" s="222"/>
      <c r="N135" s="226"/>
      <c r="O135" s="187">
        <f t="shared" si="81"/>
        <v>0</v>
      </c>
      <c r="P135" s="15">
        <f>+(IF(OR($B135=0,$C135=0,$D135=0,$K$2&gt;$ES$1),0,IF(OR($K135=0,$M135=0,$N135=0),0,MIN((VLOOKUP($D135,$A$234:$C$241,3,0))*(IF($D135=6,$N135,$M135))*((MIN((VLOOKUP($D135,$A$234:$E$241,5,0)),(IF($D135=6,$M135,$N135))))),MIN((VLOOKUP($D135,$A$234:$C$241,3,0)),($K135+$L135))*(IF($D135=6,$N135,((MIN((VLOOKUP($D135,$A$234:$E$241,5,0)),$N135)))))))))/IF(AND($D135=2,'ראשי-פרטים כלליים וריכוז הוצאות'!$D$66&lt;&gt;4),1.2,1)</f>
        <v>0</v>
      </c>
      <c r="Q135" s="227"/>
      <c r="R135" s="228"/>
      <c r="S135" s="222"/>
      <c r="T135" s="226"/>
      <c r="U135" s="187">
        <f t="shared" si="82"/>
        <v>0</v>
      </c>
      <c r="V135" s="15">
        <f>+(IF(OR($B135=0,$C135=0,$D135=0,$Q$2&gt;$ES$1),0,IF(OR(Q135=0,S135=0,T135=0),0,MIN((VLOOKUP($D135,$A$234:$C$241,3,0))*(IF($D135=6,T135,S135))*((MIN((VLOOKUP($D135,$A$234:$E$241,5,0)),(IF($D135=6,S135,T135))))),MIN((VLOOKUP($D135,$A$234:$C$241,3,0)),(Q135+R135))*(IF($D135=6,T135,((MIN((VLOOKUP($D135,$A$234:$E$241,5,0)),T135)))))))))/IF(AND($D135=2,'ראשי-פרטים כלליים וריכוז הוצאות'!$D$66&lt;&gt;4),1.2,1)</f>
        <v>0</v>
      </c>
      <c r="W135" s="220"/>
      <c r="X135" s="221"/>
      <c r="Y135" s="222"/>
      <c r="Z135" s="226"/>
      <c r="AA135" s="187">
        <f t="shared" si="83"/>
        <v>0</v>
      </c>
      <c r="AB135" s="15">
        <f>+(IF(OR($B135=0,$C135=0,$D135=0,$W$2&gt;$ES$1),0,IF(OR(W135=0,Y135=0,Z135=0),0,MIN((VLOOKUP($D135,$A$234:$C$241,3,0))*(IF($D135=6,Z135,Y135))*((MIN((VLOOKUP($D135,$A$234:$E$241,5,0)),(IF($D135=6,Y135,Z135))))),MIN((VLOOKUP($D135,$A$234:$C$241,3,0)),(W135+X135))*(IF($D135=6,Z135,((MIN((VLOOKUP($D135,$A$234:$E$241,5,0)),Z135)))))))))/IF(AND($D135=2,'ראשי-פרטים כלליים וריכוז הוצאות'!$D$66&lt;&gt;4),1.2,1)</f>
        <v>0</v>
      </c>
      <c r="AC135" s="224"/>
      <c r="AD135" s="225"/>
      <c r="AE135" s="222"/>
      <c r="AF135" s="226"/>
      <c r="AG135" s="187">
        <f t="shared" si="84"/>
        <v>0</v>
      </c>
      <c r="AH135" s="15">
        <f>+(IF(OR($B135=0,$C135=0,$D135=0,$AC$2&gt;$ES$1),0,IF(OR(AC135=0,AE135=0,AF135=0),0,MIN((VLOOKUP($D135,$A$234:$C$241,3,0))*(IF($D135=6,AF135,AE135))*((MIN((VLOOKUP($D135,$A$234:$E$241,5,0)),(IF($D135=6,AE135,AF135))))),MIN((VLOOKUP($D135,$A$234:$C$241,3,0)),(AC135+AD135))*(IF($D135=6,AF135,((MIN((VLOOKUP($D135,$A$234:$E$241,5,0)),AF135)))))))))/IF(AND($D135=2,'ראשי-פרטים כלליים וריכוז הוצאות'!$D$66&lt;&gt;4),1.2,1)</f>
        <v>0</v>
      </c>
      <c r="AI135" s="227"/>
      <c r="AJ135" s="228"/>
      <c r="AK135" s="222"/>
      <c r="AL135" s="226"/>
      <c r="AM135" s="187">
        <f t="shared" si="85"/>
        <v>0</v>
      </c>
      <c r="AN135" s="15">
        <f>+(IF(OR($B135=0,$C135=0,$D135=0,$AI$2&gt;$ES$1),0,IF(OR(AI135=0,AK135=0,AL135=0),0,MIN((VLOOKUP($D135,$A$234:$C$241,3,0))*(IF($D135=6,AL135,AK135))*((MIN((VLOOKUP($D135,$A$234:$E$241,5,0)),(IF($D135=6,AK135,AL135))))),MIN((VLOOKUP($D135,$A$234:$C$241,3,0)),(AI135+AJ135))*(IF($D135=6,AL135,((MIN((VLOOKUP($D135,$A$234:$E$241,5,0)),AL135)))))))))/IF(AND($D135=2,'ראשי-פרטים כלליים וריכוז הוצאות'!$D$66&lt;&gt;4),1.2,1)</f>
        <v>0</v>
      </c>
      <c r="AO135" s="220"/>
      <c r="AP135" s="221"/>
      <c r="AQ135" s="222"/>
      <c r="AR135" s="226"/>
      <c r="AS135" s="187">
        <f t="shared" si="86"/>
        <v>0</v>
      </c>
      <c r="AT135" s="15">
        <f>+(IF(OR($B135=0,$C135=0,$D135=0,$AO$2&gt;$ES$1),0,IF(OR(AO135=0,AQ135=0,AR135=0),0,MIN((VLOOKUP($D135,$A$234:$C$241,3,0))*(IF($D135=6,AR135,AQ135))*((MIN((VLOOKUP($D135,$A$234:$E$241,5,0)),(IF($D135=6,AQ135,AR135))))),MIN((VLOOKUP($D135,$A$234:$C$241,3,0)),(AO135+AP135))*(IF($D135=6,AR135,((MIN((VLOOKUP($D135,$A$234:$E$241,5,0)),AR135)))))))))/IF(AND($D135=2,'ראשי-פרטים כלליים וריכוז הוצאות'!$D$66&lt;&gt;4),1.2,1)</f>
        <v>0</v>
      </c>
      <c r="AU135" s="224"/>
      <c r="AV135" s="225"/>
      <c r="AW135" s="222"/>
      <c r="AX135" s="226"/>
      <c r="AY135" s="187">
        <f t="shared" si="87"/>
        <v>0</v>
      </c>
      <c r="AZ135" s="15">
        <f>+(IF(OR($B135=0,$C135=0,$D135=0,$AU$2&gt;$ES$1),0,IF(OR(AU135=0,AW135=0,AX135=0),0,MIN((VLOOKUP($D135,$A$234:$C$241,3,0))*(IF($D135=6,AX135,AW135))*((MIN((VLOOKUP($D135,$A$234:$E$241,5,0)),(IF($D135=6,AW135,AX135))))),MIN((VLOOKUP($D135,$A$234:$C$241,3,0)),(AU135+AV135))*(IF($D135=6,AX135,((MIN((VLOOKUP($D135,$A$234:$E$241,5,0)),AX135)))))))))/IF(AND($D135=2,'ראשי-פרטים כלליים וריכוז הוצאות'!$D$66&lt;&gt;4),1.2,1)</f>
        <v>0</v>
      </c>
      <c r="BA135" s="227"/>
      <c r="BB135" s="228"/>
      <c r="BC135" s="222"/>
      <c r="BD135" s="226"/>
      <c r="BE135" s="187">
        <f t="shared" si="88"/>
        <v>0</v>
      </c>
      <c r="BF135" s="15">
        <f>+(IF(OR($B135=0,$C135=0,$D135=0,$BA$2&gt;$ES$1),0,IF(OR(BA135=0,BC135=0,BD135=0),0,MIN((VLOOKUP($D135,$A$234:$C$241,3,0))*(IF($D135=6,BD135,BC135))*((MIN((VLOOKUP($D135,$A$234:$E$241,5,0)),(IF($D135=6,BC135,BD135))))),MIN((VLOOKUP($D135,$A$234:$C$241,3,0)),(BA135+BB135))*(IF($D135=6,BD135,((MIN((VLOOKUP($D135,$A$234:$E$241,5,0)),BD135)))))))))/IF(AND($D135=2,'ראשי-פרטים כלליים וריכוז הוצאות'!$D$66&lt;&gt;4),1.2,1)</f>
        <v>0</v>
      </c>
      <c r="BG135" s="227"/>
      <c r="BH135" s="228"/>
      <c r="BI135" s="222"/>
      <c r="BJ135" s="226"/>
      <c r="BK135" s="187">
        <f t="shared" si="89"/>
        <v>0</v>
      </c>
      <c r="BL135" s="15">
        <f>+(IF(OR($B135=0,$C135=0,$D135=0,$BG$2&gt;$ES$1),0,IF(OR(BG135=0,BI135=0,BJ135=0),0,MIN((VLOOKUP($D135,$A$234:$C$241,3,0))*(IF($D135=6,BJ135,BI135))*((MIN((VLOOKUP($D135,$A$234:$E$241,5,0)),(IF($D135=6,BI135,BJ135))))),MIN((VLOOKUP($D135,$A$234:$C$241,3,0)),(BG135+BH135))*(IF($D135=6,BJ135,((MIN((VLOOKUP($D135,$A$234:$E$241,5,0)),BJ135)))))))))/IF(AND($D135=2,'ראשי-פרטים כלליים וריכוז הוצאות'!$D$66&lt;&gt;4),1.2,1)</f>
        <v>0</v>
      </c>
      <c r="BM135" s="227"/>
      <c r="BN135" s="228"/>
      <c r="BO135" s="222"/>
      <c r="BP135" s="226"/>
      <c r="BQ135" s="187">
        <f t="shared" si="90"/>
        <v>0</v>
      </c>
      <c r="BR135" s="15">
        <f>+(IF(OR($B135=0,$C135=0,$D135=0,$BM$2&gt;$ES$1),0,IF(OR(BM135=0,BO135=0,BP135=0),0,MIN((VLOOKUP($D135,$A$234:$C$241,3,0))*(IF($D135=6,BP135,BO135))*((MIN((VLOOKUP($D135,$A$234:$E$241,5,0)),(IF($D135=6,BO135,BP135))))),MIN((VLOOKUP($D135,$A$234:$C$241,3,0)),(BM135+BN135))*(IF($D135=6,BP135,((MIN((VLOOKUP($D135,$A$234:$E$241,5,0)),BP135)))))))))/IF(AND($D135=2,'ראשי-פרטים כלליים וריכוז הוצאות'!$D$66&lt;&gt;4),1.2,1)</f>
        <v>0</v>
      </c>
      <c r="BS135" s="227"/>
      <c r="BT135" s="228"/>
      <c r="BU135" s="222"/>
      <c r="BV135" s="226"/>
      <c r="BW135" s="187">
        <f t="shared" si="91"/>
        <v>0</v>
      </c>
      <c r="BX135" s="15">
        <f>+(IF(OR($B135=0,$C135=0,$D135=0,$BS$2&gt;$ES$1),0,IF(OR(BS135=0,BU135=0,BV135=0),0,MIN((VLOOKUP($D135,$A$234:$C$241,3,0))*(IF($D135=6,BV135,BU135))*((MIN((VLOOKUP($D135,$A$234:$E$241,5,0)),(IF($D135=6,BU135,BV135))))),MIN((VLOOKUP($D135,$A$234:$C$241,3,0)),(BS135+BT135))*(IF($D135=6,BV135,((MIN((VLOOKUP($D135,$A$234:$E$241,5,0)),BV135)))))))))/IF(AND($D135=2,'ראשי-פרטים כלליים וריכוז הוצאות'!$D$66&lt;&gt;4),1.2,1)</f>
        <v>0</v>
      </c>
      <c r="BY135" s="227"/>
      <c r="BZ135" s="228"/>
      <c r="CA135" s="222"/>
      <c r="CB135" s="226"/>
      <c r="CC135" s="187">
        <f t="shared" si="92"/>
        <v>0</v>
      </c>
      <c r="CD135" s="15">
        <f>+(IF(OR($B135=0,$C135=0,$D135=0,$BY$2&gt;$ES$1),0,IF(OR(BY135=0,CA135=0,CB135=0),0,MIN((VLOOKUP($D135,$A$234:$C$241,3,0))*(IF($D135=6,CB135,CA135))*((MIN((VLOOKUP($D135,$A$234:$E$241,5,0)),(IF($D135=6,CA135,CB135))))),MIN((VLOOKUP($D135,$A$234:$C$241,3,0)),(BY135+BZ135))*(IF($D135=6,CB135,((MIN((VLOOKUP($D135,$A$234:$E$241,5,0)),CB135)))))))))/IF(AND($D135=2,'ראשי-פרטים כלליים וריכוז הוצאות'!$D$66&lt;&gt;4),1.2,1)</f>
        <v>0</v>
      </c>
      <c r="CE135" s="227"/>
      <c r="CF135" s="228"/>
      <c r="CG135" s="222"/>
      <c r="CH135" s="226"/>
      <c r="CI135" s="187">
        <f t="shared" si="93"/>
        <v>0</v>
      </c>
      <c r="CJ135" s="15">
        <f>+(IF(OR($B135=0,$C135=0,$D135=0,$CE$2&gt;$ES$1),0,IF(OR(CE135=0,CG135=0,CH135=0),0,MIN((VLOOKUP($D135,$A$234:$C$241,3,0))*(IF($D135=6,CH135,CG135))*((MIN((VLOOKUP($D135,$A$234:$E$241,5,0)),(IF($D135=6,CG135,CH135))))),MIN((VLOOKUP($D135,$A$234:$C$241,3,0)),(CE135+CF135))*(IF($D135=6,CH135,((MIN((VLOOKUP($D135,$A$234:$E$241,5,0)),CH135)))))))))/IF(AND($D135=2,'ראשי-פרטים כלליים וריכוז הוצאות'!$D$66&lt;&gt;4),1.2,1)</f>
        <v>0</v>
      </c>
      <c r="CK135" s="227"/>
      <c r="CL135" s="228"/>
      <c r="CM135" s="222"/>
      <c r="CN135" s="226"/>
      <c r="CO135" s="187">
        <f t="shared" si="94"/>
        <v>0</v>
      </c>
      <c r="CP135" s="15">
        <f>+(IF(OR($B135=0,$C135=0,$D135=0,$CK$2&gt;$ES$1),0,IF(OR(CK135=0,CM135=0,CN135=0),0,MIN((VLOOKUP($D135,$A$234:$C$241,3,0))*(IF($D135=6,CN135,CM135))*((MIN((VLOOKUP($D135,$A$234:$E$241,5,0)),(IF($D135=6,CM135,CN135))))),MIN((VLOOKUP($D135,$A$234:$C$241,3,0)),(CK135+CL135))*(IF($D135=6,CN135,((MIN((VLOOKUP($D135,$A$234:$E$241,5,0)),CN135)))))))))/IF(AND($D135=2,'ראשי-פרטים כלליים וריכוז הוצאות'!$D$66&lt;&gt;4),1.2,1)</f>
        <v>0</v>
      </c>
      <c r="CQ135" s="227"/>
      <c r="CR135" s="228"/>
      <c r="CS135" s="222"/>
      <c r="CT135" s="226"/>
      <c r="CU135" s="187">
        <f t="shared" si="95"/>
        <v>0</v>
      </c>
      <c r="CV135" s="15">
        <f>+(IF(OR($B135=0,$C135=0,$D135=0,$CQ$2&gt;$ES$1),0,IF(OR(CQ135=0,CS135=0,CT135=0),0,MIN((VLOOKUP($D135,$A$234:$C$241,3,0))*(IF($D135=6,CT135,CS135))*((MIN((VLOOKUP($D135,$A$234:$E$241,5,0)),(IF($D135=6,CS135,CT135))))),MIN((VLOOKUP($D135,$A$234:$C$241,3,0)),(CQ135+CR135))*(IF($D135=6,CT135,((MIN((VLOOKUP($D135,$A$234:$E$241,5,0)),CT135)))))))))/IF(AND($D135=2,'ראשי-פרטים כלליים וריכוז הוצאות'!$D$66&lt;&gt;4),1.2,1)</f>
        <v>0</v>
      </c>
      <c r="CW135" s="227"/>
      <c r="CX135" s="228"/>
      <c r="CY135" s="222"/>
      <c r="CZ135" s="226"/>
      <c r="DA135" s="187">
        <f t="shared" si="96"/>
        <v>0</v>
      </c>
      <c r="DB135" s="15">
        <f>+(IF(OR($B135=0,$C135=0,$D135=0,$CW$2&gt;$ES$1),0,IF(OR(CW135=0,CY135=0,CZ135=0),0,MIN((VLOOKUP($D135,$A$234:$C$241,3,0))*(IF($D135=6,CZ135,CY135))*((MIN((VLOOKUP($D135,$A$234:$E$241,5,0)),(IF($D135=6,CY135,CZ135))))),MIN((VLOOKUP($D135,$A$234:$C$241,3,0)),(CW135+CX135))*(IF($D135=6,CZ135,((MIN((VLOOKUP($D135,$A$234:$E$241,5,0)),CZ135)))))))))/IF(AND($D135=2,'ראשי-פרטים כלליים וריכוז הוצאות'!$D$66&lt;&gt;4),1.2,1)</f>
        <v>0</v>
      </c>
      <c r="DC135" s="227"/>
      <c r="DD135" s="228"/>
      <c r="DE135" s="222"/>
      <c r="DF135" s="226"/>
      <c r="DG135" s="187">
        <f t="shared" si="97"/>
        <v>0</v>
      </c>
      <c r="DH135" s="15">
        <f>+(IF(OR($B135=0,$C135=0,$D135=0,$DC$2&gt;$ES$1),0,IF(OR(DC135=0,DE135=0,DF135=0),0,MIN((VLOOKUP($D135,$A$234:$C$241,3,0))*(IF($D135=6,DF135,DE135))*((MIN((VLOOKUP($D135,$A$234:$E$241,5,0)),(IF($D135=6,DE135,DF135))))),MIN((VLOOKUP($D135,$A$234:$C$241,3,0)),(DC135+DD135))*(IF($D135=6,DF135,((MIN((VLOOKUP($D135,$A$234:$E$241,5,0)),DF135)))))))))/IF(AND($D135=2,'ראשי-פרטים כלליים וריכוז הוצאות'!$D$66&lt;&gt;4),1.2,1)</f>
        <v>0</v>
      </c>
      <c r="DI135" s="227"/>
      <c r="DJ135" s="228"/>
      <c r="DK135" s="222"/>
      <c r="DL135" s="226"/>
      <c r="DM135" s="187">
        <f t="shared" si="98"/>
        <v>0</v>
      </c>
      <c r="DN135" s="15">
        <f>+(IF(OR($B135=0,$C135=0,$D135=0,$DC$2&gt;$ES$1),0,IF(OR(DI135=0,DK135=0,DL135=0),0,MIN((VLOOKUP($D135,$A$234:$C$241,3,0))*(IF($D135=6,DL135,DK135))*((MIN((VLOOKUP($D135,$A$234:$E$241,5,0)),(IF($D135=6,DK135,DL135))))),MIN((VLOOKUP($D135,$A$234:$C$241,3,0)),(DI135+DJ135))*(IF($D135=6,DL135,((MIN((VLOOKUP($D135,$A$234:$E$241,5,0)),DL135)))))))))/IF(AND($D135=2,'ראשי-פרטים כלליים וריכוז הוצאות'!$D$66&lt;&gt;4),1.2,1)</f>
        <v>0</v>
      </c>
      <c r="DO135" s="227"/>
      <c r="DP135" s="228"/>
      <c r="DQ135" s="222"/>
      <c r="DR135" s="226"/>
      <c r="DS135" s="187">
        <f t="shared" si="99"/>
        <v>0</v>
      </c>
      <c r="DT135" s="15">
        <f>+(IF(OR($B135=0,$C135=0,$D135=0,$DC$2&gt;$ES$1),0,IF(OR(DO135=0,DQ135=0,DR135=0),0,MIN((VLOOKUP($D135,$A$234:$C$241,3,0))*(IF($D135=6,DR135,DQ135))*((MIN((VLOOKUP($D135,$A$234:$E$241,5,0)),(IF($D135=6,DQ135,DR135))))),MIN((VLOOKUP($D135,$A$234:$C$241,3,0)),(DO135+DP135))*(IF($D135=6,DR135,((MIN((VLOOKUP($D135,$A$234:$E$241,5,0)),DR135)))))))))/IF(AND($D135=2,'ראשי-פרטים כלליים וריכוז הוצאות'!$D$66&lt;&gt;4),1.2,1)</f>
        <v>0</v>
      </c>
      <c r="DU135" s="227"/>
      <c r="DV135" s="228"/>
      <c r="DW135" s="222"/>
      <c r="DX135" s="226"/>
      <c r="DY135" s="187">
        <f t="shared" si="100"/>
        <v>0</v>
      </c>
      <c r="DZ135" s="15">
        <f>+(IF(OR($B135=0,$C135=0,$D135=0,$DC$2&gt;$ES$1),0,IF(OR(DU135=0,DW135=0,DX135=0),0,MIN((VLOOKUP($D135,$A$234:$C$241,3,0))*(IF($D135=6,DX135,DW135))*((MIN((VLOOKUP($D135,$A$234:$E$241,5,0)),(IF($D135=6,DW135,DX135))))),MIN((VLOOKUP($D135,$A$234:$C$241,3,0)),(DU135+DV135))*(IF($D135=6,DX135,((MIN((VLOOKUP($D135,$A$234:$E$241,5,0)),DX135)))))))))/IF(AND($D135=2,'ראשי-פרטים כלליים וריכוז הוצאות'!$D$66&lt;&gt;4),1.2,1)</f>
        <v>0</v>
      </c>
      <c r="EA135" s="227"/>
      <c r="EB135" s="228"/>
      <c r="EC135" s="222"/>
      <c r="ED135" s="226"/>
      <c r="EE135" s="187">
        <f t="shared" si="101"/>
        <v>0</v>
      </c>
      <c r="EF135" s="15">
        <f>+(IF(OR($B135=0,$C135=0,$D135=0,$DC$2&gt;$ES$1),0,IF(OR(EA135=0,EC135=0,ED135=0),0,MIN((VLOOKUP($D135,$A$234:$C$241,3,0))*(IF($D135=6,ED135,EC135))*((MIN((VLOOKUP($D135,$A$234:$E$241,5,0)),(IF($D135=6,EC135,ED135))))),MIN((VLOOKUP($D135,$A$234:$C$241,3,0)),(EA135+EB135))*(IF($D135=6,ED135,((MIN((VLOOKUP($D135,$A$234:$E$241,5,0)),ED135)))))))))/IF(AND($D135=2,'ראשי-פרטים כלליים וריכוז הוצאות'!$D$66&lt;&gt;4),1.2,1)</f>
        <v>0</v>
      </c>
      <c r="EG135" s="227"/>
      <c r="EH135" s="228"/>
      <c r="EI135" s="222"/>
      <c r="EJ135" s="226"/>
      <c r="EK135" s="187">
        <f t="shared" si="102"/>
        <v>0</v>
      </c>
      <c r="EL135" s="15">
        <f>+(IF(OR($B135=0,$C135=0,$D135=0,$DC$2&gt;$ES$1),0,IF(OR(EG135=0,EI135=0,EJ135=0),0,MIN((VLOOKUP($D135,$A$234:$C$241,3,0))*(IF($D135=6,EJ135,EI135))*((MIN((VLOOKUP($D135,$A$234:$E$241,5,0)),(IF($D135=6,EI135,EJ135))))),MIN((VLOOKUP($D135,$A$234:$C$241,3,0)),(EG135+EH135))*(IF($D135=6,EJ135,((MIN((VLOOKUP($D135,$A$234:$E$241,5,0)),EJ135)))))))))/IF(AND($D135=2,'ראשי-פרטים כלליים וריכוז הוצאות'!$D$66&lt;&gt;4),1.2,1)</f>
        <v>0</v>
      </c>
      <c r="EM135" s="227"/>
      <c r="EN135" s="228"/>
      <c r="EO135" s="222"/>
      <c r="EP135" s="226"/>
      <c r="EQ135" s="187">
        <f t="shared" si="103"/>
        <v>0</v>
      </c>
      <c r="ER135" s="15">
        <f>+(IF(OR($B135=0,$C135=0,$D135=0,$DC$2&gt;$ES$1),0,IF(OR(EM135=0,EO135=0,EP135=0),0,MIN((VLOOKUP($D135,$A$234:$C$241,3,0))*(IF($D135=6,EP135,EO135))*((MIN((VLOOKUP($D135,$A$234:$E$241,5,0)),(IF($D135=6,EO135,EP135))))),MIN((VLOOKUP($D135,$A$234:$C$241,3,0)),(EM135+EN135))*(IF($D135=6,EP135,((MIN((VLOOKUP($D135,$A$234:$E$241,5,0)),EP135)))))))))/IF(AND($D135=2,'ראשי-פרטים כלליים וריכוז הוצאות'!$D$66&lt;&gt;4),1.2,1)</f>
        <v>0</v>
      </c>
      <c r="ES135" s="62">
        <f t="shared" si="104"/>
        <v>0</v>
      </c>
      <c r="ET135" s="183">
        <f t="shared" si="105"/>
        <v>9.9999999999999995E-7</v>
      </c>
      <c r="EU135" s="184">
        <f t="shared" si="106"/>
        <v>0</v>
      </c>
      <c r="EV135" s="62">
        <f t="shared" si="107"/>
        <v>0</v>
      </c>
      <c r="EW135" s="62">
        <v>0</v>
      </c>
      <c r="EX135" s="15">
        <f t="shared" si="108"/>
        <v>0</v>
      </c>
      <c r="EY135" s="219"/>
      <c r="EZ135" s="62">
        <f>MIN(EX135+EY135*ET135*ES135/$FA$1/IF(AND($D135=2,'ראשי-פרטים כלליים וריכוז הוצאות'!$D$66&lt;&gt;4),1.2,1),IF($D135&gt;0,VLOOKUP($D135,$A$234:$C$241,3,0)*12*EU135,0))</f>
        <v>0</v>
      </c>
      <c r="FA135" s="229"/>
      <c r="FB135" s="293">
        <f t="shared" si="109"/>
        <v>0</v>
      </c>
      <c r="FC135" s="298"/>
      <c r="FD135" s="133"/>
      <c r="FE135" s="133"/>
      <c r="FF135" s="299"/>
      <c r="FG135" s="299"/>
      <c r="FH135" s="133"/>
      <c r="FI135" s="274">
        <f t="shared" si="77"/>
        <v>0</v>
      </c>
      <c r="FJ135" s="274">
        <f t="shared" si="78"/>
        <v>0</v>
      </c>
      <c r="FK135" s="297" t="str">
        <f t="shared" si="79"/>
        <v/>
      </c>
    </row>
    <row r="136" spans="1:167" s="6" customFormat="1" ht="24" hidden="1" customHeight="1" x14ac:dyDescent="0.2">
      <c r="A136" s="112">
        <v>133</v>
      </c>
      <c r="B136" s="229"/>
      <c r="C136" s="229"/>
      <c r="D136" s="230"/>
      <c r="E136" s="220"/>
      <c r="F136" s="221"/>
      <c r="G136" s="222"/>
      <c r="H136" s="223"/>
      <c r="I136" s="187">
        <f t="shared" si="80"/>
        <v>0</v>
      </c>
      <c r="J136" s="15">
        <f>(IF(OR($B136=0,$C136=0,$D136=0,$E$2&gt;$ES$1),0,IF(OR($E136=0,$G136=0,$H136=0),0,MIN((VLOOKUP($D136,$A$234:$C$241,3,0))*(IF($D136=6,$H136,$G136))*((MIN((VLOOKUP($D136,$A$234:$E$241,5,0)),(IF($D136=6,$G136,$H136))))),MIN((VLOOKUP($D136,$A$234:$C$241,3,0)),($E136+$F136))*(IF($D136=6,$H136,((MIN((VLOOKUP($D136,$A$234:$E$241,5,0)),$H136)))))))))/IF(AND($D136=2,'ראשי-פרטים כלליים וריכוז הוצאות'!$D$66&lt;&gt;4),1.2,1)</f>
        <v>0</v>
      </c>
      <c r="K136" s="224"/>
      <c r="L136" s="225"/>
      <c r="M136" s="222"/>
      <c r="N136" s="226"/>
      <c r="O136" s="187">
        <f t="shared" si="81"/>
        <v>0</v>
      </c>
      <c r="P136" s="15">
        <f>+(IF(OR($B136=0,$C136=0,$D136=0,$K$2&gt;$ES$1),0,IF(OR($K136=0,$M136=0,$N136=0),0,MIN((VLOOKUP($D136,$A$234:$C$241,3,0))*(IF($D136=6,$N136,$M136))*((MIN((VLOOKUP($D136,$A$234:$E$241,5,0)),(IF($D136=6,$M136,$N136))))),MIN((VLOOKUP($D136,$A$234:$C$241,3,0)),($K136+$L136))*(IF($D136=6,$N136,((MIN((VLOOKUP($D136,$A$234:$E$241,5,0)),$N136)))))))))/IF(AND($D136=2,'ראשי-פרטים כלליים וריכוז הוצאות'!$D$66&lt;&gt;4),1.2,1)</f>
        <v>0</v>
      </c>
      <c r="Q136" s="227"/>
      <c r="R136" s="228"/>
      <c r="S136" s="222"/>
      <c r="T136" s="226"/>
      <c r="U136" s="187">
        <f t="shared" si="82"/>
        <v>0</v>
      </c>
      <c r="V136" s="15">
        <f>+(IF(OR($B136=0,$C136=0,$D136=0,$Q$2&gt;$ES$1),0,IF(OR(Q136=0,S136=0,T136=0),0,MIN((VLOOKUP($D136,$A$234:$C$241,3,0))*(IF($D136=6,T136,S136))*((MIN((VLOOKUP($D136,$A$234:$E$241,5,0)),(IF($D136=6,S136,T136))))),MIN((VLOOKUP($D136,$A$234:$C$241,3,0)),(Q136+R136))*(IF($D136=6,T136,((MIN((VLOOKUP($D136,$A$234:$E$241,5,0)),T136)))))))))/IF(AND($D136=2,'ראשי-פרטים כלליים וריכוז הוצאות'!$D$66&lt;&gt;4),1.2,1)</f>
        <v>0</v>
      </c>
      <c r="W136" s="220"/>
      <c r="X136" s="221"/>
      <c r="Y136" s="222"/>
      <c r="Z136" s="226"/>
      <c r="AA136" s="187">
        <f t="shared" si="83"/>
        <v>0</v>
      </c>
      <c r="AB136" s="15">
        <f>+(IF(OR($B136=0,$C136=0,$D136=0,$W$2&gt;$ES$1),0,IF(OR(W136=0,Y136=0,Z136=0),0,MIN((VLOOKUP($D136,$A$234:$C$241,3,0))*(IF($D136=6,Z136,Y136))*((MIN((VLOOKUP($D136,$A$234:$E$241,5,0)),(IF($D136=6,Y136,Z136))))),MIN((VLOOKUP($D136,$A$234:$C$241,3,0)),(W136+X136))*(IF($D136=6,Z136,((MIN((VLOOKUP($D136,$A$234:$E$241,5,0)),Z136)))))))))/IF(AND($D136=2,'ראשי-פרטים כלליים וריכוז הוצאות'!$D$66&lt;&gt;4),1.2,1)</f>
        <v>0</v>
      </c>
      <c r="AC136" s="224"/>
      <c r="AD136" s="225"/>
      <c r="AE136" s="222"/>
      <c r="AF136" s="226"/>
      <c r="AG136" s="187">
        <f t="shared" si="84"/>
        <v>0</v>
      </c>
      <c r="AH136" s="15">
        <f>+(IF(OR($B136=0,$C136=0,$D136=0,$AC$2&gt;$ES$1),0,IF(OR(AC136=0,AE136=0,AF136=0),0,MIN((VLOOKUP($D136,$A$234:$C$241,3,0))*(IF($D136=6,AF136,AE136))*((MIN((VLOOKUP($D136,$A$234:$E$241,5,0)),(IF($D136=6,AE136,AF136))))),MIN((VLOOKUP($D136,$A$234:$C$241,3,0)),(AC136+AD136))*(IF($D136=6,AF136,((MIN((VLOOKUP($D136,$A$234:$E$241,5,0)),AF136)))))))))/IF(AND($D136=2,'ראשי-פרטים כלליים וריכוז הוצאות'!$D$66&lt;&gt;4),1.2,1)</f>
        <v>0</v>
      </c>
      <c r="AI136" s="227"/>
      <c r="AJ136" s="228"/>
      <c r="AK136" s="222"/>
      <c r="AL136" s="226"/>
      <c r="AM136" s="187">
        <f t="shared" si="85"/>
        <v>0</v>
      </c>
      <c r="AN136" s="15">
        <f>+(IF(OR($B136=0,$C136=0,$D136=0,$AI$2&gt;$ES$1),0,IF(OR(AI136=0,AK136=0,AL136=0),0,MIN((VLOOKUP($D136,$A$234:$C$241,3,0))*(IF($D136=6,AL136,AK136))*((MIN((VLOOKUP($D136,$A$234:$E$241,5,0)),(IF($D136=6,AK136,AL136))))),MIN((VLOOKUP($D136,$A$234:$C$241,3,0)),(AI136+AJ136))*(IF($D136=6,AL136,((MIN((VLOOKUP($D136,$A$234:$E$241,5,0)),AL136)))))))))/IF(AND($D136=2,'ראשי-פרטים כלליים וריכוז הוצאות'!$D$66&lt;&gt;4),1.2,1)</f>
        <v>0</v>
      </c>
      <c r="AO136" s="220"/>
      <c r="AP136" s="221"/>
      <c r="AQ136" s="222"/>
      <c r="AR136" s="226"/>
      <c r="AS136" s="187">
        <f t="shared" si="86"/>
        <v>0</v>
      </c>
      <c r="AT136" s="15">
        <f>+(IF(OR($B136=0,$C136=0,$D136=0,$AO$2&gt;$ES$1),0,IF(OR(AO136=0,AQ136=0,AR136=0),0,MIN((VLOOKUP($D136,$A$234:$C$241,3,0))*(IF($D136=6,AR136,AQ136))*((MIN((VLOOKUP($D136,$A$234:$E$241,5,0)),(IF($D136=6,AQ136,AR136))))),MIN((VLOOKUP($D136,$A$234:$C$241,3,0)),(AO136+AP136))*(IF($D136=6,AR136,((MIN((VLOOKUP($D136,$A$234:$E$241,5,0)),AR136)))))))))/IF(AND($D136=2,'ראשי-פרטים כלליים וריכוז הוצאות'!$D$66&lt;&gt;4),1.2,1)</f>
        <v>0</v>
      </c>
      <c r="AU136" s="224"/>
      <c r="AV136" s="225"/>
      <c r="AW136" s="222"/>
      <c r="AX136" s="226"/>
      <c r="AY136" s="187">
        <f t="shared" si="87"/>
        <v>0</v>
      </c>
      <c r="AZ136" s="15">
        <f>+(IF(OR($B136=0,$C136=0,$D136=0,$AU$2&gt;$ES$1),0,IF(OR(AU136=0,AW136=0,AX136=0),0,MIN((VLOOKUP($D136,$A$234:$C$241,3,0))*(IF($D136=6,AX136,AW136))*((MIN((VLOOKUP($D136,$A$234:$E$241,5,0)),(IF($D136=6,AW136,AX136))))),MIN((VLOOKUP($D136,$A$234:$C$241,3,0)),(AU136+AV136))*(IF($D136=6,AX136,((MIN((VLOOKUP($D136,$A$234:$E$241,5,0)),AX136)))))))))/IF(AND($D136=2,'ראשי-פרטים כלליים וריכוז הוצאות'!$D$66&lt;&gt;4),1.2,1)</f>
        <v>0</v>
      </c>
      <c r="BA136" s="227"/>
      <c r="BB136" s="228"/>
      <c r="BC136" s="222"/>
      <c r="BD136" s="226"/>
      <c r="BE136" s="187">
        <f t="shared" si="88"/>
        <v>0</v>
      </c>
      <c r="BF136" s="15">
        <f>+(IF(OR($B136=0,$C136=0,$D136=0,$BA$2&gt;$ES$1),0,IF(OR(BA136=0,BC136=0,BD136=0),0,MIN((VLOOKUP($D136,$A$234:$C$241,3,0))*(IF($D136=6,BD136,BC136))*((MIN((VLOOKUP($D136,$A$234:$E$241,5,0)),(IF($D136=6,BC136,BD136))))),MIN((VLOOKUP($D136,$A$234:$C$241,3,0)),(BA136+BB136))*(IF($D136=6,BD136,((MIN((VLOOKUP($D136,$A$234:$E$241,5,0)),BD136)))))))))/IF(AND($D136=2,'ראשי-פרטים כלליים וריכוז הוצאות'!$D$66&lt;&gt;4),1.2,1)</f>
        <v>0</v>
      </c>
      <c r="BG136" s="227"/>
      <c r="BH136" s="228"/>
      <c r="BI136" s="222"/>
      <c r="BJ136" s="226"/>
      <c r="BK136" s="187">
        <f t="shared" si="89"/>
        <v>0</v>
      </c>
      <c r="BL136" s="15">
        <f>+(IF(OR($B136=0,$C136=0,$D136=0,$BG$2&gt;$ES$1),0,IF(OR(BG136=0,BI136=0,BJ136=0),0,MIN((VLOOKUP($D136,$A$234:$C$241,3,0))*(IF($D136=6,BJ136,BI136))*((MIN((VLOOKUP($D136,$A$234:$E$241,5,0)),(IF($D136=6,BI136,BJ136))))),MIN((VLOOKUP($D136,$A$234:$C$241,3,0)),(BG136+BH136))*(IF($D136=6,BJ136,((MIN((VLOOKUP($D136,$A$234:$E$241,5,0)),BJ136)))))))))/IF(AND($D136=2,'ראשי-פרטים כלליים וריכוז הוצאות'!$D$66&lt;&gt;4),1.2,1)</f>
        <v>0</v>
      </c>
      <c r="BM136" s="227"/>
      <c r="BN136" s="228"/>
      <c r="BO136" s="222"/>
      <c r="BP136" s="226"/>
      <c r="BQ136" s="187">
        <f t="shared" si="90"/>
        <v>0</v>
      </c>
      <c r="BR136" s="15">
        <f>+(IF(OR($B136=0,$C136=0,$D136=0,$BM$2&gt;$ES$1),0,IF(OR(BM136=0,BO136=0,BP136=0),0,MIN((VLOOKUP($D136,$A$234:$C$241,3,0))*(IF($D136=6,BP136,BO136))*((MIN((VLOOKUP($D136,$A$234:$E$241,5,0)),(IF($D136=6,BO136,BP136))))),MIN((VLOOKUP($D136,$A$234:$C$241,3,0)),(BM136+BN136))*(IF($D136=6,BP136,((MIN((VLOOKUP($D136,$A$234:$E$241,5,0)),BP136)))))))))/IF(AND($D136=2,'ראשי-פרטים כלליים וריכוז הוצאות'!$D$66&lt;&gt;4),1.2,1)</f>
        <v>0</v>
      </c>
      <c r="BS136" s="227"/>
      <c r="BT136" s="228"/>
      <c r="BU136" s="222"/>
      <c r="BV136" s="226"/>
      <c r="BW136" s="187">
        <f t="shared" si="91"/>
        <v>0</v>
      </c>
      <c r="BX136" s="15">
        <f>+(IF(OR($B136=0,$C136=0,$D136=0,$BS$2&gt;$ES$1),0,IF(OR(BS136=0,BU136=0,BV136=0),0,MIN((VLOOKUP($D136,$A$234:$C$241,3,0))*(IF($D136=6,BV136,BU136))*((MIN((VLOOKUP($D136,$A$234:$E$241,5,0)),(IF($D136=6,BU136,BV136))))),MIN((VLOOKUP($D136,$A$234:$C$241,3,0)),(BS136+BT136))*(IF($D136=6,BV136,((MIN((VLOOKUP($D136,$A$234:$E$241,5,0)),BV136)))))))))/IF(AND($D136=2,'ראשי-פרטים כלליים וריכוז הוצאות'!$D$66&lt;&gt;4),1.2,1)</f>
        <v>0</v>
      </c>
      <c r="BY136" s="227"/>
      <c r="BZ136" s="228"/>
      <c r="CA136" s="222"/>
      <c r="CB136" s="226"/>
      <c r="CC136" s="187">
        <f t="shared" si="92"/>
        <v>0</v>
      </c>
      <c r="CD136" s="15">
        <f>+(IF(OR($B136=0,$C136=0,$D136=0,$BY$2&gt;$ES$1),0,IF(OR(BY136=0,CA136=0,CB136=0),0,MIN((VLOOKUP($D136,$A$234:$C$241,3,0))*(IF($D136=6,CB136,CA136))*((MIN((VLOOKUP($D136,$A$234:$E$241,5,0)),(IF($D136=6,CA136,CB136))))),MIN((VLOOKUP($D136,$A$234:$C$241,3,0)),(BY136+BZ136))*(IF($D136=6,CB136,((MIN((VLOOKUP($D136,$A$234:$E$241,5,0)),CB136)))))))))/IF(AND($D136=2,'ראשי-פרטים כלליים וריכוז הוצאות'!$D$66&lt;&gt;4),1.2,1)</f>
        <v>0</v>
      </c>
      <c r="CE136" s="227"/>
      <c r="CF136" s="228"/>
      <c r="CG136" s="222"/>
      <c r="CH136" s="226"/>
      <c r="CI136" s="187">
        <f t="shared" si="93"/>
        <v>0</v>
      </c>
      <c r="CJ136" s="15">
        <f>+(IF(OR($B136=0,$C136=0,$D136=0,$CE$2&gt;$ES$1),0,IF(OR(CE136=0,CG136=0,CH136=0),0,MIN((VLOOKUP($D136,$A$234:$C$241,3,0))*(IF($D136=6,CH136,CG136))*((MIN((VLOOKUP($D136,$A$234:$E$241,5,0)),(IF($D136=6,CG136,CH136))))),MIN((VLOOKUP($D136,$A$234:$C$241,3,0)),(CE136+CF136))*(IF($D136=6,CH136,((MIN((VLOOKUP($D136,$A$234:$E$241,5,0)),CH136)))))))))/IF(AND($D136=2,'ראשי-פרטים כלליים וריכוז הוצאות'!$D$66&lt;&gt;4),1.2,1)</f>
        <v>0</v>
      </c>
      <c r="CK136" s="227"/>
      <c r="CL136" s="228"/>
      <c r="CM136" s="222"/>
      <c r="CN136" s="226"/>
      <c r="CO136" s="187">
        <f t="shared" si="94"/>
        <v>0</v>
      </c>
      <c r="CP136" s="15">
        <f>+(IF(OR($B136=0,$C136=0,$D136=0,$CK$2&gt;$ES$1),0,IF(OR(CK136=0,CM136=0,CN136=0),0,MIN((VLOOKUP($D136,$A$234:$C$241,3,0))*(IF($D136=6,CN136,CM136))*((MIN((VLOOKUP($D136,$A$234:$E$241,5,0)),(IF($D136=6,CM136,CN136))))),MIN((VLOOKUP($D136,$A$234:$C$241,3,0)),(CK136+CL136))*(IF($D136=6,CN136,((MIN((VLOOKUP($D136,$A$234:$E$241,5,0)),CN136)))))))))/IF(AND($D136=2,'ראשי-פרטים כלליים וריכוז הוצאות'!$D$66&lt;&gt;4),1.2,1)</f>
        <v>0</v>
      </c>
      <c r="CQ136" s="227"/>
      <c r="CR136" s="228"/>
      <c r="CS136" s="222"/>
      <c r="CT136" s="226"/>
      <c r="CU136" s="187">
        <f t="shared" si="95"/>
        <v>0</v>
      </c>
      <c r="CV136" s="15">
        <f>+(IF(OR($B136=0,$C136=0,$D136=0,$CQ$2&gt;$ES$1),0,IF(OR(CQ136=0,CS136=0,CT136=0),0,MIN((VLOOKUP($D136,$A$234:$C$241,3,0))*(IF($D136=6,CT136,CS136))*((MIN((VLOOKUP($D136,$A$234:$E$241,5,0)),(IF($D136=6,CS136,CT136))))),MIN((VLOOKUP($D136,$A$234:$C$241,3,0)),(CQ136+CR136))*(IF($D136=6,CT136,((MIN((VLOOKUP($D136,$A$234:$E$241,5,0)),CT136)))))))))/IF(AND($D136=2,'ראשי-פרטים כלליים וריכוז הוצאות'!$D$66&lt;&gt;4),1.2,1)</f>
        <v>0</v>
      </c>
      <c r="CW136" s="227"/>
      <c r="CX136" s="228"/>
      <c r="CY136" s="222"/>
      <c r="CZ136" s="226"/>
      <c r="DA136" s="187">
        <f t="shared" si="96"/>
        <v>0</v>
      </c>
      <c r="DB136" s="15">
        <f>+(IF(OR($B136=0,$C136=0,$D136=0,$CW$2&gt;$ES$1),0,IF(OR(CW136=0,CY136=0,CZ136=0),0,MIN((VLOOKUP($D136,$A$234:$C$241,3,0))*(IF($D136=6,CZ136,CY136))*((MIN((VLOOKUP($D136,$A$234:$E$241,5,0)),(IF($D136=6,CY136,CZ136))))),MIN((VLOOKUP($D136,$A$234:$C$241,3,0)),(CW136+CX136))*(IF($D136=6,CZ136,((MIN((VLOOKUP($D136,$A$234:$E$241,5,0)),CZ136)))))))))/IF(AND($D136=2,'ראשי-פרטים כלליים וריכוז הוצאות'!$D$66&lt;&gt;4),1.2,1)</f>
        <v>0</v>
      </c>
      <c r="DC136" s="227"/>
      <c r="DD136" s="228"/>
      <c r="DE136" s="222"/>
      <c r="DF136" s="226"/>
      <c r="DG136" s="187">
        <f t="shared" si="97"/>
        <v>0</v>
      </c>
      <c r="DH136" s="15">
        <f>+(IF(OR($B136=0,$C136=0,$D136=0,$DC$2&gt;$ES$1),0,IF(OR(DC136=0,DE136=0,DF136=0),0,MIN((VLOOKUP($D136,$A$234:$C$241,3,0))*(IF($D136=6,DF136,DE136))*((MIN((VLOOKUP($D136,$A$234:$E$241,5,0)),(IF($D136=6,DE136,DF136))))),MIN((VLOOKUP($D136,$A$234:$C$241,3,0)),(DC136+DD136))*(IF($D136=6,DF136,((MIN((VLOOKUP($D136,$A$234:$E$241,5,0)),DF136)))))))))/IF(AND($D136=2,'ראשי-פרטים כלליים וריכוז הוצאות'!$D$66&lt;&gt;4),1.2,1)</f>
        <v>0</v>
      </c>
      <c r="DI136" s="227"/>
      <c r="DJ136" s="228"/>
      <c r="DK136" s="222"/>
      <c r="DL136" s="226"/>
      <c r="DM136" s="187">
        <f t="shared" si="98"/>
        <v>0</v>
      </c>
      <c r="DN136" s="15">
        <f>+(IF(OR($B136=0,$C136=0,$D136=0,$DC$2&gt;$ES$1),0,IF(OR(DI136=0,DK136=0,DL136=0),0,MIN((VLOOKUP($D136,$A$234:$C$241,3,0))*(IF($D136=6,DL136,DK136))*((MIN((VLOOKUP($D136,$A$234:$E$241,5,0)),(IF($D136=6,DK136,DL136))))),MIN((VLOOKUP($D136,$A$234:$C$241,3,0)),(DI136+DJ136))*(IF($D136=6,DL136,((MIN((VLOOKUP($D136,$A$234:$E$241,5,0)),DL136)))))))))/IF(AND($D136=2,'ראשי-פרטים כלליים וריכוז הוצאות'!$D$66&lt;&gt;4),1.2,1)</f>
        <v>0</v>
      </c>
      <c r="DO136" s="227"/>
      <c r="DP136" s="228"/>
      <c r="DQ136" s="222"/>
      <c r="DR136" s="226"/>
      <c r="DS136" s="187">
        <f t="shared" si="99"/>
        <v>0</v>
      </c>
      <c r="DT136" s="15">
        <f>+(IF(OR($B136=0,$C136=0,$D136=0,$DC$2&gt;$ES$1),0,IF(OR(DO136=0,DQ136=0,DR136=0),0,MIN((VLOOKUP($D136,$A$234:$C$241,3,0))*(IF($D136=6,DR136,DQ136))*((MIN((VLOOKUP($D136,$A$234:$E$241,5,0)),(IF($D136=6,DQ136,DR136))))),MIN((VLOOKUP($D136,$A$234:$C$241,3,0)),(DO136+DP136))*(IF($D136=6,DR136,((MIN((VLOOKUP($D136,$A$234:$E$241,5,0)),DR136)))))))))/IF(AND($D136=2,'ראשי-פרטים כלליים וריכוז הוצאות'!$D$66&lt;&gt;4),1.2,1)</f>
        <v>0</v>
      </c>
      <c r="DU136" s="227"/>
      <c r="DV136" s="228"/>
      <c r="DW136" s="222"/>
      <c r="DX136" s="226"/>
      <c r="DY136" s="187">
        <f t="shared" si="100"/>
        <v>0</v>
      </c>
      <c r="DZ136" s="15">
        <f>+(IF(OR($B136=0,$C136=0,$D136=0,$DC$2&gt;$ES$1),0,IF(OR(DU136=0,DW136=0,DX136=0),0,MIN((VLOOKUP($D136,$A$234:$C$241,3,0))*(IF($D136=6,DX136,DW136))*((MIN((VLOOKUP($D136,$A$234:$E$241,5,0)),(IF($D136=6,DW136,DX136))))),MIN((VLOOKUP($D136,$A$234:$C$241,3,0)),(DU136+DV136))*(IF($D136=6,DX136,((MIN((VLOOKUP($D136,$A$234:$E$241,5,0)),DX136)))))))))/IF(AND($D136=2,'ראשי-פרטים כלליים וריכוז הוצאות'!$D$66&lt;&gt;4),1.2,1)</f>
        <v>0</v>
      </c>
      <c r="EA136" s="227"/>
      <c r="EB136" s="228"/>
      <c r="EC136" s="222"/>
      <c r="ED136" s="226"/>
      <c r="EE136" s="187">
        <f t="shared" si="101"/>
        <v>0</v>
      </c>
      <c r="EF136" s="15">
        <f>+(IF(OR($B136=0,$C136=0,$D136=0,$DC$2&gt;$ES$1),0,IF(OR(EA136=0,EC136=0,ED136=0),0,MIN((VLOOKUP($D136,$A$234:$C$241,3,0))*(IF($D136=6,ED136,EC136))*((MIN((VLOOKUP($D136,$A$234:$E$241,5,0)),(IF($D136=6,EC136,ED136))))),MIN((VLOOKUP($D136,$A$234:$C$241,3,0)),(EA136+EB136))*(IF($D136=6,ED136,((MIN((VLOOKUP($D136,$A$234:$E$241,5,0)),ED136)))))))))/IF(AND($D136=2,'ראשי-פרטים כלליים וריכוז הוצאות'!$D$66&lt;&gt;4),1.2,1)</f>
        <v>0</v>
      </c>
      <c r="EG136" s="227"/>
      <c r="EH136" s="228"/>
      <c r="EI136" s="222"/>
      <c r="EJ136" s="226"/>
      <c r="EK136" s="187">
        <f t="shared" si="102"/>
        <v>0</v>
      </c>
      <c r="EL136" s="15">
        <f>+(IF(OR($B136=0,$C136=0,$D136=0,$DC$2&gt;$ES$1),0,IF(OR(EG136=0,EI136=0,EJ136=0),0,MIN((VLOOKUP($D136,$A$234:$C$241,3,0))*(IF($D136=6,EJ136,EI136))*((MIN((VLOOKUP($D136,$A$234:$E$241,5,0)),(IF($D136=6,EI136,EJ136))))),MIN((VLOOKUP($D136,$A$234:$C$241,3,0)),(EG136+EH136))*(IF($D136=6,EJ136,((MIN((VLOOKUP($D136,$A$234:$E$241,5,0)),EJ136)))))))))/IF(AND($D136=2,'ראשי-פרטים כלליים וריכוז הוצאות'!$D$66&lt;&gt;4),1.2,1)</f>
        <v>0</v>
      </c>
      <c r="EM136" s="227"/>
      <c r="EN136" s="228"/>
      <c r="EO136" s="222"/>
      <c r="EP136" s="226"/>
      <c r="EQ136" s="187">
        <f t="shared" si="103"/>
        <v>0</v>
      </c>
      <c r="ER136" s="15">
        <f>+(IF(OR($B136=0,$C136=0,$D136=0,$DC$2&gt;$ES$1),0,IF(OR(EM136=0,EO136=0,EP136=0),0,MIN((VLOOKUP($D136,$A$234:$C$241,3,0))*(IF($D136=6,EP136,EO136))*((MIN((VLOOKUP($D136,$A$234:$E$241,5,0)),(IF($D136=6,EO136,EP136))))),MIN((VLOOKUP($D136,$A$234:$C$241,3,0)),(EM136+EN136))*(IF($D136=6,EP136,((MIN((VLOOKUP($D136,$A$234:$E$241,5,0)),EP136)))))))))/IF(AND($D136=2,'ראשי-פרטים כלליים וריכוז הוצאות'!$D$66&lt;&gt;4),1.2,1)</f>
        <v>0</v>
      </c>
      <c r="ES136" s="62">
        <f t="shared" si="104"/>
        <v>0</v>
      </c>
      <c r="ET136" s="183">
        <f t="shared" si="105"/>
        <v>9.9999999999999995E-7</v>
      </c>
      <c r="EU136" s="184">
        <f t="shared" si="106"/>
        <v>0</v>
      </c>
      <c r="EV136" s="62">
        <f t="shared" si="107"/>
        <v>0</v>
      </c>
      <c r="EW136" s="62">
        <v>0</v>
      </c>
      <c r="EX136" s="15">
        <f t="shared" si="108"/>
        <v>0</v>
      </c>
      <c r="EY136" s="219"/>
      <c r="EZ136" s="62">
        <f>MIN(EX136+EY136*ET136*ES136/$FA$1/IF(AND($D136=2,'ראשי-פרטים כלליים וריכוז הוצאות'!$D$66&lt;&gt;4),1.2,1),IF($D136&gt;0,VLOOKUP($D136,$A$234:$C$241,3,0)*12*EU136,0))</f>
        <v>0</v>
      </c>
      <c r="FA136" s="229"/>
      <c r="FB136" s="293">
        <f t="shared" si="109"/>
        <v>0</v>
      </c>
      <c r="FC136" s="298"/>
      <c r="FD136" s="133"/>
      <c r="FE136" s="133"/>
      <c r="FF136" s="299"/>
      <c r="FG136" s="299"/>
      <c r="FH136" s="133"/>
      <c r="FI136" s="274">
        <f t="shared" si="77"/>
        <v>0</v>
      </c>
      <c r="FJ136" s="274">
        <f t="shared" si="78"/>
        <v>0</v>
      </c>
      <c r="FK136" s="297" t="str">
        <f t="shared" si="79"/>
        <v/>
      </c>
    </row>
    <row r="137" spans="1:167" s="6" customFormat="1" ht="24" hidden="1" customHeight="1" x14ac:dyDescent="0.2">
      <c r="A137" s="112">
        <v>134</v>
      </c>
      <c r="B137" s="229"/>
      <c r="C137" s="229"/>
      <c r="D137" s="230"/>
      <c r="E137" s="220"/>
      <c r="F137" s="221"/>
      <c r="G137" s="222"/>
      <c r="H137" s="223"/>
      <c r="I137" s="187">
        <f t="shared" si="80"/>
        <v>0</v>
      </c>
      <c r="J137" s="15">
        <f>(IF(OR($B137=0,$C137=0,$D137=0,$E$2&gt;$ES$1),0,IF(OR($E137=0,$G137=0,$H137=0),0,MIN((VLOOKUP($D137,$A$234:$C$241,3,0))*(IF($D137=6,$H137,$G137))*((MIN((VLOOKUP($D137,$A$234:$E$241,5,0)),(IF($D137=6,$G137,$H137))))),MIN((VLOOKUP($D137,$A$234:$C$241,3,0)),($E137+$F137))*(IF($D137=6,$H137,((MIN((VLOOKUP($D137,$A$234:$E$241,5,0)),$H137)))))))))/IF(AND($D137=2,'ראשי-פרטים כלליים וריכוז הוצאות'!$D$66&lt;&gt;4),1.2,1)</f>
        <v>0</v>
      </c>
      <c r="K137" s="224"/>
      <c r="L137" s="225"/>
      <c r="M137" s="222"/>
      <c r="N137" s="226"/>
      <c r="O137" s="187">
        <f t="shared" si="81"/>
        <v>0</v>
      </c>
      <c r="P137" s="15">
        <f>+(IF(OR($B137=0,$C137=0,$D137=0,$K$2&gt;$ES$1),0,IF(OR($K137=0,$M137=0,$N137=0),0,MIN((VLOOKUP($D137,$A$234:$C$241,3,0))*(IF($D137=6,$N137,$M137))*((MIN((VLOOKUP($D137,$A$234:$E$241,5,0)),(IF($D137=6,$M137,$N137))))),MIN((VLOOKUP($D137,$A$234:$C$241,3,0)),($K137+$L137))*(IF($D137=6,$N137,((MIN((VLOOKUP($D137,$A$234:$E$241,5,0)),$N137)))))))))/IF(AND($D137=2,'ראשי-פרטים כלליים וריכוז הוצאות'!$D$66&lt;&gt;4),1.2,1)</f>
        <v>0</v>
      </c>
      <c r="Q137" s="227"/>
      <c r="R137" s="228"/>
      <c r="S137" s="222"/>
      <c r="T137" s="226"/>
      <c r="U137" s="187">
        <f t="shared" si="82"/>
        <v>0</v>
      </c>
      <c r="V137" s="15">
        <f>+(IF(OR($B137=0,$C137=0,$D137=0,$Q$2&gt;$ES$1),0,IF(OR(Q137=0,S137=0,T137=0),0,MIN((VLOOKUP($D137,$A$234:$C$241,3,0))*(IF($D137=6,T137,S137))*((MIN((VLOOKUP($D137,$A$234:$E$241,5,0)),(IF($D137=6,S137,T137))))),MIN((VLOOKUP($D137,$A$234:$C$241,3,0)),(Q137+R137))*(IF($D137=6,T137,((MIN((VLOOKUP($D137,$A$234:$E$241,5,0)),T137)))))))))/IF(AND($D137=2,'ראשי-פרטים כלליים וריכוז הוצאות'!$D$66&lt;&gt;4),1.2,1)</f>
        <v>0</v>
      </c>
      <c r="W137" s="220"/>
      <c r="X137" s="221"/>
      <c r="Y137" s="222"/>
      <c r="Z137" s="226"/>
      <c r="AA137" s="187">
        <f t="shared" si="83"/>
        <v>0</v>
      </c>
      <c r="AB137" s="15">
        <f>+(IF(OR($B137=0,$C137=0,$D137=0,$W$2&gt;$ES$1),0,IF(OR(W137=0,Y137=0,Z137=0),0,MIN((VLOOKUP($D137,$A$234:$C$241,3,0))*(IF($D137=6,Z137,Y137))*((MIN((VLOOKUP($D137,$A$234:$E$241,5,0)),(IF($D137=6,Y137,Z137))))),MIN((VLOOKUP($D137,$A$234:$C$241,3,0)),(W137+X137))*(IF($D137=6,Z137,((MIN((VLOOKUP($D137,$A$234:$E$241,5,0)),Z137)))))))))/IF(AND($D137=2,'ראשי-פרטים כלליים וריכוז הוצאות'!$D$66&lt;&gt;4),1.2,1)</f>
        <v>0</v>
      </c>
      <c r="AC137" s="224"/>
      <c r="AD137" s="225"/>
      <c r="AE137" s="222"/>
      <c r="AF137" s="226"/>
      <c r="AG137" s="187">
        <f t="shared" si="84"/>
        <v>0</v>
      </c>
      <c r="AH137" s="15">
        <f>+(IF(OR($B137=0,$C137=0,$D137=0,$AC$2&gt;$ES$1),0,IF(OR(AC137=0,AE137=0,AF137=0),0,MIN((VLOOKUP($D137,$A$234:$C$241,3,0))*(IF($D137=6,AF137,AE137))*((MIN((VLOOKUP($D137,$A$234:$E$241,5,0)),(IF($D137=6,AE137,AF137))))),MIN((VLOOKUP($D137,$A$234:$C$241,3,0)),(AC137+AD137))*(IF($D137=6,AF137,((MIN((VLOOKUP($D137,$A$234:$E$241,5,0)),AF137)))))))))/IF(AND($D137=2,'ראשי-פרטים כלליים וריכוז הוצאות'!$D$66&lt;&gt;4),1.2,1)</f>
        <v>0</v>
      </c>
      <c r="AI137" s="227"/>
      <c r="AJ137" s="228"/>
      <c r="AK137" s="222"/>
      <c r="AL137" s="226"/>
      <c r="AM137" s="187">
        <f t="shared" si="85"/>
        <v>0</v>
      </c>
      <c r="AN137" s="15">
        <f>+(IF(OR($B137=0,$C137=0,$D137=0,$AI$2&gt;$ES$1),0,IF(OR(AI137=0,AK137=0,AL137=0),0,MIN((VLOOKUP($D137,$A$234:$C$241,3,0))*(IF($D137=6,AL137,AK137))*((MIN((VLOOKUP($D137,$A$234:$E$241,5,0)),(IF($D137=6,AK137,AL137))))),MIN((VLOOKUP($D137,$A$234:$C$241,3,0)),(AI137+AJ137))*(IF($D137=6,AL137,((MIN((VLOOKUP($D137,$A$234:$E$241,5,0)),AL137)))))))))/IF(AND($D137=2,'ראשי-פרטים כלליים וריכוז הוצאות'!$D$66&lt;&gt;4),1.2,1)</f>
        <v>0</v>
      </c>
      <c r="AO137" s="220"/>
      <c r="AP137" s="221"/>
      <c r="AQ137" s="222"/>
      <c r="AR137" s="226"/>
      <c r="AS137" s="187">
        <f t="shared" si="86"/>
        <v>0</v>
      </c>
      <c r="AT137" s="15">
        <f>+(IF(OR($B137=0,$C137=0,$D137=0,$AO$2&gt;$ES$1),0,IF(OR(AO137=0,AQ137=0,AR137=0),0,MIN((VLOOKUP($D137,$A$234:$C$241,3,0))*(IF($D137=6,AR137,AQ137))*((MIN((VLOOKUP($D137,$A$234:$E$241,5,0)),(IF($D137=6,AQ137,AR137))))),MIN((VLOOKUP($D137,$A$234:$C$241,3,0)),(AO137+AP137))*(IF($D137=6,AR137,((MIN((VLOOKUP($D137,$A$234:$E$241,5,0)),AR137)))))))))/IF(AND($D137=2,'ראשי-פרטים כלליים וריכוז הוצאות'!$D$66&lt;&gt;4),1.2,1)</f>
        <v>0</v>
      </c>
      <c r="AU137" s="224"/>
      <c r="AV137" s="225"/>
      <c r="AW137" s="222"/>
      <c r="AX137" s="226"/>
      <c r="AY137" s="187">
        <f t="shared" si="87"/>
        <v>0</v>
      </c>
      <c r="AZ137" s="15">
        <f>+(IF(OR($B137=0,$C137=0,$D137=0,$AU$2&gt;$ES$1),0,IF(OR(AU137=0,AW137=0,AX137=0),0,MIN((VLOOKUP($D137,$A$234:$C$241,3,0))*(IF($D137=6,AX137,AW137))*((MIN((VLOOKUP($D137,$A$234:$E$241,5,0)),(IF($D137=6,AW137,AX137))))),MIN((VLOOKUP($D137,$A$234:$C$241,3,0)),(AU137+AV137))*(IF($D137=6,AX137,((MIN((VLOOKUP($D137,$A$234:$E$241,5,0)),AX137)))))))))/IF(AND($D137=2,'ראשי-פרטים כלליים וריכוז הוצאות'!$D$66&lt;&gt;4),1.2,1)</f>
        <v>0</v>
      </c>
      <c r="BA137" s="227"/>
      <c r="BB137" s="228"/>
      <c r="BC137" s="222"/>
      <c r="BD137" s="226"/>
      <c r="BE137" s="187">
        <f t="shared" si="88"/>
        <v>0</v>
      </c>
      <c r="BF137" s="15">
        <f>+(IF(OR($B137=0,$C137=0,$D137=0,$BA$2&gt;$ES$1),0,IF(OR(BA137=0,BC137=0,BD137=0),0,MIN((VLOOKUP($D137,$A$234:$C$241,3,0))*(IF($D137=6,BD137,BC137))*((MIN((VLOOKUP($D137,$A$234:$E$241,5,0)),(IF($D137=6,BC137,BD137))))),MIN((VLOOKUP($D137,$A$234:$C$241,3,0)),(BA137+BB137))*(IF($D137=6,BD137,((MIN((VLOOKUP($D137,$A$234:$E$241,5,0)),BD137)))))))))/IF(AND($D137=2,'ראשי-פרטים כלליים וריכוז הוצאות'!$D$66&lt;&gt;4),1.2,1)</f>
        <v>0</v>
      </c>
      <c r="BG137" s="227"/>
      <c r="BH137" s="228"/>
      <c r="BI137" s="222"/>
      <c r="BJ137" s="226"/>
      <c r="BK137" s="187">
        <f t="shared" si="89"/>
        <v>0</v>
      </c>
      <c r="BL137" s="15">
        <f>+(IF(OR($B137=0,$C137=0,$D137=0,$BG$2&gt;$ES$1),0,IF(OR(BG137=0,BI137=0,BJ137=0),0,MIN((VLOOKUP($D137,$A$234:$C$241,3,0))*(IF($D137=6,BJ137,BI137))*((MIN((VLOOKUP($D137,$A$234:$E$241,5,0)),(IF($D137=6,BI137,BJ137))))),MIN((VLOOKUP($D137,$A$234:$C$241,3,0)),(BG137+BH137))*(IF($D137=6,BJ137,((MIN((VLOOKUP($D137,$A$234:$E$241,5,0)),BJ137)))))))))/IF(AND($D137=2,'ראשי-פרטים כלליים וריכוז הוצאות'!$D$66&lt;&gt;4),1.2,1)</f>
        <v>0</v>
      </c>
      <c r="BM137" s="227"/>
      <c r="BN137" s="228"/>
      <c r="BO137" s="222"/>
      <c r="BP137" s="226"/>
      <c r="BQ137" s="187">
        <f t="shared" si="90"/>
        <v>0</v>
      </c>
      <c r="BR137" s="15">
        <f>+(IF(OR($B137=0,$C137=0,$D137=0,$BM$2&gt;$ES$1),0,IF(OR(BM137=0,BO137=0,BP137=0),0,MIN((VLOOKUP($D137,$A$234:$C$241,3,0))*(IF($D137=6,BP137,BO137))*((MIN((VLOOKUP($D137,$A$234:$E$241,5,0)),(IF($D137=6,BO137,BP137))))),MIN((VLOOKUP($D137,$A$234:$C$241,3,0)),(BM137+BN137))*(IF($D137=6,BP137,((MIN((VLOOKUP($D137,$A$234:$E$241,5,0)),BP137)))))))))/IF(AND($D137=2,'ראשי-פרטים כלליים וריכוז הוצאות'!$D$66&lt;&gt;4),1.2,1)</f>
        <v>0</v>
      </c>
      <c r="BS137" s="227"/>
      <c r="BT137" s="228"/>
      <c r="BU137" s="222"/>
      <c r="BV137" s="226"/>
      <c r="BW137" s="187">
        <f t="shared" si="91"/>
        <v>0</v>
      </c>
      <c r="BX137" s="15">
        <f>+(IF(OR($B137=0,$C137=0,$D137=0,$BS$2&gt;$ES$1),0,IF(OR(BS137=0,BU137=0,BV137=0),0,MIN((VLOOKUP($D137,$A$234:$C$241,3,0))*(IF($D137=6,BV137,BU137))*((MIN((VLOOKUP($D137,$A$234:$E$241,5,0)),(IF($D137=6,BU137,BV137))))),MIN((VLOOKUP($D137,$A$234:$C$241,3,0)),(BS137+BT137))*(IF($D137=6,BV137,((MIN((VLOOKUP($D137,$A$234:$E$241,5,0)),BV137)))))))))/IF(AND($D137=2,'ראשי-פרטים כלליים וריכוז הוצאות'!$D$66&lt;&gt;4),1.2,1)</f>
        <v>0</v>
      </c>
      <c r="BY137" s="227"/>
      <c r="BZ137" s="228"/>
      <c r="CA137" s="222"/>
      <c r="CB137" s="226"/>
      <c r="CC137" s="187">
        <f t="shared" si="92"/>
        <v>0</v>
      </c>
      <c r="CD137" s="15">
        <f>+(IF(OR($B137=0,$C137=0,$D137=0,$BY$2&gt;$ES$1),0,IF(OR(BY137=0,CA137=0,CB137=0),0,MIN((VLOOKUP($D137,$A$234:$C$241,3,0))*(IF($D137=6,CB137,CA137))*((MIN((VLOOKUP($D137,$A$234:$E$241,5,0)),(IF($D137=6,CA137,CB137))))),MIN((VLOOKUP($D137,$A$234:$C$241,3,0)),(BY137+BZ137))*(IF($D137=6,CB137,((MIN((VLOOKUP($D137,$A$234:$E$241,5,0)),CB137)))))))))/IF(AND($D137=2,'ראשי-פרטים כלליים וריכוז הוצאות'!$D$66&lt;&gt;4),1.2,1)</f>
        <v>0</v>
      </c>
      <c r="CE137" s="227"/>
      <c r="CF137" s="228"/>
      <c r="CG137" s="222"/>
      <c r="CH137" s="226"/>
      <c r="CI137" s="187">
        <f t="shared" si="93"/>
        <v>0</v>
      </c>
      <c r="CJ137" s="15">
        <f>+(IF(OR($B137=0,$C137=0,$D137=0,$CE$2&gt;$ES$1),0,IF(OR(CE137=0,CG137=0,CH137=0),0,MIN((VLOOKUP($D137,$A$234:$C$241,3,0))*(IF($D137=6,CH137,CG137))*((MIN((VLOOKUP($D137,$A$234:$E$241,5,0)),(IF($D137=6,CG137,CH137))))),MIN((VLOOKUP($D137,$A$234:$C$241,3,0)),(CE137+CF137))*(IF($D137=6,CH137,((MIN((VLOOKUP($D137,$A$234:$E$241,5,0)),CH137)))))))))/IF(AND($D137=2,'ראשי-פרטים כלליים וריכוז הוצאות'!$D$66&lt;&gt;4),1.2,1)</f>
        <v>0</v>
      </c>
      <c r="CK137" s="227"/>
      <c r="CL137" s="228"/>
      <c r="CM137" s="222"/>
      <c r="CN137" s="226"/>
      <c r="CO137" s="187">
        <f t="shared" si="94"/>
        <v>0</v>
      </c>
      <c r="CP137" s="15">
        <f>+(IF(OR($B137=0,$C137=0,$D137=0,$CK$2&gt;$ES$1),0,IF(OR(CK137=0,CM137=0,CN137=0),0,MIN((VLOOKUP($D137,$A$234:$C$241,3,0))*(IF($D137=6,CN137,CM137))*((MIN((VLOOKUP($D137,$A$234:$E$241,5,0)),(IF($D137=6,CM137,CN137))))),MIN((VLOOKUP($D137,$A$234:$C$241,3,0)),(CK137+CL137))*(IF($D137=6,CN137,((MIN((VLOOKUP($D137,$A$234:$E$241,5,0)),CN137)))))))))/IF(AND($D137=2,'ראשי-פרטים כלליים וריכוז הוצאות'!$D$66&lt;&gt;4),1.2,1)</f>
        <v>0</v>
      </c>
      <c r="CQ137" s="227"/>
      <c r="CR137" s="228"/>
      <c r="CS137" s="222"/>
      <c r="CT137" s="226"/>
      <c r="CU137" s="187">
        <f t="shared" si="95"/>
        <v>0</v>
      </c>
      <c r="CV137" s="15">
        <f>+(IF(OR($B137=0,$C137=0,$D137=0,$CQ$2&gt;$ES$1),0,IF(OR(CQ137=0,CS137=0,CT137=0),0,MIN((VLOOKUP($D137,$A$234:$C$241,3,0))*(IF($D137=6,CT137,CS137))*((MIN((VLOOKUP($D137,$A$234:$E$241,5,0)),(IF($D137=6,CS137,CT137))))),MIN((VLOOKUP($D137,$A$234:$C$241,3,0)),(CQ137+CR137))*(IF($D137=6,CT137,((MIN((VLOOKUP($D137,$A$234:$E$241,5,0)),CT137)))))))))/IF(AND($D137=2,'ראשי-פרטים כלליים וריכוז הוצאות'!$D$66&lt;&gt;4),1.2,1)</f>
        <v>0</v>
      </c>
      <c r="CW137" s="227"/>
      <c r="CX137" s="228"/>
      <c r="CY137" s="222"/>
      <c r="CZ137" s="226"/>
      <c r="DA137" s="187">
        <f t="shared" si="96"/>
        <v>0</v>
      </c>
      <c r="DB137" s="15">
        <f>+(IF(OR($B137=0,$C137=0,$D137=0,$CW$2&gt;$ES$1),0,IF(OR(CW137=0,CY137=0,CZ137=0),0,MIN((VLOOKUP($D137,$A$234:$C$241,3,0))*(IF($D137=6,CZ137,CY137))*((MIN((VLOOKUP($D137,$A$234:$E$241,5,0)),(IF($D137=6,CY137,CZ137))))),MIN((VLOOKUP($D137,$A$234:$C$241,3,0)),(CW137+CX137))*(IF($D137=6,CZ137,((MIN((VLOOKUP($D137,$A$234:$E$241,5,0)),CZ137)))))))))/IF(AND($D137=2,'ראשי-פרטים כלליים וריכוז הוצאות'!$D$66&lt;&gt;4),1.2,1)</f>
        <v>0</v>
      </c>
      <c r="DC137" s="227"/>
      <c r="DD137" s="228"/>
      <c r="DE137" s="222"/>
      <c r="DF137" s="226"/>
      <c r="DG137" s="187">
        <f t="shared" si="97"/>
        <v>0</v>
      </c>
      <c r="DH137" s="15">
        <f>+(IF(OR($B137=0,$C137=0,$D137=0,$DC$2&gt;$ES$1),0,IF(OR(DC137=0,DE137=0,DF137=0),0,MIN((VLOOKUP($D137,$A$234:$C$241,3,0))*(IF($D137=6,DF137,DE137))*((MIN((VLOOKUP($D137,$A$234:$E$241,5,0)),(IF($D137=6,DE137,DF137))))),MIN((VLOOKUP($D137,$A$234:$C$241,3,0)),(DC137+DD137))*(IF($D137=6,DF137,((MIN((VLOOKUP($D137,$A$234:$E$241,5,0)),DF137)))))))))/IF(AND($D137=2,'ראשי-פרטים כלליים וריכוז הוצאות'!$D$66&lt;&gt;4),1.2,1)</f>
        <v>0</v>
      </c>
      <c r="DI137" s="227"/>
      <c r="DJ137" s="228"/>
      <c r="DK137" s="222"/>
      <c r="DL137" s="226"/>
      <c r="DM137" s="187">
        <f t="shared" si="98"/>
        <v>0</v>
      </c>
      <c r="DN137" s="15">
        <f>+(IF(OR($B137=0,$C137=0,$D137=0,$DC$2&gt;$ES$1),0,IF(OR(DI137=0,DK137=0,DL137=0),0,MIN((VLOOKUP($D137,$A$234:$C$241,3,0))*(IF($D137=6,DL137,DK137))*((MIN((VLOOKUP($D137,$A$234:$E$241,5,0)),(IF($D137=6,DK137,DL137))))),MIN((VLOOKUP($D137,$A$234:$C$241,3,0)),(DI137+DJ137))*(IF($D137=6,DL137,((MIN((VLOOKUP($D137,$A$234:$E$241,5,0)),DL137)))))))))/IF(AND($D137=2,'ראשי-פרטים כלליים וריכוז הוצאות'!$D$66&lt;&gt;4),1.2,1)</f>
        <v>0</v>
      </c>
      <c r="DO137" s="227"/>
      <c r="DP137" s="228"/>
      <c r="DQ137" s="222"/>
      <c r="DR137" s="226"/>
      <c r="DS137" s="187">
        <f t="shared" si="99"/>
        <v>0</v>
      </c>
      <c r="DT137" s="15">
        <f>+(IF(OR($B137=0,$C137=0,$D137=0,$DC$2&gt;$ES$1),0,IF(OR(DO137=0,DQ137=0,DR137=0),0,MIN((VLOOKUP($D137,$A$234:$C$241,3,0))*(IF($D137=6,DR137,DQ137))*((MIN((VLOOKUP($D137,$A$234:$E$241,5,0)),(IF($D137=6,DQ137,DR137))))),MIN((VLOOKUP($D137,$A$234:$C$241,3,0)),(DO137+DP137))*(IF($D137=6,DR137,((MIN((VLOOKUP($D137,$A$234:$E$241,5,0)),DR137)))))))))/IF(AND($D137=2,'ראשי-פרטים כלליים וריכוז הוצאות'!$D$66&lt;&gt;4),1.2,1)</f>
        <v>0</v>
      </c>
      <c r="DU137" s="227"/>
      <c r="DV137" s="228"/>
      <c r="DW137" s="222"/>
      <c r="DX137" s="226"/>
      <c r="DY137" s="187">
        <f t="shared" si="100"/>
        <v>0</v>
      </c>
      <c r="DZ137" s="15">
        <f>+(IF(OR($B137=0,$C137=0,$D137=0,$DC$2&gt;$ES$1),0,IF(OR(DU137=0,DW137=0,DX137=0),0,MIN((VLOOKUP($D137,$A$234:$C$241,3,0))*(IF($D137=6,DX137,DW137))*((MIN((VLOOKUP($D137,$A$234:$E$241,5,0)),(IF($D137=6,DW137,DX137))))),MIN((VLOOKUP($D137,$A$234:$C$241,3,0)),(DU137+DV137))*(IF($D137=6,DX137,((MIN((VLOOKUP($D137,$A$234:$E$241,5,0)),DX137)))))))))/IF(AND($D137=2,'ראשי-פרטים כלליים וריכוז הוצאות'!$D$66&lt;&gt;4),1.2,1)</f>
        <v>0</v>
      </c>
      <c r="EA137" s="227"/>
      <c r="EB137" s="228"/>
      <c r="EC137" s="222"/>
      <c r="ED137" s="226"/>
      <c r="EE137" s="187">
        <f t="shared" si="101"/>
        <v>0</v>
      </c>
      <c r="EF137" s="15">
        <f>+(IF(OR($B137=0,$C137=0,$D137=0,$DC$2&gt;$ES$1),0,IF(OR(EA137=0,EC137=0,ED137=0),0,MIN((VLOOKUP($D137,$A$234:$C$241,3,0))*(IF($D137=6,ED137,EC137))*((MIN((VLOOKUP($D137,$A$234:$E$241,5,0)),(IF($D137=6,EC137,ED137))))),MIN((VLOOKUP($D137,$A$234:$C$241,3,0)),(EA137+EB137))*(IF($D137=6,ED137,((MIN((VLOOKUP($D137,$A$234:$E$241,5,0)),ED137)))))))))/IF(AND($D137=2,'ראשי-פרטים כלליים וריכוז הוצאות'!$D$66&lt;&gt;4),1.2,1)</f>
        <v>0</v>
      </c>
      <c r="EG137" s="227"/>
      <c r="EH137" s="228"/>
      <c r="EI137" s="222"/>
      <c r="EJ137" s="226"/>
      <c r="EK137" s="187">
        <f t="shared" si="102"/>
        <v>0</v>
      </c>
      <c r="EL137" s="15">
        <f>+(IF(OR($B137=0,$C137=0,$D137=0,$DC$2&gt;$ES$1),0,IF(OR(EG137=0,EI137=0,EJ137=0),0,MIN((VLOOKUP($D137,$A$234:$C$241,3,0))*(IF($D137=6,EJ137,EI137))*((MIN((VLOOKUP($D137,$A$234:$E$241,5,0)),(IF($D137=6,EI137,EJ137))))),MIN((VLOOKUP($D137,$A$234:$C$241,3,0)),(EG137+EH137))*(IF($D137=6,EJ137,((MIN((VLOOKUP($D137,$A$234:$E$241,5,0)),EJ137)))))))))/IF(AND($D137=2,'ראשי-פרטים כלליים וריכוז הוצאות'!$D$66&lt;&gt;4),1.2,1)</f>
        <v>0</v>
      </c>
      <c r="EM137" s="227"/>
      <c r="EN137" s="228"/>
      <c r="EO137" s="222"/>
      <c r="EP137" s="226"/>
      <c r="EQ137" s="187">
        <f t="shared" si="103"/>
        <v>0</v>
      </c>
      <c r="ER137" s="15">
        <f>+(IF(OR($B137=0,$C137=0,$D137=0,$DC$2&gt;$ES$1),0,IF(OR(EM137=0,EO137=0,EP137=0),0,MIN((VLOOKUP($D137,$A$234:$C$241,3,0))*(IF($D137=6,EP137,EO137))*((MIN((VLOOKUP($D137,$A$234:$E$241,5,0)),(IF($D137=6,EO137,EP137))))),MIN((VLOOKUP($D137,$A$234:$C$241,3,0)),(EM137+EN137))*(IF($D137=6,EP137,((MIN((VLOOKUP($D137,$A$234:$E$241,5,0)),EP137)))))))))/IF(AND($D137=2,'ראשי-פרטים כלליים וריכוז הוצאות'!$D$66&lt;&gt;4),1.2,1)</f>
        <v>0</v>
      </c>
      <c r="ES137" s="62">
        <f t="shared" si="104"/>
        <v>0</v>
      </c>
      <c r="ET137" s="183">
        <f t="shared" si="105"/>
        <v>9.9999999999999995E-7</v>
      </c>
      <c r="EU137" s="184">
        <f t="shared" si="106"/>
        <v>0</v>
      </c>
      <c r="EV137" s="62">
        <f t="shared" si="107"/>
        <v>0</v>
      </c>
      <c r="EW137" s="62">
        <v>0</v>
      </c>
      <c r="EX137" s="15">
        <f t="shared" si="108"/>
        <v>0</v>
      </c>
      <c r="EY137" s="219"/>
      <c r="EZ137" s="62">
        <f>MIN(EX137+EY137*ET137*ES137/$FA$1/IF(AND($D137=2,'ראשי-פרטים כלליים וריכוז הוצאות'!$D$66&lt;&gt;4),1.2,1),IF($D137&gt;0,VLOOKUP($D137,$A$234:$C$241,3,0)*12*EU137,0))</f>
        <v>0</v>
      </c>
      <c r="FA137" s="229"/>
      <c r="FB137" s="293">
        <f t="shared" si="109"/>
        <v>0</v>
      </c>
      <c r="FC137" s="298"/>
      <c r="FD137" s="133"/>
      <c r="FE137" s="133"/>
      <c r="FF137" s="299"/>
      <c r="FG137" s="299"/>
      <c r="FH137" s="133"/>
      <c r="FI137" s="274">
        <f t="shared" si="77"/>
        <v>0</v>
      </c>
      <c r="FJ137" s="274">
        <f t="shared" si="78"/>
        <v>0</v>
      </c>
      <c r="FK137" s="297" t="str">
        <f t="shared" si="79"/>
        <v/>
      </c>
    </row>
    <row r="138" spans="1:167" s="6" customFormat="1" ht="24" hidden="1" customHeight="1" x14ac:dyDescent="0.2">
      <c r="A138" s="112">
        <v>135</v>
      </c>
      <c r="B138" s="229"/>
      <c r="C138" s="229"/>
      <c r="D138" s="230"/>
      <c r="E138" s="220"/>
      <c r="F138" s="221"/>
      <c r="G138" s="222"/>
      <c r="H138" s="223"/>
      <c r="I138" s="187">
        <f t="shared" si="80"/>
        <v>0</v>
      </c>
      <c r="J138" s="15">
        <f>(IF(OR($B138=0,$C138=0,$D138=0,$E$2&gt;$ES$1),0,IF(OR($E138=0,$G138=0,$H138=0),0,MIN((VLOOKUP($D138,$A$234:$C$241,3,0))*(IF($D138=6,$H138,$G138))*((MIN((VLOOKUP($D138,$A$234:$E$241,5,0)),(IF($D138=6,$G138,$H138))))),MIN((VLOOKUP($D138,$A$234:$C$241,3,0)),($E138+$F138))*(IF($D138=6,$H138,((MIN((VLOOKUP($D138,$A$234:$E$241,5,0)),$H138)))))))))/IF(AND($D138=2,'ראשי-פרטים כלליים וריכוז הוצאות'!$D$66&lt;&gt;4),1.2,1)</f>
        <v>0</v>
      </c>
      <c r="K138" s="224"/>
      <c r="L138" s="225"/>
      <c r="M138" s="222"/>
      <c r="N138" s="226"/>
      <c r="O138" s="187">
        <f t="shared" si="81"/>
        <v>0</v>
      </c>
      <c r="P138" s="15">
        <f>+(IF(OR($B138=0,$C138=0,$D138=0,$K$2&gt;$ES$1),0,IF(OR($K138=0,$M138=0,$N138=0),0,MIN((VLOOKUP($D138,$A$234:$C$241,3,0))*(IF($D138=6,$N138,$M138))*((MIN((VLOOKUP($D138,$A$234:$E$241,5,0)),(IF($D138=6,$M138,$N138))))),MIN((VLOOKUP($D138,$A$234:$C$241,3,0)),($K138+$L138))*(IF($D138=6,$N138,((MIN((VLOOKUP($D138,$A$234:$E$241,5,0)),$N138)))))))))/IF(AND($D138=2,'ראשי-פרטים כלליים וריכוז הוצאות'!$D$66&lt;&gt;4),1.2,1)</f>
        <v>0</v>
      </c>
      <c r="Q138" s="227"/>
      <c r="R138" s="228"/>
      <c r="S138" s="222"/>
      <c r="T138" s="226"/>
      <c r="U138" s="187">
        <f t="shared" si="82"/>
        <v>0</v>
      </c>
      <c r="V138" s="15">
        <f>+(IF(OR($B138=0,$C138=0,$D138=0,$Q$2&gt;$ES$1),0,IF(OR(Q138=0,S138=0,T138=0),0,MIN((VLOOKUP($D138,$A$234:$C$241,3,0))*(IF($D138=6,T138,S138))*((MIN((VLOOKUP($D138,$A$234:$E$241,5,0)),(IF($D138=6,S138,T138))))),MIN((VLOOKUP($D138,$A$234:$C$241,3,0)),(Q138+R138))*(IF($D138=6,T138,((MIN((VLOOKUP($D138,$A$234:$E$241,5,0)),T138)))))))))/IF(AND($D138=2,'ראשי-פרטים כלליים וריכוז הוצאות'!$D$66&lt;&gt;4),1.2,1)</f>
        <v>0</v>
      </c>
      <c r="W138" s="220"/>
      <c r="X138" s="221"/>
      <c r="Y138" s="222"/>
      <c r="Z138" s="226"/>
      <c r="AA138" s="187">
        <f t="shared" si="83"/>
        <v>0</v>
      </c>
      <c r="AB138" s="15">
        <f>+(IF(OR($B138=0,$C138=0,$D138=0,$W$2&gt;$ES$1),0,IF(OR(W138=0,Y138=0,Z138=0),0,MIN((VLOOKUP($D138,$A$234:$C$241,3,0))*(IF($D138=6,Z138,Y138))*((MIN((VLOOKUP($D138,$A$234:$E$241,5,0)),(IF($D138=6,Y138,Z138))))),MIN((VLOOKUP($D138,$A$234:$C$241,3,0)),(W138+X138))*(IF($D138=6,Z138,((MIN((VLOOKUP($D138,$A$234:$E$241,5,0)),Z138)))))))))/IF(AND($D138=2,'ראשי-פרטים כלליים וריכוז הוצאות'!$D$66&lt;&gt;4),1.2,1)</f>
        <v>0</v>
      </c>
      <c r="AC138" s="224"/>
      <c r="AD138" s="225"/>
      <c r="AE138" s="222"/>
      <c r="AF138" s="226"/>
      <c r="AG138" s="187">
        <f t="shared" si="84"/>
        <v>0</v>
      </c>
      <c r="AH138" s="15">
        <f>+(IF(OR($B138=0,$C138=0,$D138=0,$AC$2&gt;$ES$1),0,IF(OR(AC138=0,AE138=0,AF138=0),0,MIN((VLOOKUP($D138,$A$234:$C$241,3,0))*(IF($D138=6,AF138,AE138))*((MIN((VLOOKUP($D138,$A$234:$E$241,5,0)),(IF($D138=6,AE138,AF138))))),MIN((VLOOKUP($D138,$A$234:$C$241,3,0)),(AC138+AD138))*(IF($D138=6,AF138,((MIN((VLOOKUP($D138,$A$234:$E$241,5,0)),AF138)))))))))/IF(AND($D138=2,'ראשי-פרטים כלליים וריכוז הוצאות'!$D$66&lt;&gt;4),1.2,1)</f>
        <v>0</v>
      </c>
      <c r="AI138" s="227"/>
      <c r="AJ138" s="228"/>
      <c r="AK138" s="222"/>
      <c r="AL138" s="226"/>
      <c r="AM138" s="187">
        <f t="shared" si="85"/>
        <v>0</v>
      </c>
      <c r="AN138" s="15">
        <f>+(IF(OR($B138=0,$C138=0,$D138=0,$AI$2&gt;$ES$1),0,IF(OR(AI138=0,AK138=0,AL138=0),0,MIN((VLOOKUP($D138,$A$234:$C$241,3,0))*(IF($D138=6,AL138,AK138))*((MIN((VLOOKUP($D138,$A$234:$E$241,5,0)),(IF($D138=6,AK138,AL138))))),MIN((VLOOKUP($D138,$A$234:$C$241,3,0)),(AI138+AJ138))*(IF($D138=6,AL138,((MIN((VLOOKUP($D138,$A$234:$E$241,5,0)),AL138)))))))))/IF(AND($D138=2,'ראשי-פרטים כלליים וריכוז הוצאות'!$D$66&lt;&gt;4),1.2,1)</f>
        <v>0</v>
      </c>
      <c r="AO138" s="220"/>
      <c r="AP138" s="221"/>
      <c r="AQ138" s="222"/>
      <c r="AR138" s="226"/>
      <c r="AS138" s="187">
        <f t="shared" si="86"/>
        <v>0</v>
      </c>
      <c r="AT138" s="15">
        <f>+(IF(OR($B138=0,$C138=0,$D138=0,$AO$2&gt;$ES$1),0,IF(OR(AO138=0,AQ138=0,AR138=0),0,MIN((VLOOKUP($D138,$A$234:$C$241,3,0))*(IF($D138=6,AR138,AQ138))*((MIN((VLOOKUP($D138,$A$234:$E$241,5,0)),(IF($D138=6,AQ138,AR138))))),MIN((VLOOKUP($D138,$A$234:$C$241,3,0)),(AO138+AP138))*(IF($D138=6,AR138,((MIN((VLOOKUP($D138,$A$234:$E$241,5,0)),AR138)))))))))/IF(AND($D138=2,'ראשי-פרטים כלליים וריכוז הוצאות'!$D$66&lt;&gt;4),1.2,1)</f>
        <v>0</v>
      </c>
      <c r="AU138" s="224"/>
      <c r="AV138" s="225"/>
      <c r="AW138" s="222"/>
      <c r="AX138" s="226"/>
      <c r="AY138" s="187">
        <f t="shared" si="87"/>
        <v>0</v>
      </c>
      <c r="AZ138" s="15">
        <f>+(IF(OR($B138=0,$C138=0,$D138=0,$AU$2&gt;$ES$1),0,IF(OR(AU138=0,AW138=0,AX138=0),0,MIN((VLOOKUP($D138,$A$234:$C$241,3,0))*(IF($D138=6,AX138,AW138))*((MIN((VLOOKUP($D138,$A$234:$E$241,5,0)),(IF($D138=6,AW138,AX138))))),MIN((VLOOKUP($D138,$A$234:$C$241,3,0)),(AU138+AV138))*(IF($D138=6,AX138,((MIN((VLOOKUP($D138,$A$234:$E$241,5,0)),AX138)))))))))/IF(AND($D138=2,'ראשי-פרטים כלליים וריכוז הוצאות'!$D$66&lt;&gt;4),1.2,1)</f>
        <v>0</v>
      </c>
      <c r="BA138" s="227"/>
      <c r="BB138" s="228"/>
      <c r="BC138" s="222"/>
      <c r="BD138" s="226"/>
      <c r="BE138" s="187">
        <f t="shared" si="88"/>
        <v>0</v>
      </c>
      <c r="BF138" s="15">
        <f>+(IF(OR($B138=0,$C138=0,$D138=0,$BA$2&gt;$ES$1),0,IF(OR(BA138=0,BC138=0,BD138=0),0,MIN((VLOOKUP($D138,$A$234:$C$241,3,0))*(IF($D138=6,BD138,BC138))*((MIN((VLOOKUP($D138,$A$234:$E$241,5,0)),(IF($D138=6,BC138,BD138))))),MIN((VLOOKUP($D138,$A$234:$C$241,3,0)),(BA138+BB138))*(IF($D138=6,BD138,((MIN((VLOOKUP($D138,$A$234:$E$241,5,0)),BD138)))))))))/IF(AND($D138=2,'ראשי-פרטים כלליים וריכוז הוצאות'!$D$66&lt;&gt;4),1.2,1)</f>
        <v>0</v>
      </c>
      <c r="BG138" s="227"/>
      <c r="BH138" s="228"/>
      <c r="BI138" s="222"/>
      <c r="BJ138" s="226"/>
      <c r="BK138" s="187">
        <f t="shared" si="89"/>
        <v>0</v>
      </c>
      <c r="BL138" s="15">
        <f>+(IF(OR($B138=0,$C138=0,$D138=0,$BG$2&gt;$ES$1),0,IF(OR(BG138=0,BI138=0,BJ138=0),0,MIN((VLOOKUP($D138,$A$234:$C$241,3,0))*(IF($D138=6,BJ138,BI138))*((MIN((VLOOKUP($D138,$A$234:$E$241,5,0)),(IF($D138=6,BI138,BJ138))))),MIN((VLOOKUP($D138,$A$234:$C$241,3,0)),(BG138+BH138))*(IF($D138=6,BJ138,((MIN((VLOOKUP($D138,$A$234:$E$241,5,0)),BJ138)))))))))/IF(AND($D138=2,'ראשי-פרטים כלליים וריכוז הוצאות'!$D$66&lt;&gt;4),1.2,1)</f>
        <v>0</v>
      </c>
      <c r="BM138" s="227"/>
      <c r="BN138" s="228"/>
      <c r="BO138" s="222"/>
      <c r="BP138" s="226"/>
      <c r="BQ138" s="187">
        <f t="shared" si="90"/>
        <v>0</v>
      </c>
      <c r="BR138" s="15">
        <f>+(IF(OR($B138=0,$C138=0,$D138=0,$BM$2&gt;$ES$1),0,IF(OR(BM138=0,BO138=0,BP138=0),0,MIN((VLOOKUP($D138,$A$234:$C$241,3,0))*(IF($D138=6,BP138,BO138))*((MIN((VLOOKUP($D138,$A$234:$E$241,5,0)),(IF($D138=6,BO138,BP138))))),MIN((VLOOKUP($D138,$A$234:$C$241,3,0)),(BM138+BN138))*(IF($D138=6,BP138,((MIN((VLOOKUP($D138,$A$234:$E$241,5,0)),BP138)))))))))/IF(AND($D138=2,'ראשי-פרטים כלליים וריכוז הוצאות'!$D$66&lt;&gt;4),1.2,1)</f>
        <v>0</v>
      </c>
      <c r="BS138" s="227"/>
      <c r="BT138" s="228"/>
      <c r="BU138" s="222"/>
      <c r="BV138" s="226"/>
      <c r="BW138" s="187">
        <f t="shared" si="91"/>
        <v>0</v>
      </c>
      <c r="BX138" s="15">
        <f>+(IF(OR($B138=0,$C138=0,$D138=0,$BS$2&gt;$ES$1),0,IF(OR(BS138=0,BU138=0,BV138=0),0,MIN((VLOOKUP($D138,$A$234:$C$241,3,0))*(IF($D138=6,BV138,BU138))*((MIN((VLOOKUP($D138,$A$234:$E$241,5,0)),(IF($D138=6,BU138,BV138))))),MIN((VLOOKUP($D138,$A$234:$C$241,3,0)),(BS138+BT138))*(IF($D138=6,BV138,((MIN((VLOOKUP($D138,$A$234:$E$241,5,0)),BV138)))))))))/IF(AND($D138=2,'ראשי-פרטים כלליים וריכוז הוצאות'!$D$66&lt;&gt;4),1.2,1)</f>
        <v>0</v>
      </c>
      <c r="BY138" s="227"/>
      <c r="BZ138" s="228"/>
      <c r="CA138" s="222"/>
      <c r="CB138" s="226"/>
      <c r="CC138" s="187">
        <f t="shared" si="92"/>
        <v>0</v>
      </c>
      <c r="CD138" s="15">
        <f>+(IF(OR($B138=0,$C138=0,$D138=0,$BY$2&gt;$ES$1),0,IF(OR(BY138=0,CA138=0,CB138=0),0,MIN((VLOOKUP($D138,$A$234:$C$241,3,0))*(IF($D138=6,CB138,CA138))*((MIN((VLOOKUP($D138,$A$234:$E$241,5,0)),(IF($D138=6,CA138,CB138))))),MIN((VLOOKUP($D138,$A$234:$C$241,3,0)),(BY138+BZ138))*(IF($D138=6,CB138,((MIN((VLOOKUP($D138,$A$234:$E$241,5,0)),CB138)))))))))/IF(AND($D138=2,'ראשי-פרטים כלליים וריכוז הוצאות'!$D$66&lt;&gt;4),1.2,1)</f>
        <v>0</v>
      </c>
      <c r="CE138" s="227"/>
      <c r="CF138" s="228"/>
      <c r="CG138" s="222"/>
      <c r="CH138" s="226"/>
      <c r="CI138" s="187">
        <f t="shared" si="93"/>
        <v>0</v>
      </c>
      <c r="CJ138" s="15">
        <f>+(IF(OR($B138=0,$C138=0,$D138=0,$CE$2&gt;$ES$1),0,IF(OR(CE138=0,CG138=0,CH138=0),0,MIN((VLOOKUP($D138,$A$234:$C$241,3,0))*(IF($D138=6,CH138,CG138))*((MIN((VLOOKUP($D138,$A$234:$E$241,5,0)),(IF($D138=6,CG138,CH138))))),MIN((VLOOKUP($D138,$A$234:$C$241,3,0)),(CE138+CF138))*(IF($D138=6,CH138,((MIN((VLOOKUP($D138,$A$234:$E$241,5,0)),CH138)))))))))/IF(AND($D138=2,'ראשי-פרטים כלליים וריכוז הוצאות'!$D$66&lt;&gt;4),1.2,1)</f>
        <v>0</v>
      </c>
      <c r="CK138" s="227"/>
      <c r="CL138" s="228"/>
      <c r="CM138" s="222"/>
      <c r="CN138" s="226"/>
      <c r="CO138" s="187">
        <f t="shared" si="94"/>
        <v>0</v>
      </c>
      <c r="CP138" s="15">
        <f>+(IF(OR($B138=0,$C138=0,$D138=0,$CK$2&gt;$ES$1),0,IF(OR(CK138=0,CM138=0,CN138=0),0,MIN((VLOOKUP($D138,$A$234:$C$241,3,0))*(IF($D138=6,CN138,CM138))*((MIN((VLOOKUP($D138,$A$234:$E$241,5,0)),(IF($D138=6,CM138,CN138))))),MIN((VLOOKUP($D138,$A$234:$C$241,3,0)),(CK138+CL138))*(IF($D138=6,CN138,((MIN((VLOOKUP($D138,$A$234:$E$241,5,0)),CN138)))))))))/IF(AND($D138=2,'ראשי-פרטים כלליים וריכוז הוצאות'!$D$66&lt;&gt;4),1.2,1)</f>
        <v>0</v>
      </c>
      <c r="CQ138" s="227"/>
      <c r="CR138" s="228"/>
      <c r="CS138" s="222"/>
      <c r="CT138" s="226"/>
      <c r="CU138" s="187">
        <f t="shared" si="95"/>
        <v>0</v>
      </c>
      <c r="CV138" s="15">
        <f>+(IF(OR($B138=0,$C138=0,$D138=0,$CQ$2&gt;$ES$1),0,IF(OR(CQ138=0,CS138=0,CT138=0),0,MIN((VLOOKUP($D138,$A$234:$C$241,3,0))*(IF($D138=6,CT138,CS138))*((MIN((VLOOKUP($D138,$A$234:$E$241,5,0)),(IF($D138=6,CS138,CT138))))),MIN((VLOOKUP($D138,$A$234:$C$241,3,0)),(CQ138+CR138))*(IF($D138=6,CT138,((MIN((VLOOKUP($D138,$A$234:$E$241,5,0)),CT138)))))))))/IF(AND($D138=2,'ראשי-פרטים כלליים וריכוז הוצאות'!$D$66&lt;&gt;4),1.2,1)</f>
        <v>0</v>
      </c>
      <c r="CW138" s="227"/>
      <c r="CX138" s="228"/>
      <c r="CY138" s="222"/>
      <c r="CZ138" s="226"/>
      <c r="DA138" s="187">
        <f t="shared" si="96"/>
        <v>0</v>
      </c>
      <c r="DB138" s="15">
        <f>+(IF(OR($B138=0,$C138=0,$D138=0,$CW$2&gt;$ES$1),0,IF(OR(CW138=0,CY138=0,CZ138=0),0,MIN((VLOOKUP($D138,$A$234:$C$241,3,0))*(IF($D138=6,CZ138,CY138))*((MIN((VLOOKUP($D138,$A$234:$E$241,5,0)),(IF($D138=6,CY138,CZ138))))),MIN((VLOOKUP($D138,$A$234:$C$241,3,0)),(CW138+CX138))*(IF($D138=6,CZ138,((MIN((VLOOKUP($D138,$A$234:$E$241,5,0)),CZ138)))))))))/IF(AND($D138=2,'ראשי-פרטים כלליים וריכוז הוצאות'!$D$66&lt;&gt;4),1.2,1)</f>
        <v>0</v>
      </c>
      <c r="DC138" s="227"/>
      <c r="DD138" s="228"/>
      <c r="DE138" s="222"/>
      <c r="DF138" s="226"/>
      <c r="DG138" s="187">
        <f t="shared" si="97"/>
        <v>0</v>
      </c>
      <c r="DH138" s="15">
        <f>+(IF(OR($B138=0,$C138=0,$D138=0,$DC$2&gt;$ES$1),0,IF(OR(DC138=0,DE138=0,DF138=0),0,MIN((VLOOKUP($D138,$A$234:$C$241,3,0))*(IF($D138=6,DF138,DE138))*((MIN((VLOOKUP($D138,$A$234:$E$241,5,0)),(IF($D138=6,DE138,DF138))))),MIN((VLOOKUP($D138,$A$234:$C$241,3,0)),(DC138+DD138))*(IF($D138=6,DF138,((MIN((VLOOKUP($D138,$A$234:$E$241,5,0)),DF138)))))))))/IF(AND($D138=2,'ראשי-פרטים כלליים וריכוז הוצאות'!$D$66&lt;&gt;4),1.2,1)</f>
        <v>0</v>
      </c>
      <c r="DI138" s="227"/>
      <c r="DJ138" s="228"/>
      <c r="DK138" s="222"/>
      <c r="DL138" s="226"/>
      <c r="DM138" s="187">
        <f t="shared" si="98"/>
        <v>0</v>
      </c>
      <c r="DN138" s="15">
        <f>+(IF(OR($B138=0,$C138=0,$D138=0,$DC$2&gt;$ES$1),0,IF(OR(DI138=0,DK138=0,DL138=0),0,MIN((VLOOKUP($D138,$A$234:$C$241,3,0))*(IF($D138=6,DL138,DK138))*((MIN((VLOOKUP($D138,$A$234:$E$241,5,0)),(IF($D138=6,DK138,DL138))))),MIN((VLOOKUP($D138,$A$234:$C$241,3,0)),(DI138+DJ138))*(IF($D138=6,DL138,((MIN((VLOOKUP($D138,$A$234:$E$241,5,0)),DL138)))))))))/IF(AND($D138=2,'ראשי-פרטים כלליים וריכוז הוצאות'!$D$66&lt;&gt;4),1.2,1)</f>
        <v>0</v>
      </c>
      <c r="DO138" s="227"/>
      <c r="DP138" s="228"/>
      <c r="DQ138" s="222"/>
      <c r="DR138" s="226"/>
      <c r="DS138" s="187">
        <f t="shared" si="99"/>
        <v>0</v>
      </c>
      <c r="DT138" s="15">
        <f>+(IF(OR($B138=0,$C138=0,$D138=0,$DC$2&gt;$ES$1),0,IF(OR(DO138=0,DQ138=0,DR138=0),0,MIN((VLOOKUP($D138,$A$234:$C$241,3,0))*(IF($D138=6,DR138,DQ138))*((MIN((VLOOKUP($D138,$A$234:$E$241,5,0)),(IF($D138=6,DQ138,DR138))))),MIN((VLOOKUP($D138,$A$234:$C$241,3,0)),(DO138+DP138))*(IF($D138=6,DR138,((MIN((VLOOKUP($D138,$A$234:$E$241,5,0)),DR138)))))))))/IF(AND($D138=2,'ראשי-פרטים כלליים וריכוז הוצאות'!$D$66&lt;&gt;4),1.2,1)</f>
        <v>0</v>
      </c>
      <c r="DU138" s="227"/>
      <c r="DV138" s="228"/>
      <c r="DW138" s="222"/>
      <c r="DX138" s="226"/>
      <c r="DY138" s="187">
        <f t="shared" si="100"/>
        <v>0</v>
      </c>
      <c r="DZ138" s="15">
        <f>+(IF(OR($B138=0,$C138=0,$D138=0,$DC$2&gt;$ES$1),0,IF(OR(DU138=0,DW138=0,DX138=0),0,MIN((VLOOKUP($D138,$A$234:$C$241,3,0))*(IF($D138=6,DX138,DW138))*((MIN((VLOOKUP($D138,$A$234:$E$241,5,0)),(IF($D138=6,DW138,DX138))))),MIN((VLOOKUP($D138,$A$234:$C$241,3,0)),(DU138+DV138))*(IF($D138=6,DX138,((MIN((VLOOKUP($D138,$A$234:$E$241,5,0)),DX138)))))))))/IF(AND($D138=2,'ראשי-פרטים כלליים וריכוז הוצאות'!$D$66&lt;&gt;4),1.2,1)</f>
        <v>0</v>
      </c>
      <c r="EA138" s="227"/>
      <c r="EB138" s="228"/>
      <c r="EC138" s="222"/>
      <c r="ED138" s="226"/>
      <c r="EE138" s="187">
        <f t="shared" si="101"/>
        <v>0</v>
      </c>
      <c r="EF138" s="15">
        <f>+(IF(OR($B138=0,$C138=0,$D138=0,$DC$2&gt;$ES$1),0,IF(OR(EA138=0,EC138=0,ED138=0),0,MIN((VLOOKUP($D138,$A$234:$C$241,3,0))*(IF($D138=6,ED138,EC138))*((MIN((VLOOKUP($D138,$A$234:$E$241,5,0)),(IF($D138=6,EC138,ED138))))),MIN((VLOOKUP($D138,$A$234:$C$241,3,0)),(EA138+EB138))*(IF($D138=6,ED138,((MIN((VLOOKUP($D138,$A$234:$E$241,5,0)),ED138)))))))))/IF(AND($D138=2,'ראשי-פרטים כלליים וריכוז הוצאות'!$D$66&lt;&gt;4),1.2,1)</f>
        <v>0</v>
      </c>
      <c r="EG138" s="227"/>
      <c r="EH138" s="228"/>
      <c r="EI138" s="222"/>
      <c r="EJ138" s="226"/>
      <c r="EK138" s="187">
        <f t="shared" si="102"/>
        <v>0</v>
      </c>
      <c r="EL138" s="15">
        <f>+(IF(OR($B138=0,$C138=0,$D138=0,$DC$2&gt;$ES$1),0,IF(OR(EG138=0,EI138=0,EJ138=0),0,MIN((VLOOKUP($D138,$A$234:$C$241,3,0))*(IF($D138=6,EJ138,EI138))*((MIN((VLOOKUP($D138,$A$234:$E$241,5,0)),(IF($D138=6,EI138,EJ138))))),MIN((VLOOKUP($D138,$A$234:$C$241,3,0)),(EG138+EH138))*(IF($D138=6,EJ138,((MIN((VLOOKUP($D138,$A$234:$E$241,5,0)),EJ138)))))))))/IF(AND($D138=2,'ראשי-פרטים כלליים וריכוז הוצאות'!$D$66&lt;&gt;4),1.2,1)</f>
        <v>0</v>
      </c>
      <c r="EM138" s="227"/>
      <c r="EN138" s="228"/>
      <c r="EO138" s="222"/>
      <c r="EP138" s="226"/>
      <c r="EQ138" s="187">
        <f t="shared" si="103"/>
        <v>0</v>
      </c>
      <c r="ER138" s="15">
        <f>+(IF(OR($B138=0,$C138=0,$D138=0,$DC$2&gt;$ES$1),0,IF(OR(EM138=0,EO138=0,EP138=0),0,MIN((VLOOKUP($D138,$A$234:$C$241,3,0))*(IF($D138=6,EP138,EO138))*((MIN((VLOOKUP($D138,$A$234:$E$241,5,0)),(IF($D138=6,EO138,EP138))))),MIN((VLOOKUP($D138,$A$234:$C$241,3,0)),(EM138+EN138))*(IF($D138=6,EP138,((MIN((VLOOKUP($D138,$A$234:$E$241,5,0)),EP138)))))))))/IF(AND($D138=2,'ראשי-פרטים כלליים וריכוז הוצאות'!$D$66&lt;&gt;4),1.2,1)</f>
        <v>0</v>
      </c>
      <c r="ES138" s="62">
        <f t="shared" si="104"/>
        <v>0</v>
      </c>
      <c r="ET138" s="183">
        <f t="shared" si="105"/>
        <v>9.9999999999999995E-7</v>
      </c>
      <c r="EU138" s="184">
        <f t="shared" si="106"/>
        <v>0</v>
      </c>
      <c r="EV138" s="62">
        <f t="shared" si="107"/>
        <v>0</v>
      </c>
      <c r="EW138" s="62">
        <v>0</v>
      </c>
      <c r="EX138" s="15">
        <f t="shared" si="108"/>
        <v>0</v>
      </c>
      <c r="EY138" s="219"/>
      <c r="EZ138" s="62">
        <f>MIN(EX138+EY138*ET138*ES138/$FA$1/IF(AND($D138=2,'ראשי-פרטים כלליים וריכוז הוצאות'!$D$66&lt;&gt;4),1.2,1),IF($D138&gt;0,VLOOKUP($D138,$A$234:$C$241,3,0)*12*EU138,0))</f>
        <v>0</v>
      </c>
      <c r="FA138" s="229"/>
      <c r="FB138" s="293">
        <f t="shared" si="109"/>
        <v>0</v>
      </c>
      <c r="FC138" s="298"/>
      <c r="FD138" s="133"/>
      <c r="FE138" s="133"/>
      <c r="FF138" s="299"/>
      <c r="FG138" s="299"/>
      <c r="FH138" s="133"/>
      <c r="FI138" s="274">
        <f t="shared" si="77"/>
        <v>0</v>
      </c>
      <c r="FJ138" s="274">
        <f t="shared" si="78"/>
        <v>0</v>
      </c>
      <c r="FK138" s="297" t="str">
        <f t="shared" si="79"/>
        <v/>
      </c>
    </row>
    <row r="139" spans="1:167" s="6" customFormat="1" ht="24" hidden="1" customHeight="1" x14ac:dyDescent="0.2">
      <c r="A139" s="112">
        <v>136</v>
      </c>
      <c r="B139" s="229"/>
      <c r="C139" s="229"/>
      <c r="D139" s="230"/>
      <c r="E139" s="220"/>
      <c r="F139" s="221"/>
      <c r="G139" s="222"/>
      <c r="H139" s="223"/>
      <c r="I139" s="187">
        <f t="shared" si="80"/>
        <v>0</v>
      </c>
      <c r="J139" s="15">
        <f>(IF(OR($B139=0,$C139=0,$D139=0,$E$2&gt;$ES$1),0,IF(OR($E139=0,$G139=0,$H139=0),0,MIN((VLOOKUP($D139,$A$234:$C$241,3,0))*(IF($D139=6,$H139,$G139))*((MIN((VLOOKUP($D139,$A$234:$E$241,5,0)),(IF($D139=6,$G139,$H139))))),MIN((VLOOKUP($D139,$A$234:$C$241,3,0)),($E139+$F139))*(IF($D139=6,$H139,((MIN((VLOOKUP($D139,$A$234:$E$241,5,0)),$H139)))))))))/IF(AND($D139=2,'ראשי-פרטים כלליים וריכוז הוצאות'!$D$66&lt;&gt;4),1.2,1)</f>
        <v>0</v>
      </c>
      <c r="K139" s="224"/>
      <c r="L139" s="225"/>
      <c r="M139" s="222"/>
      <c r="N139" s="226"/>
      <c r="O139" s="187">
        <f t="shared" si="81"/>
        <v>0</v>
      </c>
      <c r="P139" s="15">
        <f>+(IF(OR($B139=0,$C139=0,$D139=0,$K$2&gt;$ES$1),0,IF(OR($K139=0,$M139=0,$N139=0),0,MIN((VLOOKUP($D139,$A$234:$C$241,3,0))*(IF($D139=6,$N139,$M139))*((MIN((VLOOKUP($D139,$A$234:$E$241,5,0)),(IF($D139=6,$M139,$N139))))),MIN((VLOOKUP($D139,$A$234:$C$241,3,0)),($K139+$L139))*(IF($D139=6,$N139,((MIN((VLOOKUP($D139,$A$234:$E$241,5,0)),$N139)))))))))/IF(AND($D139=2,'ראשי-פרטים כלליים וריכוז הוצאות'!$D$66&lt;&gt;4),1.2,1)</f>
        <v>0</v>
      </c>
      <c r="Q139" s="227"/>
      <c r="R139" s="228"/>
      <c r="S139" s="222"/>
      <c r="T139" s="226"/>
      <c r="U139" s="187">
        <f t="shared" si="82"/>
        <v>0</v>
      </c>
      <c r="V139" s="15">
        <f>+(IF(OR($B139=0,$C139=0,$D139=0,$Q$2&gt;$ES$1),0,IF(OR(Q139=0,S139=0,T139=0),0,MIN((VLOOKUP($D139,$A$234:$C$241,3,0))*(IF($D139=6,T139,S139))*((MIN((VLOOKUP($D139,$A$234:$E$241,5,0)),(IF($D139=6,S139,T139))))),MIN((VLOOKUP($D139,$A$234:$C$241,3,0)),(Q139+R139))*(IF($D139=6,T139,((MIN((VLOOKUP($D139,$A$234:$E$241,5,0)),T139)))))))))/IF(AND($D139=2,'ראשי-פרטים כלליים וריכוז הוצאות'!$D$66&lt;&gt;4),1.2,1)</f>
        <v>0</v>
      </c>
      <c r="W139" s="220"/>
      <c r="X139" s="221"/>
      <c r="Y139" s="222"/>
      <c r="Z139" s="226"/>
      <c r="AA139" s="187">
        <f t="shared" si="83"/>
        <v>0</v>
      </c>
      <c r="AB139" s="15">
        <f>+(IF(OR($B139=0,$C139=0,$D139=0,$W$2&gt;$ES$1),0,IF(OR(W139=0,Y139=0,Z139=0),0,MIN((VLOOKUP($D139,$A$234:$C$241,3,0))*(IF($D139=6,Z139,Y139))*((MIN((VLOOKUP($D139,$A$234:$E$241,5,0)),(IF($D139=6,Y139,Z139))))),MIN((VLOOKUP($D139,$A$234:$C$241,3,0)),(W139+X139))*(IF($D139=6,Z139,((MIN((VLOOKUP($D139,$A$234:$E$241,5,0)),Z139)))))))))/IF(AND($D139=2,'ראשי-פרטים כלליים וריכוז הוצאות'!$D$66&lt;&gt;4),1.2,1)</f>
        <v>0</v>
      </c>
      <c r="AC139" s="224"/>
      <c r="AD139" s="225"/>
      <c r="AE139" s="222"/>
      <c r="AF139" s="226"/>
      <c r="AG139" s="187">
        <f t="shared" si="84"/>
        <v>0</v>
      </c>
      <c r="AH139" s="15">
        <f>+(IF(OR($B139=0,$C139=0,$D139=0,$AC$2&gt;$ES$1),0,IF(OR(AC139=0,AE139=0,AF139=0),0,MIN((VLOOKUP($D139,$A$234:$C$241,3,0))*(IF($D139=6,AF139,AE139))*((MIN((VLOOKUP($D139,$A$234:$E$241,5,0)),(IF($D139=6,AE139,AF139))))),MIN((VLOOKUP($D139,$A$234:$C$241,3,0)),(AC139+AD139))*(IF($D139=6,AF139,((MIN((VLOOKUP($D139,$A$234:$E$241,5,0)),AF139)))))))))/IF(AND($D139=2,'ראשי-פרטים כלליים וריכוז הוצאות'!$D$66&lt;&gt;4),1.2,1)</f>
        <v>0</v>
      </c>
      <c r="AI139" s="227"/>
      <c r="AJ139" s="228"/>
      <c r="AK139" s="222"/>
      <c r="AL139" s="226"/>
      <c r="AM139" s="187">
        <f t="shared" si="85"/>
        <v>0</v>
      </c>
      <c r="AN139" s="15">
        <f>+(IF(OR($B139=0,$C139=0,$D139=0,$AI$2&gt;$ES$1),0,IF(OR(AI139=0,AK139=0,AL139=0),0,MIN((VLOOKUP($D139,$A$234:$C$241,3,0))*(IF($D139=6,AL139,AK139))*((MIN((VLOOKUP($D139,$A$234:$E$241,5,0)),(IF($D139=6,AK139,AL139))))),MIN((VLOOKUP($D139,$A$234:$C$241,3,0)),(AI139+AJ139))*(IF($D139=6,AL139,((MIN((VLOOKUP($D139,$A$234:$E$241,5,0)),AL139)))))))))/IF(AND($D139=2,'ראשי-פרטים כלליים וריכוז הוצאות'!$D$66&lt;&gt;4),1.2,1)</f>
        <v>0</v>
      </c>
      <c r="AO139" s="220"/>
      <c r="AP139" s="221"/>
      <c r="AQ139" s="222"/>
      <c r="AR139" s="226"/>
      <c r="AS139" s="187">
        <f t="shared" si="86"/>
        <v>0</v>
      </c>
      <c r="AT139" s="15">
        <f>+(IF(OR($B139=0,$C139=0,$D139=0,$AO$2&gt;$ES$1),0,IF(OR(AO139=0,AQ139=0,AR139=0),0,MIN((VLOOKUP($D139,$A$234:$C$241,3,0))*(IF($D139=6,AR139,AQ139))*((MIN((VLOOKUP($D139,$A$234:$E$241,5,0)),(IF($D139=6,AQ139,AR139))))),MIN((VLOOKUP($D139,$A$234:$C$241,3,0)),(AO139+AP139))*(IF($D139=6,AR139,((MIN((VLOOKUP($D139,$A$234:$E$241,5,0)),AR139)))))))))/IF(AND($D139=2,'ראשי-פרטים כלליים וריכוז הוצאות'!$D$66&lt;&gt;4),1.2,1)</f>
        <v>0</v>
      </c>
      <c r="AU139" s="224"/>
      <c r="AV139" s="225"/>
      <c r="AW139" s="222"/>
      <c r="AX139" s="226"/>
      <c r="AY139" s="187">
        <f t="shared" si="87"/>
        <v>0</v>
      </c>
      <c r="AZ139" s="15">
        <f>+(IF(OR($B139=0,$C139=0,$D139=0,$AU$2&gt;$ES$1),0,IF(OR(AU139=0,AW139=0,AX139=0),0,MIN((VLOOKUP($D139,$A$234:$C$241,3,0))*(IF($D139=6,AX139,AW139))*((MIN((VLOOKUP($D139,$A$234:$E$241,5,0)),(IF($D139=6,AW139,AX139))))),MIN((VLOOKUP($D139,$A$234:$C$241,3,0)),(AU139+AV139))*(IF($D139=6,AX139,((MIN((VLOOKUP($D139,$A$234:$E$241,5,0)),AX139)))))))))/IF(AND($D139=2,'ראשי-פרטים כלליים וריכוז הוצאות'!$D$66&lt;&gt;4),1.2,1)</f>
        <v>0</v>
      </c>
      <c r="BA139" s="227"/>
      <c r="BB139" s="228"/>
      <c r="BC139" s="222"/>
      <c r="BD139" s="226"/>
      <c r="BE139" s="187">
        <f t="shared" si="88"/>
        <v>0</v>
      </c>
      <c r="BF139" s="15">
        <f>+(IF(OR($B139=0,$C139=0,$D139=0,$BA$2&gt;$ES$1),0,IF(OR(BA139=0,BC139=0,BD139=0),0,MIN((VLOOKUP($D139,$A$234:$C$241,3,0))*(IF($D139=6,BD139,BC139))*((MIN((VLOOKUP($D139,$A$234:$E$241,5,0)),(IF($D139=6,BC139,BD139))))),MIN((VLOOKUP($D139,$A$234:$C$241,3,0)),(BA139+BB139))*(IF($D139=6,BD139,((MIN((VLOOKUP($D139,$A$234:$E$241,5,0)),BD139)))))))))/IF(AND($D139=2,'ראשי-פרטים כלליים וריכוז הוצאות'!$D$66&lt;&gt;4),1.2,1)</f>
        <v>0</v>
      </c>
      <c r="BG139" s="227"/>
      <c r="BH139" s="228"/>
      <c r="BI139" s="222"/>
      <c r="BJ139" s="226"/>
      <c r="BK139" s="187">
        <f t="shared" si="89"/>
        <v>0</v>
      </c>
      <c r="BL139" s="15">
        <f>+(IF(OR($B139=0,$C139=0,$D139=0,$BG$2&gt;$ES$1),0,IF(OR(BG139=0,BI139=0,BJ139=0),0,MIN((VLOOKUP($D139,$A$234:$C$241,3,0))*(IF($D139=6,BJ139,BI139))*((MIN((VLOOKUP($D139,$A$234:$E$241,5,0)),(IF($D139=6,BI139,BJ139))))),MIN((VLOOKUP($D139,$A$234:$C$241,3,0)),(BG139+BH139))*(IF($D139=6,BJ139,((MIN((VLOOKUP($D139,$A$234:$E$241,5,0)),BJ139)))))))))/IF(AND($D139=2,'ראשי-פרטים כלליים וריכוז הוצאות'!$D$66&lt;&gt;4),1.2,1)</f>
        <v>0</v>
      </c>
      <c r="BM139" s="227"/>
      <c r="BN139" s="228"/>
      <c r="BO139" s="222"/>
      <c r="BP139" s="226"/>
      <c r="BQ139" s="187">
        <f t="shared" si="90"/>
        <v>0</v>
      </c>
      <c r="BR139" s="15">
        <f>+(IF(OR($B139=0,$C139=0,$D139=0,$BM$2&gt;$ES$1),0,IF(OR(BM139=0,BO139=0,BP139=0),0,MIN((VLOOKUP($D139,$A$234:$C$241,3,0))*(IF($D139=6,BP139,BO139))*((MIN((VLOOKUP($D139,$A$234:$E$241,5,0)),(IF($D139=6,BO139,BP139))))),MIN((VLOOKUP($D139,$A$234:$C$241,3,0)),(BM139+BN139))*(IF($D139=6,BP139,((MIN((VLOOKUP($D139,$A$234:$E$241,5,0)),BP139)))))))))/IF(AND($D139=2,'ראשי-פרטים כלליים וריכוז הוצאות'!$D$66&lt;&gt;4),1.2,1)</f>
        <v>0</v>
      </c>
      <c r="BS139" s="227"/>
      <c r="BT139" s="228"/>
      <c r="BU139" s="222"/>
      <c r="BV139" s="226"/>
      <c r="BW139" s="187">
        <f t="shared" si="91"/>
        <v>0</v>
      </c>
      <c r="BX139" s="15">
        <f>+(IF(OR($B139=0,$C139=0,$D139=0,$BS$2&gt;$ES$1),0,IF(OR(BS139=0,BU139=0,BV139=0),0,MIN((VLOOKUP($D139,$A$234:$C$241,3,0))*(IF($D139=6,BV139,BU139))*((MIN((VLOOKUP($D139,$A$234:$E$241,5,0)),(IF($D139=6,BU139,BV139))))),MIN((VLOOKUP($D139,$A$234:$C$241,3,0)),(BS139+BT139))*(IF($D139=6,BV139,((MIN((VLOOKUP($D139,$A$234:$E$241,5,0)),BV139)))))))))/IF(AND($D139=2,'ראשי-פרטים כלליים וריכוז הוצאות'!$D$66&lt;&gt;4),1.2,1)</f>
        <v>0</v>
      </c>
      <c r="BY139" s="227"/>
      <c r="BZ139" s="228"/>
      <c r="CA139" s="222"/>
      <c r="CB139" s="226"/>
      <c r="CC139" s="187">
        <f t="shared" si="92"/>
        <v>0</v>
      </c>
      <c r="CD139" s="15">
        <f>+(IF(OR($B139=0,$C139=0,$D139=0,$BY$2&gt;$ES$1),0,IF(OR(BY139=0,CA139=0,CB139=0),0,MIN((VLOOKUP($D139,$A$234:$C$241,3,0))*(IF($D139=6,CB139,CA139))*((MIN((VLOOKUP($D139,$A$234:$E$241,5,0)),(IF($D139=6,CA139,CB139))))),MIN((VLOOKUP($D139,$A$234:$C$241,3,0)),(BY139+BZ139))*(IF($D139=6,CB139,((MIN((VLOOKUP($D139,$A$234:$E$241,5,0)),CB139)))))))))/IF(AND($D139=2,'ראשי-פרטים כלליים וריכוז הוצאות'!$D$66&lt;&gt;4),1.2,1)</f>
        <v>0</v>
      </c>
      <c r="CE139" s="227"/>
      <c r="CF139" s="228"/>
      <c r="CG139" s="222"/>
      <c r="CH139" s="226"/>
      <c r="CI139" s="187">
        <f t="shared" si="93"/>
        <v>0</v>
      </c>
      <c r="CJ139" s="15">
        <f>+(IF(OR($B139=0,$C139=0,$D139=0,$CE$2&gt;$ES$1),0,IF(OR(CE139=0,CG139=0,CH139=0),0,MIN((VLOOKUP($D139,$A$234:$C$241,3,0))*(IF($D139=6,CH139,CG139))*((MIN((VLOOKUP($D139,$A$234:$E$241,5,0)),(IF($D139=6,CG139,CH139))))),MIN((VLOOKUP($D139,$A$234:$C$241,3,0)),(CE139+CF139))*(IF($D139=6,CH139,((MIN((VLOOKUP($D139,$A$234:$E$241,5,0)),CH139)))))))))/IF(AND($D139=2,'ראשי-פרטים כלליים וריכוז הוצאות'!$D$66&lt;&gt;4),1.2,1)</f>
        <v>0</v>
      </c>
      <c r="CK139" s="227"/>
      <c r="CL139" s="228"/>
      <c r="CM139" s="222"/>
      <c r="CN139" s="226"/>
      <c r="CO139" s="187">
        <f t="shared" si="94"/>
        <v>0</v>
      </c>
      <c r="CP139" s="15">
        <f>+(IF(OR($B139=0,$C139=0,$D139=0,$CK$2&gt;$ES$1),0,IF(OR(CK139=0,CM139=0,CN139=0),0,MIN((VLOOKUP($D139,$A$234:$C$241,3,0))*(IF($D139=6,CN139,CM139))*((MIN((VLOOKUP($D139,$A$234:$E$241,5,0)),(IF($D139=6,CM139,CN139))))),MIN((VLOOKUP($D139,$A$234:$C$241,3,0)),(CK139+CL139))*(IF($D139=6,CN139,((MIN((VLOOKUP($D139,$A$234:$E$241,5,0)),CN139)))))))))/IF(AND($D139=2,'ראשי-פרטים כלליים וריכוז הוצאות'!$D$66&lt;&gt;4),1.2,1)</f>
        <v>0</v>
      </c>
      <c r="CQ139" s="227"/>
      <c r="CR139" s="228"/>
      <c r="CS139" s="222"/>
      <c r="CT139" s="226"/>
      <c r="CU139" s="187">
        <f t="shared" si="95"/>
        <v>0</v>
      </c>
      <c r="CV139" s="15">
        <f>+(IF(OR($B139=0,$C139=0,$D139=0,$CQ$2&gt;$ES$1),0,IF(OR(CQ139=0,CS139=0,CT139=0),0,MIN((VLOOKUP($D139,$A$234:$C$241,3,0))*(IF($D139=6,CT139,CS139))*((MIN((VLOOKUP($D139,$A$234:$E$241,5,0)),(IF($D139=6,CS139,CT139))))),MIN((VLOOKUP($D139,$A$234:$C$241,3,0)),(CQ139+CR139))*(IF($D139=6,CT139,((MIN((VLOOKUP($D139,$A$234:$E$241,5,0)),CT139)))))))))/IF(AND($D139=2,'ראשי-פרטים כלליים וריכוז הוצאות'!$D$66&lt;&gt;4),1.2,1)</f>
        <v>0</v>
      </c>
      <c r="CW139" s="227"/>
      <c r="CX139" s="228"/>
      <c r="CY139" s="222"/>
      <c r="CZ139" s="226"/>
      <c r="DA139" s="187">
        <f t="shared" si="96"/>
        <v>0</v>
      </c>
      <c r="DB139" s="15">
        <f>+(IF(OR($B139=0,$C139=0,$D139=0,$CW$2&gt;$ES$1),0,IF(OR(CW139=0,CY139=0,CZ139=0),0,MIN((VLOOKUP($D139,$A$234:$C$241,3,0))*(IF($D139=6,CZ139,CY139))*((MIN((VLOOKUP($D139,$A$234:$E$241,5,0)),(IF($D139=6,CY139,CZ139))))),MIN((VLOOKUP($D139,$A$234:$C$241,3,0)),(CW139+CX139))*(IF($D139=6,CZ139,((MIN((VLOOKUP($D139,$A$234:$E$241,5,0)),CZ139)))))))))/IF(AND($D139=2,'ראשי-פרטים כלליים וריכוז הוצאות'!$D$66&lt;&gt;4),1.2,1)</f>
        <v>0</v>
      </c>
      <c r="DC139" s="227"/>
      <c r="DD139" s="228"/>
      <c r="DE139" s="222"/>
      <c r="DF139" s="226"/>
      <c r="DG139" s="187">
        <f t="shared" si="97"/>
        <v>0</v>
      </c>
      <c r="DH139" s="15">
        <f>+(IF(OR($B139=0,$C139=0,$D139=0,$DC$2&gt;$ES$1),0,IF(OR(DC139=0,DE139=0,DF139=0),0,MIN((VLOOKUP($D139,$A$234:$C$241,3,0))*(IF($D139=6,DF139,DE139))*((MIN((VLOOKUP($D139,$A$234:$E$241,5,0)),(IF($D139=6,DE139,DF139))))),MIN((VLOOKUP($D139,$A$234:$C$241,3,0)),(DC139+DD139))*(IF($D139=6,DF139,((MIN((VLOOKUP($D139,$A$234:$E$241,5,0)),DF139)))))))))/IF(AND($D139=2,'ראשי-פרטים כלליים וריכוז הוצאות'!$D$66&lt;&gt;4),1.2,1)</f>
        <v>0</v>
      </c>
      <c r="DI139" s="227"/>
      <c r="DJ139" s="228"/>
      <c r="DK139" s="222"/>
      <c r="DL139" s="226"/>
      <c r="DM139" s="187">
        <f t="shared" si="98"/>
        <v>0</v>
      </c>
      <c r="DN139" s="15">
        <f>+(IF(OR($B139=0,$C139=0,$D139=0,$DC$2&gt;$ES$1),0,IF(OR(DI139=0,DK139=0,DL139=0),0,MIN((VLOOKUP($D139,$A$234:$C$241,3,0))*(IF($D139=6,DL139,DK139))*((MIN((VLOOKUP($D139,$A$234:$E$241,5,0)),(IF($D139=6,DK139,DL139))))),MIN((VLOOKUP($D139,$A$234:$C$241,3,0)),(DI139+DJ139))*(IF($D139=6,DL139,((MIN((VLOOKUP($D139,$A$234:$E$241,5,0)),DL139)))))))))/IF(AND($D139=2,'ראשי-פרטים כלליים וריכוז הוצאות'!$D$66&lt;&gt;4),1.2,1)</f>
        <v>0</v>
      </c>
      <c r="DO139" s="227"/>
      <c r="DP139" s="228"/>
      <c r="DQ139" s="222"/>
      <c r="DR139" s="226"/>
      <c r="DS139" s="187">
        <f t="shared" si="99"/>
        <v>0</v>
      </c>
      <c r="DT139" s="15">
        <f>+(IF(OR($B139=0,$C139=0,$D139=0,$DC$2&gt;$ES$1),0,IF(OR(DO139=0,DQ139=0,DR139=0),0,MIN((VLOOKUP($D139,$A$234:$C$241,3,0))*(IF($D139=6,DR139,DQ139))*((MIN((VLOOKUP($D139,$A$234:$E$241,5,0)),(IF($D139=6,DQ139,DR139))))),MIN((VLOOKUP($D139,$A$234:$C$241,3,0)),(DO139+DP139))*(IF($D139=6,DR139,((MIN((VLOOKUP($D139,$A$234:$E$241,5,0)),DR139)))))))))/IF(AND($D139=2,'ראשי-פרטים כלליים וריכוז הוצאות'!$D$66&lt;&gt;4),1.2,1)</f>
        <v>0</v>
      </c>
      <c r="DU139" s="227"/>
      <c r="DV139" s="228"/>
      <c r="DW139" s="222"/>
      <c r="DX139" s="226"/>
      <c r="DY139" s="187">
        <f t="shared" si="100"/>
        <v>0</v>
      </c>
      <c r="DZ139" s="15">
        <f>+(IF(OR($B139=0,$C139=0,$D139=0,$DC$2&gt;$ES$1),0,IF(OR(DU139=0,DW139=0,DX139=0),0,MIN((VLOOKUP($D139,$A$234:$C$241,3,0))*(IF($D139=6,DX139,DW139))*((MIN((VLOOKUP($D139,$A$234:$E$241,5,0)),(IF($D139=6,DW139,DX139))))),MIN((VLOOKUP($D139,$A$234:$C$241,3,0)),(DU139+DV139))*(IF($D139=6,DX139,((MIN((VLOOKUP($D139,$A$234:$E$241,5,0)),DX139)))))))))/IF(AND($D139=2,'ראשי-פרטים כלליים וריכוז הוצאות'!$D$66&lt;&gt;4),1.2,1)</f>
        <v>0</v>
      </c>
      <c r="EA139" s="227"/>
      <c r="EB139" s="228"/>
      <c r="EC139" s="222"/>
      <c r="ED139" s="226"/>
      <c r="EE139" s="187">
        <f t="shared" si="101"/>
        <v>0</v>
      </c>
      <c r="EF139" s="15">
        <f>+(IF(OR($B139=0,$C139=0,$D139=0,$DC$2&gt;$ES$1),0,IF(OR(EA139=0,EC139=0,ED139=0),0,MIN((VLOOKUP($D139,$A$234:$C$241,3,0))*(IF($D139=6,ED139,EC139))*((MIN((VLOOKUP($D139,$A$234:$E$241,5,0)),(IF($D139=6,EC139,ED139))))),MIN((VLOOKUP($D139,$A$234:$C$241,3,0)),(EA139+EB139))*(IF($D139=6,ED139,((MIN((VLOOKUP($D139,$A$234:$E$241,5,0)),ED139)))))))))/IF(AND($D139=2,'ראשי-פרטים כלליים וריכוז הוצאות'!$D$66&lt;&gt;4),1.2,1)</f>
        <v>0</v>
      </c>
      <c r="EG139" s="227"/>
      <c r="EH139" s="228"/>
      <c r="EI139" s="222"/>
      <c r="EJ139" s="226"/>
      <c r="EK139" s="187">
        <f t="shared" si="102"/>
        <v>0</v>
      </c>
      <c r="EL139" s="15">
        <f>+(IF(OR($B139=0,$C139=0,$D139=0,$DC$2&gt;$ES$1),0,IF(OR(EG139=0,EI139=0,EJ139=0),0,MIN((VLOOKUP($D139,$A$234:$C$241,3,0))*(IF($D139=6,EJ139,EI139))*((MIN((VLOOKUP($D139,$A$234:$E$241,5,0)),(IF($D139=6,EI139,EJ139))))),MIN((VLOOKUP($D139,$A$234:$C$241,3,0)),(EG139+EH139))*(IF($D139=6,EJ139,((MIN((VLOOKUP($D139,$A$234:$E$241,5,0)),EJ139)))))))))/IF(AND($D139=2,'ראשי-פרטים כלליים וריכוז הוצאות'!$D$66&lt;&gt;4),1.2,1)</f>
        <v>0</v>
      </c>
      <c r="EM139" s="227"/>
      <c r="EN139" s="228"/>
      <c r="EO139" s="222"/>
      <c r="EP139" s="226"/>
      <c r="EQ139" s="187">
        <f t="shared" si="103"/>
        <v>0</v>
      </c>
      <c r="ER139" s="15">
        <f>+(IF(OR($B139=0,$C139=0,$D139=0,$DC$2&gt;$ES$1),0,IF(OR(EM139=0,EO139=0,EP139=0),0,MIN((VLOOKUP($D139,$A$234:$C$241,3,0))*(IF($D139=6,EP139,EO139))*((MIN((VLOOKUP($D139,$A$234:$E$241,5,0)),(IF($D139=6,EO139,EP139))))),MIN((VLOOKUP($D139,$A$234:$C$241,3,0)),(EM139+EN139))*(IF($D139=6,EP139,((MIN((VLOOKUP($D139,$A$234:$E$241,5,0)),EP139)))))))))/IF(AND($D139=2,'ראשי-פרטים כלליים וריכוז הוצאות'!$D$66&lt;&gt;4),1.2,1)</f>
        <v>0</v>
      </c>
      <c r="ES139" s="62">
        <f t="shared" si="104"/>
        <v>0</v>
      </c>
      <c r="ET139" s="183">
        <f t="shared" si="105"/>
        <v>9.9999999999999995E-7</v>
      </c>
      <c r="EU139" s="184">
        <f t="shared" si="106"/>
        <v>0</v>
      </c>
      <c r="EV139" s="62">
        <f t="shared" si="107"/>
        <v>0</v>
      </c>
      <c r="EW139" s="62">
        <v>0</v>
      </c>
      <c r="EX139" s="15">
        <f t="shared" si="108"/>
        <v>0</v>
      </c>
      <c r="EY139" s="219"/>
      <c r="EZ139" s="62">
        <f>MIN(EX139+EY139*ET139*ES139/$FA$1/IF(AND($D139=2,'ראשי-פרטים כלליים וריכוז הוצאות'!$D$66&lt;&gt;4),1.2,1),IF($D139&gt;0,VLOOKUP($D139,$A$234:$C$241,3,0)*12*EU139,0))</f>
        <v>0</v>
      </c>
      <c r="FA139" s="229"/>
      <c r="FB139" s="293">
        <f t="shared" si="109"/>
        <v>0</v>
      </c>
      <c r="FC139" s="298"/>
      <c r="FD139" s="133"/>
      <c r="FE139" s="133"/>
      <c r="FF139" s="299"/>
      <c r="FG139" s="299"/>
      <c r="FH139" s="133"/>
      <c r="FI139" s="274">
        <f t="shared" si="77"/>
        <v>0</v>
      </c>
      <c r="FJ139" s="274">
        <f t="shared" si="78"/>
        <v>0</v>
      </c>
      <c r="FK139" s="297" t="str">
        <f t="shared" si="79"/>
        <v/>
      </c>
    </row>
    <row r="140" spans="1:167" s="6" customFormat="1" ht="24" hidden="1" customHeight="1" x14ac:dyDescent="0.2">
      <c r="A140" s="112">
        <v>137</v>
      </c>
      <c r="B140" s="229"/>
      <c r="C140" s="229"/>
      <c r="D140" s="230"/>
      <c r="E140" s="220"/>
      <c r="F140" s="221"/>
      <c r="G140" s="222"/>
      <c r="H140" s="223"/>
      <c r="I140" s="187">
        <f t="shared" si="80"/>
        <v>0</v>
      </c>
      <c r="J140" s="15">
        <f>(IF(OR($B140=0,$C140=0,$D140=0,$E$2&gt;$ES$1),0,IF(OR($E140=0,$G140=0,$H140=0),0,MIN((VLOOKUP($D140,$A$234:$C$241,3,0))*(IF($D140=6,$H140,$G140))*((MIN((VLOOKUP($D140,$A$234:$E$241,5,0)),(IF($D140=6,$G140,$H140))))),MIN((VLOOKUP($D140,$A$234:$C$241,3,0)),($E140+$F140))*(IF($D140=6,$H140,((MIN((VLOOKUP($D140,$A$234:$E$241,5,0)),$H140)))))))))/IF(AND($D140=2,'ראשי-פרטים כלליים וריכוז הוצאות'!$D$66&lt;&gt;4),1.2,1)</f>
        <v>0</v>
      </c>
      <c r="K140" s="224"/>
      <c r="L140" s="225"/>
      <c r="M140" s="222"/>
      <c r="N140" s="226"/>
      <c r="O140" s="187">
        <f t="shared" si="81"/>
        <v>0</v>
      </c>
      <c r="P140" s="15">
        <f>+(IF(OR($B140=0,$C140=0,$D140=0,$K$2&gt;$ES$1),0,IF(OR($K140=0,$M140=0,$N140=0),0,MIN((VLOOKUP($D140,$A$234:$C$241,3,0))*(IF($D140=6,$N140,$M140))*((MIN((VLOOKUP($D140,$A$234:$E$241,5,0)),(IF($D140=6,$M140,$N140))))),MIN((VLOOKUP($D140,$A$234:$C$241,3,0)),($K140+$L140))*(IF($D140=6,$N140,((MIN((VLOOKUP($D140,$A$234:$E$241,5,0)),$N140)))))))))/IF(AND($D140=2,'ראשי-פרטים כלליים וריכוז הוצאות'!$D$66&lt;&gt;4),1.2,1)</f>
        <v>0</v>
      </c>
      <c r="Q140" s="227"/>
      <c r="R140" s="228"/>
      <c r="S140" s="222"/>
      <c r="T140" s="226"/>
      <c r="U140" s="187">
        <f t="shared" si="82"/>
        <v>0</v>
      </c>
      <c r="V140" s="15">
        <f>+(IF(OR($B140=0,$C140=0,$D140=0,$Q$2&gt;$ES$1),0,IF(OR(Q140=0,S140=0,T140=0),0,MIN((VLOOKUP($D140,$A$234:$C$241,3,0))*(IF($D140=6,T140,S140))*((MIN((VLOOKUP($D140,$A$234:$E$241,5,0)),(IF($D140=6,S140,T140))))),MIN((VLOOKUP($D140,$A$234:$C$241,3,0)),(Q140+R140))*(IF($D140=6,T140,((MIN((VLOOKUP($D140,$A$234:$E$241,5,0)),T140)))))))))/IF(AND($D140=2,'ראשי-פרטים כלליים וריכוז הוצאות'!$D$66&lt;&gt;4),1.2,1)</f>
        <v>0</v>
      </c>
      <c r="W140" s="220"/>
      <c r="X140" s="221"/>
      <c r="Y140" s="222"/>
      <c r="Z140" s="226"/>
      <c r="AA140" s="187">
        <f t="shared" si="83"/>
        <v>0</v>
      </c>
      <c r="AB140" s="15">
        <f>+(IF(OR($B140=0,$C140=0,$D140=0,$W$2&gt;$ES$1),0,IF(OR(W140=0,Y140=0,Z140=0),0,MIN((VLOOKUP($D140,$A$234:$C$241,3,0))*(IF($D140=6,Z140,Y140))*((MIN((VLOOKUP($D140,$A$234:$E$241,5,0)),(IF($D140=6,Y140,Z140))))),MIN((VLOOKUP($D140,$A$234:$C$241,3,0)),(W140+X140))*(IF($D140=6,Z140,((MIN((VLOOKUP($D140,$A$234:$E$241,5,0)),Z140)))))))))/IF(AND($D140=2,'ראשי-פרטים כלליים וריכוז הוצאות'!$D$66&lt;&gt;4),1.2,1)</f>
        <v>0</v>
      </c>
      <c r="AC140" s="224"/>
      <c r="AD140" s="225"/>
      <c r="AE140" s="222"/>
      <c r="AF140" s="226"/>
      <c r="AG140" s="187">
        <f t="shared" si="84"/>
        <v>0</v>
      </c>
      <c r="AH140" s="15">
        <f>+(IF(OR($B140=0,$C140=0,$D140=0,$AC$2&gt;$ES$1),0,IF(OR(AC140=0,AE140=0,AF140=0),0,MIN((VLOOKUP($D140,$A$234:$C$241,3,0))*(IF($D140=6,AF140,AE140))*((MIN((VLOOKUP($D140,$A$234:$E$241,5,0)),(IF($D140=6,AE140,AF140))))),MIN((VLOOKUP($D140,$A$234:$C$241,3,0)),(AC140+AD140))*(IF($D140=6,AF140,((MIN((VLOOKUP($D140,$A$234:$E$241,5,0)),AF140)))))))))/IF(AND($D140=2,'ראשי-פרטים כלליים וריכוז הוצאות'!$D$66&lt;&gt;4),1.2,1)</f>
        <v>0</v>
      </c>
      <c r="AI140" s="227"/>
      <c r="AJ140" s="228"/>
      <c r="AK140" s="222"/>
      <c r="AL140" s="226"/>
      <c r="AM140" s="187">
        <f t="shared" si="85"/>
        <v>0</v>
      </c>
      <c r="AN140" s="15">
        <f>+(IF(OR($B140=0,$C140=0,$D140=0,$AI$2&gt;$ES$1),0,IF(OR(AI140=0,AK140=0,AL140=0),0,MIN((VLOOKUP($D140,$A$234:$C$241,3,0))*(IF($D140=6,AL140,AK140))*((MIN((VLOOKUP($D140,$A$234:$E$241,5,0)),(IF($D140=6,AK140,AL140))))),MIN((VLOOKUP($D140,$A$234:$C$241,3,0)),(AI140+AJ140))*(IF($D140=6,AL140,((MIN((VLOOKUP($D140,$A$234:$E$241,5,0)),AL140)))))))))/IF(AND($D140=2,'ראשי-פרטים כלליים וריכוז הוצאות'!$D$66&lt;&gt;4),1.2,1)</f>
        <v>0</v>
      </c>
      <c r="AO140" s="220"/>
      <c r="AP140" s="221"/>
      <c r="AQ140" s="222"/>
      <c r="AR140" s="226"/>
      <c r="AS140" s="187">
        <f t="shared" si="86"/>
        <v>0</v>
      </c>
      <c r="AT140" s="15">
        <f>+(IF(OR($B140=0,$C140=0,$D140=0,$AO$2&gt;$ES$1),0,IF(OR(AO140=0,AQ140=0,AR140=0),0,MIN((VLOOKUP($D140,$A$234:$C$241,3,0))*(IF($D140=6,AR140,AQ140))*((MIN((VLOOKUP($D140,$A$234:$E$241,5,0)),(IF($D140=6,AQ140,AR140))))),MIN((VLOOKUP($D140,$A$234:$C$241,3,0)),(AO140+AP140))*(IF($D140=6,AR140,((MIN((VLOOKUP($D140,$A$234:$E$241,5,0)),AR140)))))))))/IF(AND($D140=2,'ראשי-פרטים כלליים וריכוז הוצאות'!$D$66&lt;&gt;4),1.2,1)</f>
        <v>0</v>
      </c>
      <c r="AU140" s="224"/>
      <c r="AV140" s="225"/>
      <c r="AW140" s="222"/>
      <c r="AX140" s="226"/>
      <c r="AY140" s="187">
        <f t="shared" si="87"/>
        <v>0</v>
      </c>
      <c r="AZ140" s="15">
        <f>+(IF(OR($B140=0,$C140=0,$D140=0,$AU$2&gt;$ES$1),0,IF(OR(AU140=0,AW140=0,AX140=0),0,MIN((VLOOKUP($D140,$A$234:$C$241,3,0))*(IF($D140=6,AX140,AW140))*((MIN((VLOOKUP($D140,$A$234:$E$241,5,0)),(IF($D140=6,AW140,AX140))))),MIN((VLOOKUP($D140,$A$234:$C$241,3,0)),(AU140+AV140))*(IF($D140=6,AX140,((MIN((VLOOKUP($D140,$A$234:$E$241,5,0)),AX140)))))))))/IF(AND($D140=2,'ראשי-פרטים כלליים וריכוז הוצאות'!$D$66&lt;&gt;4),1.2,1)</f>
        <v>0</v>
      </c>
      <c r="BA140" s="227"/>
      <c r="BB140" s="228"/>
      <c r="BC140" s="222"/>
      <c r="BD140" s="226"/>
      <c r="BE140" s="187">
        <f t="shared" si="88"/>
        <v>0</v>
      </c>
      <c r="BF140" s="15">
        <f>+(IF(OR($B140=0,$C140=0,$D140=0,$BA$2&gt;$ES$1),0,IF(OR(BA140=0,BC140=0,BD140=0),0,MIN((VLOOKUP($D140,$A$234:$C$241,3,0))*(IF($D140=6,BD140,BC140))*((MIN((VLOOKUP($D140,$A$234:$E$241,5,0)),(IF($D140=6,BC140,BD140))))),MIN((VLOOKUP($D140,$A$234:$C$241,3,0)),(BA140+BB140))*(IF($D140=6,BD140,((MIN((VLOOKUP($D140,$A$234:$E$241,5,0)),BD140)))))))))/IF(AND($D140=2,'ראשי-פרטים כלליים וריכוז הוצאות'!$D$66&lt;&gt;4),1.2,1)</f>
        <v>0</v>
      </c>
      <c r="BG140" s="227"/>
      <c r="BH140" s="228"/>
      <c r="BI140" s="222"/>
      <c r="BJ140" s="226"/>
      <c r="BK140" s="187">
        <f t="shared" si="89"/>
        <v>0</v>
      </c>
      <c r="BL140" s="15">
        <f>+(IF(OR($B140=0,$C140=0,$D140=0,$BG$2&gt;$ES$1),0,IF(OR(BG140=0,BI140=0,BJ140=0),0,MIN((VLOOKUP($D140,$A$234:$C$241,3,0))*(IF($D140=6,BJ140,BI140))*((MIN((VLOOKUP($D140,$A$234:$E$241,5,0)),(IF($D140=6,BI140,BJ140))))),MIN((VLOOKUP($D140,$A$234:$C$241,3,0)),(BG140+BH140))*(IF($D140=6,BJ140,((MIN((VLOOKUP($D140,$A$234:$E$241,5,0)),BJ140)))))))))/IF(AND($D140=2,'ראשי-פרטים כלליים וריכוז הוצאות'!$D$66&lt;&gt;4),1.2,1)</f>
        <v>0</v>
      </c>
      <c r="BM140" s="227"/>
      <c r="BN140" s="228"/>
      <c r="BO140" s="222"/>
      <c r="BP140" s="226"/>
      <c r="BQ140" s="187">
        <f t="shared" si="90"/>
        <v>0</v>
      </c>
      <c r="BR140" s="15">
        <f>+(IF(OR($B140=0,$C140=0,$D140=0,$BM$2&gt;$ES$1),0,IF(OR(BM140=0,BO140=0,BP140=0),0,MIN((VLOOKUP($D140,$A$234:$C$241,3,0))*(IF($D140=6,BP140,BO140))*((MIN((VLOOKUP($D140,$A$234:$E$241,5,0)),(IF($D140=6,BO140,BP140))))),MIN((VLOOKUP($D140,$A$234:$C$241,3,0)),(BM140+BN140))*(IF($D140=6,BP140,((MIN((VLOOKUP($D140,$A$234:$E$241,5,0)),BP140)))))))))/IF(AND($D140=2,'ראשי-פרטים כלליים וריכוז הוצאות'!$D$66&lt;&gt;4),1.2,1)</f>
        <v>0</v>
      </c>
      <c r="BS140" s="227"/>
      <c r="BT140" s="228"/>
      <c r="BU140" s="222"/>
      <c r="BV140" s="226"/>
      <c r="BW140" s="187">
        <f t="shared" si="91"/>
        <v>0</v>
      </c>
      <c r="BX140" s="15">
        <f>+(IF(OR($B140=0,$C140=0,$D140=0,$BS$2&gt;$ES$1),0,IF(OR(BS140=0,BU140=0,BV140=0),0,MIN((VLOOKUP($D140,$A$234:$C$241,3,0))*(IF($D140=6,BV140,BU140))*((MIN((VLOOKUP($D140,$A$234:$E$241,5,0)),(IF($D140=6,BU140,BV140))))),MIN((VLOOKUP($D140,$A$234:$C$241,3,0)),(BS140+BT140))*(IF($D140=6,BV140,((MIN((VLOOKUP($D140,$A$234:$E$241,5,0)),BV140)))))))))/IF(AND($D140=2,'ראשי-פרטים כלליים וריכוז הוצאות'!$D$66&lt;&gt;4),1.2,1)</f>
        <v>0</v>
      </c>
      <c r="BY140" s="227"/>
      <c r="BZ140" s="228"/>
      <c r="CA140" s="222"/>
      <c r="CB140" s="226"/>
      <c r="CC140" s="187">
        <f t="shared" si="92"/>
        <v>0</v>
      </c>
      <c r="CD140" s="15">
        <f>+(IF(OR($B140=0,$C140=0,$D140=0,$BY$2&gt;$ES$1),0,IF(OR(BY140=0,CA140=0,CB140=0),0,MIN((VLOOKUP($D140,$A$234:$C$241,3,0))*(IF($D140=6,CB140,CA140))*((MIN((VLOOKUP($D140,$A$234:$E$241,5,0)),(IF($D140=6,CA140,CB140))))),MIN((VLOOKUP($D140,$A$234:$C$241,3,0)),(BY140+BZ140))*(IF($D140=6,CB140,((MIN((VLOOKUP($D140,$A$234:$E$241,5,0)),CB140)))))))))/IF(AND($D140=2,'ראשי-פרטים כלליים וריכוז הוצאות'!$D$66&lt;&gt;4),1.2,1)</f>
        <v>0</v>
      </c>
      <c r="CE140" s="227"/>
      <c r="CF140" s="228"/>
      <c r="CG140" s="222"/>
      <c r="CH140" s="226"/>
      <c r="CI140" s="187">
        <f t="shared" si="93"/>
        <v>0</v>
      </c>
      <c r="CJ140" s="15">
        <f>+(IF(OR($B140=0,$C140=0,$D140=0,$CE$2&gt;$ES$1),0,IF(OR(CE140=0,CG140=0,CH140=0),0,MIN((VLOOKUP($D140,$A$234:$C$241,3,0))*(IF($D140=6,CH140,CG140))*((MIN((VLOOKUP($D140,$A$234:$E$241,5,0)),(IF($D140=6,CG140,CH140))))),MIN((VLOOKUP($D140,$A$234:$C$241,3,0)),(CE140+CF140))*(IF($D140=6,CH140,((MIN((VLOOKUP($D140,$A$234:$E$241,5,0)),CH140)))))))))/IF(AND($D140=2,'ראשי-פרטים כלליים וריכוז הוצאות'!$D$66&lt;&gt;4),1.2,1)</f>
        <v>0</v>
      </c>
      <c r="CK140" s="227"/>
      <c r="CL140" s="228"/>
      <c r="CM140" s="222"/>
      <c r="CN140" s="226"/>
      <c r="CO140" s="187">
        <f t="shared" si="94"/>
        <v>0</v>
      </c>
      <c r="CP140" s="15">
        <f>+(IF(OR($B140=0,$C140=0,$D140=0,$CK$2&gt;$ES$1),0,IF(OR(CK140=0,CM140=0,CN140=0),0,MIN((VLOOKUP($D140,$A$234:$C$241,3,0))*(IF($D140=6,CN140,CM140))*((MIN((VLOOKUP($D140,$A$234:$E$241,5,0)),(IF($D140=6,CM140,CN140))))),MIN((VLOOKUP($D140,$A$234:$C$241,3,0)),(CK140+CL140))*(IF($D140=6,CN140,((MIN((VLOOKUP($D140,$A$234:$E$241,5,0)),CN140)))))))))/IF(AND($D140=2,'ראשי-פרטים כלליים וריכוז הוצאות'!$D$66&lt;&gt;4),1.2,1)</f>
        <v>0</v>
      </c>
      <c r="CQ140" s="227"/>
      <c r="CR140" s="228"/>
      <c r="CS140" s="222"/>
      <c r="CT140" s="226"/>
      <c r="CU140" s="187">
        <f t="shared" si="95"/>
        <v>0</v>
      </c>
      <c r="CV140" s="15">
        <f>+(IF(OR($B140=0,$C140=0,$D140=0,$CQ$2&gt;$ES$1),0,IF(OR(CQ140=0,CS140=0,CT140=0),0,MIN((VLOOKUP($D140,$A$234:$C$241,3,0))*(IF($D140=6,CT140,CS140))*((MIN((VLOOKUP($D140,$A$234:$E$241,5,0)),(IF($D140=6,CS140,CT140))))),MIN((VLOOKUP($D140,$A$234:$C$241,3,0)),(CQ140+CR140))*(IF($D140=6,CT140,((MIN((VLOOKUP($D140,$A$234:$E$241,5,0)),CT140)))))))))/IF(AND($D140=2,'ראשי-פרטים כלליים וריכוז הוצאות'!$D$66&lt;&gt;4),1.2,1)</f>
        <v>0</v>
      </c>
      <c r="CW140" s="227"/>
      <c r="CX140" s="228"/>
      <c r="CY140" s="222"/>
      <c r="CZ140" s="226"/>
      <c r="DA140" s="187">
        <f t="shared" si="96"/>
        <v>0</v>
      </c>
      <c r="DB140" s="15">
        <f>+(IF(OR($B140=0,$C140=0,$D140=0,$CW$2&gt;$ES$1),0,IF(OR(CW140=0,CY140=0,CZ140=0),0,MIN((VLOOKUP($D140,$A$234:$C$241,3,0))*(IF($D140=6,CZ140,CY140))*((MIN((VLOOKUP($D140,$A$234:$E$241,5,0)),(IF($D140=6,CY140,CZ140))))),MIN((VLOOKUP($D140,$A$234:$C$241,3,0)),(CW140+CX140))*(IF($D140=6,CZ140,((MIN((VLOOKUP($D140,$A$234:$E$241,5,0)),CZ140)))))))))/IF(AND($D140=2,'ראשי-פרטים כלליים וריכוז הוצאות'!$D$66&lt;&gt;4),1.2,1)</f>
        <v>0</v>
      </c>
      <c r="DC140" s="227"/>
      <c r="DD140" s="228"/>
      <c r="DE140" s="222"/>
      <c r="DF140" s="226"/>
      <c r="DG140" s="187">
        <f t="shared" si="97"/>
        <v>0</v>
      </c>
      <c r="DH140" s="15">
        <f>+(IF(OR($B140=0,$C140=0,$D140=0,$DC$2&gt;$ES$1),0,IF(OR(DC140=0,DE140=0,DF140=0),0,MIN((VLOOKUP($D140,$A$234:$C$241,3,0))*(IF($D140=6,DF140,DE140))*((MIN((VLOOKUP($D140,$A$234:$E$241,5,0)),(IF($D140=6,DE140,DF140))))),MIN((VLOOKUP($D140,$A$234:$C$241,3,0)),(DC140+DD140))*(IF($D140=6,DF140,((MIN((VLOOKUP($D140,$A$234:$E$241,5,0)),DF140)))))))))/IF(AND($D140=2,'ראשי-פרטים כלליים וריכוז הוצאות'!$D$66&lt;&gt;4),1.2,1)</f>
        <v>0</v>
      </c>
      <c r="DI140" s="227"/>
      <c r="DJ140" s="228"/>
      <c r="DK140" s="222"/>
      <c r="DL140" s="226"/>
      <c r="DM140" s="187">
        <f t="shared" si="98"/>
        <v>0</v>
      </c>
      <c r="DN140" s="15">
        <f>+(IF(OR($B140=0,$C140=0,$D140=0,$DC$2&gt;$ES$1),0,IF(OR(DI140=0,DK140=0,DL140=0),0,MIN((VLOOKUP($D140,$A$234:$C$241,3,0))*(IF($D140=6,DL140,DK140))*((MIN((VLOOKUP($D140,$A$234:$E$241,5,0)),(IF($D140=6,DK140,DL140))))),MIN((VLOOKUP($D140,$A$234:$C$241,3,0)),(DI140+DJ140))*(IF($D140=6,DL140,((MIN((VLOOKUP($D140,$A$234:$E$241,5,0)),DL140)))))))))/IF(AND($D140=2,'ראשי-פרטים כלליים וריכוז הוצאות'!$D$66&lt;&gt;4),1.2,1)</f>
        <v>0</v>
      </c>
      <c r="DO140" s="227"/>
      <c r="DP140" s="228"/>
      <c r="DQ140" s="222"/>
      <c r="DR140" s="226"/>
      <c r="DS140" s="187">
        <f t="shared" si="99"/>
        <v>0</v>
      </c>
      <c r="DT140" s="15">
        <f>+(IF(OR($B140=0,$C140=0,$D140=0,$DC$2&gt;$ES$1),0,IF(OR(DO140=0,DQ140=0,DR140=0),0,MIN((VLOOKUP($D140,$A$234:$C$241,3,0))*(IF($D140=6,DR140,DQ140))*((MIN((VLOOKUP($D140,$A$234:$E$241,5,0)),(IF($D140=6,DQ140,DR140))))),MIN((VLOOKUP($D140,$A$234:$C$241,3,0)),(DO140+DP140))*(IF($D140=6,DR140,((MIN((VLOOKUP($D140,$A$234:$E$241,5,0)),DR140)))))))))/IF(AND($D140=2,'ראשי-פרטים כלליים וריכוז הוצאות'!$D$66&lt;&gt;4),1.2,1)</f>
        <v>0</v>
      </c>
      <c r="DU140" s="227"/>
      <c r="DV140" s="228"/>
      <c r="DW140" s="222"/>
      <c r="DX140" s="226"/>
      <c r="DY140" s="187">
        <f t="shared" si="100"/>
        <v>0</v>
      </c>
      <c r="DZ140" s="15">
        <f>+(IF(OR($B140=0,$C140=0,$D140=0,$DC$2&gt;$ES$1),0,IF(OR(DU140=0,DW140=0,DX140=0),0,MIN((VLOOKUP($D140,$A$234:$C$241,3,0))*(IF($D140=6,DX140,DW140))*((MIN((VLOOKUP($D140,$A$234:$E$241,5,0)),(IF($D140=6,DW140,DX140))))),MIN((VLOOKUP($D140,$A$234:$C$241,3,0)),(DU140+DV140))*(IF($D140=6,DX140,((MIN((VLOOKUP($D140,$A$234:$E$241,5,0)),DX140)))))))))/IF(AND($D140=2,'ראשי-פרטים כלליים וריכוז הוצאות'!$D$66&lt;&gt;4),1.2,1)</f>
        <v>0</v>
      </c>
      <c r="EA140" s="227"/>
      <c r="EB140" s="228"/>
      <c r="EC140" s="222"/>
      <c r="ED140" s="226"/>
      <c r="EE140" s="187">
        <f t="shared" si="101"/>
        <v>0</v>
      </c>
      <c r="EF140" s="15">
        <f>+(IF(OR($B140=0,$C140=0,$D140=0,$DC$2&gt;$ES$1),0,IF(OR(EA140=0,EC140=0,ED140=0),0,MIN((VLOOKUP($D140,$A$234:$C$241,3,0))*(IF($D140=6,ED140,EC140))*((MIN((VLOOKUP($D140,$A$234:$E$241,5,0)),(IF($D140=6,EC140,ED140))))),MIN((VLOOKUP($D140,$A$234:$C$241,3,0)),(EA140+EB140))*(IF($D140=6,ED140,((MIN((VLOOKUP($D140,$A$234:$E$241,5,0)),ED140)))))))))/IF(AND($D140=2,'ראשי-פרטים כלליים וריכוז הוצאות'!$D$66&lt;&gt;4),1.2,1)</f>
        <v>0</v>
      </c>
      <c r="EG140" s="227"/>
      <c r="EH140" s="228"/>
      <c r="EI140" s="222"/>
      <c r="EJ140" s="226"/>
      <c r="EK140" s="187">
        <f t="shared" si="102"/>
        <v>0</v>
      </c>
      <c r="EL140" s="15">
        <f>+(IF(OR($B140=0,$C140=0,$D140=0,$DC$2&gt;$ES$1),0,IF(OR(EG140=0,EI140=0,EJ140=0),0,MIN((VLOOKUP($D140,$A$234:$C$241,3,0))*(IF($D140=6,EJ140,EI140))*((MIN((VLOOKUP($D140,$A$234:$E$241,5,0)),(IF($D140=6,EI140,EJ140))))),MIN((VLOOKUP($D140,$A$234:$C$241,3,0)),(EG140+EH140))*(IF($D140=6,EJ140,((MIN((VLOOKUP($D140,$A$234:$E$241,5,0)),EJ140)))))))))/IF(AND($D140=2,'ראשי-פרטים כלליים וריכוז הוצאות'!$D$66&lt;&gt;4),1.2,1)</f>
        <v>0</v>
      </c>
      <c r="EM140" s="227"/>
      <c r="EN140" s="228"/>
      <c r="EO140" s="222"/>
      <c r="EP140" s="226"/>
      <c r="EQ140" s="187">
        <f t="shared" si="103"/>
        <v>0</v>
      </c>
      <c r="ER140" s="15">
        <f>+(IF(OR($B140=0,$C140=0,$D140=0,$DC$2&gt;$ES$1),0,IF(OR(EM140=0,EO140=0,EP140=0),0,MIN((VLOOKUP($D140,$A$234:$C$241,3,0))*(IF($D140=6,EP140,EO140))*((MIN((VLOOKUP($D140,$A$234:$E$241,5,0)),(IF($D140=6,EO140,EP140))))),MIN((VLOOKUP($D140,$A$234:$C$241,3,0)),(EM140+EN140))*(IF($D140=6,EP140,((MIN((VLOOKUP($D140,$A$234:$E$241,5,0)),EP140)))))))))/IF(AND($D140=2,'ראשי-פרטים כלליים וריכוז הוצאות'!$D$66&lt;&gt;4),1.2,1)</f>
        <v>0</v>
      </c>
      <c r="ES140" s="62">
        <f t="shared" si="104"/>
        <v>0</v>
      </c>
      <c r="ET140" s="183">
        <f t="shared" si="105"/>
        <v>9.9999999999999995E-7</v>
      </c>
      <c r="EU140" s="184">
        <f t="shared" si="106"/>
        <v>0</v>
      </c>
      <c r="EV140" s="62">
        <f t="shared" si="107"/>
        <v>0</v>
      </c>
      <c r="EW140" s="62">
        <v>0</v>
      </c>
      <c r="EX140" s="15">
        <f t="shared" si="108"/>
        <v>0</v>
      </c>
      <c r="EY140" s="219"/>
      <c r="EZ140" s="62">
        <f>MIN(EX140+EY140*ET140*ES140/$FA$1/IF(AND($D140=2,'ראשי-פרטים כלליים וריכוז הוצאות'!$D$66&lt;&gt;4),1.2,1),IF($D140&gt;0,VLOOKUP($D140,$A$234:$C$241,3,0)*12*EU140,0))</f>
        <v>0</v>
      </c>
      <c r="FA140" s="229"/>
      <c r="FB140" s="293">
        <f t="shared" si="109"/>
        <v>0</v>
      </c>
      <c r="FC140" s="298"/>
      <c r="FD140" s="133"/>
      <c r="FE140" s="133"/>
      <c r="FF140" s="299"/>
      <c r="FG140" s="299"/>
      <c r="FH140" s="133"/>
      <c r="FI140" s="274">
        <f t="shared" si="77"/>
        <v>0</v>
      </c>
      <c r="FJ140" s="274">
        <f t="shared" si="78"/>
        <v>0</v>
      </c>
      <c r="FK140" s="297" t="str">
        <f t="shared" si="79"/>
        <v/>
      </c>
    </row>
    <row r="141" spans="1:167" s="6" customFormat="1" ht="24" hidden="1" customHeight="1" x14ac:dyDescent="0.2">
      <c r="A141" s="112">
        <v>138</v>
      </c>
      <c r="B141" s="229"/>
      <c r="C141" s="229"/>
      <c r="D141" s="230"/>
      <c r="E141" s="220"/>
      <c r="F141" s="221"/>
      <c r="G141" s="222"/>
      <c r="H141" s="223"/>
      <c r="I141" s="187">
        <f t="shared" si="80"/>
        <v>0</v>
      </c>
      <c r="J141" s="15">
        <f>(IF(OR($B141=0,$C141=0,$D141=0,$E$2&gt;$ES$1),0,IF(OR($E141=0,$G141=0,$H141=0),0,MIN((VLOOKUP($D141,$A$234:$C$241,3,0))*(IF($D141=6,$H141,$G141))*((MIN((VLOOKUP($D141,$A$234:$E$241,5,0)),(IF($D141=6,$G141,$H141))))),MIN((VLOOKUP($D141,$A$234:$C$241,3,0)),($E141+$F141))*(IF($D141=6,$H141,((MIN((VLOOKUP($D141,$A$234:$E$241,5,0)),$H141)))))))))/IF(AND($D141=2,'ראשי-פרטים כלליים וריכוז הוצאות'!$D$66&lt;&gt;4),1.2,1)</f>
        <v>0</v>
      </c>
      <c r="K141" s="224"/>
      <c r="L141" s="225"/>
      <c r="M141" s="222"/>
      <c r="N141" s="226"/>
      <c r="O141" s="187">
        <f t="shared" si="81"/>
        <v>0</v>
      </c>
      <c r="P141" s="15">
        <f>+(IF(OR($B141=0,$C141=0,$D141=0,$K$2&gt;$ES$1),0,IF(OR($K141=0,$M141=0,$N141=0),0,MIN((VLOOKUP($D141,$A$234:$C$241,3,0))*(IF($D141=6,$N141,$M141))*((MIN((VLOOKUP($D141,$A$234:$E$241,5,0)),(IF($D141=6,$M141,$N141))))),MIN((VLOOKUP($D141,$A$234:$C$241,3,0)),($K141+$L141))*(IF($D141=6,$N141,((MIN((VLOOKUP($D141,$A$234:$E$241,5,0)),$N141)))))))))/IF(AND($D141=2,'ראשי-פרטים כלליים וריכוז הוצאות'!$D$66&lt;&gt;4),1.2,1)</f>
        <v>0</v>
      </c>
      <c r="Q141" s="227"/>
      <c r="R141" s="228"/>
      <c r="S141" s="222"/>
      <c r="T141" s="226"/>
      <c r="U141" s="187">
        <f t="shared" si="82"/>
        <v>0</v>
      </c>
      <c r="V141" s="15">
        <f>+(IF(OR($B141=0,$C141=0,$D141=0,$Q$2&gt;$ES$1),0,IF(OR(Q141=0,S141=0,T141=0),0,MIN((VLOOKUP($D141,$A$234:$C$241,3,0))*(IF($D141=6,T141,S141))*((MIN((VLOOKUP($D141,$A$234:$E$241,5,0)),(IF($D141=6,S141,T141))))),MIN((VLOOKUP($D141,$A$234:$C$241,3,0)),(Q141+R141))*(IF($D141=6,T141,((MIN((VLOOKUP($D141,$A$234:$E$241,5,0)),T141)))))))))/IF(AND($D141=2,'ראשי-פרטים כלליים וריכוז הוצאות'!$D$66&lt;&gt;4),1.2,1)</f>
        <v>0</v>
      </c>
      <c r="W141" s="220"/>
      <c r="X141" s="221"/>
      <c r="Y141" s="222"/>
      <c r="Z141" s="226"/>
      <c r="AA141" s="187">
        <f t="shared" si="83"/>
        <v>0</v>
      </c>
      <c r="AB141" s="15">
        <f>+(IF(OR($B141=0,$C141=0,$D141=0,$W$2&gt;$ES$1),0,IF(OR(W141=0,Y141=0,Z141=0),0,MIN((VLOOKUP($D141,$A$234:$C$241,3,0))*(IF($D141=6,Z141,Y141))*((MIN((VLOOKUP($D141,$A$234:$E$241,5,0)),(IF($D141=6,Y141,Z141))))),MIN((VLOOKUP($D141,$A$234:$C$241,3,0)),(W141+X141))*(IF($D141=6,Z141,((MIN((VLOOKUP($D141,$A$234:$E$241,5,0)),Z141)))))))))/IF(AND($D141=2,'ראשי-פרטים כלליים וריכוז הוצאות'!$D$66&lt;&gt;4),1.2,1)</f>
        <v>0</v>
      </c>
      <c r="AC141" s="224"/>
      <c r="AD141" s="225"/>
      <c r="AE141" s="222"/>
      <c r="AF141" s="226"/>
      <c r="AG141" s="187">
        <f t="shared" si="84"/>
        <v>0</v>
      </c>
      <c r="AH141" s="15">
        <f>+(IF(OR($B141=0,$C141=0,$D141=0,$AC$2&gt;$ES$1),0,IF(OR(AC141=0,AE141=0,AF141=0),0,MIN((VLOOKUP($D141,$A$234:$C$241,3,0))*(IF($D141=6,AF141,AE141))*((MIN((VLOOKUP($D141,$A$234:$E$241,5,0)),(IF($D141=6,AE141,AF141))))),MIN((VLOOKUP($D141,$A$234:$C$241,3,0)),(AC141+AD141))*(IF($D141=6,AF141,((MIN((VLOOKUP($D141,$A$234:$E$241,5,0)),AF141)))))))))/IF(AND($D141=2,'ראשי-פרטים כלליים וריכוז הוצאות'!$D$66&lt;&gt;4),1.2,1)</f>
        <v>0</v>
      </c>
      <c r="AI141" s="227"/>
      <c r="AJ141" s="228"/>
      <c r="AK141" s="222"/>
      <c r="AL141" s="226"/>
      <c r="AM141" s="187">
        <f t="shared" si="85"/>
        <v>0</v>
      </c>
      <c r="AN141" s="15">
        <f>+(IF(OR($B141=0,$C141=0,$D141=0,$AI$2&gt;$ES$1),0,IF(OR(AI141=0,AK141=0,AL141=0),0,MIN((VLOOKUP($D141,$A$234:$C$241,3,0))*(IF($D141=6,AL141,AK141))*((MIN((VLOOKUP($D141,$A$234:$E$241,5,0)),(IF($D141=6,AK141,AL141))))),MIN((VLOOKUP($D141,$A$234:$C$241,3,0)),(AI141+AJ141))*(IF($D141=6,AL141,((MIN((VLOOKUP($D141,$A$234:$E$241,5,0)),AL141)))))))))/IF(AND($D141=2,'ראשי-פרטים כלליים וריכוז הוצאות'!$D$66&lt;&gt;4),1.2,1)</f>
        <v>0</v>
      </c>
      <c r="AO141" s="220"/>
      <c r="AP141" s="221"/>
      <c r="AQ141" s="222"/>
      <c r="AR141" s="226"/>
      <c r="AS141" s="187">
        <f t="shared" si="86"/>
        <v>0</v>
      </c>
      <c r="AT141" s="15">
        <f>+(IF(OR($B141=0,$C141=0,$D141=0,$AO$2&gt;$ES$1),0,IF(OR(AO141=0,AQ141=0,AR141=0),0,MIN((VLOOKUP($D141,$A$234:$C$241,3,0))*(IF($D141=6,AR141,AQ141))*((MIN((VLOOKUP($D141,$A$234:$E$241,5,0)),(IF($D141=6,AQ141,AR141))))),MIN((VLOOKUP($D141,$A$234:$C$241,3,0)),(AO141+AP141))*(IF($D141=6,AR141,((MIN((VLOOKUP($D141,$A$234:$E$241,5,0)),AR141)))))))))/IF(AND($D141=2,'ראשי-פרטים כלליים וריכוז הוצאות'!$D$66&lt;&gt;4),1.2,1)</f>
        <v>0</v>
      </c>
      <c r="AU141" s="224"/>
      <c r="AV141" s="225"/>
      <c r="AW141" s="222"/>
      <c r="AX141" s="226"/>
      <c r="AY141" s="187">
        <f t="shared" si="87"/>
        <v>0</v>
      </c>
      <c r="AZ141" s="15">
        <f>+(IF(OR($B141=0,$C141=0,$D141=0,$AU$2&gt;$ES$1),0,IF(OR(AU141=0,AW141=0,AX141=0),0,MIN((VLOOKUP($D141,$A$234:$C$241,3,0))*(IF($D141=6,AX141,AW141))*((MIN((VLOOKUP($D141,$A$234:$E$241,5,0)),(IF($D141=6,AW141,AX141))))),MIN((VLOOKUP($D141,$A$234:$C$241,3,0)),(AU141+AV141))*(IF($D141=6,AX141,((MIN((VLOOKUP($D141,$A$234:$E$241,5,0)),AX141)))))))))/IF(AND($D141=2,'ראשי-פרטים כלליים וריכוז הוצאות'!$D$66&lt;&gt;4),1.2,1)</f>
        <v>0</v>
      </c>
      <c r="BA141" s="227"/>
      <c r="BB141" s="228"/>
      <c r="BC141" s="222"/>
      <c r="BD141" s="226"/>
      <c r="BE141" s="187">
        <f t="shared" si="88"/>
        <v>0</v>
      </c>
      <c r="BF141" s="15">
        <f>+(IF(OR($B141=0,$C141=0,$D141=0,$BA$2&gt;$ES$1),0,IF(OR(BA141=0,BC141=0,BD141=0),0,MIN((VLOOKUP($D141,$A$234:$C$241,3,0))*(IF($D141=6,BD141,BC141))*((MIN((VLOOKUP($D141,$A$234:$E$241,5,0)),(IF($D141=6,BC141,BD141))))),MIN((VLOOKUP($D141,$A$234:$C$241,3,0)),(BA141+BB141))*(IF($D141=6,BD141,((MIN((VLOOKUP($D141,$A$234:$E$241,5,0)),BD141)))))))))/IF(AND($D141=2,'ראשי-פרטים כלליים וריכוז הוצאות'!$D$66&lt;&gt;4),1.2,1)</f>
        <v>0</v>
      </c>
      <c r="BG141" s="227"/>
      <c r="BH141" s="228"/>
      <c r="BI141" s="222"/>
      <c r="BJ141" s="226"/>
      <c r="BK141" s="187">
        <f t="shared" si="89"/>
        <v>0</v>
      </c>
      <c r="BL141" s="15">
        <f>+(IF(OR($B141=0,$C141=0,$D141=0,$BG$2&gt;$ES$1),0,IF(OR(BG141=0,BI141=0,BJ141=0),0,MIN((VLOOKUP($D141,$A$234:$C$241,3,0))*(IF($D141=6,BJ141,BI141))*((MIN((VLOOKUP($D141,$A$234:$E$241,5,0)),(IF($D141=6,BI141,BJ141))))),MIN((VLOOKUP($D141,$A$234:$C$241,3,0)),(BG141+BH141))*(IF($D141=6,BJ141,((MIN((VLOOKUP($D141,$A$234:$E$241,5,0)),BJ141)))))))))/IF(AND($D141=2,'ראשי-פרטים כלליים וריכוז הוצאות'!$D$66&lt;&gt;4),1.2,1)</f>
        <v>0</v>
      </c>
      <c r="BM141" s="227"/>
      <c r="BN141" s="228"/>
      <c r="BO141" s="222"/>
      <c r="BP141" s="226"/>
      <c r="BQ141" s="187">
        <f t="shared" si="90"/>
        <v>0</v>
      </c>
      <c r="BR141" s="15">
        <f>+(IF(OR($B141=0,$C141=0,$D141=0,$BM$2&gt;$ES$1),0,IF(OR(BM141=0,BO141=0,BP141=0),0,MIN((VLOOKUP($D141,$A$234:$C$241,3,0))*(IF($D141=6,BP141,BO141))*((MIN((VLOOKUP($D141,$A$234:$E$241,5,0)),(IF($D141=6,BO141,BP141))))),MIN((VLOOKUP($D141,$A$234:$C$241,3,0)),(BM141+BN141))*(IF($D141=6,BP141,((MIN((VLOOKUP($D141,$A$234:$E$241,5,0)),BP141)))))))))/IF(AND($D141=2,'ראשי-פרטים כלליים וריכוז הוצאות'!$D$66&lt;&gt;4),1.2,1)</f>
        <v>0</v>
      </c>
      <c r="BS141" s="227"/>
      <c r="BT141" s="228"/>
      <c r="BU141" s="222"/>
      <c r="BV141" s="226"/>
      <c r="BW141" s="187">
        <f t="shared" si="91"/>
        <v>0</v>
      </c>
      <c r="BX141" s="15">
        <f>+(IF(OR($B141=0,$C141=0,$D141=0,$BS$2&gt;$ES$1),0,IF(OR(BS141=0,BU141=0,BV141=0),0,MIN((VLOOKUP($D141,$A$234:$C$241,3,0))*(IF($D141=6,BV141,BU141))*((MIN((VLOOKUP($D141,$A$234:$E$241,5,0)),(IF($D141=6,BU141,BV141))))),MIN((VLOOKUP($D141,$A$234:$C$241,3,0)),(BS141+BT141))*(IF($D141=6,BV141,((MIN((VLOOKUP($D141,$A$234:$E$241,5,0)),BV141)))))))))/IF(AND($D141=2,'ראשי-פרטים כלליים וריכוז הוצאות'!$D$66&lt;&gt;4),1.2,1)</f>
        <v>0</v>
      </c>
      <c r="BY141" s="227"/>
      <c r="BZ141" s="228"/>
      <c r="CA141" s="222"/>
      <c r="CB141" s="226"/>
      <c r="CC141" s="187">
        <f t="shared" si="92"/>
        <v>0</v>
      </c>
      <c r="CD141" s="15">
        <f>+(IF(OR($B141=0,$C141=0,$D141=0,$BY$2&gt;$ES$1),0,IF(OR(BY141=0,CA141=0,CB141=0),0,MIN((VLOOKUP($D141,$A$234:$C$241,3,0))*(IF($D141=6,CB141,CA141))*((MIN((VLOOKUP($D141,$A$234:$E$241,5,0)),(IF($D141=6,CA141,CB141))))),MIN((VLOOKUP($D141,$A$234:$C$241,3,0)),(BY141+BZ141))*(IF($D141=6,CB141,((MIN((VLOOKUP($D141,$A$234:$E$241,5,0)),CB141)))))))))/IF(AND($D141=2,'ראשי-פרטים כלליים וריכוז הוצאות'!$D$66&lt;&gt;4),1.2,1)</f>
        <v>0</v>
      </c>
      <c r="CE141" s="227"/>
      <c r="CF141" s="228"/>
      <c r="CG141" s="222"/>
      <c r="CH141" s="226"/>
      <c r="CI141" s="187">
        <f t="shared" si="93"/>
        <v>0</v>
      </c>
      <c r="CJ141" s="15">
        <f>+(IF(OR($B141=0,$C141=0,$D141=0,$CE$2&gt;$ES$1),0,IF(OR(CE141=0,CG141=0,CH141=0),0,MIN((VLOOKUP($D141,$A$234:$C$241,3,0))*(IF($D141=6,CH141,CG141))*((MIN((VLOOKUP($D141,$A$234:$E$241,5,0)),(IF($D141=6,CG141,CH141))))),MIN((VLOOKUP($D141,$A$234:$C$241,3,0)),(CE141+CF141))*(IF($D141=6,CH141,((MIN((VLOOKUP($D141,$A$234:$E$241,5,0)),CH141)))))))))/IF(AND($D141=2,'ראשי-פרטים כלליים וריכוז הוצאות'!$D$66&lt;&gt;4),1.2,1)</f>
        <v>0</v>
      </c>
      <c r="CK141" s="227"/>
      <c r="CL141" s="228"/>
      <c r="CM141" s="222"/>
      <c r="CN141" s="226"/>
      <c r="CO141" s="187">
        <f t="shared" si="94"/>
        <v>0</v>
      </c>
      <c r="CP141" s="15">
        <f>+(IF(OR($B141=0,$C141=0,$D141=0,$CK$2&gt;$ES$1),0,IF(OR(CK141=0,CM141=0,CN141=0),0,MIN((VLOOKUP($D141,$A$234:$C$241,3,0))*(IF($D141=6,CN141,CM141))*((MIN((VLOOKUP($D141,$A$234:$E$241,5,0)),(IF($D141=6,CM141,CN141))))),MIN((VLOOKUP($D141,$A$234:$C$241,3,0)),(CK141+CL141))*(IF($D141=6,CN141,((MIN((VLOOKUP($D141,$A$234:$E$241,5,0)),CN141)))))))))/IF(AND($D141=2,'ראשי-פרטים כלליים וריכוז הוצאות'!$D$66&lt;&gt;4),1.2,1)</f>
        <v>0</v>
      </c>
      <c r="CQ141" s="227"/>
      <c r="CR141" s="228"/>
      <c r="CS141" s="222"/>
      <c r="CT141" s="226"/>
      <c r="CU141" s="187">
        <f t="shared" si="95"/>
        <v>0</v>
      </c>
      <c r="CV141" s="15">
        <f>+(IF(OR($B141=0,$C141=0,$D141=0,$CQ$2&gt;$ES$1),0,IF(OR(CQ141=0,CS141=0,CT141=0),0,MIN((VLOOKUP($D141,$A$234:$C$241,3,0))*(IF($D141=6,CT141,CS141))*((MIN((VLOOKUP($D141,$A$234:$E$241,5,0)),(IF($D141=6,CS141,CT141))))),MIN((VLOOKUP($D141,$A$234:$C$241,3,0)),(CQ141+CR141))*(IF($D141=6,CT141,((MIN((VLOOKUP($D141,$A$234:$E$241,5,0)),CT141)))))))))/IF(AND($D141=2,'ראשי-פרטים כלליים וריכוז הוצאות'!$D$66&lt;&gt;4),1.2,1)</f>
        <v>0</v>
      </c>
      <c r="CW141" s="227"/>
      <c r="CX141" s="228"/>
      <c r="CY141" s="222"/>
      <c r="CZ141" s="226"/>
      <c r="DA141" s="187">
        <f t="shared" si="96"/>
        <v>0</v>
      </c>
      <c r="DB141" s="15">
        <f>+(IF(OR($B141=0,$C141=0,$D141=0,$CW$2&gt;$ES$1),0,IF(OR(CW141=0,CY141=0,CZ141=0),0,MIN((VLOOKUP($D141,$A$234:$C$241,3,0))*(IF($D141=6,CZ141,CY141))*((MIN((VLOOKUP($D141,$A$234:$E$241,5,0)),(IF($D141=6,CY141,CZ141))))),MIN((VLOOKUP($D141,$A$234:$C$241,3,0)),(CW141+CX141))*(IF($D141=6,CZ141,((MIN((VLOOKUP($D141,$A$234:$E$241,5,0)),CZ141)))))))))/IF(AND($D141=2,'ראשי-פרטים כלליים וריכוז הוצאות'!$D$66&lt;&gt;4),1.2,1)</f>
        <v>0</v>
      </c>
      <c r="DC141" s="227"/>
      <c r="DD141" s="228"/>
      <c r="DE141" s="222"/>
      <c r="DF141" s="226"/>
      <c r="DG141" s="187">
        <f t="shared" si="97"/>
        <v>0</v>
      </c>
      <c r="DH141" s="15">
        <f>+(IF(OR($B141=0,$C141=0,$D141=0,$DC$2&gt;$ES$1),0,IF(OR(DC141=0,DE141=0,DF141=0),0,MIN((VLOOKUP($D141,$A$234:$C$241,3,0))*(IF($D141=6,DF141,DE141))*((MIN((VLOOKUP($D141,$A$234:$E$241,5,0)),(IF($D141=6,DE141,DF141))))),MIN((VLOOKUP($D141,$A$234:$C$241,3,0)),(DC141+DD141))*(IF($D141=6,DF141,((MIN((VLOOKUP($D141,$A$234:$E$241,5,0)),DF141)))))))))/IF(AND($D141=2,'ראשי-פרטים כלליים וריכוז הוצאות'!$D$66&lt;&gt;4),1.2,1)</f>
        <v>0</v>
      </c>
      <c r="DI141" s="227"/>
      <c r="DJ141" s="228"/>
      <c r="DK141" s="222"/>
      <c r="DL141" s="226"/>
      <c r="DM141" s="187">
        <f t="shared" si="98"/>
        <v>0</v>
      </c>
      <c r="DN141" s="15">
        <f>+(IF(OR($B141=0,$C141=0,$D141=0,$DC$2&gt;$ES$1),0,IF(OR(DI141=0,DK141=0,DL141=0),0,MIN((VLOOKUP($D141,$A$234:$C$241,3,0))*(IF($D141=6,DL141,DK141))*((MIN((VLOOKUP($D141,$A$234:$E$241,5,0)),(IF($D141=6,DK141,DL141))))),MIN((VLOOKUP($D141,$A$234:$C$241,3,0)),(DI141+DJ141))*(IF($D141=6,DL141,((MIN((VLOOKUP($D141,$A$234:$E$241,5,0)),DL141)))))))))/IF(AND($D141=2,'ראשי-פרטים כלליים וריכוז הוצאות'!$D$66&lt;&gt;4),1.2,1)</f>
        <v>0</v>
      </c>
      <c r="DO141" s="227"/>
      <c r="DP141" s="228"/>
      <c r="DQ141" s="222"/>
      <c r="DR141" s="226"/>
      <c r="DS141" s="187">
        <f t="shared" si="99"/>
        <v>0</v>
      </c>
      <c r="DT141" s="15">
        <f>+(IF(OR($B141=0,$C141=0,$D141=0,$DC$2&gt;$ES$1),0,IF(OR(DO141=0,DQ141=0,DR141=0),0,MIN((VLOOKUP($D141,$A$234:$C$241,3,0))*(IF($D141=6,DR141,DQ141))*((MIN((VLOOKUP($D141,$A$234:$E$241,5,0)),(IF($D141=6,DQ141,DR141))))),MIN((VLOOKUP($D141,$A$234:$C$241,3,0)),(DO141+DP141))*(IF($D141=6,DR141,((MIN((VLOOKUP($D141,$A$234:$E$241,5,0)),DR141)))))))))/IF(AND($D141=2,'ראשי-פרטים כלליים וריכוז הוצאות'!$D$66&lt;&gt;4),1.2,1)</f>
        <v>0</v>
      </c>
      <c r="DU141" s="227"/>
      <c r="DV141" s="228"/>
      <c r="DW141" s="222"/>
      <c r="DX141" s="226"/>
      <c r="DY141" s="187">
        <f t="shared" si="100"/>
        <v>0</v>
      </c>
      <c r="DZ141" s="15">
        <f>+(IF(OR($B141=0,$C141=0,$D141=0,$DC$2&gt;$ES$1),0,IF(OR(DU141=0,DW141=0,DX141=0),0,MIN((VLOOKUP($D141,$A$234:$C$241,3,0))*(IF($D141=6,DX141,DW141))*((MIN((VLOOKUP($D141,$A$234:$E$241,5,0)),(IF($D141=6,DW141,DX141))))),MIN((VLOOKUP($D141,$A$234:$C$241,3,0)),(DU141+DV141))*(IF($D141=6,DX141,((MIN((VLOOKUP($D141,$A$234:$E$241,5,0)),DX141)))))))))/IF(AND($D141=2,'ראשי-פרטים כלליים וריכוז הוצאות'!$D$66&lt;&gt;4),1.2,1)</f>
        <v>0</v>
      </c>
      <c r="EA141" s="227"/>
      <c r="EB141" s="228"/>
      <c r="EC141" s="222"/>
      <c r="ED141" s="226"/>
      <c r="EE141" s="187">
        <f t="shared" si="101"/>
        <v>0</v>
      </c>
      <c r="EF141" s="15">
        <f>+(IF(OR($B141=0,$C141=0,$D141=0,$DC$2&gt;$ES$1),0,IF(OR(EA141=0,EC141=0,ED141=0),0,MIN((VLOOKUP($D141,$A$234:$C$241,3,0))*(IF($D141=6,ED141,EC141))*((MIN((VLOOKUP($D141,$A$234:$E$241,5,0)),(IF($D141=6,EC141,ED141))))),MIN((VLOOKUP($D141,$A$234:$C$241,3,0)),(EA141+EB141))*(IF($D141=6,ED141,((MIN((VLOOKUP($D141,$A$234:$E$241,5,0)),ED141)))))))))/IF(AND($D141=2,'ראשי-פרטים כלליים וריכוז הוצאות'!$D$66&lt;&gt;4),1.2,1)</f>
        <v>0</v>
      </c>
      <c r="EG141" s="227"/>
      <c r="EH141" s="228"/>
      <c r="EI141" s="222"/>
      <c r="EJ141" s="226"/>
      <c r="EK141" s="187">
        <f t="shared" si="102"/>
        <v>0</v>
      </c>
      <c r="EL141" s="15">
        <f>+(IF(OR($B141=0,$C141=0,$D141=0,$DC$2&gt;$ES$1),0,IF(OR(EG141=0,EI141=0,EJ141=0),0,MIN((VLOOKUP($D141,$A$234:$C$241,3,0))*(IF($D141=6,EJ141,EI141))*((MIN((VLOOKUP($D141,$A$234:$E$241,5,0)),(IF($D141=6,EI141,EJ141))))),MIN((VLOOKUP($D141,$A$234:$C$241,3,0)),(EG141+EH141))*(IF($D141=6,EJ141,((MIN((VLOOKUP($D141,$A$234:$E$241,5,0)),EJ141)))))))))/IF(AND($D141=2,'ראשי-פרטים כלליים וריכוז הוצאות'!$D$66&lt;&gt;4),1.2,1)</f>
        <v>0</v>
      </c>
      <c r="EM141" s="227"/>
      <c r="EN141" s="228"/>
      <c r="EO141" s="222"/>
      <c r="EP141" s="226"/>
      <c r="EQ141" s="187">
        <f t="shared" si="103"/>
        <v>0</v>
      </c>
      <c r="ER141" s="15">
        <f>+(IF(OR($B141=0,$C141=0,$D141=0,$DC$2&gt;$ES$1),0,IF(OR(EM141=0,EO141=0,EP141=0),0,MIN((VLOOKUP($D141,$A$234:$C$241,3,0))*(IF($D141=6,EP141,EO141))*((MIN((VLOOKUP($D141,$A$234:$E$241,5,0)),(IF($D141=6,EO141,EP141))))),MIN((VLOOKUP($D141,$A$234:$C$241,3,0)),(EM141+EN141))*(IF($D141=6,EP141,((MIN((VLOOKUP($D141,$A$234:$E$241,5,0)),EP141)))))))))/IF(AND($D141=2,'ראשי-פרטים כלליים וריכוז הוצאות'!$D$66&lt;&gt;4),1.2,1)</f>
        <v>0</v>
      </c>
      <c r="ES141" s="62">
        <f t="shared" si="104"/>
        <v>0</v>
      </c>
      <c r="ET141" s="183">
        <f t="shared" si="105"/>
        <v>9.9999999999999995E-7</v>
      </c>
      <c r="EU141" s="184">
        <f t="shared" si="106"/>
        <v>0</v>
      </c>
      <c r="EV141" s="62">
        <f t="shared" si="107"/>
        <v>0</v>
      </c>
      <c r="EW141" s="62">
        <v>0</v>
      </c>
      <c r="EX141" s="15">
        <f t="shared" si="108"/>
        <v>0</v>
      </c>
      <c r="EY141" s="219"/>
      <c r="EZ141" s="62">
        <f>MIN(EX141+EY141*ET141*ES141/$FA$1/IF(AND($D141=2,'ראשי-פרטים כלליים וריכוז הוצאות'!$D$66&lt;&gt;4),1.2,1),IF($D141&gt;0,VLOOKUP($D141,$A$234:$C$241,3,0)*12*EU141,0))</f>
        <v>0</v>
      </c>
      <c r="FA141" s="229"/>
      <c r="FB141" s="293">
        <f t="shared" si="109"/>
        <v>0</v>
      </c>
      <c r="FC141" s="298"/>
      <c r="FD141" s="133"/>
      <c r="FE141" s="133"/>
      <c r="FF141" s="299"/>
      <c r="FG141" s="299"/>
      <c r="FH141" s="133"/>
      <c r="FI141" s="274">
        <f t="shared" si="77"/>
        <v>0</v>
      </c>
      <c r="FJ141" s="274">
        <f t="shared" si="78"/>
        <v>0</v>
      </c>
      <c r="FK141" s="297" t="str">
        <f t="shared" si="79"/>
        <v/>
      </c>
    </row>
    <row r="142" spans="1:167" s="6" customFormat="1" ht="24" hidden="1" customHeight="1" x14ac:dyDescent="0.2">
      <c r="A142" s="112">
        <v>139</v>
      </c>
      <c r="B142" s="229"/>
      <c r="C142" s="229"/>
      <c r="D142" s="230"/>
      <c r="E142" s="220"/>
      <c r="F142" s="221"/>
      <c r="G142" s="222"/>
      <c r="H142" s="223"/>
      <c r="I142" s="187">
        <f t="shared" si="80"/>
        <v>0</v>
      </c>
      <c r="J142" s="15">
        <f>(IF(OR($B142=0,$C142=0,$D142=0,$E$2&gt;$ES$1),0,IF(OR($E142=0,$G142=0,$H142=0),0,MIN((VLOOKUP($D142,$A$234:$C$241,3,0))*(IF($D142=6,$H142,$G142))*((MIN((VLOOKUP($D142,$A$234:$E$241,5,0)),(IF($D142=6,$G142,$H142))))),MIN((VLOOKUP($D142,$A$234:$C$241,3,0)),($E142+$F142))*(IF($D142=6,$H142,((MIN((VLOOKUP($D142,$A$234:$E$241,5,0)),$H142)))))))))/IF(AND($D142=2,'ראשי-פרטים כלליים וריכוז הוצאות'!$D$66&lt;&gt;4),1.2,1)</f>
        <v>0</v>
      </c>
      <c r="K142" s="224"/>
      <c r="L142" s="225"/>
      <c r="M142" s="222"/>
      <c r="N142" s="226"/>
      <c r="O142" s="187">
        <f t="shared" si="81"/>
        <v>0</v>
      </c>
      <c r="P142" s="15">
        <f>+(IF(OR($B142=0,$C142=0,$D142=0,$K$2&gt;$ES$1),0,IF(OR($K142=0,$M142=0,$N142=0),0,MIN((VLOOKUP($D142,$A$234:$C$241,3,0))*(IF($D142=6,$N142,$M142))*((MIN((VLOOKUP($D142,$A$234:$E$241,5,0)),(IF($D142=6,$M142,$N142))))),MIN((VLOOKUP($D142,$A$234:$C$241,3,0)),($K142+$L142))*(IF($D142=6,$N142,((MIN((VLOOKUP($D142,$A$234:$E$241,5,0)),$N142)))))))))/IF(AND($D142=2,'ראשי-פרטים כלליים וריכוז הוצאות'!$D$66&lt;&gt;4),1.2,1)</f>
        <v>0</v>
      </c>
      <c r="Q142" s="227"/>
      <c r="R142" s="228"/>
      <c r="S142" s="222"/>
      <c r="T142" s="226"/>
      <c r="U142" s="187">
        <f t="shared" si="82"/>
        <v>0</v>
      </c>
      <c r="V142" s="15">
        <f>+(IF(OR($B142=0,$C142=0,$D142=0,$Q$2&gt;$ES$1),0,IF(OR(Q142=0,S142=0,T142=0),0,MIN((VLOOKUP($D142,$A$234:$C$241,3,0))*(IF($D142=6,T142,S142))*((MIN((VLOOKUP($D142,$A$234:$E$241,5,0)),(IF($D142=6,S142,T142))))),MIN((VLOOKUP($D142,$A$234:$C$241,3,0)),(Q142+R142))*(IF($D142=6,T142,((MIN((VLOOKUP($D142,$A$234:$E$241,5,0)),T142)))))))))/IF(AND($D142=2,'ראשי-פרטים כלליים וריכוז הוצאות'!$D$66&lt;&gt;4),1.2,1)</f>
        <v>0</v>
      </c>
      <c r="W142" s="220"/>
      <c r="X142" s="221"/>
      <c r="Y142" s="222"/>
      <c r="Z142" s="226"/>
      <c r="AA142" s="187">
        <f t="shared" si="83"/>
        <v>0</v>
      </c>
      <c r="AB142" s="15">
        <f>+(IF(OR($B142=0,$C142=0,$D142=0,$W$2&gt;$ES$1),0,IF(OR(W142=0,Y142=0,Z142=0),0,MIN((VLOOKUP($D142,$A$234:$C$241,3,0))*(IF($D142=6,Z142,Y142))*((MIN((VLOOKUP($D142,$A$234:$E$241,5,0)),(IF($D142=6,Y142,Z142))))),MIN((VLOOKUP($D142,$A$234:$C$241,3,0)),(W142+X142))*(IF($D142=6,Z142,((MIN((VLOOKUP($D142,$A$234:$E$241,5,0)),Z142)))))))))/IF(AND($D142=2,'ראשי-פרטים כלליים וריכוז הוצאות'!$D$66&lt;&gt;4),1.2,1)</f>
        <v>0</v>
      </c>
      <c r="AC142" s="224"/>
      <c r="AD142" s="225"/>
      <c r="AE142" s="222"/>
      <c r="AF142" s="226"/>
      <c r="AG142" s="187">
        <f t="shared" si="84"/>
        <v>0</v>
      </c>
      <c r="AH142" s="15">
        <f>+(IF(OR($B142=0,$C142=0,$D142=0,$AC$2&gt;$ES$1),0,IF(OR(AC142=0,AE142=0,AF142=0),0,MIN((VLOOKUP($D142,$A$234:$C$241,3,0))*(IF($D142=6,AF142,AE142))*((MIN((VLOOKUP($D142,$A$234:$E$241,5,0)),(IF($D142=6,AE142,AF142))))),MIN((VLOOKUP($D142,$A$234:$C$241,3,0)),(AC142+AD142))*(IF($D142=6,AF142,((MIN((VLOOKUP($D142,$A$234:$E$241,5,0)),AF142)))))))))/IF(AND($D142=2,'ראשי-פרטים כלליים וריכוז הוצאות'!$D$66&lt;&gt;4),1.2,1)</f>
        <v>0</v>
      </c>
      <c r="AI142" s="227"/>
      <c r="AJ142" s="228"/>
      <c r="AK142" s="222"/>
      <c r="AL142" s="226"/>
      <c r="AM142" s="187">
        <f t="shared" si="85"/>
        <v>0</v>
      </c>
      <c r="AN142" s="15">
        <f>+(IF(OR($B142=0,$C142=0,$D142=0,$AI$2&gt;$ES$1),0,IF(OR(AI142=0,AK142=0,AL142=0),0,MIN((VLOOKUP($D142,$A$234:$C$241,3,0))*(IF($D142=6,AL142,AK142))*((MIN((VLOOKUP($D142,$A$234:$E$241,5,0)),(IF($D142=6,AK142,AL142))))),MIN((VLOOKUP($D142,$A$234:$C$241,3,0)),(AI142+AJ142))*(IF($D142=6,AL142,((MIN((VLOOKUP($D142,$A$234:$E$241,5,0)),AL142)))))))))/IF(AND($D142=2,'ראשי-פרטים כלליים וריכוז הוצאות'!$D$66&lt;&gt;4),1.2,1)</f>
        <v>0</v>
      </c>
      <c r="AO142" s="220"/>
      <c r="AP142" s="221"/>
      <c r="AQ142" s="222"/>
      <c r="AR142" s="226"/>
      <c r="AS142" s="187">
        <f t="shared" si="86"/>
        <v>0</v>
      </c>
      <c r="AT142" s="15">
        <f>+(IF(OR($B142=0,$C142=0,$D142=0,$AO$2&gt;$ES$1),0,IF(OR(AO142=0,AQ142=0,AR142=0),0,MIN((VLOOKUP($D142,$A$234:$C$241,3,0))*(IF($D142=6,AR142,AQ142))*((MIN((VLOOKUP($D142,$A$234:$E$241,5,0)),(IF($D142=6,AQ142,AR142))))),MIN((VLOOKUP($D142,$A$234:$C$241,3,0)),(AO142+AP142))*(IF($D142=6,AR142,((MIN((VLOOKUP($D142,$A$234:$E$241,5,0)),AR142)))))))))/IF(AND($D142=2,'ראשי-פרטים כלליים וריכוז הוצאות'!$D$66&lt;&gt;4),1.2,1)</f>
        <v>0</v>
      </c>
      <c r="AU142" s="224"/>
      <c r="AV142" s="225"/>
      <c r="AW142" s="222"/>
      <c r="AX142" s="226"/>
      <c r="AY142" s="187">
        <f t="shared" si="87"/>
        <v>0</v>
      </c>
      <c r="AZ142" s="15">
        <f>+(IF(OR($B142=0,$C142=0,$D142=0,$AU$2&gt;$ES$1),0,IF(OR(AU142=0,AW142=0,AX142=0),0,MIN((VLOOKUP($D142,$A$234:$C$241,3,0))*(IF($D142=6,AX142,AW142))*((MIN((VLOOKUP($D142,$A$234:$E$241,5,0)),(IF($D142=6,AW142,AX142))))),MIN((VLOOKUP($D142,$A$234:$C$241,3,0)),(AU142+AV142))*(IF($D142=6,AX142,((MIN((VLOOKUP($D142,$A$234:$E$241,5,0)),AX142)))))))))/IF(AND($D142=2,'ראשי-פרטים כלליים וריכוז הוצאות'!$D$66&lt;&gt;4),1.2,1)</f>
        <v>0</v>
      </c>
      <c r="BA142" s="227"/>
      <c r="BB142" s="228"/>
      <c r="BC142" s="222"/>
      <c r="BD142" s="226"/>
      <c r="BE142" s="187">
        <f t="shared" si="88"/>
        <v>0</v>
      </c>
      <c r="BF142" s="15">
        <f>+(IF(OR($B142=0,$C142=0,$D142=0,$BA$2&gt;$ES$1),0,IF(OR(BA142=0,BC142=0,BD142=0),0,MIN((VLOOKUP($D142,$A$234:$C$241,3,0))*(IF($D142=6,BD142,BC142))*((MIN((VLOOKUP($D142,$A$234:$E$241,5,0)),(IF($D142=6,BC142,BD142))))),MIN((VLOOKUP($D142,$A$234:$C$241,3,0)),(BA142+BB142))*(IF($D142=6,BD142,((MIN((VLOOKUP($D142,$A$234:$E$241,5,0)),BD142)))))))))/IF(AND($D142=2,'ראשי-פרטים כלליים וריכוז הוצאות'!$D$66&lt;&gt;4),1.2,1)</f>
        <v>0</v>
      </c>
      <c r="BG142" s="227"/>
      <c r="BH142" s="228"/>
      <c r="BI142" s="222"/>
      <c r="BJ142" s="226"/>
      <c r="BK142" s="187">
        <f t="shared" si="89"/>
        <v>0</v>
      </c>
      <c r="BL142" s="15">
        <f>+(IF(OR($B142=0,$C142=0,$D142=0,$BG$2&gt;$ES$1),0,IF(OR(BG142=0,BI142=0,BJ142=0),0,MIN((VLOOKUP($D142,$A$234:$C$241,3,0))*(IF($D142=6,BJ142,BI142))*((MIN((VLOOKUP($D142,$A$234:$E$241,5,0)),(IF($D142=6,BI142,BJ142))))),MIN((VLOOKUP($D142,$A$234:$C$241,3,0)),(BG142+BH142))*(IF($D142=6,BJ142,((MIN((VLOOKUP($D142,$A$234:$E$241,5,0)),BJ142)))))))))/IF(AND($D142=2,'ראשי-פרטים כלליים וריכוז הוצאות'!$D$66&lt;&gt;4),1.2,1)</f>
        <v>0</v>
      </c>
      <c r="BM142" s="227"/>
      <c r="BN142" s="228"/>
      <c r="BO142" s="222"/>
      <c r="BP142" s="226"/>
      <c r="BQ142" s="187">
        <f t="shared" si="90"/>
        <v>0</v>
      </c>
      <c r="BR142" s="15">
        <f>+(IF(OR($B142=0,$C142=0,$D142=0,$BM$2&gt;$ES$1),0,IF(OR(BM142=0,BO142=0,BP142=0),0,MIN((VLOOKUP($D142,$A$234:$C$241,3,0))*(IF($D142=6,BP142,BO142))*((MIN((VLOOKUP($D142,$A$234:$E$241,5,0)),(IF($D142=6,BO142,BP142))))),MIN((VLOOKUP($D142,$A$234:$C$241,3,0)),(BM142+BN142))*(IF($D142=6,BP142,((MIN((VLOOKUP($D142,$A$234:$E$241,5,0)),BP142)))))))))/IF(AND($D142=2,'ראשי-פרטים כלליים וריכוז הוצאות'!$D$66&lt;&gt;4),1.2,1)</f>
        <v>0</v>
      </c>
      <c r="BS142" s="227"/>
      <c r="BT142" s="228"/>
      <c r="BU142" s="222"/>
      <c r="BV142" s="226"/>
      <c r="BW142" s="187">
        <f t="shared" si="91"/>
        <v>0</v>
      </c>
      <c r="BX142" s="15">
        <f>+(IF(OR($B142=0,$C142=0,$D142=0,$BS$2&gt;$ES$1),0,IF(OR(BS142=0,BU142=0,BV142=0),0,MIN((VLOOKUP($D142,$A$234:$C$241,3,0))*(IF($D142=6,BV142,BU142))*((MIN((VLOOKUP($D142,$A$234:$E$241,5,0)),(IF($D142=6,BU142,BV142))))),MIN((VLOOKUP($D142,$A$234:$C$241,3,0)),(BS142+BT142))*(IF($D142=6,BV142,((MIN((VLOOKUP($D142,$A$234:$E$241,5,0)),BV142)))))))))/IF(AND($D142=2,'ראשי-פרטים כלליים וריכוז הוצאות'!$D$66&lt;&gt;4),1.2,1)</f>
        <v>0</v>
      </c>
      <c r="BY142" s="227"/>
      <c r="BZ142" s="228"/>
      <c r="CA142" s="222"/>
      <c r="CB142" s="226"/>
      <c r="CC142" s="187">
        <f t="shared" si="92"/>
        <v>0</v>
      </c>
      <c r="CD142" s="15">
        <f>+(IF(OR($B142=0,$C142=0,$D142=0,$BY$2&gt;$ES$1),0,IF(OR(BY142=0,CA142=0,CB142=0),0,MIN((VLOOKUP($D142,$A$234:$C$241,3,0))*(IF($D142=6,CB142,CA142))*((MIN((VLOOKUP($D142,$A$234:$E$241,5,0)),(IF($D142=6,CA142,CB142))))),MIN((VLOOKUP($D142,$A$234:$C$241,3,0)),(BY142+BZ142))*(IF($D142=6,CB142,((MIN((VLOOKUP($D142,$A$234:$E$241,5,0)),CB142)))))))))/IF(AND($D142=2,'ראשי-פרטים כלליים וריכוז הוצאות'!$D$66&lt;&gt;4),1.2,1)</f>
        <v>0</v>
      </c>
      <c r="CE142" s="227"/>
      <c r="CF142" s="228"/>
      <c r="CG142" s="222"/>
      <c r="CH142" s="226"/>
      <c r="CI142" s="187">
        <f t="shared" si="93"/>
        <v>0</v>
      </c>
      <c r="CJ142" s="15">
        <f>+(IF(OR($B142=0,$C142=0,$D142=0,$CE$2&gt;$ES$1),0,IF(OR(CE142=0,CG142=0,CH142=0),0,MIN((VLOOKUP($D142,$A$234:$C$241,3,0))*(IF($D142=6,CH142,CG142))*((MIN((VLOOKUP($D142,$A$234:$E$241,5,0)),(IF($D142=6,CG142,CH142))))),MIN((VLOOKUP($D142,$A$234:$C$241,3,0)),(CE142+CF142))*(IF($D142=6,CH142,((MIN((VLOOKUP($D142,$A$234:$E$241,5,0)),CH142)))))))))/IF(AND($D142=2,'ראשי-פרטים כלליים וריכוז הוצאות'!$D$66&lt;&gt;4),1.2,1)</f>
        <v>0</v>
      </c>
      <c r="CK142" s="227"/>
      <c r="CL142" s="228"/>
      <c r="CM142" s="222"/>
      <c r="CN142" s="226"/>
      <c r="CO142" s="187">
        <f t="shared" si="94"/>
        <v>0</v>
      </c>
      <c r="CP142" s="15">
        <f>+(IF(OR($B142=0,$C142=0,$D142=0,$CK$2&gt;$ES$1),0,IF(OR(CK142=0,CM142=0,CN142=0),0,MIN((VLOOKUP($D142,$A$234:$C$241,3,0))*(IF($D142=6,CN142,CM142))*((MIN((VLOOKUP($D142,$A$234:$E$241,5,0)),(IF($D142=6,CM142,CN142))))),MIN((VLOOKUP($D142,$A$234:$C$241,3,0)),(CK142+CL142))*(IF($D142=6,CN142,((MIN((VLOOKUP($D142,$A$234:$E$241,5,0)),CN142)))))))))/IF(AND($D142=2,'ראשי-פרטים כלליים וריכוז הוצאות'!$D$66&lt;&gt;4),1.2,1)</f>
        <v>0</v>
      </c>
      <c r="CQ142" s="227"/>
      <c r="CR142" s="228"/>
      <c r="CS142" s="222"/>
      <c r="CT142" s="226"/>
      <c r="CU142" s="187">
        <f t="shared" si="95"/>
        <v>0</v>
      </c>
      <c r="CV142" s="15">
        <f>+(IF(OR($B142=0,$C142=0,$D142=0,$CQ$2&gt;$ES$1),0,IF(OR(CQ142=0,CS142=0,CT142=0),0,MIN((VLOOKUP($D142,$A$234:$C$241,3,0))*(IF($D142=6,CT142,CS142))*((MIN((VLOOKUP($D142,$A$234:$E$241,5,0)),(IF($D142=6,CS142,CT142))))),MIN((VLOOKUP($D142,$A$234:$C$241,3,0)),(CQ142+CR142))*(IF($D142=6,CT142,((MIN((VLOOKUP($D142,$A$234:$E$241,5,0)),CT142)))))))))/IF(AND($D142=2,'ראשי-פרטים כלליים וריכוז הוצאות'!$D$66&lt;&gt;4),1.2,1)</f>
        <v>0</v>
      </c>
      <c r="CW142" s="227"/>
      <c r="CX142" s="228"/>
      <c r="CY142" s="222"/>
      <c r="CZ142" s="226"/>
      <c r="DA142" s="187">
        <f t="shared" si="96"/>
        <v>0</v>
      </c>
      <c r="DB142" s="15">
        <f>+(IF(OR($B142=0,$C142=0,$D142=0,$CW$2&gt;$ES$1),0,IF(OR(CW142=0,CY142=0,CZ142=0),0,MIN((VLOOKUP($D142,$A$234:$C$241,3,0))*(IF($D142=6,CZ142,CY142))*((MIN((VLOOKUP($D142,$A$234:$E$241,5,0)),(IF($D142=6,CY142,CZ142))))),MIN((VLOOKUP($D142,$A$234:$C$241,3,0)),(CW142+CX142))*(IF($D142=6,CZ142,((MIN((VLOOKUP($D142,$A$234:$E$241,5,0)),CZ142)))))))))/IF(AND($D142=2,'ראשי-פרטים כלליים וריכוז הוצאות'!$D$66&lt;&gt;4),1.2,1)</f>
        <v>0</v>
      </c>
      <c r="DC142" s="227"/>
      <c r="DD142" s="228"/>
      <c r="DE142" s="222"/>
      <c r="DF142" s="226"/>
      <c r="DG142" s="187">
        <f t="shared" si="97"/>
        <v>0</v>
      </c>
      <c r="DH142" s="15">
        <f>+(IF(OR($B142=0,$C142=0,$D142=0,$DC$2&gt;$ES$1),0,IF(OR(DC142=0,DE142=0,DF142=0),0,MIN((VLOOKUP($D142,$A$234:$C$241,3,0))*(IF($D142=6,DF142,DE142))*((MIN((VLOOKUP($D142,$A$234:$E$241,5,0)),(IF($D142=6,DE142,DF142))))),MIN((VLOOKUP($D142,$A$234:$C$241,3,0)),(DC142+DD142))*(IF($D142=6,DF142,((MIN((VLOOKUP($D142,$A$234:$E$241,5,0)),DF142)))))))))/IF(AND($D142=2,'ראשי-פרטים כלליים וריכוז הוצאות'!$D$66&lt;&gt;4),1.2,1)</f>
        <v>0</v>
      </c>
      <c r="DI142" s="227"/>
      <c r="DJ142" s="228"/>
      <c r="DK142" s="222"/>
      <c r="DL142" s="226"/>
      <c r="DM142" s="187">
        <f t="shared" si="98"/>
        <v>0</v>
      </c>
      <c r="DN142" s="15">
        <f>+(IF(OR($B142=0,$C142=0,$D142=0,$DC$2&gt;$ES$1),0,IF(OR(DI142=0,DK142=0,DL142=0),0,MIN((VLOOKUP($D142,$A$234:$C$241,3,0))*(IF($D142=6,DL142,DK142))*((MIN((VLOOKUP($D142,$A$234:$E$241,5,0)),(IF($D142=6,DK142,DL142))))),MIN((VLOOKUP($D142,$A$234:$C$241,3,0)),(DI142+DJ142))*(IF($D142=6,DL142,((MIN((VLOOKUP($D142,$A$234:$E$241,5,0)),DL142)))))))))/IF(AND($D142=2,'ראשי-פרטים כלליים וריכוז הוצאות'!$D$66&lt;&gt;4),1.2,1)</f>
        <v>0</v>
      </c>
      <c r="DO142" s="227"/>
      <c r="DP142" s="228"/>
      <c r="DQ142" s="222"/>
      <c r="DR142" s="226"/>
      <c r="DS142" s="187">
        <f t="shared" si="99"/>
        <v>0</v>
      </c>
      <c r="DT142" s="15">
        <f>+(IF(OR($B142=0,$C142=0,$D142=0,$DC$2&gt;$ES$1),0,IF(OR(DO142=0,DQ142=0,DR142=0),0,MIN((VLOOKUP($D142,$A$234:$C$241,3,0))*(IF($D142=6,DR142,DQ142))*((MIN((VLOOKUP($D142,$A$234:$E$241,5,0)),(IF($D142=6,DQ142,DR142))))),MIN((VLOOKUP($D142,$A$234:$C$241,3,0)),(DO142+DP142))*(IF($D142=6,DR142,((MIN((VLOOKUP($D142,$A$234:$E$241,5,0)),DR142)))))))))/IF(AND($D142=2,'ראשי-פרטים כלליים וריכוז הוצאות'!$D$66&lt;&gt;4),1.2,1)</f>
        <v>0</v>
      </c>
      <c r="DU142" s="227"/>
      <c r="DV142" s="228"/>
      <c r="DW142" s="222"/>
      <c r="DX142" s="226"/>
      <c r="DY142" s="187">
        <f t="shared" si="100"/>
        <v>0</v>
      </c>
      <c r="DZ142" s="15">
        <f>+(IF(OR($B142=0,$C142=0,$D142=0,$DC$2&gt;$ES$1),0,IF(OR(DU142=0,DW142=0,DX142=0),0,MIN((VLOOKUP($D142,$A$234:$C$241,3,0))*(IF($D142=6,DX142,DW142))*((MIN((VLOOKUP($D142,$A$234:$E$241,5,0)),(IF($D142=6,DW142,DX142))))),MIN((VLOOKUP($D142,$A$234:$C$241,3,0)),(DU142+DV142))*(IF($D142=6,DX142,((MIN((VLOOKUP($D142,$A$234:$E$241,5,0)),DX142)))))))))/IF(AND($D142=2,'ראשי-פרטים כלליים וריכוז הוצאות'!$D$66&lt;&gt;4),1.2,1)</f>
        <v>0</v>
      </c>
      <c r="EA142" s="227"/>
      <c r="EB142" s="228"/>
      <c r="EC142" s="222"/>
      <c r="ED142" s="226"/>
      <c r="EE142" s="187">
        <f t="shared" si="101"/>
        <v>0</v>
      </c>
      <c r="EF142" s="15">
        <f>+(IF(OR($B142=0,$C142=0,$D142=0,$DC$2&gt;$ES$1),0,IF(OR(EA142=0,EC142=0,ED142=0),0,MIN((VLOOKUP($D142,$A$234:$C$241,3,0))*(IF($D142=6,ED142,EC142))*((MIN((VLOOKUP($D142,$A$234:$E$241,5,0)),(IF($D142=6,EC142,ED142))))),MIN((VLOOKUP($D142,$A$234:$C$241,3,0)),(EA142+EB142))*(IF($D142=6,ED142,((MIN((VLOOKUP($D142,$A$234:$E$241,5,0)),ED142)))))))))/IF(AND($D142=2,'ראשי-פרטים כלליים וריכוז הוצאות'!$D$66&lt;&gt;4),1.2,1)</f>
        <v>0</v>
      </c>
      <c r="EG142" s="227"/>
      <c r="EH142" s="228"/>
      <c r="EI142" s="222"/>
      <c r="EJ142" s="226"/>
      <c r="EK142" s="187">
        <f t="shared" si="102"/>
        <v>0</v>
      </c>
      <c r="EL142" s="15">
        <f>+(IF(OR($B142=0,$C142=0,$D142=0,$DC$2&gt;$ES$1),0,IF(OR(EG142=0,EI142=0,EJ142=0),0,MIN((VLOOKUP($D142,$A$234:$C$241,3,0))*(IF($D142=6,EJ142,EI142))*((MIN((VLOOKUP($D142,$A$234:$E$241,5,0)),(IF($D142=6,EI142,EJ142))))),MIN((VLOOKUP($D142,$A$234:$C$241,3,0)),(EG142+EH142))*(IF($D142=6,EJ142,((MIN((VLOOKUP($D142,$A$234:$E$241,5,0)),EJ142)))))))))/IF(AND($D142=2,'ראשי-פרטים כלליים וריכוז הוצאות'!$D$66&lt;&gt;4),1.2,1)</f>
        <v>0</v>
      </c>
      <c r="EM142" s="227"/>
      <c r="EN142" s="228"/>
      <c r="EO142" s="222"/>
      <c r="EP142" s="226"/>
      <c r="EQ142" s="187">
        <f t="shared" si="103"/>
        <v>0</v>
      </c>
      <c r="ER142" s="15">
        <f>+(IF(OR($B142=0,$C142=0,$D142=0,$DC$2&gt;$ES$1),0,IF(OR(EM142=0,EO142=0,EP142=0),0,MIN((VLOOKUP($D142,$A$234:$C$241,3,0))*(IF($D142=6,EP142,EO142))*((MIN((VLOOKUP($D142,$A$234:$E$241,5,0)),(IF($D142=6,EO142,EP142))))),MIN((VLOOKUP($D142,$A$234:$C$241,3,0)),(EM142+EN142))*(IF($D142=6,EP142,((MIN((VLOOKUP($D142,$A$234:$E$241,5,0)),EP142)))))))))/IF(AND($D142=2,'ראשי-פרטים כלליים וריכוז הוצאות'!$D$66&lt;&gt;4),1.2,1)</f>
        <v>0</v>
      </c>
      <c r="ES142" s="62">
        <f t="shared" si="104"/>
        <v>0</v>
      </c>
      <c r="ET142" s="183">
        <f t="shared" si="105"/>
        <v>9.9999999999999995E-7</v>
      </c>
      <c r="EU142" s="184">
        <f t="shared" si="106"/>
        <v>0</v>
      </c>
      <c r="EV142" s="62">
        <f t="shared" si="107"/>
        <v>0</v>
      </c>
      <c r="EW142" s="62">
        <v>0</v>
      </c>
      <c r="EX142" s="15">
        <f t="shared" si="108"/>
        <v>0</v>
      </c>
      <c r="EY142" s="219"/>
      <c r="EZ142" s="62">
        <f>MIN(EX142+EY142*ET142*ES142/$FA$1/IF(AND($D142=2,'ראשי-פרטים כלליים וריכוז הוצאות'!$D$66&lt;&gt;4),1.2,1),IF($D142&gt;0,VLOOKUP($D142,$A$234:$C$241,3,0)*12*EU142,0))</f>
        <v>0</v>
      </c>
      <c r="FA142" s="229"/>
      <c r="FB142" s="293">
        <f t="shared" si="109"/>
        <v>0</v>
      </c>
      <c r="FC142" s="298"/>
      <c r="FD142" s="133"/>
      <c r="FE142" s="133"/>
      <c r="FF142" s="299"/>
      <c r="FG142" s="299"/>
      <c r="FH142" s="133"/>
      <c r="FI142" s="274">
        <f t="shared" si="77"/>
        <v>0</v>
      </c>
      <c r="FJ142" s="274">
        <f t="shared" si="78"/>
        <v>0</v>
      </c>
      <c r="FK142" s="297" t="str">
        <f t="shared" si="79"/>
        <v/>
      </c>
    </row>
    <row r="143" spans="1:167" s="6" customFormat="1" ht="24" hidden="1" customHeight="1" x14ac:dyDescent="0.2">
      <c r="A143" s="112">
        <v>140</v>
      </c>
      <c r="B143" s="229"/>
      <c r="C143" s="229"/>
      <c r="D143" s="230"/>
      <c r="E143" s="220"/>
      <c r="F143" s="221"/>
      <c r="G143" s="222"/>
      <c r="H143" s="223"/>
      <c r="I143" s="187">
        <f t="shared" si="80"/>
        <v>0</v>
      </c>
      <c r="J143" s="15">
        <f>(IF(OR($B143=0,$C143=0,$D143=0,$E$2&gt;$ES$1),0,IF(OR($E143=0,$G143=0,$H143=0),0,MIN((VLOOKUP($D143,$A$234:$C$241,3,0))*(IF($D143=6,$H143,$G143))*((MIN((VLOOKUP($D143,$A$234:$E$241,5,0)),(IF($D143=6,$G143,$H143))))),MIN((VLOOKUP($D143,$A$234:$C$241,3,0)),($E143+$F143))*(IF($D143=6,$H143,((MIN((VLOOKUP($D143,$A$234:$E$241,5,0)),$H143)))))))))/IF(AND($D143=2,'ראשי-פרטים כלליים וריכוז הוצאות'!$D$66&lt;&gt;4),1.2,1)</f>
        <v>0</v>
      </c>
      <c r="K143" s="224"/>
      <c r="L143" s="225"/>
      <c r="M143" s="222"/>
      <c r="N143" s="226"/>
      <c r="O143" s="187">
        <f t="shared" si="81"/>
        <v>0</v>
      </c>
      <c r="P143" s="15">
        <f>+(IF(OR($B143=0,$C143=0,$D143=0,$K$2&gt;$ES$1),0,IF(OR($K143=0,$M143=0,$N143=0),0,MIN((VLOOKUP($D143,$A$234:$C$241,3,0))*(IF($D143=6,$N143,$M143))*((MIN((VLOOKUP($D143,$A$234:$E$241,5,0)),(IF($D143=6,$M143,$N143))))),MIN((VLOOKUP($D143,$A$234:$C$241,3,0)),($K143+$L143))*(IF($D143=6,$N143,((MIN((VLOOKUP($D143,$A$234:$E$241,5,0)),$N143)))))))))/IF(AND($D143=2,'ראשי-פרטים כלליים וריכוז הוצאות'!$D$66&lt;&gt;4),1.2,1)</f>
        <v>0</v>
      </c>
      <c r="Q143" s="227"/>
      <c r="R143" s="228"/>
      <c r="S143" s="222"/>
      <c r="T143" s="226"/>
      <c r="U143" s="187">
        <f t="shared" si="82"/>
        <v>0</v>
      </c>
      <c r="V143" s="15">
        <f>+(IF(OR($B143=0,$C143=0,$D143=0,$Q$2&gt;$ES$1),0,IF(OR(Q143=0,S143=0,T143=0),0,MIN((VLOOKUP($D143,$A$234:$C$241,3,0))*(IF($D143=6,T143,S143))*((MIN((VLOOKUP($D143,$A$234:$E$241,5,0)),(IF($D143=6,S143,T143))))),MIN((VLOOKUP($D143,$A$234:$C$241,3,0)),(Q143+R143))*(IF($D143=6,T143,((MIN((VLOOKUP($D143,$A$234:$E$241,5,0)),T143)))))))))/IF(AND($D143=2,'ראשי-פרטים כלליים וריכוז הוצאות'!$D$66&lt;&gt;4),1.2,1)</f>
        <v>0</v>
      </c>
      <c r="W143" s="220"/>
      <c r="X143" s="221"/>
      <c r="Y143" s="222"/>
      <c r="Z143" s="226"/>
      <c r="AA143" s="187">
        <f t="shared" si="83"/>
        <v>0</v>
      </c>
      <c r="AB143" s="15">
        <f>+(IF(OR($B143=0,$C143=0,$D143=0,$W$2&gt;$ES$1),0,IF(OR(W143=0,Y143=0,Z143=0),0,MIN((VLOOKUP($D143,$A$234:$C$241,3,0))*(IF($D143=6,Z143,Y143))*((MIN((VLOOKUP($D143,$A$234:$E$241,5,0)),(IF($D143=6,Y143,Z143))))),MIN((VLOOKUP($D143,$A$234:$C$241,3,0)),(W143+X143))*(IF($D143=6,Z143,((MIN((VLOOKUP($D143,$A$234:$E$241,5,0)),Z143)))))))))/IF(AND($D143=2,'ראשי-פרטים כלליים וריכוז הוצאות'!$D$66&lt;&gt;4),1.2,1)</f>
        <v>0</v>
      </c>
      <c r="AC143" s="224"/>
      <c r="AD143" s="225"/>
      <c r="AE143" s="222"/>
      <c r="AF143" s="226"/>
      <c r="AG143" s="187">
        <f t="shared" si="84"/>
        <v>0</v>
      </c>
      <c r="AH143" s="15">
        <f>+(IF(OR($B143=0,$C143=0,$D143=0,$AC$2&gt;$ES$1),0,IF(OR(AC143=0,AE143=0,AF143=0),0,MIN((VLOOKUP($D143,$A$234:$C$241,3,0))*(IF($D143=6,AF143,AE143))*((MIN((VLOOKUP($D143,$A$234:$E$241,5,0)),(IF($D143=6,AE143,AF143))))),MIN((VLOOKUP($D143,$A$234:$C$241,3,0)),(AC143+AD143))*(IF($D143=6,AF143,((MIN((VLOOKUP($D143,$A$234:$E$241,5,0)),AF143)))))))))/IF(AND($D143=2,'ראשי-פרטים כלליים וריכוז הוצאות'!$D$66&lt;&gt;4),1.2,1)</f>
        <v>0</v>
      </c>
      <c r="AI143" s="227"/>
      <c r="AJ143" s="228"/>
      <c r="AK143" s="222"/>
      <c r="AL143" s="226"/>
      <c r="AM143" s="187">
        <f t="shared" si="85"/>
        <v>0</v>
      </c>
      <c r="AN143" s="15">
        <f>+(IF(OR($B143=0,$C143=0,$D143=0,$AI$2&gt;$ES$1),0,IF(OR(AI143=0,AK143=0,AL143=0),0,MIN((VLOOKUP($D143,$A$234:$C$241,3,0))*(IF($D143=6,AL143,AK143))*((MIN((VLOOKUP($D143,$A$234:$E$241,5,0)),(IF($D143=6,AK143,AL143))))),MIN((VLOOKUP($D143,$A$234:$C$241,3,0)),(AI143+AJ143))*(IF($D143=6,AL143,((MIN((VLOOKUP($D143,$A$234:$E$241,5,0)),AL143)))))))))/IF(AND($D143=2,'ראשי-פרטים כלליים וריכוז הוצאות'!$D$66&lt;&gt;4),1.2,1)</f>
        <v>0</v>
      </c>
      <c r="AO143" s="220"/>
      <c r="AP143" s="221"/>
      <c r="AQ143" s="222"/>
      <c r="AR143" s="226"/>
      <c r="AS143" s="187">
        <f t="shared" si="86"/>
        <v>0</v>
      </c>
      <c r="AT143" s="15">
        <f>+(IF(OR($B143=0,$C143=0,$D143=0,$AO$2&gt;$ES$1),0,IF(OR(AO143=0,AQ143=0,AR143=0),0,MIN((VLOOKUP($D143,$A$234:$C$241,3,0))*(IF($D143=6,AR143,AQ143))*((MIN((VLOOKUP($D143,$A$234:$E$241,5,0)),(IF($D143=6,AQ143,AR143))))),MIN((VLOOKUP($D143,$A$234:$C$241,3,0)),(AO143+AP143))*(IF($D143=6,AR143,((MIN((VLOOKUP($D143,$A$234:$E$241,5,0)),AR143)))))))))/IF(AND($D143=2,'ראשי-פרטים כלליים וריכוז הוצאות'!$D$66&lt;&gt;4),1.2,1)</f>
        <v>0</v>
      </c>
      <c r="AU143" s="224"/>
      <c r="AV143" s="225"/>
      <c r="AW143" s="222"/>
      <c r="AX143" s="226"/>
      <c r="AY143" s="187">
        <f t="shared" si="87"/>
        <v>0</v>
      </c>
      <c r="AZ143" s="15">
        <f>+(IF(OR($B143=0,$C143=0,$D143=0,$AU$2&gt;$ES$1),0,IF(OR(AU143=0,AW143=0,AX143=0),0,MIN((VLOOKUP($D143,$A$234:$C$241,3,0))*(IF($D143=6,AX143,AW143))*((MIN((VLOOKUP($D143,$A$234:$E$241,5,0)),(IF($D143=6,AW143,AX143))))),MIN((VLOOKUP($D143,$A$234:$C$241,3,0)),(AU143+AV143))*(IF($D143=6,AX143,((MIN((VLOOKUP($D143,$A$234:$E$241,5,0)),AX143)))))))))/IF(AND($D143=2,'ראשי-פרטים כלליים וריכוז הוצאות'!$D$66&lt;&gt;4),1.2,1)</f>
        <v>0</v>
      </c>
      <c r="BA143" s="227"/>
      <c r="BB143" s="228"/>
      <c r="BC143" s="222"/>
      <c r="BD143" s="226"/>
      <c r="BE143" s="187">
        <f t="shared" si="88"/>
        <v>0</v>
      </c>
      <c r="BF143" s="15">
        <f>+(IF(OR($B143=0,$C143=0,$D143=0,$BA$2&gt;$ES$1),0,IF(OR(BA143=0,BC143=0,BD143=0),0,MIN((VLOOKUP($D143,$A$234:$C$241,3,0))*(IF($D143=6,BD143,BC143))*((MIN((VLOOKUP($D143,$A$234:$E$241,5,0)),(IF($D143=6,BC143,BD143))))),MIN((VLOOKUP($D143,$A$234:$C$241,3,0)),(BA143+BB143))*(IF($D143=6,BD143,((MIN((VLOOKUP($D143,$A$234:$E$241,5,0)),BD143)))))))))/IF(AND($D143=2,'ראשי-פרטים כלליים וריכוז הוצאות'!$D$66&lt;&gt;4),1.2,1)</f>
        <v>0</v>
      </c>
      <c r="BG143" s="227"/>
      <c r="BH143" s="228"/>
      <c r="BI143" s="222"/>
      <c r="BJ143" s="226"/>
      <c r="BK143" s="187">
        <f t="shared" si="89"/>
        <v>0</v>
      </c>
      <c r="BL143" s="15">
        <f>+(IF(OR($B143=0,$C143=0,$D143=0,$BG$2&gt;$ES$1),0,IF(OR(BG143=0,BI143=0,BJ143=0),0,MIN((VLOOKUP($D143,$A$234:$C$241,3,0))*(IF($D143=6,BJ143,BI143))*((MIN((VLOOKUP($D143,$A$234:$E$241,5,0)),(IF($D143=6,BI143,BJ143))))),MIN((VLOOKUP($D143,$A$234:$C$241,3,0)),(BG143+BH143))*(IF($D143=6,BJ143,((MIN((VLOOKUP($D143,$A$234:$E$241,5,0)),BJ143)))))))))/IF(AND($D143=2,'ראשי-פרטים כלליים וריכוז הוצאות'!$D$66&lt;&gt;4),1.2,1)</f>
        <v>0</v>
      </c>
      <c r="BM143" s="227"/>
      <c r="BN143" s="228"/>
      <c r="BO143" s="222"/>
      <c r="BP143" s="226"/>
      <c r="BQ143" s="187">
        <f t="shared" si="90"/>
        <v>0</v>
      </c>
      <c r="BR143" s="15">
        <f>+(IF(OR($B143=0,$C143=0,$D143=0,$BM$2&gt;$ES$1),0,IF(OR(BM143=0,BO143=0,BP143=0),0,MIN((VLOOKUP($D143,$A$234:$C$241,3,0))*(IF($D143=6,BP143,BO143))*((MIN((VLOOKUP($D143,$A$234:$E$241,5,0)),(IF($D143=6,BO143,BP143))))),MIN((VLOOKUP($D143,$A$234:$C$241,3,0)),(BM143+BN143))*(IF($D143=6,BP143,((MIN((VLOOKUP($D143,$A$234:$E$241,5,0)),BP143)))))))))/IF(AND($D143=2,'ראשי-פרטים כלליים וריכוז הוצאות'!$D$66&lt;&gt;4),1.2,1)</f>
        <v>0</v>
      </c>
      <c r="BS143" s="227"/>
      <c r="BT143" s="228"/>
      <c r="BU143" s="222"/>
      <c r="BV143" s="226"/>
      <c r="BW143" s="187">
        <f t="shared" si="91"/>
        <v>0</v>
      </c>
      <c r="BX143" s="15">
        <f>+(IF(OR($B143=0,$C143=0,$D143=0,$BS$2&gt;$ES$1),0,IF(OR(BS143=0,BU143=0,BV143=0),0,MIN((VLOOKUP($D143,$A$234:$C$241,3,0))*(IF($D143=6,BV143,BU143))*((MIN((VLOOKUP($D143,$A$234:$E$241,5,0)),(IF($D143=6,BU143,BV143))))),MIN((VLOOKUP($D143,$A$234:$C$241,3,0)),(BS143+BT143))*(IF($D143=6,BV143,((MIN((VLOOKUP($D143,$A$234:$E$241,5,0)),BV143)))))))))/IF(AND($D143=2,'ראשי-פרטים כלליים וריכוז הוצאות'!$D$66&lt;&gt;4),1.2,1)</f>
        <v>0</v>
      </c>
      <c r="BY143" s="227"/>
      <c r="BZ143" s="228"/>
      <c r="CA143" s="222"/>
      <c r="CB143" s="226"/>
      <c r="CC143" s="187">
        <f t="shared" si="92"/>
        <v>0</v>
      </c>
      <c r="CD143" s="15">
        <f>+(IF(OR($B143=0,$C143=0,$D143=0,$BY$2&gt;$ES$1),0,IF(OR(BY143=0,CA143=0,CB143=0),0,MIN((VLOOKUP($D143,$A$234:$C$241,3,0))*(IF($D143=6,CB143,CA143))*((MIN((VLOOKUP($D143,$A$234:$E$241,5,0)),(IF($D143=6,CA143,CB143))))),MIN((VLOOKUP($D143,$A$234:$C$241,3,0)),(BY143+BZ143))*(IF($D143=6,CB143,((MIN((VLOOKUP($D143,$A$234:$E$241,5,0)),CB143)))))))))/IF(AND($D143=2,'ראשי-פרטים כלליים וריכוז הוצאות'!$D$66&lt;&gt;4),1.2,1)</f>
        <v>0</v>
      </c>
      <c r="CE143" s="227"/>
      <c r="CF143" s="228"/>
      <c r="CG143" s="222"/>
      <c r="CH143" s="226"/>
      <c r="CI143" s="187">
        <f t="shared" si="93"/>
        <v>0</v>
      </c>
      <c r="CJ143" s="15">
        <f>+(IF(OR($B143=0,$C143=0,$D143=0,$CE$2&gt;$ES$1),0,IF(OR(CE143=0,CG143=0,CH143=0),0,MIN((VLOOKUP($D143,$A$234:$C$241,3,0))*(IF($D143=6,CH143,CG143))*((MIN((VLOOKUP($D143,$A$234:$E$241,5,0)),(IF($D143=6,CG143,CH143))))),MIN((VLOOKUP($D143,$A$234:$C$241,3,0)),(CE143+CF143))*(IF($D143=6,CH143,((MIN((VLOOKUP($D143,$A$234:$E$241,5,0)),CH143)))))))))/IF(AND($D143=2,'ראשי-פרטים כלליים וריכוז הוצאות'!$D$66&lt;&gt;4),1.2,1)</f>
        <v>0</v>
      </c>
      <c r="CK143" s="227"/>
      <c r="CL143" s="228"/>
      <c r="CM143" s="222"/>
      <c r="CN143" s="226"/>
      <c r="CO143" s="187">
        <f t="shared" si="94"/>
        <v>0</v>
      </c>
      <c r="CP143" s="15">
        <f>+(IF(OR($B143=0,$C143=0,$D143=0,$CK$2&gt;$ES$1),0,IF(OR(CK143=0,CM143=0,CN143=0),0,MIN((VLOOKUP($D143,$A$234:$C$241,3,0))*(IF($D143=6,CN143,CM143))*((MIN((VLOOKUP($D143,$A$234:$E$241,5,0)),(IF($D143=6,CM143,CN143))))),MIN((VLOOKUP($D143,$A$234:$C$241,3,0)),(CK143+CL143))*(IF($D143=6,CN143,((MIN((VLOOKUP($D143,$A$234:$E$241,5,0)),CN143)))))))))/IF(AND($D143=2,'ראשי-פרטים כלליים וריכוז הוצאות'!$D$66&lt;&gt;4),1.2,1)</f>
        <v>0</v>
      </c>
      <c r="CQ143" s="227"/>
      <c r="CR143" s="228"/>
      <c r="CS143" s="222"/>
      <c r="CT143" s="226"/>
      <c r="CU143" s="187">
        <f t="shared" si="95"/>
        <v>0</v>
      </c>
      <c r="CV143" s="15">
        <f>+(IF(OR($B143=0,$C143=0,$D143=0,$CQ$2&gt;$ES$1),0,IF(OR(CQ143=0,CS143=0,CT143=0),0,MIN((VLOOKUP($D143,$A$234:$C$241,3,0))*(IF($D143=6,CT143,CS143))*((MIN((VLOOKUP($D143,$A$234:$E$241,5,0)),(IF($D143=6,CS143,CT143))))),MIN((VLOOKUP($D143,$A$234:$C$241,3,0)),(CQ143+CR143))*(IF($D143=6,CT143,((MIN((VLOOKUP($D143,$A$234:$E$241,5,0)),CT143)))))))))/IF(AND($D143=2,'ראשי-פרטים כלליים וריכוז הוצאות'!$D$66&lt;&gt;4),1.2,1)</f>
        <v>0</v>
      </c>
      <c r="CW143" s="227"/>
      <c r="CX143" s="228"/>
      <c r="CY143" s="222"/>
      <c r="CZ143" s="226"/>
      <c r="DA143" s="187">
        <f t="shared" si="96"/>
        <v>0</v>
      </c>
      <c r="DB143" s="15">
        <f>+(IF(OR($B143=0,$C143=0,$D143=0,$CW$2&gt;$ES$1),0,IF(OR(CW143=0,CY143=0,CZ143=0),0,MIN((VLOOKUP($D143,$A$234:$C$241,3,0))*(IF($D143=6,CZ143,CY143))*((MIN((VLOOKUP($D143,$A$234:$E$241,5,0)),(IF($D143=6,CY143,CZ143))))),MIN((VLOOKUP($D143,$A$234:$C$241,3,0)),(CW143+CX143))*(IF($D143=6,CZ143,((MIN((VLOOKUP($D143,$A$234:$E$241,5,0)),CZ143)))))))))/IF(AND($D143=2,'ראשי-פרטים כלליים וריכוז הוצאות'!$D$66&lt;&gt;4),1.2,1)</f>
        <v>0</v>
      </c>
      <c r="DC143" s="227"/>
      <c r="DD143" s="228"/>
      <c r="DE143" s="222"/>
      <c r="DF143" s="226"/>
      <c r="DG143" s="187">
        <f t="shared" si="97"/>
        <v>0</v>
      </c>
      <c r="DH143" s="15">
        <f>+(IF(OR($B143=0,$C143=0,$D143=0,$DC$2&gt;$ES$1),0,IF(OR(DC143=0,DE143=0,DF143=0),0,MIN((VLOOKUP($D143,$A$234:$C$241,3,0))*(IF($D143=6,DF143,DE143))*((MIN((VLOOKUP($D143,$A$234:$E$241,5,0)),(IF($D143=6,DE143,DF143))))),MIN((VLOOKUP($D143,$A$234:$C$241,3,0)),(DC143+DD143))*(IF($D143=6,DF143,((MIN((VLOOKUP($D143,$A$234:$E$241,5,0)),DF143)))))))))/IF(AND($D143=2,'ראשי-פרטים כלליים וריכוז הוצאות'!$D$66&lt;&gt;4),1.2,1)</f>
        <v>0</v>
      </c>
      <c r="DI143" s="227"/>
      <c r="DJ143" s="228"/>
      <c r="DK143" s="222"/>
      <c r="DL143" s="226"/>
      <c r="DM143" s="187">
        <f t="shared" si="98"/>
        <v>0</v>
      </c>
      <c r="DN143" s="15">
        <f>+(IF(OR($B143=0,$C143=0,$D143=0,$DC$2&gt;$ES$1),0,IF(OR(DI143=0,DK143=0,DL143=0),0,MIN((VLOOKUP($D143,$A$234:$C$241,3,0))*(IF($D143=6,DL143,DK143))*((MIN((VLOOKUP($D143,$A$234:$E$241,5,0)),(IF($D143=6,DK143,DL143))))),MIN((VLOOKUP($D143,$A$234:$C$241,3,0)),(DI143+DJ143))*(IF($D143=6,DL143,((MIN((VLOOKUP($D143,$A$234:$E$241,5,0)),DL143)))))))))/IF(AND($D143=2,'ראשי-פרטים כלליים וריכוז הוצאות'!$D$66&lt;&gt;4),1.2,1)</f>
        <v>0</v>
      </c>
      <c r="DO143" s="227"/>
      <c r="DP143" s="228"/>
      <c r="DQ143" s="222"/>
      <c r="DR143" s="226"/>
      <c r="DS143" s="187">
        <f t="shared" si="99"/>
        <v>0</v>
      </c>
      <c r="DT143" s="15">
        <f>+(IF(OR($B143=0,$C143=0,$D143=0,$DC$2&gt;$ES$1),0,IF(OR(DO143=0,DQ143=0,DR143=0),0,MIN((VLOOKUP($D143,$A$234:$C$241,3,0))*(IF($D143=6,DR143,DQ143))*((MIN((VLOOKUP($D143,$A$234:$E$241,5,0)),(IF($D143=6,DQ143,DR143))))),MIN((VLOOKUP($D143,$A$234:$C$241,3,0)),(DO143+DP143))*(IF($D143=6,DR143,((MIN((VLOOKUP($D143,$A$234:$E$241,5,0)),DR143)))))))))/IF(AND($D143=2,'ראשי-פרטים כלליים וריכוז הוצאות'!$D$66&lt;&gt;4),1.2,1)</f>
        <v>0</v>
      </c>
      <c r="DU143" s="227"/>
      <c r="DV143" s="228"/>
      <c r="DW143" s="222"/>
      <c r="DX143" s="226"/>
      <c r="DY143" s="187">
        <f t="shared" si="100"/>
        <v>0</v>
      </c>
      <c r="DZ143" s="15">
        <f>+(IF(OR($B143=0,$C143=0,$D143=0,$DC$2&gt;$ES$1),0,IF(OR(DU143=0,DW143=0,DX143=0),0,MIN((VLOOKUP($D143,$A$234:$C$241,3,0))*(IF($D143=6,DX143,DW143))*((MIN((VLOOKUP($D143,$A$234:$E$241,5,0)),(IF($D143=6,DW143,DX143))))),MIN((VLOOKUP($D143,$A$234:$C$241,3,0)),(DU143+DV143))*(IF($D143=6,DX143,((MIN((VLOOKUP($D143,$A$234:$E$241,5,0)),DX143)))))))))/IF(AND($D143=2,'ראשי-פרטים כלליים וריכוז הוצאות'!$D$66&lt;&gt;4),1.2,1)</f>
        <v>0</v>
      </c>
      <c r="EA143" s="227"/>
      <c r="EB143" s="228"/>
      <c r="EC143" s="222"/>
      <c r="ED143" s="226"/>
      <c r="EE143" s="187">
        <f t="shared" si="101"/>
        <v>0</v>
      </c>
      <c r="EF143" s="15">
        <f>+(IF(OR($B143=0,$C143=0,$D143=0,$DC$2&gt;$ES$1),0,IF(OR(EA143=0,EC143=0,ED143=0),0,MIN((VLOOKUP($D143,$A$234:$C$241,3,0))*(IF($D143=6,ED143,EC143))*((MIN((VLOOKUP($D143,$A$234:$E$241,5,0)),(IF($D143=6,EC143,ED143))))),MIN((VLOOKUP($D143,$A$234:$C$241,3,0)),(EA143+EB143))*(IF($D143=6,ED143,((MIN((VLOOKUP($D143,$A$234:$E$241,5,0)),ED143)))))))))/IF(AND($D143=2,'ראשי-פרטים כלליים וריכוז הוצאות'!$D$66&lt;&gt;4),1.2,1)</f>
        <v>0</v>
      </c>
      <c r="EG143" s="227"/>
      <c r="EH143" s="228"/>
      <c r="EI143" s="222"/>
      <c r="EJ143" s="226"/>
      <c r="EK143" s="187">
        <f t="shared" si="102"/>
        <v>0</v>
      </c>
      <c r="EL143" s="15">
        <f>+(IF(OR($B143=0,$C143=0,$D143=0,$DC$2&gt;$ES$1),0,IF(OR(EG143=0,EI143=0,EJ143=0),0,MIN((VLOOKUP($D143,$A$234:$C$241,3,0))*(IF($D143=6,EJ143,EI143))*((MIN((VLOOKUP($D143,$A$234:$E$241,5,0)),(IF($D143=6,EI143,EJ143))))),MIN((VLOOKUP($D143,$A$234:$C$241,3,0)),(EG143+EH143))*(IF($D143=6,EJ143,((MIN((VLOOKUP($D143,$A$234:$E$241,5,0)),EJ143)))))))))/IF(AND($D143=2,'ראשי-פרטים כלליים וריכוז הוצאות'!$D$66&lt;&gt;4),1.2,1)</f>
        <v>0</v>
      </c>
      <c r="EM143" s="227"/>
      <c r="EN143" s="228"/>
      <c r="EO143" s="222"/>
      <c r="EP143" s="226"/>
      <c r="EQ143" s="187">
        <f t="shared" si="103"/>
        <v>0</v>
      </c>
      <c r="ER143" s="15">
        <f>+(IF(OR($B143=0,$C143=0,$D143=0,$DC$2&gt;$ES$1),0,IF(OR(EM143=0,EO143=0,EP143=0),0,MIN((VLOOKUP($D143,$A$234:$C$241,3,0))*(IF($D143=6,EP143,EO143))*((MIN((VLOOKUP($D143,$A$234:$E$241,5,0)),(IF($D143=6,EO143,EP143))))),MIN((VLOOKUP($D143,$A$234:$C$241,3,0)),(EM143+EN143))*(IF($D143=6,EP143,((MIN((VLOOKUP($D143,$A$234:$E$241,5,0)),EP143)))))))))/IF(AND($D143=2,'ראשי-פרטים כלליים וריכוז הוצאות'!$D$66&lt;&gt;4),1.2,1)</f>
        <v>0</v>
      </c>
      <c r="ES143" s="62">
        <f t="shared" si="104"/>
        <v>0</v>
      </c>
      <c r="ET143" s="183">
        <f t="shared" si="105"/>
        <v>9.9999999999999995E-7</v>
      </c>
      <c r="EU143" s="184">
        <f t="shared" si="106"/>
        <v>0</v>
      </c>
      <c r="EV143" s="62">
        <f t="shared" si="107"/>
        <v>0</v>
      </c>
      <c r="EW143" s="62">
        <v>0</v>
      </c>
      <c r="EX143" s="15">
        <f t="shared" si="108"/>
        <v>0</v>
      </c>
      <c r="EY143" s="219"/>
      <c r="EZ143" s="62">
        <f>MIN(EX143+EY143*ET143*ES143/$FA$1/IF(AND($D143=2,'ראשי-פרטים כלליים וריכוז הוצאות'!$D$66&lt;&gt;4),1.2,1),IF($D143&gt;0,VLOOKUP($D143,$A$234:$C$241,3,0)*12*EU143,0))</f>
        <v>0</v>
      </c>
      <c r="FA143" s="229"/>
      <c r="FB143" s="293">
        <f t="shared" si="109"/>
        <v>0</v>
      </c>
      <c r="FC143" s="298"/>
      <c r="FD143" s="133"/>
      <c r="FE143" s="133"/>
      <c r="FF143" s="299"/>
      <c r="FG143" s="299"/>
      <c r="FH143" s="133"/>
      <c r="FI143" s="274">
        <f t="shared" si="77"/>
        <v>0</v>
      </c>
      <c r="FJ143" s="274">
        <f t="shared" si="78"/>
        <v>0</v>
      </c>
      <c r="FK143" s="297" t="str">
        <f t="shared" si="79"/>
        <v/>
      </c>
    </row>
    <row r="144" spans="1:167" s="6" customFormat="1" ht="24" hidden="1" customHeight="1" x14ac:dyDescent="0.2">
      <c r="A144" s="112">
        <v>141</v>
      </c>
      <c r="B144" s="229"/>
      <c r="C144" s="229"/>
      <c r="D144" s="230"/>
      <c r="E144" s="220"/>
      <c r="F144" s="221"/>
      <c r="G144" s="222"/>
      <c r="H144" s="223"/>
      <c r="I144" s="187">
        <f t="shared" si="80"/>
        <v>0</v>
      </c>
      <c r="J144" s="15">
        <f>(IF(OR($B144=0,$C144=0,$D144=0,$E$2&gt;$ES$1),0,IF(OR($E144=0,$G144=0,$H144=0),0,MIN((VLOOKUP($D144,$A$234:$C$241,3,0))*(IF($D144=6,$H144,$G144))*((MIN((VLOOKUP($D144,$A$234:$E$241,5,0)),(IF($D144=6,$G144,$H144))))),MIN((VLOOKUP($D144,$A$234:$C$241,3,0)),($E144+$F144))*(IF($D144=6,$H144,((MIN((VLOOKUP($D144,$A$234:$E$241,5,0)),$H144)))))))))/IF(AND($D144=2,'ראשי-פרטים כלליים וריכוז הוצאות'!$D$66&lt;&gt;4),1.2,1)</f>
        <v>0</v>
      </c>
      <c r="K144" s="224"/>
      <c r="L144" s="225"/>
      <c r="M144" s="222"/>
      <c r="N144" s="226"/>
      <c r="O144" s="187">
        <f t="shared" si="81"/>
        <v>0</v>
      </c>
      <c r="P144" s="15">
        <f>+(IF(OR($B144=0,$C144=0,$D144=0,$K$2&gt;$ES$1),0,IF(OR($K144=0,$M144=0,$N144=0),0,MIN((VLOOKUP($D144,$A$234:$C$241,3,0))*(IF($D144=6,$N144,$M144))*((MIN((VLOOKUP($D144,$A$234:$E$241,5,0)),(IF($D144=6,$M144,$N144))))),MIN((VLOOKUP($D144,$A$234:$C$241,3,0)),($K144+$L144))*(IF($D144=6,$N144,((MIN((VLOOKUP($D144,$A$234:$E$241,5,0)),$N144)))))))))/IF(AND($D144=2,'ראשי-פרטים כלליים וריכוז הוצאות'!$D$66&lt;&gt;4),1.2,1)</f>
        <v>0</v>
      </c>
      <c r="Q144" s="227"/>
      <c r="R144" s="228"/>
      <c r="S144" s="222"/>
      <c r="T144" s="226"/>
      <c r="U144" s="187">
        <f t="shared" si="82"/>
        <v>0</v>
      </c>
      <c r="V144" s="15">
        <f>+(IF(OR($B144=0,$C144=0,$D144=0,$Q$2&gt;$ES$1),0,IF(OR(Q144=0,S144=0,T144=0),0,MIN((VLOOKUP($D144,$A$234:$C$241,3,0))*(IF($D144=6,T144,S144))*((MIN((VLOOKUP($D144,$A$234:$E$241,5,0)),(IF($D144=6,S144,T144))))),MIN((VLOOKUP($D144,$A$234:$C$241,3,0)),(Q144+R144))*(IF($D144=6,T144,((MIN((VLOOKUP($D144,$A$234:$E$241,5,0)),T144)))))))))/IF(AND($D144=2,'ראשי-פרטים כלליים וריכוז הוצאות'!$D$66&lt;&gt;4),1.2,1)</f>
        <v>0</v>
      </c>
      <c r="W144" s="220"/>
      <c r="X144" s="221"/>
      <c r="Y144" s="222"/>
      <c r="Z144" s="226"/>
      <c r="AA144" s="187">
        <f t="shared" si="83"/>
        <v>0</v>
      </c>
      <c r="AB144" s="15">
        <f>+(IF(OR($B144=0,$C144=0,$D144=0,$W$2&gt;$ES$1),0,IF(OR(W144=0,Y144=0,Z144=0),0,MIN((VLOOKUP($D144,$A$234:$C$241,3,0))*(IF($D144=6,Z144,Y144))*((MIN((VLOOKUP($D144,$A$234:$E$241,5,0)),(IF($D144=6,Y144,Z144))))),MIN((VLOOKUP($D144,$A$234:$C$241,3,0)),(W144+X144))*(IF($D144=6,Z144,((MIN((VLOOKUP($D144,$A$234:$E$241,5,0)),Z144)))))))))/IF(AND($D144=2,'ראשי-פרטים כלליים וריכוז הוצאות'!$D$66&lt;&gt;4),1.2,1)</f>
        <v>0</v>
      </c>
      <c r="AC144" s="224"/>
      <c r="AD144" s="225"/>
      <c r="AE144" s="222"/>
      <c r="AF144" s="226"/>
      <c r="AG144" s="187">
        <f t="shared" si="84"/>
        <v>0</v>
      </c>
      <c r="AH144" s="15">
        <f>+(IF(OR($B144=0,$C144=0,$D144=0,$AC$2&gt;$ES$1),0,IF(OR(AC144=0,AE144=0,AF144=0),0,MIN((VLOOKUP($D144,$A$234:$C$241,3,0))*(IF($D144=6,AF144,AE144))*((MIN((VLOOKUP($D144,$A$234:$E$241,5,0)),(IF($D144=6,AE144,AF144))))),MIN((VLOOKUP($D144,$A$234:$C$241,3,0)),(AC144+AD144))*(IF($D144=6,AF144,((MIN((VLOOKUP($D144,$A$234:$E$241,5,0)),AF144)))))))))/IF(AND($D144=2,'ראשי-פרטים כלליים וריכוז הוצאות'!$D$66&lt;&gt;4),1.2,1)</f>
        <v>0</v>
      </c>
      <c r="AI144" s="227"/>
      <c r="AJ144" s="228"/>
      <c r="AK144" s="222"/>
      <c r="AL144" s="226"/>
      <c r="AM144" s="187">
        <f t="shared" si="85"/>
        <v>0</v>
      </c>
      <c r="AN144" s="15">
        <f>+(IF(OR($B144=0,$C144=0,$D144=0,$AI$2&gt;$ES$1),0,IF(OR(AI144=0,AK144=0,AL144=0),0,MIN((VLOOKUP($D144,$A$234:$C$241,3,0))*(IF($D144=6,AL144,AK144))*((MIN((VLOOKUP($D144,$A$234:$E$241,5,0)),(IF($D144=6,AK144,AL144))))),MIN((VLOOKUP($D144,$A$234:$C$241,3,0)),(AI144+AJ144))*(IF($D144=6,AL144,((MIN((VLOOKUP($D144,$A$234:$E$241,5,0)),AL144)))))))))/IF(AND($D144=2,'ראשי-פרטים כלליים וריכוז הוצאות'!$D$66&lt;&gt;4),1.2,1)</f>
        <v>0</v>
      </c>
      <c r="AO144" s="220"/>
      <c r="AP144" s="221"/>
      <c r="AQ144" s="222"/>
      <c r="AR144" s="226"/>
      <c r="AS144" s="187">
        <f t="shared" si="86"/>
        <v>0</v>
      </c>
      <c r="AT144" s="15">
        <f>+(IF(OR($B144=0,$C144=0,$D144=0,$AO$2&gt;$ES$1),0,IF(OR(AO144=0,AQ144=0,AR144=0),0,MIN((VLOOKUP($D144,$A$234:$C$241,3,0))*(IF($D144=6,AR144,AQ144))*((MIN((VLOOKUP($D144,$A$234:$E$241,5,0)),(IF($D144=6,AQ144,AR144))))),MIN((VLOOKUP($D144,$A$234:$C$241,3,0)),(AO144+AP144))*(IF($D144=6,AR144,((MIN((VLOOKUP($D144,$A$234:$E$241,5,0)),AR144)))))))))/IF(AND($D144=2,'ראשי-פרטים כלליים וריכוז הוצאות'!$D$66&lt;&gt;4),1.2,1)</f>
        <v>0</v>
      </c>
      <c r="AU144" s="224"/>
      <c r="AV144" s="225"/>
      <c r="AW144" s="222"/>
      <c r="AX144" s="226"/>
      <c r="AY144" s="187">
        <f t="shared" si="87"/>
        <v>0</v>
      </c>
      <c r="AZ144" s="15">
        <f>+(IF(OR($B144=0,$C144=0,$D144=0,$AU$2&gt;$ES$1),0,IF(OR(AU144=0,AW144=0,AX144=0),0,MIN((VLOOKUP($D144,$A$234:$C$241,3,0))*(IF($D144=6,AX144,AW144))*((MIN((VLOOKUP($D144,$A$234:$E$241,5,0)),(IF($D144=6,AW144,AX144))))),MIN((VLOOKUP($D144,$A$234:$C$241,3,0)),(AU144+AV144))*(IF($D144=6,AX144,((MIN((VLOOKUP($D144,$A$234:$E$241,5,0)),AX144)))))))))/IF(AND($D144=2,'ראשי-פרטים כלליים וריכוז הוצאות'!$D$66&lt;&gt;4),1.2,1)</f>
        <v>0</v>
      </c>
      <c r="BA144" s="227"/>
      <c r="BB144" s="228"/>
      <c r="BC144" s="222"/>
      <c r="BD144" s="226"/>
      <c r="BE144" s="187">
        <f t="shared" si="88"/>
        <v>0</v>
      </c>
      <c r="BF144" s="15">
        <f>+(IF(OR($B144=0,$C144=0,$D144=0,$BA$2&gt;$ES$1),0,IF(OR(BA144=0,BC144=0,BD144=0),0,MIN((VLOOKUP($D144,$A$234:$C$241,3,0))*(IF($D144=6,BD144,BC144))*((MIN((VLOOKUP($D144,$A$234:$E$241,5,0)),(IF($D144=6,BC144,BD144))))),MIN((VLOOKUP($D144,$A$234:$C$241,3,0)),(BA144+BB144))*(IF($D144=6,BD144,((MIN((VLOOKUP($D144,$A$234:$E$241,5,0)),BD144)))))))))/IF(AND($D144=2,'ראשי-פרטים כלליים וריכוז הוצאות'!$D$66&lt;&gt;4),1.2,1)</f>
        <v>0</v>
      </c>
      <c r="BG144" s="227"/>
      <c r="BH144" s="228"/>
      <c r="BI144" s="222"/>
      <c r="BJ144" s="226"/>
      <c r="BK144" s="187">
        <f t="shared" si="89"/>
        <v>0</v>
      </c>
      <c r="BL144" s="15">
        <f>+(IF(OR($B144=0,$C144=0,$D144=0,$BG$2&gt;$ES$1),0,IF(OR(BG144=0,BI144=0,BJ144=0),0,MIN((VLOOKUP($D144,$A$234:$C$241,3,0))*(IF($D144=6,BJ144,BI144))*((MIN((VLOOKUP($D144,$A$234:$E$241,5,0)),(IF($D144=6,BI144,BJ144))))),MIN((VLOOKUP($D144,$A$234:$C$241,3,0)),(BG144+BH144))*(IF($D144=6,BJ144,((MIN((VLOOKUP($D144,$A$234:$E$241,5,0)),BJ144)))))))))/IF(AND($D144=2,'ראשי-פרטים כלליים וריכוז הוצאות'!$D$66&lt;&gt;4),1.2,1)</f>
        <v>0</v>
      </c>
      <c r="BM144" s="227"/>
      <c r="BN144" s="228"/>
      <c r="BO144" s="222"/>
      <c r="BP144" s="226"/>
      <c r="BQ144" s="187">
        <f t="shared" si="90"/>
        <v>0</v>
      </c>
      <c r="BR144" s="15">
        <f>+(IF(OR($B144=0,$C144=0,$D144=0,$BM$2&gt;$ES$1),0,IF(OR(BM144=0,BO144=0,BP144=0),0,MIN((VLOOKUP($D144,$A$234:$C$241,3,0))*(IF($D144=6,BP144,BO144))*((MIN((VLOOKUP($D144,$A$234:$E$241,5,0)),(IF($D144=6,BO144,BP144))))),MIN((VLOOKUP($D144,$A$234:$C$241,3,0)),(BM144+BN144))*(IF($D144=6,BP144,((MIN((VLOOKUP($D144,$A$234:$E$241,5,0)),BP144)))))))))/IF(AND($D144=2,'ראשי-פרטים כלליים וריכוז הוצאות'!$D$66&lt;&gt;4),1.2,1)</f>
        <v>0</v>
      </c>
      <c r="BS144" s="227"/>
      <c r="BT144" s="228"/>
      <c r="BU144" s="222"/>
      <c r="BV144" s="226"/>
      <c r="BW144" s="187">
        <f t="shared" si="91"/>
        <v>0</v>
      </c>
      <c r="BX144" s="15">
        <f>+(IF(OR($B144=0,$C144=0,$D144=0,$BS$2&gt;$ES$1),0,IF(OR(BS144=0,BU144=0,BV144=0),0,MIN((VLOOKUP($D144,$A$234:$C$241,3,0))*(IF($D144=6,BV144,BU144))*((MIN((VLOOKUP($D144,$A$234:$E$241,5,0)),(IF($D144=6,BU144,BV144))))),MIN((VLOOKUP($D144,$A$234:$C$241,3,0)),(BS144+BT144))*(IF($D144=6,BV144,((MIN((VLOOKUP($D144,$A$234:$E$241,5,0)),BV144)))))))))/IF(AND($D144=2,'ראשי-פרטים כלליים וריכוז הוצאות'!$D$66&lt;&gt;4),1.2,1)</f>
        <v>0</v>
      </c>
      <c r="BY144" s="227"/>
      <c r="BZ144" s="228"/>
      <c r="CA144" s="222"/>
      <c r="CB144" s="226"/>
      <c r="CC144" s="187">
        <f t="shared" si="92"/>
        <v>0</v>
      </c>
      <c r="CD144" s="15">
        <f>+(IF(OR($B144=0,$C144=0,$D144=0,$BY$2&gt;$ES$1),0,IF(OR(BY144=0,CA144=0,CB144=0),0,MIN((VLOOKUP($D144,$A$234:$C$241,3,0))*(IF($D144=6,CB144,CA144))*((MIN((VLOOKUP($D144,$A$234:$E$241,5,0)),(IF($D144=6,CA144,CB144))))),MIN((VLOOKUP($D144,$A$234:$C$241,3,0)),(BY144+BZ144))*(IF($D144=6,CB144,((MIN((VLOOKUP($D144,$A$234:$E$241,5,0)),CB144)))))))))/IF(AND($D144=2,'ראשי-פרטים כלליים וריכוז הוצאות'!$D$66&lt;&gt;4),1.2,1)</f>
        <v>0</v>
      </c>
      <c r="CE144" s="227"/>
      <c r="CF144" s="228"/>
      <c r="CG144" s="222"/>
      <c r="CH144" s="226"/>
      <c r="CI144" s="187">
        <f t="shared" si="93"/>
        <v>0</v>
      </c>
      <c r="CJ144" s="15">
        <f>+(IF(OR($B144=0,$C144=0,$D144=0,$CE$2&gt;$ES$1),0,IF(OR(CE144=0,CG144=0,CH144=0),0,MIN((VLOOKUP($D144,$A$234:$C$241,3,0))*(IF($D144=6,CH144,CG144))*((MIN((VLOOKUP($D144,$A$234:$E$241,5,0)),(IF($D144=6,CG144,CH144))))),MIN((VLOOKUP($D144,$A$234:$C$241,3,0)),(CE144+CF144))*(IF($D144=6,CH144,((MIN((VLOOKUP($D144,$A$234:$E$241,5,0)),CH144)))))))))/IF(AND($D144=2,'ראשי-פרטים כלליים וריכוז הוצאות'!$D$66&lt;&gt;4),1.2,1)</f>
        <v>0</v>
      </c>
      <c r="CK144" s="227"/>
      <c r="CL144" s="228"/>
      <c r="CM144" s="222"/>
      <c r="CN144" s="226"/>
      <c r="CO144" s="187">
        <f t="shared" si="94"/>
        <v>0</v>
      </c>
      <c r="CP144" s="15">
        <f>+(IF(OR($B144=0,$C144=0,$D144=0,$CK$2&gt;$ES$1),0,IF(OR(CK144=0,CM144=0,CN144=0),0,MIN((VLOOKUP($D144,$A$234:$C$241,3,0))*(IF($D144=6,CN144,CM144))*((MIN((VLOOKUP($D144,$A$234:$E$241,5,0)),(IF($D144=6,CM144,CN144))))),MIN((VLOOKUP($D144,$A$234:$C$241,3,0)),(CK144+CL144))*(IF($D144=6,CN144,((MIN((VLOOKUP($D144,$A$234:$E$241,5,0)),CN144)))))))))/IF(AND($D144=2,'ראשי-פרטים כלליים וריכוז הוצאות'!$D$66&lt;&gt;4),1.2,1)</f>
        <v>0</v>
      </c>
      <c r="CQ144" s="227"/>
      <c r="CR144" s="228"/>
      <c r="CS144" s="222"/>
      <c r="CT144" s="226"/>
      <c r="CU144" s="187">
        <f t="shared" si="95"/>
        <v>0</v>
      </c>
      <c r="CV144" s="15">
        <f>+(IF(OR($B144=0,$C144=0,$D144=0,$CQ$2&gt;$ES$1),0,IF(OR(CQ144=0,CS144=0,CT144=0),0,MIN((VLOOKUP($D144,$A$234:$C$241,3,0))*(IF($D144=6,CT144,CS144))*((MIN((VLOOKUP($D144,$A$234:$E$241,5,0)),(IF($D144=6,CS144,CT144))))),MIN((VLOOKUP($D144,$A$234:$C$241,3,0)),(CQ144+CR144))*(IF($D144=6,CT144,((MIN((VLOOKUP($D144,$A$234:$E$241,5,0)),CT144)))))))))/IF(AND($D144=2,'ראשי-פרטים כלליים וריכוז הוצאות'!$D$66&lt;&gt;4),1.2,1)</f>
        <v>0</v>
      </c>
      <c r="CW144" s="227"/>
      <c r="CX144" s="228"/>
      <c r="CY144" s="222"/>
      <c r="CZ144" s="226"/>
      <c r="DA144" s="187">
        <f t="shared" si="96"/>
        <v>0</v>
      </c>
      <c r="DB144" s="15">
        <f>+(IF(OR($B144=0,$C144=0,$D144=0,$CW$2&gt;$ES$1),0,IF(OR(CW144=0,CY144=0,CZ144=0),0,MIN((VLOOKUP($D144,$A$234:$C$241,3,0))*(IF($D144=6,CZ144,CY144))*((MIN((VLOOKUP($D144,$A$234:$E$241,5,0)),(IF($D144=6,CY144,CZ144))))),MIN((VLOOKUP($D144,$A$234:$C$241,3,0)),(CW144+CX144))*(IF($D144=6,CZ144,((MIN((VLOOKUP($D144,$A$234:$E$241,5,0)),CZ144)))))))))/IF(AND($D144=2,'ראשי-פרטים כלליים וריכוז הוצאות'!$D$66&lt;&gt;4),1.2,1)</f>
        <v>0</v>
      </c>
      <c r="DC144" s="227"/>
      <c r="DD144" s="228"/>
      <c r="DE144" s="222"/>
      <c r="DF144" s="226"/>
      <c r="DG144" s="187">
        <f t="shared" si="97"/>
        <v>0</v>
      </c>
      <c r="DH144" s="15">
        <f>+(IF(OR($B144=0,$C144=0,$D144=0,$DC$2&gt;$ES$1),0,IF(OR(DC144=0,DE144=0,DF144=0),0,MIN((VLOOKUP($D144,$A$234:$C$241,3,0))*(IF($D144=6,DF144,DE144))*((MIN((VLOOKUP($D144,$A$234:$E$241,5,0)),(IF($D144=6,DE144,DF144))))),MIN((VLOOKUP($D144,$A$234:$C$241,3,0)),(DC144+DD144))*(IF($D144=6,DF144,((MIN((VLOOKUP($D144,$A$234:$E$241,5,0)),DF144)))))))))/IF(AND($D144=2,'ראשי-פרטים כלליים וריכוז הוצאות'!$D$66&lt;&gt;4),1.2,1)</f>
        <v>0</v>
      </c>
      <c r="DI144" s="227"/>
      <c r="DJ144" s="228"/>
      <c r="DK144" s="222"/>
      <c r="DL144" s="226"/>
      <c r="DM144" s="187">
        <f t="shared" si="98"/>
        <v>0</v>
      </c>
      <c r="DN144" s="15">
        <f>+(IF(OR($B144=0,$C144=0,$D144=0,$DC$2&gt;$ES$1),0,IF(OR(DI144=0,DK144=0,DL144=0),0,MIN((VLOOKUP($D144,$A$234:$C$241,3,0))*(IF($D144=6,DL144,DK144))*((MIN((VLOOKUP($D144,$A$234:$E$241,5,0)),(IF($D144=6,DK144,DL144))))),MIN((VLOOKUP($D144,$A$234:$C$241,3,0)),(DI144+DJ144))*(IF($D144=6,DL144,((MIN((VLOOKUP($D144,$A$234:$E$241,5,0)),DL144)))))))))/IF(AND($D144=2,'ראשי-פרטים כלליים וריכוז הוצאות'!$D$66&lt;&gt;4),1.2,1)</f>
        <v>0</v>
      </c>
      <c r="DO144" s="227"/>
      <c r="DP144" s="228"/>
      <c r="DQ144" s="222"/>
      <c r="DR144" s="226"/>
      <c r="DS144" s="187">
        <f t="shared" si="99"/>
        <v>0</v>
      </c>
      <c r="DT144" s="15">
        <f>+(IF(OR($B144=0,$C144=0,$D144=0,$DC$2&gt;$ES$1),0,IF(OR(DO144=0,DQ144=0,DR144=0),0,MIN((VLOOKUP($D144,$A$234:$C$241,3,0))*(IF($D144=6,DR144,DQ144))*((MIN((VLOOKUP($D144,$A$234:$E$241,5,0)),(IF($D144=6,DQ144,DR144))))),MIN((VLOOKUP($D144,$A$234:$C$241,3,0)),(DO144+DP144))*(IF($D144=6,DR144,((MIN((VLOOKUP($D144,$A$234:$E$241,5,0)),DR144)))))))))/IF(AND($D144=2,'ראשי-פרטים כלליים וריכוז הוצאות'!$D$66&lt;&gt;4),1.2,1)</f>
        <v>0</v>
      </c>
      <c r="DU144" s="227"/>
      <c r="DV144" s="228"/>
      <c r="DW144" s="222"/>
      <c r="DX144" s="226"/>
      <c r="DY144" s="187">
        <f t="shared" si="100"/>
        <v>0</v>
      </c>
      <c r="DZ144" s="15">
        <f>+(IF(OR($B144=0,$C144=0,$D144=0,$DC$2&gt;$ES$1),0,IF(OR(DU144=0,DW144=0,DX144=0),0,MIN((VLOOKUP($D144,$A$234:$C$241,3,0))*(IF($D144=6,DX144,DW144))*((MIN((VLOOKUP($D144,$A$234:$E$241,5,0)),(IF($D144=6,DW144,DX144))))),MIN((VLOOKUP($D144,$A$234:$C$241,3,0)),(DU144+DV144))*(IF($D144=6,DX144,((MIN((VLOOKUP($D144,$A$234:$E$241,5,0)),DX144)))))))))/IF(AND($D144=2,'ראשי-פרטים כלליים וריכוז הוצאות'!$D$66&lt;&gt;4),1.2,1)</f>
        <v>0</v>
      </c>
      <c r="EA144" s="227"/>
      <c r="EB144" s="228"/>
      <c r="EC144" s="222"/>
      <c r="ED144" s="226"/>
      <c r="EE144" s="187">
        <f t="shared" si="101"/>
        <v>0</v>
      </c>
      <c r="EF144" s="15">
        <f>+(IF(OR($B144=0,$C144=0,$D144=0,$DC$2&gt;$ES$1),0,IF(OR(EA144=0,EC144=0,ED144=0),0,MIN((VLOOKUP($D144,$A$234:$C$241,3,0))*(IF($D144=6,ED144,EC144))*((MIN((VLOOKUP($D144,$A$234:$E$241,5,0)),(IF($D144=6,EC144,ED144))))),MIN((VLOOKUP($D144,$A$234:$C$241,3,0)),(EA144+EB144))*(IF($D144=6,ED144,((MIN((VLOOKUP($D144,$A$234:$E$241,5,0)),ED144)))))))))/IF(AND($D144=2,'ראשי-פרטים כלליים וריכוז הוצאות'!$D$66&lt;&gt;4),1.2,1)</f>
        <v>0</v>
      </c>
      <c r="EG144" s="227"/>
      <c r="EH144" s="228"/>
      <c r="EI144" s="222"/>
      <c r="EJ144" s="226"/>
      <c r="EK144" s="187">
        <f t="shared" si="102"/>
        <v>0</v>
      </c>
      <c r="EL144" s="15">
        <f>+(IF(OR($B144=0,$C144=0,$D144=0,$DC$2&gt;$ES$1),0,IF(OR(EG144=0,EI144=0,EJ144=0),0,MIN((VLOOKUP($D144,$A$234:$C$241,3,0))*(IF($D144=6,EJ144,EI144))*((MIN((VLOOKUP($D144,$A$234:$E$241,5,0)),(IF($D144=6,EI144,EJ144))))),MIN((VLOOKUP($D144,$A$234:$C$241,3,0)),(EG144+EH144))*(IF($D144=6,EJ144,((MIN((VLOOKUP($D144,$A$234:$E$241,5,0)),EJ144)))))))))/IF(AND($D144=2,'ראשי-פרטים כלליים וריכוז הוצאות'!$D$66&lt;&gt;4),1.2,1)</f>
        <v>0</v>
      </c>
      <c r="EM144" s="227"/>
      <c r="EN144" s="228"/>
      <c r="EO144" s="222"/>
      <c r="EP144" s="226"/>
      <c r="EQ144" s="187">
        <f t="shared" si="103"/>
        <v>0</v>
      </c>
      <c r="ER144" s="15">
        <f>+(IF(OR($B144=0,$C144=0,$D144=0,$DC$2&gt;$ES$1),0,IF(OR(EM144=0,EO144=0,EP144=0),0,MIN((VLOOKUP($D144,$A$234:$C$241,3,0))*(IF($D144=6,EP144,EO144))*((MIN((VLOOKUP($D144,$A$234:$E$241,5,0)),(IF($D144=6,EO144,EP144))))),MIN((VLOOKUP($D144,$A$234:$C$241,3,0)),(EM144+EN144))*(IF($D144=6,EP144,((MIN((VLOOKUP($D144,$A$234:$E$241,5,0)),EP144)))))))))/IF(AND($D144=2,'ראשי-פרטים כלליים וריכוז הוצאות'!$D$66&lt;&gt;4),1.2,1)</f>
        <v>0</v>
      </c>
      <c r="ES144" s="62">
        <f t="shared" si="104"/>
        <v>0</v>
      </c>
      <c r="ET144" s="183">
        <f t="shared" si="105"/>
        <v>9.9999999999999995E-7</v>
      </c>
      <c r="EU144" s="184">
        <f t="shared" si="106"/>
        <v>0</v>
      </c>
      <c r="EV144" s="62">
        <f t="shared" si="107"/>
        <v>0</v>
      </c>
      <c r="EW144" s="62">
        <v>0</v>
      </c>
      <c r="EX144" s="15">
        <f t="shared" si="108"/>
        <v>0</v>
      </c>
      <c r="EY144" s="219"/>
      <c r="EZ144" s="62">
        <f>MIN(EX144+EY144*ET144*ES144/$FA$1/IF(AND($D144=2,'ראשי-פרטים כלליים וריכוז הוצאות'!$D$66&lt;&gt;4),1.2,1),IF($D144&gt;0,VLOOKUP($D144,$A$234:$C$241,3,0)*12*EU144,0))</f>
        <v>0</v>
      </c>
      <c r="FA144" s="229"/>
      <c r="FB144" s="293">
        <f t="shared" si="109"/>
        <v>0</v>
      </c>
      <c r="FC144" s="298"/>
      <c r="FD144" s="133"/>
      <c r="FE144" s="133"/>
      <c r="FF144" s="299"/>
      <c r="FG144" s="299"/>
      <c r="FH144" s="133"/>
      <c r="FI144" s="274">
        <f t="shared" si="77"/>
        <v>0</v>
      </c>
      <c r="FJ144" s="274">
        <f t="shared" si="78"/>
        <v>0</v>
      </c>
      <c r="FK144" s="297" t="str">
        <f t="shared" si="79"/>
        <v/>
      </c>
    </row>
    <row r="145" spans="1:167" s="6" customFormat="1" ht="24" hidden="1" customHeight="1" x14ac:dyDescent="0.2">
      <c r="A145" s="112">
        <v>142</v>
      </c>
      <c r="B145" s="229"/>
      <c r="C145" s="229"/>
      <c r="D145" s="230"/>
      <c r="E145" s="220"/>
      <c r="F145" s="221"/>
      <c r="G145" s="222"/>
      <c r="H145" s="223"/>
      <c r="I145" s="187">
        <f t="shared" si="80"/>
        <v>0</v>
      </c>
      <c r="J145" s="15">
        <f>(IF(OR($B145=0,$C145=0,$D145=0,$E$2&gt;$ES$1),0,IF(OR($E145=0,$G145=0,$H145=0),0,MIN((VLOOKUP($D145,$A$234:$C$241,3,0))*(IF($D145=6,$H145,$G145))*((MIN((VLOOKUP($D145,$A$234:$E$241,5,0)),(IF($D145=6,$G145,$H145))))),MIN((VLOOKUP($D145,$A$234:$C$241,3,0)),($E145+$F145))*(IF($D145=6,$H145,((MIN((VLOOKUP($D145,$A$234:$E$241,5,0)),$H145)))))))))/IF(AND($D145=2,'ראשי-פרטים כלליים וריכוז הוצאות'!$D$66&lt;&gt;4),1.2,1)</f>
        <v>0</v>
      </c>
      <c r="K145" s="224"/>
      <c r="L145" s="225"/>
      <c r="M145" s="222"/>
      <c r="N145" s="226"/>
      <c r="O145" s="187">
        <f t="shared" si="81"/>
        <v>0</v>
      </c>
      <c r="P145" s="15">
        <f>+(IF(OR($B145=0,$C145=0,$D145=0,$K$2&gt;$ES$1),0,IF(OR($K145=0,$M145=0,$N145=0),0,MIN((VLOOKUP($D145,$A$234:$C$241,3,0))*(IF($D145=6,$N145,$M145))*((MIN((VLOOKUP($D145,$A$234:$E$241,5,0)),(IF($D145=6,$M145,$N145))))),MIN((VLOOKUP($D145,$A$234:$C$241,3,0)),($K145+$L145))*(IF($D145=6,$N145,((MIN((VLOOKUP($D145,$A$234:$E$241,5,0)),$N145)))))))))/IF(AND($D145=2,'ראשי-פרטים כלליים וריכוז הוצאות'!$D$66&lt;&gt;4),1.2,1)</f>
        <v>0</v>
      </c>
      <c r="Q145" s="227"/>
      <c r="R145" s="228"/>
      <c r="S145" s="222"/>
      <c r="T145" s="226"/>
      <c r="U145" s="187">
        <f t="shared" si="82"/>
        <v>0</v>
      </c>
      <c r="V145" s="15">
        <f>+(IF(OR($B145=0,$C145=0,$D145=0,$Q$2&gt;$ES$1),0,IF(OR(Q145=0,S145=0,T145=0),0,MIN((VLOOKUP($D145,$A$234:$C$241,3,0))*(IF($D145=6,T145,S145))*((MIN((VLOOKUP($D145,$A$234:$E$241,5,0)),(IF($D145=6,S145,T145))))),MIN((VLOOKUP($D145,$A$234:$C$241,3,0)),(Q145+R145))*(IF($D145=6,T145,((MIN((VLOOKUP($D145,$A$234:$E$241,5,0)),T145)))))))))/IF(AND($D145=2,'ראשי-פרטים כלליים וריכוז הוצאות'!$D$66&lt;&gt;4),1.2,1)</f>
        <v>0</v>
      </c>
      <c r="W145" s="220"/>
      <c r="X145" s="221"/>
      <c r="Y145" s="222"/>
      <c r="Z145" s="226"/>
      <c r="AA145" s="187">
        <f t="shared" si="83"/>
        <v>0</v>
      </c>
      <c r="AB145" s="15">
        <f>+(IF(OR($B145=0,$C145=0,$D145=0,$W$2&gt;$ES$1),0,IF(OR(W145=0,Y145=0,Z145=0),0,MIN((VLOOKUP($D145,$A$234:$C$241,3,0))*(IF($D145=6,Z145,Y145))*((MIN((VLOOKUP($D145,$A$234:$E$241,5,0)),(IF($D145=6,Y145,Z145))))),MIN((VLOOKUP($D145,$A$234:$C$241,3,0)),(W145+X145))*(IF($D145=6,Z145,((MIN((VLOOKUP($D145,$A$234:$E$241,5,0)),Z145)))))))))/IF(AND($D145=2,'ראשי-פרטים כלליים וריכוז הוצאות'!$D$66&lt;&gt;4),1.2,1)</f>
        <v>0</v>
      </c>
      <c r="AC145" s="224"/>
      <c r="AD145" s="225"/>
      <c r="AE145" s="222"/>
      <c r="AF145" s="226"/>
      <c r="AG145" s="187">
        <f t="shared" si="84"/>
        <v>0</v>
      </c>
      <c r="AH145" s="15">
        <f>+(IF(OR($B145=0,$C145=0,$D145=0,$AC$2&gt;$ES$1),0,IF(OR(AC145=0,AE145=0,AF145=0),0,MIN((VLOOKUP($D145,$A$234:$C$241,3,0))*(IF($D145=6,AF145,AE145))*((MIN((VLOOKUP($D145,$A$234:$E$241,5,0)),(IF($D145=6,AE145,AF145))))),MIN((VLOOKUP($D145,$A$234:$C$241,3,0)),(AC145+AD145))*(IF($D145=6,AF145,((MIN((VLOOKUP($D145,$A$234:$E$241,5,0)),AF145)))))))))/IF(AND($D145=2,'ראשי-פרטים כלליים וריכוז הוצאות'!$D$66&lt;&gt;4),1.2,1)</f>
        <v>0</v>
      </c>
      <c r="AI145" s="227"/>
      <c r="AJ145" s="228"/>
      <c r="AK145" s="222"/>
      <c r="AL145" s="226"/>
      <c r="AM145" s="187">
        <f t="shared" si="85"/>
        <v>0</v>
      </c>
      <c r="AN145" s="15">
        <f>+(IF(OR($B145=0,$C145=0,$D145=0,$AI$2&gt;$ES$1),0,IF(OR(AI145=0,AK145=0,AL145=0),0,MIN((VLOOKUP($D145,$A$234:$C$241,3,0))*(IF($D145=6,AL145,AK145))*((MIN((VLOOKUP($D145,$A$234:$E$241,5,0)),(IF($D145=6,AK145,AL145))))),MIN((VLOOKUP($D145,$A$234:$C$241,3,0)),(AI145+AJ145))*(IF($D145=6,AL145,((MIN((VLOOKUP($D145,$A$234:$E$241,5,0)),AL145)))))))))/IF(AND($D145=2,'ראשי-פרטים כלליים וריכוז הוצאות'!$D$66&lt;&gt;4),1.2,1)</f>
        <v>0</v>
      </c>
      <c r="AO145" s="220"/>
      <c r="AP145" s="221"/>
      <c r="AQ145" s="222"/>
      <c r="AR145" s="226"/>
      <c r="AS145" s="187">
        <f t="shared" si="86"/>
        <v>0</v>
      </c>
      <c r="AT145" s="15">
        <f>+(IF(OR($B145=0,$C145=0,$D145=0,$AO$2&gt;$ES$1),0,IF(OR(AO145=0,AQ145=0,AR145=0),0,MIN((VLOOKUP($D145,$A$234:$C$241,3,0))*(IF($D145=6,AR145,AQ145))*((MIN((VLOOKUP($D145,$A$234:$E$241,5,0)),(IF($D145=6,AQ145,AR145))))),MIN((VLOOKUP($D145,$A$234:$C$241,3,0)),(AO145+AP145))*(IF($D145=6,AR145,((MIN((VLOOKUP($D145,$A$234:$E$241,5,0)),AR145)))))))))/IF(AND($D145=2,'ראשי-פרטים כלליים וריכוז הוצאות'!$D$66&lt;&gt;4),1.2,1)</f>
        <v>0</v>
      </c>
      <c r="AU145" s="224"/>
      <c r="AV145" s="225"/>
      <c r="AW145" s="222"/>
      <c r="AX145" s="226"/>
      <c r="AY145" s="187">
        <f t="shared" si="87"/>
        <v>0</v>
      </c>
      <c r="AZ145" s="15">
        <f>+(IF(OR($B145=0,$C145=0,$D145=0,$AU$2&gt;$ES$1),0,IF(OR(AU145=0,AW145=0,AX145=0),0,MIN((VLOOKUP($D145,$A$234:$C$241,3,0))*(IF($D145=6,AX145,AW145))*((MIN((VLOOKUP($D145,$A$234:$E$241,5,0)),(IF($D145=6,AW145,AX145))))),MIN((VLOOKUP($D145,$A$234:$C$241,3,0)),(AU145+AV145))*(IF($D145=6,AX145,((MIN((VLOOKUP($D145,$A$234:$E$241,5,0)),AX145)))))))))/IF(AND($D145=2,'ראשי-פרטים כלליים וריכוז הוצאות'!$D$66&lt;&gt;4),1.2,1)</f>
        <v>0</v>
      </c>
      <c r="BA145" s="227"/>
      <c r="BB145" s="228"/>
      <c r="BC145" s="222"/>
      <c r="BD145" s="226"/>
      <c r="BE145" s="187">
        <f t="shared" si="88"/>
        <v>0</v>
      </c>
      <c r="BF145" s="15">
        <f>+(IF(OR($B145=0,$C145=0,$D145=0,$BA$2&gt;$ES$1),0,IF(OR(BA145=0,BC145=0,BD145=0),0,MIN((VLOOKUP($D145,$A$234:$C$241,3,0))*(IF($D145=6,BD145,BC145))*((MIN((VLOOKUP($D145,$A$234:$E$241,5,0)),(IF($D145=6,BC145,BD145))))),MIN((VLOOKUP($D145,$A$234:$C$241,3,0)),(BA145+BB145))*(IF($D145=6,BD145,((MIN((VLOOKUP($D145,$A$234:$E$241,5,0)),BD145)))))))))/IF(AND($D145=2,'ראשי-פרטים כלליים וריכוז הוצאות'!$D$66&lt;&gt;4),1.2,1)</f>
        <v>0</v>
      </c>
      <c r="BG145" s="227"/>
      <c r="BH145" s="228"/>
      <c r="BI145" s="222"/>
      <c r="BJ145" s="226"/>
      <c r="BK145" s="187">
        <f t="shared" si="89"/>
        <v>0</v>
      </c>
      <c r="BL145" s="15">
        <f>+(IF(OR($B145=0,$C145=0,$D145=0,$BG$2&gt;$ES$1),0,IF(OR(BG145=0,BI145=0,BJ145=0),0,MIN((VLOOKUP($D145,$A$234:$C$241,3,0))*(IF($D145=6,BJ145,BI145))*((MIN((VLOOKUP($D145,$A$234:$E$241,5,0)),(IF($D145=6,BI145,BJ145))))),MIN((VLOOKUP($D145,$A$234:$C$241,3,0)),(BG145+BH145))*(IF($D145=6,BJ145,((MIN((VLOOKUP($D145,$A$234:$E$241,5,0)),BJ145)))))))))/IF(AND($D145=2,'ראשי-פרטים כלליים וריכוז הוצאות'!$D$66&lt;&gt;4),1.2,1)</f>
        <v>0</v>
      </c>
      <c r="BM145" s="227"/>
      <c r="BN145" s="228"/>
      <c r="BO145" s="222"/>
      <c r="BP145" s="226"/>
      <c r="BQ145" s="187">
        <f t="shared" si="90"/>
        <v>0</v>
      </c>
      <c r="BR145" s="15">
        <f>+(IF(OR($B145=0,$C145=0,$D145=0,$BM$2&gt;$ES$1),0,IF(OR(BM145=0,BO145=0,BP145=0),0,MIN((VLOOKUP($D145,$A$234:$C$241,3,0))*(IF($D145=6,BP145,BO145))*((MIN((VLOOKUP($D145,$A$234:$E$241,5,0)),(IF($D145=6,BO145,BP145))))),MIN((VLOOKUP($D145,$A$234:$C$241,3,0)),(BM145+BN145))*(IF($D145=6,BP145,((MIN((VLOOKUP($D145,$A$234:$E$241,5,0)),BP145)))))))))/IF(AND($D145=2,'ראשי-פרטים כלליים וריכוז הוצאות'!$D$66&lt;&gt;4),1.2,1)</f>
        <v>0</v>
      </c>
      <c r="BS145" s="227"/>
      <c r="BT145" s="228"/>
      <c r="BU145" s="222"/>
      <c r="BV145" s="226"/>
      <c r="BW145" s="187">
        <f t="shared" si="91"/>
        <v>0</v>
      </c>
      <c r="BX145" s="15">
        <f>+(IF(OR($B145=0,$C145=0,$D145=0,$BS$2&gt;$ES$1),0,IF(OR(BS145=0,BU145=0,BV145=0),0,MIN((VLOOKUP($D145,$A$234:$C$241,3,0))*(IF($D145=6,BV145,BU145))*((MIN((VLOOKUP($D145,$A$234:$E$241,5,0)),(IF($D145=6,BU145,BV145))))),MIN((VLOOKUP($D145,$A$234:$C$241,3,0)),(BS145+BT145))*(IF($D145=6,BV145,((MIN((VLOOKUP($D145,$A$234:$E$241,5,0)),BV145)))))))))/IF(AND($D145=2,'ראשי-פרטים כלליים וריכוז הוצאות'!$D$66&lt;&gt;4),1.2,1)</f>
        <v>0</v>
      </c>
      <c r="BY145" s="227"/>
      <c r="BZ145" s="228"/>
      <c r="CA145" s="222"/>
      <c r="CB145" s="226"/>
      <c r="CC145" s="187">
        <f t="shared" si="92"/>
        <v>0</v>
      </c>
      <c r="CD145" s="15">
        <f>+(IF(OR($B145=0,$C145=0,$D145=0,$BY$2&gt;$ES$1),0,IF(OR(BY145=0,CA145=0,CB145=0),0,MIN((VLOOKUP($D145,$A$234:$C$241,3,0))*(IF($D145=6,CB145,CA145))*((MIN((VLOOKUP($D145,$A$234:$E$241,5,0)),(IF($D145=6,CA145,CB145))))),MIN((VLOOKUP($D145,$A$234:$C$241,3,0)),(BY145+BZ145))*(IF($D145=6,CB145,((MIN((VLOOKUP($D145,$A$234:$E$241,5,0)),CB145)))))))))/IF(AND($D145=2,'ראשי-פרטים כלליים וריכוז הוצאות'!$D$66&lt;&gt;4),1.2,1)</f>
        <v>0</v>
      </c>
      <c r="CE145" s="227"/>
      <c r="CF145" s="228"/>
      <c r="CG145" s="222"/>
      <c r="CH145" s="226"/>
      <c r="CI145" s="187">
        <f t="shared" si="93"/>
        <v>0</v>
      </c>
      <c r="CJ145" s="15">
        <f>+(IF(OR($B145=0,$C145=0,$D145=0,$CE$2&gt;$ES$1),0,IF(OR(CE145=0,CG145=0,CH145=0),0,MIN((VLOOKUP($D145,$A$234:$C$241,3,0))*(IF($D145=6,CH145,CG145))*((MIN((VLOOKUP($D145,$A$234:$E$241,5,0)),(IF($D145=6,CG145,CH145))))),MIN((VLOOKUP($D145,$A$234:$C$241,3,0)),(CE145+CF145))*(IF($D145=6,CH145,((MIN((VLOOKUP($D145,$A$234:$E$241,5,0)),CH145)))))))))/IF(AND($D145=2,'ראשי-פרטים כלליים וריכוז הוצאות'!$D$66&lt;&gt;4),1.2,1)</f>
        <v>0</v>
      </c>
      <c r="CK145" s="227"/>
      <c r="CL145" s="228"/>
      <c r="CM145" s="222"/>
      <c r="CN145" s="226"/>
      <c r="CO145" s="187">
        <f t="shared" si="94"/>
        <v>0</v>
      </c>
      <c r="CP145" s="15">
        <f>+(IF(OR($B145=0,$C145=0,$D145=0,$CK$2&gt;$ES$1),0,IF(OR(CK145=0,CM145=0,CN145=0),0,MIN((VLOOKUP($D145,$A$234:$C$241,3,0))*(IF($D145=6,CN145,CM145))*((MIN((VLOOKUP($D145,$A$234:$E$241,5,0)),(IF($D145=6,CM145,CN145))))),MIN((VLOOKUP($D145,$A$234:$C$241,3,0)),(CK145+CL145))*(IF($D145=6,CN145,((MIN((VLOOKUP($D145,$A$234:$E$241,5,0)),CN145)))))))))/IF(AND($D145=2,'ראשי-פרטים כלליים וריכוז הוצאות'!$D$66&lt;&gt;4),1.2,1)</f>
        <v>0</v>
      </c>
      <c r="CQ145" s="227"/>
      <c r="CR145" s="228"/>
      <c r="CS145" s="222"/>
      <c r="CT145" s="226"/>
      <c r="CU145" s="187">
        <f t="shared" si="95"/>
        <v>0</v>
      </c>
      <c r="CV145" s="15">
        <f>+(IF(OR($B145=0,$C145=0,$D145=0,$CQ$2&gt;$ES$1),0,IF(OR(CQ145=0,CS145=0,CT145=0),0,MIN((VLOOKUP($D145,$A$234:$C$241,3,0))*(IF($D145=6,CT145,CS145))*((MIN((VLOOKUP($D145,$A$234:$E$241,5,0)),(IF($D145=6,CS145,CT145))))),MIN((VLOOKUP($D145,$A$234:$C$241,3,0)),(CQ145+CR145))*(IF($D145=6,CT145,((MIN((VLOOKUP($D145,$A$234:$E$241,5,0)),CT145)))))))))/IF(AND($D145=2,'ראשי-פרטים כלליים וריכוז הוצאות'!$D$66&lt;&gt;4),1.2,1)</f>
        <v>0</v>
      </c>
      <c r="CW145" s="227"/>
      <c r="CX145" s="228"/>
      <c r="CY145" s="222"/>
      <c r="CZ145" s="226"/>
      <c r="DA145" s="187">
        <f t="shared" si="96"/>
        <v>0</v>
      </c>
      <c r="DB145" s="15">
        <f>+(IF(OR($B145=0,$C145=0,$D145=0,$CW$2&gt;$ES$1),0,IF(OR(CW145=0,CY145=0,CZ145=0),0,MIN((VLOOKUP($D145,$A$234:$C$241,3,0))*(IF($D145=6,CZ145,CY145))*((MIN((VLOOKUP($D145,$A$234:$E$241,5,0)),(IF($D145=6,CY145,CZ145))))),MIN((VLOOKUP($D145,$A$234:$C$241,3,0)),(CW145+CX145))*(IF($D145=6,CZ145,((MIN((VLOOKUP($D145,$A$234:$E$241,5,0)),CZ145)))))))))/IF(AND($D145=2,'ראשי-פרטים כלליים וריכוז הוצאות'!$D$66&lt;&gt;4),1.2,1)</f>
        <v>0</v>
      </c>
      <c r="DC145" s="227"/>
      <c r="DD145" s="228"/>
      <c r="DE145" s="222"/>
      <c r="DF145" s="226"/>
      <c r="DG145" s="187">
        <f t="shared" si="97"/>
        <v>0</v>
      </c>
      <c r="DH145" s="15">
        <f>+(IF(OR($B145=0,$C145=0,$D145=0,$DC$2&gt;$ES$1),0,IF(OR(DC145=0,DE145=0,DF145=0),0,MIN((VLOOKUP($D145,$A$234:$C$241,3,0))*(IF($D145=6,DF145,DE145))*((MIN((VLOOKUP($D145,$A$234:$E$241,5,0)),(IF($D145=6,DE145,DF145))))),MIN((VLOOKUP($D145,$A$234:$C$241,3,0)),(DC145+DD145))*(IF($D145=6,DF145,((MIN((VLOOKUP($D145,$A$234:$E$241,5,0)),DF145)))))))))/IF(AND($D145=2,'ראשי-פרטים כלליים וריכוז הוצאות'!$D$66&lt;&gt;4),1.2,1)</f>
        <v>0</v>
      </c>
      <c r="DI145" s="227"/>
      <c r="DJ145" s="228"/>
      <c r="DK145" s="222"/>
      <c r="DL145" s="226"/>
      <c r="DM145" s="187">
        <f t="shared" si="98"/>
        <v>0</v>
      </c>
      <c r="DN145" s="15">
        <f>+(IF(OR($B145=0,$C145=0,$D145=0,$DC$2&gt;$ES$1),0,IF(OR(DI145=0,DK145=0,DL145=0),0,MIN((VLOOKUP($D145,$A$234:$C$241,3,0))*(IF($D145=6,DL145,DK145))*((MIN((VLOOKUP($D145,$A$234:$E$241,5,0)),(IF($D145=6,DK145,DL145))))),MIN((VLOOKUP($D145,$A$234:$C$241,3,0)),(DI145+DJ145))*(IF($D145=6,DL145,((MIN((VLOOKUP($D145,$A$234:$E$241,5,0)),DL145)))))))))/IF(AND($D145=2,'ראשי-פרטים כלליים וריכוז הוצאות'!$D$66&lt;&gt;4),1.2,1)</f>
        <v>0</v>
      </c>
      <c r="DO145" s="227"/>
      <c r="DP145" s="228"/>
      <c r="DQ145" s="222"/>
      <c r="DR145" s="226"/>
      <c r="DS145" s="187">
        <f t="shared" si="99"/>
        <v>0</v>
      </c>
      <c r="DT145" s="15">
        <f>+(IF(OR($B145=0,$C145=0,$D145=0,$DC$2&gt;$ES$1),0,IF(OR(DO145=0,DQ145=0,DR145=0),0,MIN((VLOOKUP($D145,$A$234:$C$241,3,0))*(IF($D145=6,DR145,DQ145))*((MIN((VLOOKUP($D145,$A$234:$E$241,5,0)),(IF($D145=6,DQ145,DR145))))),MIN((VLOOKUP($D145,$A$234:$C$241,3,0)),(DO145+DP145))*(IF($D145=6,DR145,((MIN((VLOOKUP($D145,$A$234:$E$241,5,0)),DR145)))))))))/IF(AND($D145=2,'ראשי-פרטים כלליים וריכוז הוצאות'!$D$66&lt;&gt;4),1.2,1)</f>
        <v>0</v>
      </c>
      <c r="DU145" s="227"/>
      <c r="DV145" s="228"/>
      <c r="DW145" s="222"/>
      <c r="DX145" s="226"/>
      <c r="DY145" s="187">
        <f t="shared" si="100"/>
        <v>0</v>
      </c>
      <c r="DZ145" s="15">
        <f>+(IF(OR($B145=0,$C145=0,$D145=0,$DC$2&gt;$ES$1),0,IF(OR(DU145=0,DW145=0,DX145=0),0,MIN((VLOOKUP($D145,$A$234:$C$241,3,0))*(IF($D145=6,DX145,DW145))*((MIN((VLOOKUP($D145,$A$234:$E$241,5,0)),(IF($D145=6,DW145,DX145))))),MIN((VLOOKUP($D145,$A$234:$C$241,3,0)),(DU145+DV145))*(IF($D145=6,DX145,((MIN((VLOOKUP($D145,$A$234:$E$241,5,0)),DX145)))))))))/IF(AND($D145=2,'ראשי-פרטים כלליים וריכוז הוצאות'!$D$66&lt;&gt;4),1.2,1)</f>
        <v>0</v>
      </c>
      <c r="EA145" s="227"/>
      <c r="EB145" s="228"/>
      <c r="EC145" s="222"/>
      <c r="ED145" s="226"/>
      <c r="EE145" s="187">
        <f t="shared" si="101"/>
        <v>0</v>
      </c>
      <c r="EF145" s="15">
        <f>+(IF(OR($B145=0,$C145=0,$D145=0,$DC$2&gt;$ES$1),0,IF(OR(EA145=0,EC145=0,ED145=0),0,MIN((VLOOKUP($D145,$A$234:$C$241,3,0))*(IF($D145=6,ED145,EC145))*((MIN((VLOOKUP($D145,$A$234:$E$241,5,0)),(IF($D145=6,EC145,ED145))))),MIN((VLOOKUP($D145,$A$234:$C$241,3,0)),(EA145+EB145))*(IF($D145=6,ED145,((MIN((VLOOKUP($D145,$A$234:$E$241,5,0)),ED145)))))))))/IF(AND($D145=2,'ראשי-פרטים כלליים וריכוז הוצאות'!$D$66&lt;&gt;4),1.2,1)</f>
        <v>0</v>
      </c>
      <c r="EG145" s="227"/>
      <c r="EH145" s="228"/>
      <c r="EI145" s="222"/>
      <c r="EJ145" s="226"/>
      <c r="EK145" s="187">
        <f t="shared" si="102"/>
        <v>0</v>
      </c>
      <c r="EL145" s="15">
        <f>+(IF(OR($B145=0,$C145=0,$D145=0,$DC$2&gt;$ES$1),0,IF(OR(EG145=0,EI145=0,EJ145=0),0,MIN((VLOOKUP($D145,$A$234:$C$241,3,0))*(IF($D145=6,EJ145,EI145))*((MIN((VLOOKUP($D145,$A$234:$E$241,5,0)),(IF($D145=6,EI145,EJ145))))),MIN((VLOOKUP($D145,$A$234:$C$241,3,0)),(EG145+EH145))*(IF($D145=6,EJ145,((MIN((VLOOKUP($D145,$A$234:$E$241,5,0)),EJ145)))))))))/IF(AND($D145=2,'ראשי-פרטים כלליים וריכוז הוצאות'!$D$66&lt;&gt;4),1.2,1)</f>
        <v>0</v>
      </c>
      <c r="EM145" s="227"/>
      <c r="EN145" s="228"/>
      <c r="EO145" s="222"/>
      <c r="EP145" s="226"/>
      <c r="EQ145" s="187">
        <f t="shared" si="103"/>
        <v>0</v>
      </c>
      <c r="ER145" s="15">
        <f>+(IF(OR($B145=0,$C145=0,$D145=0,$DC$2&gt;$ES$1),0,IF(OR(EM145=0,EO145=0,EP145=0),0,MIN((VLOOKUP($D145,$A$234:$C$241,3,0))*(IF($D145=6,EP145,EO145))*((MIN((VLOOKUP($D145,$A$234:$E$241,5,0)),(IF($D145=6,EO145,EP145))))),MIN((VLOOKUP($D145,$A$234:$C$241,3,0)),(EM145+EN145))*(IF($D145=6,EP145,((MIN((VLOOKUP($D145,$A$234:$E$241,5,0)),EP145)))))))))/IF(AND($D145=2,'ראשי-פרטים כלליים וריכוז הוצאות'!$D$66&lt;&gt;4),1.2,1)</f>
        <v>0</v>
      </c>
      <c r="ES145" s="62">
        <f t="shared" si="104"/>
        <v>0</v>
      </c>
      <c r="ET145" s="183">
        <f t="shared" si="105"/>
        <v>9.9999999999999995E-7</v>
      </c>
      <c r="EU145" s="184">
        <f t="shared" si="106"/>
        <v>0</v>
      </c>
      <c r="EV145" s="62">
        <f t="shared" si="107"/>
        <v>0</v>
      </c>
      <c r="EW145" s="62">
        <v>0</v>
      </c>
      <c r="EX145" s="15">
        <f t="shared" si="108"/>
        <v>0</v>
      </c>
      <c r="EY145" s="219"/>
      <c r="EZ145" s="62">
        <f>MIN(EX145+EY145*ET145*ES145/$FA$1/IF(AND($D145=2,'ראשי-פרטים כלליים וריכוז הוצאות'!$D$66&lt;&gt;4),1.2,1),IF($D145&gt;0,VLOOKUP($D145,$A$234:$C$241,3,0)*12*EU145,0))</f>
        <v>0</v>
      </c>
      <c r="FA145" s="229"/>
      <c r="FB145" s="293">
        <f t="shared" si="109"/>
        <v>0</v>
      </c>
      <c r="FC145" s="298"/>
      <c r="FD145" s="133"/>
      <c r="FE145" s="133"/>
      <c r="FF145" s="299"/>
      <c r="FG145" s="299"/>
      <c r="FH145" s="133"/>
      <c r="FI145" s="274">
        <f t="shared" si="77"/>
        <v>0</v>
      </c>
      <c r="FJ145" s="274">
        <f t="shared" si="78"/>
        <v>0</v>
      </c>
      <c r="FK145" s="297" t="str">
        <f t="shared" si="79"/>
        <v/>
      </c>
    </row>
    <row r="146" spans="1:167" s="6" customFormat="1" ht="24" hidden="1" customHeight="1" x14ac:dyDescent="0.2">
      <c r="A146" s="112">
        <v>143</v>
      </c>
      <c r="B146" s="229"/>
      <c r="C146" s="229"/>
      <c r="D146" s="230"/>
      <c r="E146" s="220"/>
      <c r="F146" s="221"/>
      <c r="G146" s="222"/>
      <c r="H146" s="223"/>
      <c r="I146" s="187">
        <f t="shared" si="80"/>
        <v>0</v>
      </c>
      <c r="J146" s="15">
        <f>(IF(OR($B146=0,$C146=0,$D146=0,$E$2&gt;$ES$1),0,IF(OR($E146=0,$G146=0,$H146=0),0,MIN((VLOOKUP($D146,$A$234:$C$241,3,0))*(IF($D146=6,$H146,$G146))*((MIN((VLOOKUP($D146,$A$234:$E$241,5,0)),(IF($D146=6,$G146,$H146))))),MIN((VLOOKUP($D146,$A$234:$C$241,3,0)),($E146+$F146))*(IF($D146=6,$H146,((MIN((VLOOKUP($D146,$A$234:$E$241,5,0)),$H146)))))))))/IF(AND($D146=2,'ראשי-פרטים כלליים וריכוז הוצאות'!$D$66&lt;&gt;4),1.2,1)</f>
        <v>0</v>
      </c>
      <c r="K146" s="224"/>
      <c r="L146" s="225"/>
      <c r="M146" s="222"/>
      <c r="N146" s="226"/>
      <c r="O146" s="187">
        <f t="shared" si="81"/>
        <v>0</v>
      </c>
      <c r="P146" s="15">
        <f>+(IF(OR($B146=0,$C146=0,$D146=0,$K$2&gt;$ES$1),0,IF(OR($K146=0,$M146=0,$N146=0),0,MIN((VLOOKUP($D146,$A$234:$C$241,3,0))*(IF($D146=6,$N146,$M146))*((MIN((VLOOKUP($D146,$A$234:$E$241,5,0)),(IF($D146=6,$M146,$N146))))),MIN((VLOOKUP($D146,$A$234:$C$241,3,0)),($K146+$L146))*(IF($D146=6,$N146,((MIN((VLOOKUP($D146,$A$234:$E$241,5,0)),$N146)))))))))/IF(AND($D146=2,'ראשי-פרטים כלליים וריכוז הוצאות'!$D$66&lt;&gt;4),1.2,1)</f>
        <v>0</v>
      </c>
      <c r="Q146" s="227"/>
      <c r="R146" s="228"/>
      <c r="S146" s="222"/>
      <c r="T146" s="226"/>
      <c r="U146" s="187">
        <f t="shared" si="82"/>
        <v>0</v>
      </c>
      <c r="V146" s="15">
        <f>+(IF(OR($B146=0,$C146=0,$D146=0,$Q$2&gt;$ES$1),0,IF(OR(Q146=0,S146=0,T146=0),0,MIN((VLOOKUP($D146,$A$234:$C$241,3,0))*(IF($D146=6,T146,S146))*((MIN((VLOOKUP($D146,$A$234:$E$241,5,0)),(IF($D146=6,S146,T146))))),MIN((VLOOKUP($D146,$A$234:$C$241,3,0)),(Q146+R146))*(IF($D146=6,T146,((MIN((VLOOKUP($D146,$A$234:$E$241,5,0)),T146)))))))))/IF(AND($D146=2,'ראשי-פרטים כלליים וריכוז הוצאות'!$D$66&lt;&gt;4),1.2,1)</f>
        <v>0</v>
      </c>
      <c r="W146" s="220"/>
      <c r="X146" s="221"/>
      <c r="Y146" s="222"/>
      <c r="Z146" s="226"/>
      <c r="AA146" s="187">
        <f t="shared" si="83"/>
        <v>0</v>
      </c>
      <c r="AB146" s="15">
        <f>+(IF(OR($B146=0,$C146=0,$D146=0,$W$2&gt;$ES$1),0,IF(OR(W146=0,Y146=0,Z146=0),0,MIN((VLOOKUP($D146,$A$234:$C$241,3,0))*(IF($D146=6,Z146,Y146))*((MIN((VLOOKUP($D146,$A$234:$E$241,5,0)),(IF($D146=6,Y146,Z146))))),MIN((VLOOKUP($D146,$A$234:$C$241,3,0)),(W146+X146))*(IF($D146=6,Z146,((MIN((VLOOKUP($D146,$A$234:$E$241,5,0)),Z146)))))))))/IF(AND($D146=2,'ראשי-פרטים כלליים וריכוז הוצאות'!$D$66&lt;&gt;4),1.2,1)</f>
        <v>0</v>
      </c>
      <c r="AC146" s="224"/>
      <c r="AD146" s="225"/>
      <c r="AE146" s="222"/>
      <c r="AF146" s="226"/>
      <c r="AG146" s="187">
        <f t="shared" si="84"/>
        <v>0</v>
      </c>
      <c r="AH146" s="15">
        <f>+(IF(OR($B146=0,$C146=0,$D146=0,$AC$2&gt;$ES$1),0,IF(OR(AC146=0,AE146=0,AF146=0),0,MIN((VLOOKUP($D146,$A$234:$C$241,3,0))*(IF($D146=6,AF146,AE146))*((MIN((VLOOKUP($D146,$A$234:$E$241,5,0)),(IF($D146=6,AE146,AF146))))),MIN((VLOOKUP($D146,$A$234:$C$241,3,0)),(AC146+AD146))*(IF($D146=6,AF146,((MIN((VLOOKUP($D146,$A$234:$E$241,5,0)),AF146)))))))))/IF(AND($D146=2,'ראשי-פרטים כלליים וריכוז הוצאות'!$D$66&lt;&gt;4),1.2,1)</f>
        <v>0</v>
      </c>
      <c r="AI146" s="227"/>
      <c r="AJ146" s="228"/>
      <c r="AK146" s="222"/>
      <c r="AL146" s="226"/>
      <c r="AM146" s="187">
        <f t="shared" si="85"/>
        <v>0</v>
      </c>
      <c r="AN146" s="15">
        <f>+(IF(OR($B146=0,$C146=0,$D146=0,$AI$2&gt;$ES$1),0,IF(OR(AI146=0,AK146=0,AL146=0),0,MIN((VLOOKUP($D146,$A$234:$C$241,3,0))*(IF($D146=6,AL146,AK146))*((MIN((VLOOKUP($D146,$A$234:$E$241,5,0)),(IF($D146=6,AK146,AL146))))),MIN((VLOOKUP($D146,$A$234:$C$241,3,0)),(AI146+AJ146))*(IF($D146=6,AL146,((MIN((VLOOKUP($D146,$A$234:$E$241,5,0)),AL146)))))))))/IF(AND($D146=2,'ראשי-פרטים כלליים וריכוז הוצאות'!$D$66&lt;&gt;4),1.2,1)</f>
        <v>0</v>
      </c>
      <c r="AO146" s="220"/>
      <c r="AP146" s="221"/>
      <c r="AQ146" s="222"/>
      <c r="AR146" s="226"/>
      <c r="AS146" s="187">
        <f t="shared" si="86"/>
        <v>0</v>
      </c>
      <c r="AT146" s="15">
        <f>+(IF(OR($B146=0,$C146=0,$D146=0,$AO$2&gt;$ES$1),0,IF(OR(AO146=0,AQ146=0,AR146=0),0,MIN((VLOOKUP($D146,$A$234:$C$241,3,0))*(IF($D146=6,AR146,AQ146))*((MIN((VLOOKUP($D146,$A$234:$E$241,5,0)),(IF($D146=6,AQ146,AR146))))),MIN((VLOOKUP($D146,$A$234:$C$241,3,0)),(AO146+AP146))*(IF($D146=6,AR146,((MIN((VLOOKUP($D146,$A$234:$E$241,5,0)),AR146)))))))))/IF(AND($D146=2,'ראשי-פרטים כלליים וריכוז הוצאות'!$D$66&lt;&gt;4),1.2,1)</f>
        <v>0</v>
      </c>
      <c r="AU146" s="224"/>
      <c r="AV146" s="225"/>
      <c r="AW146" s="222"/>
      <c r="AX146" s="226"/>
      <c r="AY146" s="187">
        <f t="shared" si="87"/>
        <v>0</v>
      </c>
      <c r="AZ146" s="15">
        <f>+(IF(OR($B146=0,$C146=0,$D146=0,$AU$2&gt;$ES$1),0,IF(OR(AU146=0,AW146=0,AX146=0),0,MIN((VLOOKUP($D146,$A$234:$C$241,3,0))*(IF($D146=6,AX146,AW146))*((MIN((VLOOKUP($D146,$A$234:$E$241,5,0)),(IF($D146=6,AW146,AX146))))),MIN((VLOOKUP($D146,$A$234:$C$241,3,0)),(AU146+AV146))*(IF($D146=6,AX146,((MIN((VLOOKUP($D146,$A$234:$E$241,5,0)),AX146)))))))))/IF(AND($D146=2,'ראשי-פרטים כלליים וריכוז הוצאות'!$D$66&lt;&gt;4),1.2,1)</f>
        <v>0</v>
      </c>
      <c r="BA146" s="227"/>
      <c r="BB146" s="228"/>
      <c r="BC146" s="222"/>
      <c r="BD146" s="226"/>
      <c r="BE146" s="187">
        <f t="shared" si="88"/>
        <v>0</v>
      </c>
      <c r="BF146" s="15">
        <f>+(IF(OR($B146=0,$C146=0,$D146=0,$BA$2&gt;$ES$1),0,IF(OR(BA146=0,BC146=0,BD146=0),0,MIN((VLOOKUP($D146,$A$234:$C$241,3,0))*(IF($D146=6,BD146,BC146))*((MIN((VLOOKUP($D146,$A$234:$E$241,5,0)),(IF($D146=6,BC146,BD146))))),MIN((VLOOKUP($D146,$A$234:$C$241,3,0)),(BA146+BB146))*(IF($D146=6,BD146,((MIN((VLOOKUP($D146,$A$234:$E$241,5,0)),BD146)))))))))/IF(AND($D146=2,'ראשי-פרטים כלליים וריכוז הוצאות'!$D$66&lt;&gt;4),1.2,1)</f>
        <v>0</v>
      </c>
      <c r="BG146" s="227"/>
      <c r="BH146" s="228"/>
      <c r="BI146" s="222"/>
      <c r="BJ146" s="226"/>
      <c r="BK146" s="187">
        <f t="shared" si="89"/>
        <v>0</v>
      </c>
      <c r="BL146" s="15">
        <f>+(IF(OR($B146=0,$C146=0,$D146=0,$BG$2&gt;$ES$1),0,IF(OR(BG146=0,BI146=0,BJ146=0),0,MIN((VLOOKUP($D146,$A$234:$C$241,3,0))*(IF($D146=6,BJ146,BI146))*((MIN((VLOOKUP($D146,$A$234:$E$241,5,0)),(IF($D146=6,BI146,BJ146))))),MIN((VLOOKUP($D146,$A$234:$C$241,3,0)),(BG146+BH146))*(IF($D146=6,BJ146,((MIN((VLOOKUP($D146,$A$234:$E$241,5,0)),BJ146)))))))))/IF(AND($D146=2,'ראשי-פרטים כלליים וריכוז הוצאות'!$D$66&lt;&gt;4),1.2,1)</f>
        <v>0</v>
      </c>
      <c r="BM146" s="227"/>
      <c r="BN146" s="228"/>
      <c r="BO146" s="222"/>
      <c r="BP146" s="226"/>
      <c r="BQ146" s="187">
        <f t="shared" si="90"/>
        <v>0</v>
      </c>
      <c r="BR146" s="15">
        <f>+(IF(OR($B146=0,$C146=0,$D146=0,$BM$2&gt;$ES$1),0,IF(OR(BM146=0,BO146=0,BP146=0),0,MIN((VLOOKUP($D146,$A$234:$C$241,3,0))*(IF($D146=6,BP146,BO146))*((MIN((VLOOKUP($D146,$A$234:$E$241,5,0)),(IF($D146=6,BO146,BP146))))),MIN((VLOOKUP($D146,$A$234:$C$241,3,0)),(BM146+BN146))*(IF($D146=6,BP146,((MIN((VLOOKUP($D146,$A$234:$E$241,5,0)),BP146)))))))))/IF(AND($D146=2,'ראשי-פרטים כלליים וריכוז הוצאות'!$D$66&lt;&gt;4),1.2,1)</f>
        <v>0</v>
      </c>
      <c r="BS146" s="227"/>
      <c r="BT146" s="228"/>
      <c r="BU146" s="222"/>
      <c r="BV146" s="226"/>
      <c r="BW146" s="187">
        <f t="shared" si="91"/>
        <v>0</v>
      </c>
      <c r="BX146" s="15">
        <f>+(IF(OR($B146=0,$C146=0,$D146=0,$BS$2&gt;$ES$1),0,IF(OR(BS146=0,BU146=0,BV146=0),0,MIN((VLOOKUP($D146,$A$234:$C$241,3,0))*(IF($D146=6,BV146,BU146))*((MIN((VLOOKUP($D146,$A$234:$E$241,5,0)),(IF($D146=6,BU146,BV146))))),MIN((VLOOKUP($D146,$A$234:$C$241,3,0)),(BS146+BT146))*(IF($D146=6,BV146,((MIN((VLOOKUP($D146,$A$234:$E$241,5,0)),BV146)))))))))/IF(AND($D146=2,'ראשי-פרטים כלליים וריכוז הוצאות'!$D$66&lt;&gt;4),1.2,1)</f>
        <v>0</v>
      </c>
      <c r="BY146" s="227"/>
      <c r="BZ146" s="228"/>
      <c r="CA146" s="222"/>
      <c r="CB146" s="226"/>
      <c r="CC146" s="187">
        <f t="shared" si="92"/>
        <v>0</v>
      </c>
      <c r="CD146" s="15">
        <f>+(IF(OR($B146=0,$C146=0,$D146=0,$BY$2&gt;$ES$1),0,IF(OR(BY146=0,CA146=0,CB146=0),0,MIN((VLOOKUP($D146,$A$234:$C$241,3,0))*(IF($D146=6,CB146,CA146))*((MIN((VLOOKUP($D146,$A$234:$E$241,5,0)),(IF($D146=6,CA146,CB146))))),MIN((VLOOKUP($D146,$A$234:$C$241,3,0)),(BY146+BZ146))*(IF($D146=6,CB146,((MIN((VLOOKUP($D146,$A$234:$E$241,5,0)),CB146)))))))))/IF(AND($D146=2,'ראשי-פרטים כלליים וריכוז הוצאות'!$D$66&lt;&gt;4),1.2,1)</f>
        <v>0</v>
      </c>
      <c r="CE146" s="227"/>
      <c r="CF146" s="228"/>
      <c r="CG146" s="222"/>
      <c r="CH146" s="226"/>
      <c r="CI146" s="187">
        <f t="shared" si="93"/>
        <v>0</v>
      </c>
      <c r="CJ146" s="15">
        <f>+(IF(OR($B146=0,$C146=0,$D146=0,$CE$2&gt;$ES$1),0,IF(OR(CE146=0,CG146=0,CH146=0),0,MIN((VLOOKUP($D146,$A$234:$C$241,3,0))*(IF($D146=6,CH146,CG146))*((MIN((VLOOKUP($D146,$A$234:$E$241,5,0)),(IF($D146=6,CG146,CH146))))),MIN((VLOOKUP($D146,$A$234:$C$241,3,0)),(CE146+CF146))*(IF($D146=6,CH146,((MIN((VLOOKUP($D146,$A$234:$E$241,5,0)),CH146)))))))))/IF(AND($D146=2,'ראשי-פרטים כלליים וריכוז הוצאות'!$D$66&lt;&gt;4),1.2,1)</f>
        <v>0</v>
      </c>
      <c r="CK146" s="227"/>
      <c r="CL146" s="228"/>
      <c r="CM146" s="222"/>
      <c r="CN146" s="226"/>
      <c r="CO146" s="187">
        <f t="shared" si="94"/>
        <v>0</v>
      </c>
      <c r="CP146" s="15">
        <f>+(IF(OR($B146=0,$C146=0,$D146=0,$CK$2&gt;$ES$1),0,IF(OR(CK146=0,CM146=0,CN146=0),0,MIN((VLOOKUP($D146,$A$234:$C$241,3,0))*(IF($D146=6,CN146,CM146))*((MIN((VLOOKUP($D146,$A$234:$E$241,5,0)),(IF($D146=6,CM146,CN146))))),MIN((VLOOKUP($D146,$A$234:$C$241,3,0)),(CK146+CL146))*(IF($D146=6,CN146,((MIN((VLOOKUP($D146,$A$234:$E$241,5,0)),CN146)))))))))/IF(AND($D146=2,'ראשי-פרטים כלליים וריכוז הוצאות'!$D$66&lt;&gt;4),1.2,1)</f>
        <v>0</v>
      </c>
      <c r="CQ146" s="227"/>
      <c r="CR146" s="228"/>
      <c r="CS146" s="222"/>
      <c r="CT146" s="226"/>
      <c r="CU146" s="187">
        <f t="shared" si="95"/>
        <v>0</v>
      </c>
      <c r="CV146" s="15">
        <f>+(IF(OR($B146=0,$C146=0,$D146=0,$CQ$2&gt;$ES$1),0,IF(OR(CQ146=0,CS146=0,CT146=0),0,MIN((VLOOKUP($D146,$A$234:$C$241,3,0))*(IF($D146=6,CT146,CS146))*((MIN((VLOOKUP($D146,$A$234:$E$241,5,0)),(IF($D146=6,CS146,CT146))))),MIN((VLOOKUP($D146,$A$234:$C$241,3,0)),(CQ146+CR146))*(IF($D146=6,CT146,((MIN((VLOOKUP($D146,$A$234:$E$241,5,0)),CT146)))))))))/IF(AND($D146=2,'ראשי-פרטים כלליים וריכוז הוצאות'!$D$66&lt;&gt;4),1.2,1)</f>
        <v>0</v>
      </c>
      <c r="CW146" s="227"/>
      <c r="CX146" s="228"/>
      <c r="CY146" s="222"/>
      <c r="CZ146" s="226"/>
      <c r="DA146" s="187">
        <f t="shared" si="96"/>
        <v>0</v>
      </c>
      <c r="DB146" s="15">
        <f>+(IF(OR($B146=0,$C146=0,$D146=0,$CW$2&gt;$ES$1),0,IF(OR(CW146=0,CY146=0,CZ146=0),0,MIN((VLOOKUP($D146,$A$234:$C$241,3,0))*(IF($D146=6,CZ146,CY146))*((MIN((VLOOKUP($D146,$A$234:$E$241,5,0)),(IF($D146=6,CY146,CZ146))))),MIN((VLOOKUP($D146,$A$234:$C$241,3,0)),(CW146+CX146))*(IF($D146=6,CZ146,((MIN((VLOOKUP($D146,$A$234:$E$241,5,0)),CZ146)))))))))/IF(AND($D146=2,'ראשי-פרטים כלליים וריכוז הוצאות'!$D$66&lt;&gt;4),1.2,1)</f>
        <v>0</v>
      </c>
      <c r="DC146" s="227"/>
      <c r="DD146" s="228"/>
      <c r="DE146" s="222"/>
      <c r="DF146" s="226"/>
      <c r="DG146" s="187">
        <f t="shared" si="97"/>
        <v>0</v>
      </c>
      <c r="DH146" s="15">
        <f>+(IF(OR($B146=0,$C146=0,$D146=0,$DC$2&gt;$ES$1),0,IF(OR(DC146=0,DE146=0,DF146=0),0,MIN((VLOOKUP($D146,$A$234:$C$241,3,0))*(IF($D146=6,DF146,DE146))*((MIN((VLOOKUP($D146,$A$234:$E$241,5,0)),(IF($D146=6,DE146,DF146))))),MIN((VLOOKUP($D146,$A$234:$C$241,3,0)),(DC146+DD146))*(IF($D146=6,DF146,((MIN((VLOOKUP($D146,$A$234:$E$241,5,0)),DF146)))))))))/IF(AND($D146=2,'ראשי-פרטים כלליים וריכוז הוצאות'!$D$66&lt;&gt;4),1.2,1)</f>
        <v>0</v>
      </c>
      <c r="DI146" s="227"/>
      <c r="DJ146" s="228"/>
      <c r="DK146" s="222"/>
      <c r="DL146" s="226"/>
      <c r="DM146" s="187">
        <f t="shared" si="98"/>
        <v>0</v>
      </c>
      <c r="DN146" s="15">
        <f>+(IF(OR($B146=0,$C146=0,$D146=0,$DC$2&gt;$ES$1),0,IF(OR(DI146=0,DK146=0,DL146=0),0,MIN((VLOOKUP($D146,$A$234:$C$241,3,0))*(IF($D146=6,DL146,DK146))*((MIN((VLOOKUP($D146,$A$234:$E$241,5,0)),(IF($D146=6,DK146,DL146))))),MIN((VLOOKUP($D146,$A$234:$C$241,3,0)),(DI146+DJ146))*(IF($D146=6,DL146,((MIN((VLOOKUP($D146,$A$234:$E$241,5,0)),DL146)))))))))/IF(AND($D146=2,'ראשי-פרטים כלליים וריכוז הוצאות'!$D$66&lt;&gt;4),1.2,1)</f>
        <v>0</v>
      </c>
      <c r="DO146" s="227"/>
      <c r="DP146" s="228"/>
      <c r="DQ146" s="222"/>
      <c r="DR146" s="226"/>
      <c r="DS146" s="187">
        <f t="shared" si="99"/>
        <v>0</v>
      </c>
      <c r="DT146" s="15">
        <f>+(IF(OR($B146=0,$C146=0,$D146=0,$DC$2&gt;$ES$1),0,IF(OR(DO146=0,DQ146=0,DR146=0),0,MIN((VLOOKUP($D146,$A$234:$C$241,3,0))*(IF($D146=6,DR146,DQ146))*((MIN((VLOOKUP($D146,$A$234:$E$241,5,0)),(IF($D146=6,DQ146,DR146))))),MIN((VLOOKUP($D146,$A$234:$C$241,3,0)),(DO146+DP146))*(IF($D146=6,DR146,((MIN((VLOOKUP($D146,$A$234:$E$241,5,0)),DR146)))))))))/IF(AND($D146=2,'ראשי-פרטים כלליים וריכוז הוצאות'!$D$66&lt;&gt;4),1.2,1)</f>
        <v>0</v>
      </c>
      <c r="DU146" s="227"/>
      <c r="DV146" s="228"/>
      <c r="DW146" s="222"/>
      <c r="DX146" s="226"/>
      <c r="DY146" s="187">
        <f t="shared" si="100"/>
        <v>0</v>
      </c>
      <c r="DZ146" s="15">
        <f>+(IF(OR($B146=0,$C146=0,$D146=0,$DC$2&gt;$ES$1),0,IF(OR(DU146=0,DW146=0,DX146=0),0,MIN((VLOOKUP($D146,$A$234:$C$241,3,0))*(IF($D146=6,DX146,DW146))*((MIN((VLOOKUP($D146,$A$234:$E$241,5,0)),(IF($D146=6,DW146,DX146))))),MIN((VLOOKUP($D146,$A$234:$C$241,3,0)),(DU146+DV146))*(IF($D146=6,DX146,((MIN((VLOOKUP($D146,$A$234:$E$241,5,0)),DX146)))))))))/IF(AND($D146=2,'ראשי-פרטים כלליים וריכוז הוצאות'!$D$66&lt;&gt;4),1.2,1)</f>
        <v>0</v>
      </c>
      <c r="EA146" s="227"/>
      <c r="EB146" s="228"/>
      <c r="EC146" s="222"/>
      <c r="ED146" s="226"/>
      <c r="EE146" s="187">
        <f t="shared" si="101"/>
        <v>0</v>
      </c>
      <c r="EF146" s="15">
        <f>+(IF(OR($B146=0,$C146=0,$D146=0,$DC$2&gt;$ES$1),0,IF(OR(EA146=0,EC146=0,ED146=0),0,MIN((VLOOKUP($D146,$A$234:$C$241,3,0))*(IF($D146=6,ED146,EC146))*((MIN((VLOOKUP($D146,$A$234:$E$241,5,0)),(IF($D146=6,EC146,ED146))))),MIN((VLOOKUP($D146,$A$234:$C$241,3,0)),(EA146+EB146))*(IF($D146=6,ED146,((MIN((VLOOKUP($D146,$A$234:$E$241,5,0)),ED146)))))))))/IF(AND($D146=2,'ראשי-פרטים כלליים וריכוז הוצאות'!$D$66&lt;&gt;4),1.2,1)</f>
        <v>0</v>
      </c>
      <c r="EG146" s="227"/>
      <c r="EH146" s="228"/>
      <c r="EI146" s="222"/>
      <c r="EJ146" s="226"/>
      <c r="EK146" s="187">
        <f t="shared" si="102"/>
        <v>0</v>
      </c>
      <c r="EL146" s="15">
        <f>+(IF(OR($B146=0,$C146=0,$D146=0,$DC$2&gt;$ES$1),0,IF(OR(EG146=0,EI146=0,EJ146=0),0,MIN((VLOOKUP($D146,$A$234:$C$241,3,0))*(IF($D146=6,EJ146,EI146))*((MIN((VLOOKUP($D146,$A$234:$E$241,5,0)),(IF($D146=6,EI146,EJ146))))),MIN((VLOOKUP($D146,$A$234:$C$241,3,0)),(EG146+EH146))*(IF($D146=6,EJ146,((MIN((VLOOKUP($D146,$A$234:$E$241,5,0)),EJ146)))))))))/IF(AND($D146=2,'ראשי-פרטים כלליים וריכוז הוצאות'!$D$66&lt;&gt;4),1.2,1)</f>
        <v>0</v>
      </c>
      <c r="EM146" s="227"/>
      <c r="EN146" s="228"/>
      <c r="EO146" s="222"/>
      <c r="EP146" s="226"/>
      <c r="EQ146" s="187">
        <f t="shared" si="103"/>
        <v>0</v>
      </c>
      <c r="ER146" s="15">
        <f>+(IF(OR($B146=0,$C146=0,$D146=0,$DC$2&gt;$ES$1),0,IF(OR(EM146=0,EO146=0,EP146=0),0,MIN((VLOOKUP($D146,$A$234:$C$241,3,0))*(IF($D146=6,EP146,EO146))*((MIN((VLOOKUP($D146,$A$234:$E$241,5,0)),(IF($D146=6,EO146,EP146))))),MIN((VLOOKUP($D146,$A$234:$C$241,3,0)),(EM146+EN146))*(IF($D146=6,EP146,((MIN((VLOOKUP($D146,$A$234:$E$241,5,0)),EP146)))))))))/IF(AND($D146=2,'ראשי-פרטים כלליים וריכוז הוצאות'!$D$66&lt;&gt;4),1.2,1)</f>
        <v>0</v>
      </c>
      <c r="ES146" s="62">
        <f t="shared" si="104"/>
        <v>0</v>
      </c>
      <c r="ET146" s="183">
        <f t="shared" si="105"/>
        <v>9.9999999999999995E-7</v>
      </c>
      <c r="EU146" s="184">
        <f t="shared" si="106"/>
        <v>0</v>
      </c>
      <c r="EV146" s="62">
        <f t="shared" si="107"/>
        <v>0</v>
      </c>
      <c r="EW146" s="62">
        <v>0</v>
      </c>
      <c r="EX146" s="15">
        <f t="shared" si="108"/>
        <v>0</v>
      </c>
      <c r="EY146" s="219"/>
      <c r="EZ146" s="62">
        <f>MIN(EX146+EY146*ET146*ES146/$FA$1/IF(AND($D146=2,'ראשי-פרטים כלליים וריכוז הוצאות'!$D$66&lt;&gt;4),1.2,1),IF($D146&gt;0,VLOOKUP($D146,$A$234:$C$241,3,0)*12*EU146,0))</f>
        <v>0</v>
      </c>
      <c r="FA146" s="229"/>
      <c r="FB146" s="293">
        <f t="shared" si="109"/>
        <v>0</v>
      </c>
      <c r="FC146" s="298"/>
      <c r="FD146" s="133"/>
      <c r="FE146" s="133"/>
      <c r="FF146" s="299"/>
      <c r="FG146" s="299"/>
      <c r="FH146" s="133"/>
      <c r="FI146" s="274">
        <f t="shared" si="77"/>
        <v>0</v>
      </c>
      <c r="FJ146" s="274">
        <f t="shared" si="78"/>
        <v>0</v>
      </c>
      <c r="FK146" s="297" t="str">
        <f t="shared" si="79"/>
        <v/>
      </c>
    </row>
    <row r="147" spans="1:167" s="6" customFormat="1" ht="24" hidden="1" customHeight="1" x14ac:dyDescent="0.2">
      <c r="A147" s="112">
        <v>144</v>
      </c>
      <c r="B147" s="229"/>
      <c r="C147" s="229"/>
      <c r="D147" s="230"/>
      <c r="E147" s="220"/>
      <c r="F147" s="221"/>
      <c r="G147" s="222"/>
      <c r="H147" s="223"/>
      <c r="I147" s="187">
        <f t="shared" si="80"/>
        <v>0</v>
      </c>
      <c r="J147" s="15">
        <f>(IF(OR($B147=0,$C147=0,$D147=0,$E$2&gt;$ES$1),0,IF(OR($E147=0,$G147=0,$H147=0),0,MIN((VLOOKUP($D147,$A$234:$C$241,3,0))*(IF($D147=6,$H147,$G147))*((MIN((VLOOKUP($D147,$A$234:$E$241,5,0)),(IF($D147=6,$G147,$H147))))),MIN((VLOOKUP($D147,$A$234:$C$241,3,0)),($E147+$F147))*(IF($D147=6,$H147,((MIN((VLOOKUP($D147,$A$234:$E$241,5,0)),$H147)))))))))/IF(AND($D147=2,'ראשי-פרטים כלליים וריכוז הוצאות'!$D$66&lt;&gt;4),1.2,1)</f>
        <v>0</v>
      </c>
      <c r="K147" s="224"/>
      <c r="L147" s="225"/>
      <c r="M147" s="222"/>
      <c r="N147" s="226"/>
      <c r="O147" s="187">
        <f t="shared" si="81"/>
        <v>0</v>
      </c>
      <c r="P147" s="15">
        <f>+(IF(OR($B147=0,$C147=0,$D147=0,$K$2&gt;$ES$1),0,IF(OR($K147=0,$M147=0,$N147=0),0,MIN((VLOOKUP($D147,$A$234:$C$241,3,0))*(IF($D147=6,$N147,$M147))*((MIN((VLOOKUP($D147,$A$234:$E$241,5,0)),(IF($D147=6,$M147,$N147))))),MIN((VLOOKUP($D147,$A$234:$C$241,3,0)),($K147+$L147))*(IF($D147=6,$N147,((MIN((VLOOKUP($D147,$A$234:$E$241,5,0)),$N147)))))))))/IF(AND($D147=2,'ראשי-פרטים כלליים וריכוז הוצאות'!$D$66&lt;&gt;4),1.2,1)</f>
        <v>0</v>
      </c>
      <c r="Q147" s="227"/>
      <c r="R147" s="228"/>
      <c r="S147" s="222"/>
      <c r="T147" s="226"/>
      <c r="U147" s="187">
        <f t="shared" si="82"/>
        <v>0</v>
      </c>
      <c r="V147" s="15">
        <f>+(IF(OR($B147=0,$C147=0,$D147=0,$Q$2&gt;$ES$1),0,IF(OR(Q147=0,S147=0,T147=0),0,MIN((VLOOKUP($D147,$A$234:$C$241,3,0))*(IF($D147=6,T147,S147))*((MIN((VLOOKUP($D147,$A$234:$E$241,5,0)),(IF($D147=6,S147,T147))))),MIN((VLOOKUP($D147,$A$234:$C$241,3,0)),(Q147+R147))*(IF($D147=6,T147,((MIN((VLOOKUP($D147,$A$234:$E$241,5,0)),T147)))))))))/IF(AND($D147=2,'ראשי-פרטים כלליים וריכוז הוצאות'!$D$66&lt;&gt;4),1.2,1)</f>
        <v>0</v>
      </c>
      <c r="W147" s="220"/>
      <c r="X147" s="221"/>
      <c r="Y147" s="222"/>
      <c r="Z147" s="226"/>
      <c r="AA147" s="187">
        <f t="shared" si="83"/>
        <v>0</v>
      </c>
      <c r="AB147" s="15">
        <f>+(IF(OR($B147=0,$C147=0,$D147=0,$W$2&gt;$ES$1),0,IF(OR(W147=0,Y147=0,Z147=0),0,MIN((VLOOKUP($D147,$A$234:$C$241,3,0))*(IF($D147=6,Z147,Y147))*((MIN((VLOOKUP($D147,$A$234:$E$241,5,0)),(IF($D147=6,Y147,Z147))))),MIN((VLOOKUP($D147,$A$234:$C$241,3,0)),(W147+X147))*(IF($D147=6,Z147,((MIN((VLOOKUP($D147,$A$234:$E$241,5,0)),Z147)))))))))/IF(AND($D147=2,'ראשי-פרטים כלליים וריכוז הוצאות'!$D$66&lt;&gt;4),1.2,1)</f>
        <v>0</v>
      </c>
      <c r="AC147" s="224"/>
      <c r="AD147" s="225"/>
      <c r="AE147" s="222"/>
      <c r="AF147" s="226"/>
      <c r="AG147" s="187">
        <f t="shared" si="84"/>
        <v>0</v>
      </c>
      <c r="AH147" s="15">
        <f>+(IF(OR($B147=0,$C147=0,$D147=0,$AC$2&gt;$ES$1),0,IF(OR(AC147=0,AE147=0,AF147=0),0,MIN((VLOOKUP($D147,$A$234:$C$241,3,0))*(IF($D147=6,AF147,AE147))*((MIN((VLOOKUP($D147,$A$234:$E$241,5,0)),(IF($D147=6,AE147,AF147))))),MIN((VLOOKUP($D147,$A$234:$C$241,3,0)),(AC147+AD147))*(IF($D147=6,AF147,((MIN((VLOOKUP($D147,$A$234:$E$241,5,0)),AF147)))))))))/IF(AND($D147=2,'ראשי-פרטים כלליים וריכוז הוצאות'!$D$66&lt;&gt;4),1.2,1)</f>
        <v>0</v>
      </c>
      <c r="AI147" s="227"/>
      <c r="AJ147" s="228"/>
      <c r="AK147" s="222"/>
      <c r="AL147" s="226"/>
      <c r="AM147" s="187">
        <f t="shared" si="85"/>
        <v>0</v>
      </c>
      <c r="AN147" s="15">
        <f>+(IF(OR($B147=0,$C147=0,$D147=0,$AI$2&gt;$ES$1),0,IF(OR(AI147=0,AK147=0,AL147=0),0,MIN((VLOOKUP($D147,$A$234:$C$241,3,0))*(IF($D147=6,AL147,AK147))*((MIN((VLOOKUP($D147,$A$234:$E$241,5,0)),(IF($D147=6,AK147,AL147))))),MIN((VLOOKUP($D147,$A$234:$C$241,3,0)),(AI147+AJ147))*(IF($D147=6,AL147,((MIN((VLOOKUP($D147,$A$234:$E$241,5,0)),AL147)))))))))/IF(AND($D147=2,'ראשי-פרטים כלליים וריכוז הוצאות'!$D$66&lt;&gt;4),1.2,1)</f>
        <v>0</v>
      </c>
      <c r="AO147" s="220"/>
      <c r="AP147" s="221"/>
      <c r="AQ147" s="222"/>
      <c r="AR147" s="226"/>
      <c r="AS147" s="187">
        <f t="shared" si="86"/>
        <v>0</v>
      </c>
      <c r="AT147" s="15">
        <f>+(IF(OR($B147=0,$C147=0,$D147=0,$AO$2&gt;$ES$1),0,IF(OR(AO147=0,AQ147=0,AR147=0),0,MIN((VLOOKUP($D147,$A$234:$C$241,3,0))*(IF($D147=6,AR147,AQ147))*((MIN((VLOOKUP($D147,$A$234:$E$241,5,0)),(IF($D147=6,AQ147,AR147))))),MIN((VLOOKUP($D147,$A$234:$C$241,3,0)),(AO147+AP147))*(IF($D147=6,AR147,((MIN((VLOOKUP($D147,$A$234:$E$241,5,0)),AR147)))))))))/IF(AND($D147=2,'ראשי-פרטים כלליים וריכוז הוצאות'!$D$66&lt;&gt;4),1.2,1)</f>
        <v>0</v>
      </c>
      <c r="AU147" s="224"/>
      <c r="AV147" s="225"/>
      <c r="AW147" s="222"/>
      <c r="AX147" s="226"/>
      <c r="AY147" s="187">
        <f t="shared" si="87"/>
        <v>0</v>
      </c>
      <c r="AZ147" s="15">
        <f>+(IF(OR($B147=0,$C147=0,$D147=0,$AU$2&gt;$ES$1),0,IF(OR(AU147=0,AW147=0,AX147=0),0,MIN((VLOOKUP($D147,$A$234:$C$241,3,0))*(IF($D147=6,AX147,AW147))*((MIN((VLOOKUP($D147,$A$234:$E$241,5,0)),(IF($D147=6,AW147,AX147))))),MIN((VLOOKUP($D147,$A$234:$C$241,3,0)),(AU147+AV147))*(IF($D147=6,AX147,((MIN((VLOOKUP($D147,$A$234:$E$241,5,0)),AX147)))))))))/IF(AND($D147=2,'ראשי-פרטים כלליים וריכוז הוצאות'!$D$66&lt;&gt;4),1.2,1)</f>
        <v>0</v>
      </c>
      <c r="BA147" s="227"/>
      <c r="BB147" s="228"/>
      <c r="BC147" s="222"/>
      <c r="BD147" s="226"/>
      <c r="BE147" s="187">
        <f t="shared" si="88"/>
        <v>0</v>
      </c>
      <c r="BF147" s="15">
        <f>+(IF(OR($B147=0,$C147=0,$D147=0,$BA$2&gt;$ES$1),0,IF(OR(BA147=0,BC147=0,BD147=0),0,MIN((VLOOKUP($D147,$A$234:$C$241,3,0))*(IF($D147=6,BD147,BC147))*((MIN((VLOOKUP($D147,$A$234:$E$241,5,0)),(IF($D147=6,BC147,BD147))))),MIN((VLOOKUP($D147,$A$234:$C$241,3,0)),(BA147+BB147))*(IF($D147=6,BD147,((MIN((VLOOKUP($D147,$A$234:$E$241,5,0)),BD147)))))))))/IF(AND($D147=2,'ראשי-פרטים כלליים וריכוז הוצאות'!$D$66&lt;&gt;4),1.2,1)</f>
        <v>0</v>
      </c>
      <c r="BG147" s="227"/>
      <c r="BH147" s="228"/>
      <c r="BI147" s="222"/>
      <c r="BJ147" s="226"/>
      <c r="BK147" s="187">
        <f t="shared" si="89"/>
        <v>0</v>
      </c>
      <c r="BL147" s="15">
        <f>+(IF(OR($B147=0,$C147=0,$D147=0,$BG$2&gt;$ES$1),0,IF(OR(BG147=0,BI147=0,BJ147=0),0,MIN((VLOOKUP($D147,$A$234:$C$241,3,0))*(IF($D147=6,BJ147,BI147))*((MIN((VLOOKUP($D147,$A$234:$E$241,5,0)),(IF($D147=6,BI147,BJ147))))),MIN((VLOOKUP($D147,$A$234:$C$241,3,0)),(BG147+BH147))*(IF($D147=6,BJ147,((MIN((VLOOKUP($D147,$A$234:$E$241,5,0)),BJ147)))))))))/IF(AND($D147=2,'ראשי-פרטים כלליים וריכוז הוצאות'!$D$66&lt;&gt;4),1.2,1)</f>
        <v>0</v>
      </c>
      <c r="BM147" s="227"/>
      <c r="BN147" s="228"/>
      <c r="BO147" s="222"/>
      <c r="BP147" s="226"/>
      <c r="BQ147" s="187">
        <f t="shared" si="90"/>
        <v>0</v>
      </c>
      <c r="BR147" s="15">
        <f>+(IF(OR($B147=0,$C147=0,$D147=0,$BM$2&gt;$ES$1),0,IF(OR(BM147=0,BO147=0,BP147=0),0,MIN((VLOOKUP($D147,$A$234:$C$241,3,0))*(IF($D147=6,BP147,BO147))*((MIN((VLOOKUP($D147,$A$234:$E$241,5,0)),(IF($D147=6,BO147,BP147))))),MIN((VLOOKUP($D147,$A$234:$C$241,3,0)),(BM147+BN147))*(IF($D147=6,BP147,((MIN((VLOOKUP($D147,$A$234:$E$241,5,0)),BP147)))))))))/IF(AND($D147=2,'ראשי-פרטים כלליים וריכוז הוצאות'!$D$66&lt;&gt;4),1.2,1)</f>
        <v>0</v>
      </c>
      <c r="BS147" s="227"/>
      <c r="BT147" s="228"/>
      <c r="BU147" s="222"/>
      <c r="BV147" s="226"/>
      <c r="BW147" s="187">
        <f t="shared" si="91"/>
        <v>0</v>
      </c>
      <c r="BX147" s="15">
        <f>+(IF(OR($B147=0,$C147=0,$D147=0,$BS$2&gt;$ES$1),0,IF(OR(BS147=0,BU147=0,BV147=0),0,MIN((VLOOKUP($D147,$A$234:$C$241,3,0))*(IF($D147=6,BV147,BU147))*((MIN((VLOOKUP($D147,$A$234:$E$241,5,0)),(IF($D147=6,BU147,BV147))))),MIN((VLOOKUP($D147,$A$234:$C$241,3,0)),(BS147+BT147))*(IF($D147=6,BV147,((MIN((VLOOKUP($D147,$A$234:$E$241,5,0)),BV147)))))))))/IF(AND($D147=2,'ראשי-פרטים כלליים וריכוז הוצאות'!$D$66&lt;&gt;4),1.2,1)</f>
        <v>0</v>
      </c>
      <c r="BY147" s="227"/>
      <c r="BZ147" s="228"/>
      <c r="CA147" s="222"/>
      <c r="CB147" s="226"/>
      <c r="CC147" s="187">
        <f t="shared" si="92"/>
        <v>0</v>
      </c>
      <c r="CD147" s="15">
        <f>+(IF(OR($B147=0,$C147=0,$D147=0,$BY$2&gt;$ES$1),0,IF(OR(BY147=0,CA147=0,CB147=0),0,MIN((VLOOKUP($D147,$A$234:$C$241,3,0))*(IF($D147=6,CB147,CA147))*((MIN((VLOOKUP($D147,$A$234:$E$241,5,0)),(IF($D147=6,CA147,CB147))))),MIN((VLOOKUP($D147,$A$234:$C$241,3,0)),(BY147+BZ147))*(IF($D147=6,CB147,((MIN((VLOOKUP($D147,$A$234:$E$241,5,0)),CB147)))))))))/IF(AND($D147=2,'ראשי-פרטים כלליים וריכוז הוצאות'!$D$66&lt;&gt;4),1.2,1)</f>
        <v>0</v>
      </c>
      <c r="CE147" s="227"/>
      <c r="CF147" s="228"/>
      <c r="CG147" s="222"/>
      <c r="CH147" s="226"/>
      <c r="CI147" s="187">
        <f t="shared" si="93"/>
        <v>0</v>
      </c>
      <c r="CJ147" s="15">
        <f>+(IF(OR($B147=0,$C147=0,$D147=0,$CE$2&gt;$ES$1),0,IF(OR(CE147=0,CG147=0,CH147=0),0,MIN((VLOOKUP($D147,$A$234:$C$241,3,0))*(IF($D147=6,CH147,CG147))*((MIN((VLOOKUP($D147,$A$234:$E$241,5,0)),(IF($D147=6,CG147,CH147))))),MIN((VLOOKUP($D147,$A$234:$C$241,3,0)),(CE147+CF147))*(IF($D147=6,CH147,((MIN((VLOOKUP($D147,$A$234:$E$241,5,0)),CH147)))))))))/IF(AND($D147=2,'ראשי-פרטים כלליים וריכוז הוצאות'!$D$66&lt;&gt;4),1.2,1)</f>
        <v>0</v>
      </c>
      <c r="CK147" s="227"/>
      <c r="CL147" s="228"/>
      <c r="CM147" s="222"/>
      <c r="CN147" s="226"/>
      <c r="CO147" s="187">
        <f t="shared" si="94"/>
        <v>0</v>
      </c>
      <c r="CP147" s="15">
        <f>+(IF(OR($B147=0,$C147=0,$D147=0,$CK$2&gt;$ES$1),0,IF(OR(CK147=0,CM147=0,CN147=0),0,MIN((VLOOKUP($D147,$A$234:$C$241,3,0))*(IF($D147=6,CN147,CM147))*((MIN((VLOOKUP($D147,$A$234:$E$241,5,0)),(IF($D147=6,CM147,CN147))))),MIN((VLOOKUP($D147,$A$234:$C$241,3,0)),(CK147+CL147))*(IF($D147=6,CN147,((MIN((VLOOKUP($D147,$A$234:$E$241,5,0)),CN147)))))))))/IF(AND($D147=2,'ראשי-פרטים כלליים וריכוז הוצאות'!$D$66&lt;&gt;4),1.2,1)</f>
        <v>0</v>
      </c>
      <c r="CQ147" s="227"/>
      <c r="CR147" s="228"/>
      <c r="CS147" s="222"/>
      <c r="CT147" s="226"/>
      <c r="CU147" s="187">
        <f t="shared" si="95"/>
        <v>0</v>
      </c>
      <c r="CV147" s="15">
        <f>+(IF(OR($B147=0,$C147=0,$D147=0,$CQ$2&gt;$ES$1),0,IF(OR(CQ147=0,CS147=0,CT147=0),0,MIN((VLOOKUP($D147,$A$234:$C$241,3,0))*(IF($D147=6,CT147,CS147))*((MIN((VLOOKUP($D147,$A$234:$E$241,5,0)),(IF($D147=6,CS147,CT147))))),MIN((VLOOKUP($D147,$A$234:$C$241,3,0)),(CQ147+CR147))*(IF($D147=6,CT147,((MIN((VLOOKUP($D147,$A$234:$E$241,5,0)),CT147)))))))))/IF(AND($D147=2,'ראשי-פרטים כלליים וריכוז הוצאות'!$D$66&lt;&gt;4),1.2,1)</f>
        <v>0</v>
      </c>
      <c r="CW147" s="227"/>
      <c r="CX147" s="228"/>
      <c r="CY147" s="222"/>
      <c r="CZ147" s="226"/>
      <c r="DA147" s="187">
        <f t="shared" si="96"/>
        <v>0</v>
      </c>
      <c r="DB147" s="15">
        <f>+(IF(OR($B147=0,$C147=0,$D147=0,$CW$2&gt;$ES$1),0,IF(OR(CW147=0,CY147=0,CZ147=0),0,MIN((VLOOKUP($D147,$A$234:$C$241,3,0))*(IF($D147=6,CZ147,CY147))*((MIN((VLOOKUP($D147,$A$234:$E$241,5,0)),(IF($D147=6,CY147,CZ147))))),MIN((VLOOKUP($D147,$A$234:$C$241,3,0)),(CW147+CX147))*(IF($D147=6,CZ147,((MIN((VLOOKUP($D147,$A$234:$E$241,5,0)),CZ147)))))))))/IF(AND($D147=2,'ראשי-פרטים כלליים וריכוז הוצאות'!$D$66&lt;&gt;4),1.2,1)</f>
        <v>0</v>
      </c>
      <c r="DC147" s="227"/>
      <c r="DD147" s="228"/>
      <c r="DE147" s="222"/>
      <c r="DF147" s="226"/>
      <c r="DG147" s="187">
        <f t="shared" si="97"/>
        <v>0</v>
      </c>
      <c r="DH147" s="15">
        <f>+(IF(OR($B147=0,$C147=0,$D147=0,$DC$2&gt;$ES$1),0,IF(OR(DC147=0,DE147=0,DF147=0),0,MIN((VLOOKUP($D147,$A$234:$C$241,3,0))*(IF($D147=6,DF147,DE147))*((MIN((VLOOKUP($D147,$A$234:$E$241,5,0)),(IF($D147=6,DE147,DF147))))),MIN((VLOOKUP($D147,$A$234:$C$241,3,0)),(DC147+DD147))*(IF($D147=6,DF147,((MIN((VLOOKUP($D147,$A$234:$E$241,5,0)),DF147)))))))))/IF(AND($D147=2,'ראשי-פרטים כלליים וריכוז הוצאות'!$D$66&lt;&gt;4),1.2,1)</f>
        <v>0</v>
      </c>
      <c r="DI147" s="227"/>
      <c r="DJ147" s="228"/>
      <c r="DK147" s="222"/>
      <c r="DL147" s="226"/>
      <c r="DM147" s="187">
        <f t="shared" si="98"/>
        <v>0</v>
      </c>
      <c r="DN147" s="15">
        <f>+(IF(OR($B147=0,$C147=0,$D147=0,$DC$2&gt;$ES$1),0,IF(OR(DI147=0,DK147=0,DL147=0),0,MIN((VLOOKUP($D147,$A$234:$C$241,3,0))*(IF($D147=6,DL147,DK147))*((MIN((VLOOKUP($D147,$A$234:$E$241,5,0)),(IF($D147=6,DK147,DL147))))),MIN((VLOOKUP($D147,$A$234:$C$241,3,0)),(DI147+DJ147))*(IF($D147=6,DL147,((MIN((VLOOKUP($D147,$A$234:$E$241,5,0)),DL147)))))))))/IF(AND($D147=2,'ראשי-פרטים כלליים וריכוז הוצאות'!$D$66&lt;&gt;4),1.2,1)</f>
        <v>0</v>
      </c>
      <c r="DO147" s="227"/>
      <c r="DP147" s="228"/>
      <c r="DQ147" s="222"/>
      <c r="DR147" s="226"/>
      <c r="DS147" s="187">
        <f t="shared" si="99"/>
        <v>0</v>
      </c>
      <c r="DT147" s="15">
        <f>+(IF(OR($B147=0,$C147=0,$D147=0,$DC$2&gt;$ES$1),0,IF(OR(DO147=0,DQ147=0,DR147=0),0,MIN((VLOOKUP($D147,$A$234:$C$241,3,0))*(IF($D147=6,DR147,DQ147))*((MIN((VLOOKUP($D147,$A$234:$E$241,5,0)),(IF($D147=6,DQ147,DR147))))),MIN((VLOOKUP($D147,$A$234:$C$241,3,0)),(DO147+DP147))*(IF($D147=6,DR147,((MIN((VLOOKUP($D147,$A$234:$E$241,5,0)),DR147)))))))))/IF(AND($D147=2,'ראשי-פרטים כלליים וריכוז הוצאות'!$D$66&lt;&gt;4),1.2,1)</f>
        <v>0</v>
      </c>
      <c r="DU147" s="227"/>
      <c r="DV147" s="228"/>
      <c r="DW147" s="222"/>
      <c r="DX147" s="226"/>
      <c r="DY147" s="187">
        <f t="shared" si="100"/>
        <v>0</v>
      </c>
      <c r="DZ147" s="15">
        <f>+(IF(OR($B147=0,$C147=0,$D147=0,$DC$2&gt;$ES$1),0,IF(OR(DU147=0,DW147=0,DX147=0),0,MIN((VLOOKUP($D147,$A$234:$C$241,3,0))*(IF($D147=6,DX147,DW147))*((MIN((VLOOKUP($D147,$A$234:$E$241,5,0)),(IF($D147=6,DW147,DX147))))),MIN((VLOOKUP($D147,$A$234:$C$241,3,0)),(DU147+DV147))*(IF($D147=6,DX147,((MIN((VLOOKUP($D147,$A$234:$E$241,5,0)),DX147)))))))))/IF(AND($D147=2,'ראשי-פרטים כלליים וריכוז הוצאות'!$D$66&lt;&gt;4),1.2,1)</f>
        <v>0</v>
      </c>
      <c r="EA147" s="227"/>
      <c r="EB147" s="228"/>
      <c r="EC147" s="222"/>
      <c r="ED147" s="226"/>
      <c r="EE147" s="187">
        <f t="shared" si="101"/>
        <v>0</v>
      </c>
      <c r="EF147" s="15">
        <f>+(IF(OR($B147=0,$C147=0,$D147=0,$DC$2&gt;$ES$1),0,IF(OR(EA147=0,EC147=0,ED147=0),0,MIN((VLOOKUP($D147,$A$234:$C$241,3,0))*(IF($D147=6,ED147,EC147))*((MIN((VLOOKUP($D147,$A$234:$E$241,5,0)),(IF($D147=6,EC147,ED147))))),MIN((VLOOKUP($D147,$A$234:$C$241,3,0)),(EA147+EB147))*(IF($D147=6,ED147,((MIN((VLOOKUP($D147,$A$234:$E$241,5,0)),ED147)))))))))/IF(AND($D147=2,'ראשי-פרטים כלליים וריכוז הוצאות'!$D$66&lt;&gt;4),1.2,1)</f>
        <v>0</v>
      </c>
      <c r="EG147" s="227"/>
      <c r="EH147" s="228"/>
      <c r="EI147" s="222"/>
      <c r="EJ147" s="226"/>
      <c r="EK147" s="187">
        <f t="shared" si="102"/>
        <v>0</v>
      </c>
      <c r="EL147" s="15">
        <f>+(IF(OR($B147=0,$C147=0,$D147=0,$DC$2&gt;$ES$1),0,IF(OR(EG147=0,EI147=0,EJ147=0),0,MIN((VLOOKUP($D147,$A$234:$C$241,3,0))*(IF($D147=6,EJ147,EI147))*((MIN((VLOOKUP($D147,$A$234:$E$241,5,0)),(IF($D147=6,EI147,EJ147))))),MIN((VLOOKUP($D147,$A$234:$C$241,3,0)),(EG147+EH147))*(IF($D147=6,EJ147,((MIN((VLOOKUP($D147,$A$234:$E$241,5,0)),EJ147)))))))))/IF(AND($D147=2,'ראשי-פרטים כלליים וריכוז הוצאות'!$D$66&lt;&gt;4),1.2,1)</f>
        <v>0</v>
      </c>
      <c r="EM147" s="227"/>
      <c r="EN147" s="228"/>
      <c r="EO147" s="222"/>
      <c r="EP147" s="226"/>
      <c r="EQ147" s="187">
        <f t="shared" si="103"/>
        <v>0</v>
      </c>
      <c r="ER147" s="15">
        <f>+(IF(OR($B147=0,$C147=0,$D147=0,$DC$2&gt;$ES$1),0,IF(OR(EM147=0,EO147=0,EP147=0),0,MIN((VLOOKUP($D147,$A$234:$C$241,3,0))*(IF($D147=6,EP147,EO147))*((MIN((VLOOKUP($D147,$A$234:$E$241,5,0)),(IF($D147=6,EO147,EP147))))),MIN((VLOOKUP($D147,$A$234:$C$241,3,0)),(EM147+EN147))*(IF($D147=6,EP147,((MIN((VLOOKUP($D147,$A$234:$E$241,5,0)),EP147)))))))))/IF(AND($D147=2,'ראשי-פרטים כלליים וריכוז הוצאות'!$D$66&lt;&gt;4),1.2,1)</f>
        <v>0</v>
      </c>
      <c r="ES147" s="62">
        <f t="shared" si="104"/>
        <v>0</v>
      </c>
      <c r="ET147" s="183">
        <f t="shared" si="105"/>
        <v>9.9999999999999995E-7</v>
      </c>
      <c r="EU147" s="184">
        <f t="shared" si="106"/>
        <v>0</v>
      </c>
      <c r="EV147" s="62">
        <f t="shared" si="107"/>
        <v>0</v>
      </c>
      <c r="EW147" s="62">
        <v>0</v>
      </c>
      <c r="EX147" s="15">
        <f t="shared" si="108"/>
        <v>0</v>
      </c>
      <c r="EY147" s="219"/>
      <c r="EZ147" s="62">
        <f>MIN(EX147+EY147*ET147*ES147/$FA$1/IF(AND($D147=2,'ראשי-פרטים כלליים וריכוז הוצאות'!$D$66&lt;&gt;4),1.2,1),IF($D147&gt;0,VLOOKUP($D147,$A$234:$C$241,3,0)*12*EU147,0))</f>
        <v>0</v>
      </c>
      <c r="FA147" s="229"/>
      <c r="FB147" s="293">
        <f t="shared" si="109"/>
        <v>0</v>
      </c>
      <c r="FC147" s="298"/>
      <c r="FD147" s="133"/>
      <c r="FE147" s="133"/>
      <c r="FF147" s="299"/>
      <c r="FG147" s="299"/>
      <c r="FH147" s="133"/>
      <c r="FI147" s="274">
        <f t="shared" si="77"/>
        <v>0</v>
      </c>
      <c r="FJ147" s="274">
        <f t="shared" si="78"/>
        <v>0</v>
      </c>
      <c r="FK147" s="297" t="str">
        <f t="shared" si="79"/>
        <v/>
      </c>
    </row>
    <row r="148" spans="1:167" s="6" customFormat="1" ht="24" hidden="1" customHeight="1" x14ac:dyDescent="0.2">
      <c r="A148" s="112">
        <v>145</v>
      </c>
      <c r="B148" s="229"/>
      <c r="C148" s="229"/>
      <c r="D148" s="230"/>
      <c r="E148" s="220"/>
      <c r="F148" s="221"/>
      <c r="G148" s="222"/>
      <c r="H148" s="223"/>
      <c r="I148" s="187">
        <f t="shared" si="80"/>
        <v>0</v>
      </c>
      <c r="J148" s="15">
        <f>(IF(OR($B148=0,$C148=0,$D148=0,$E$2&gt;$ES$1),0,IF(OR($E148=0,$G148=0,$H148=0),0,MIN((VLOOKUP($D148,$A$234:$C$241,3,0))*(IF($D148=6,$H148,$G148))*((MIN((VLOOKUP($D148,$A$234:$E$241,5,0)),(IF($D148=6,$G148,$H148))))),MIN((VLOOKUP($D148,$A$234:$C$241,3,0)),($E148+$F148))*(IF($D148=6,$H148,((MIN((VLOOKUP($D148,$A$234:$E$241,5,0)),$H148)))))))))/IF(AND($D148=2,'ראשי-פרטים כלליים וריכוז הוצאות'!$D$66&lt;&gt;4),1.2,1)</f>
        <v>0</v>
      </c>
      <c r="K148" s="224"/>
      <c r="L148" s="225"/>
      <c r="M148" s="222"/>
      <c r="N148" s="226"/>
      <c r="O148" s="187">
        <f t="shared" si="81"/>
        <v>0</v>
      </c>
      <c r="P148" s="15">
        <f>+(IF(OR($B148=0,$C148=0,$D148=0,$K$2&gt;$ES$1),0,IF(OR($K148=0,$M148=0,$N148=0),0,MIN((VLOOKUP($D148,$A$234:$C$241,3,0))*(IF($D148=6,$N148,$M148))*((MIN((VLOOKUP($D148,$A$234:$E$241,5,0)),(IF($D148=6,$M148,$N148))))),MIN((VLOOKUP($D148,$A$234:$C$241,3,0)),($K148+$L148))*(IF($D148=6,$N148,((MIN((VLOOKUP($D148,$A$234:$E$241,5,0)),$N148)))))))))/IF(AND($D148=2,'ראשי-פרטים כלליים וריכוז הוצאות'!$D$66&lt;&gt;4),1.2,1)</f>
        <v>0</v>
      </c>
      <c r="Q148" s="227"/>
      <c r="R148" s="228"/>
      <c r="S148" s="222"/>
      <c r="T148" s="226"/>
      <c r="U148" s="187">
        <f t="shared" si="82"/>
        <v>0</v>
      </c>
      <c r="V148" s="15">
        <f>+(IF(OR($B148=0,$C148=0,$D148=0,$Q$2&gt;$ES$1),0,IF(OR(Q148=0,S148=0,T148=0),0,MIN((VLOOKUP($D148,$A$234:$C$241,3,0))*(IF($D148=6,T148,S148))*((MIN((VLOOKUP($D148,$A$234:$E$241,5,0)),(IF($D148=6,S148,T148))))),MIN((VLOOKUP($D148,$A$234:$C$241,3,0)),(Q148+R148))*(IF($D148=6,T148,((MIN((VLOOKUP($D148,$A$234:$E$241,5,0)),T148)))))))))/IF(AND($D148=2,'ראשי-פרטים כלליים וריכוז הוצאות'!$D$66&lt;&gt;4),1.2,1)</f>
        <v>0</v>
      </c>
      <c r="W148" s="220"/>
      <c r="X148" s="221"/>
      <c r="Y148" s="222"/>
      <c r="Z148" s="226"/>
      <c r="AA148" s="187">
        <f t="shared" si="83"/>
        <v>0</v>
      </c>
      <c r="AB148" s="15">
        <f>+(IF(OR($B148=0,$C148=0,$D148=0,$W$2&gt;$ES$1),0,IF(OR(W148=0,Y148=0,Z148=0),0,MIN((VLOOKUP($D148,$A$234:$C$241,3,0))*(IF($D148=6,Z148,Y148))*((MIN((VLOOKUP($D148,$A$234:$E$241,5,0)),(IF($D148=6,Y148,Z148))))),MIN((VLOOKUP($D148,$A$234:$C$241,3,0)),(W148+X148))*(IF($D148=6,Z148,((MIN((VLOOKUP($D148,$A$234:$E$241,5,0)),Z148)))))))))/IF(AND($D148=2,'ראשי-פרטים כלליים וריכוז הוצאות'!$D$66&lt;&gt;4),1.2,1)</f>
        <v>0</v>
      </c>
      <c r="AC148" s="224"/>
      <c r="AD148" s="225"/>
      <c r="AE148" s="222"/>
      <c r="AF148" s="226"/>
      <c r="AG148" s="187">
        <f t="shared" si="84"/>
        <v>0</v>
      </c>
      <c r="AH148" s="15">
        <f>+(IF(OR($B148=0,$C148=0,$D148=0,$AC$2&gt;$ES$1),0,IF(OR(AC148=0,AE148=0,AF148=0),0,MIN((VLOOKUP($D148,$A$234:$C$241,3,0))*(IF($D148=6,AF148,AE148))*((MIN((VLOOKUP($D148,$A$234:$E$241,5,0)),(IF($D148=6,AE148,AF148))))),MIN((VLOOKUP($D148,$A$234:$C$241,3,0)),(AC148+AD148))*(IF($D148=6,AF148,((MIN((VLOOKUP($D148,$A$234:$E$241,5,0)),AF148)))))))))/IF(AND($D148=2,'ראשי-פרטים כלליים וריכוז הוצאות'!$D$66&lt;&gt;4),1.2,1)</f>
        <v>0</v>
      </c>
      <c r="AI148" s="227"/>
      <c r="AJ148" s="228"/>
      <c r="AK148" s="222"/>
      <c r="AL148" s="226"/>
      <c r="AM148" s="187">
        <f t="shared" si="85"/>
        <v>0</v>
      </c>
      <c r="AN148" s="15">
        <f>+(IF(OR($B148=0,$C148=0,$D148=0,$AI$2&gt;$ES$1),0,IF(OR(AI148=0,AK148=0,AL148=0),0,MIN((VLOOKUP($D148,$A$234:$C$241,3,0))*(IF($D148=6,AL148,AK148))*((MIN((VLOOKUP($D148,$A$234:$E$241,5,0)),(IF($D148=6,AK148,AL148))))),MIN((VLOOKUP($D148,$A$234:$C$241,3,0)),(AI148+AJ148))*(IF($D148=6,AL148,((MIN((VLOOKUP($D148,$A$234:$E$241,5,0)),AL148)))))))))/IF(AND($D148=2,'ראשי-פרטים כלליים וריכוז הוצאות'!$D$66&lt;&gt;4),1.2,1)</f>
        <v>0</v>
      </c>
      <c r="AO148" s="220"/>
      <c r="AP148" s="221"/>
      <c r="AQ148" s="222"/>
      <c r="AR148" s="226"/>
      <c r="AS148" s="187">
        <f t="shared" si="86"/>
        <v>0</v>
      </c>
      <c r="AT148" s="15">
        <f>+(IF(OR($B148=0,$C148=0,$D148=0,$AO$2&gt;$ES$1),0,IF(OR(AO148=0,AQ148=0,AR148=0),0,MIN((VLOOKUP($D148,$A$234:$C$241,3,0))*(IF($D148=6,AR148,AQ148))*((MIN((VLOOKUP($D148,$A$234:$E$241,5,0)),(IF($D148=6,AQ148,AR148))))),MIN((VLOOKUP($D148,$A$234:$C$241,3,0)),(AO148+AP148))*(IF($D148=6,AR148,((MIN((VLOOKUP($D148,$A$234:$E$241,5,0)),AR148)))))))))/IF(AND($D148=2,'ראשי-פרטים כלליים וריכוז הוצאות'!$D$66&lt;&gt;4),1.2,1)</f>
        <v>0</v>
      </c>
      <c r="AU148" s="224"/>
      <c r="AV148" s="225"/>
      <c r="AW148" s="222"/>
      <c r="AX148" s="226"/>
      <c r="AY148" s="187">
        <f t="shared" si="87"/>
        <v>0</v>
      </c>
      <c r="AZ148" s="15">
        <f>+(IF(OR($B148=0,$C148=0,$D148=0,$AU$2&gt;$ES$1),0,IF(OR(AU148=0,AW148=0,AX148=0),0,MIN((VLOOKUP($D148,$A$234:$C$241,3,0))*(IF($D148=6,AX148,AW148))*((MIN((VLOOKUP($D148,$A$234:$E$241,5,0)),(IF($D148=6,AW148,AX148))))),MIN((VLOOKUP($D148,$A$234:$C$241,3,0)),(AU148+AV148))*(IF($D148=6,AX148,((MIN((VLOOKUP($D148,$A$234:$E$241,5,0)),AX148)))))))))/IF(AND($D148=2,'ראשי-פרטים כלליים וריכוז הוצאות'!$D$66&lt;&gt;4),1.2,1)</f>
        <v>0</v>
      </c>
      <c r="BA148" s="227"/>
      <c r="BB148" s="228"/>
      <c r="BC148" s="222"/>
      <c r="BD148" s="226"/>
      <c r="BE148" s="187">
        <f t="shared" si="88"/>
        <v>0</v>
      </c>
      <c r="BF148" s="15">
        <f>+(IF(OR($B148=0,$C148=0,$D148=0,$BA$2&gt;$ES$1),0,IF(OR(BA148=0,BC148=0,BD148=0),0,MIN((VLOOKUP($D148,$A$234:$C$241,3,0))*(IF($D148=6,BD148,BC148))*((MIN((VLOOKUP($D148,$A$234:$E$241,5,0)),(IF($D148=6,BC148,BD148))))),MIN((VLOOKUP($D148,$A$234:$C$241,3,0)),(BA148+BB148))*(IF($D148=6,BD148,((MIN((VLOOKUP($D148,$A$234:$E$241,5,0)),BD148)))))))))/IF(AND($D148=2,'ראשי-פרטים כלליים וריכוז הוצאות'!$D$66&lt;&gt;4),1.2,1)</f>
        <v>0</v>
      </c>
      <c r="BG148" s="227"/>
      <c r="BH148" s="228"/>
      <c r="BI148" s="222"/>
      <c r="BJ148" s="226"/>
      <c r="BK148" s="187">
        <f t="shared" si="89"/>
        <v>0</v>
      </c>
      <c r="BL148" s="15">
        <f>+(IF(OR($B148=0,$C148=0,$D148=0,$BG$2&gt;$ES$1),0,IF(OR(BG148=0,BI148=0,BJ148=0),0,MIN((VLOOKUP($D148,$A$234:$C$241,3,0))*(IF($D148=6,BJ148,BI148))*((MIN((VLOOKUP($D148,$A$234:$E$241,5,0)),(IF($D148=6,BI148,BJ148))))),MIN((VLOOKUP($D148,$A$234:$C$241,3,0)),(BG148+BH148))*(IF($D148=6,BJ148,((MIN((VLOOKUP($D148,$A$234:$E$241,5,0)),BJ148)))))))))/IF(AND($D148=2,'ראשי-פרטים כלליים וריכוז הוצאות'!$D$66&lt;&gt;4),1.2,1)</f>
        <v>0</v>
      </c>
      <c r="BM148" s="227"/>
      <c r="BN148" s="228"/>
      <c r="BO148" s="222"/>
      <c r="BP148" s="226"/>
      <c r="BQ148" s="187">
        <f t="shared" si="90"/>
        <v>0</v>
      </c>
      <c r="BR148" s="15">
        <f>+(IF(OR($B148=0,$C148=0,$D148=0,$BM$2&gt;$ES$1),0,IF(OR(BM148=0,BO148=0,BP148=0),0,MIN((VLOOKUP($D148,$A$234:$C$241,3,0))*(IF($D148=6,BP148,BO148))*((MIN((VLOOKUP($D148,$A$234:$E$241,5,0)),(IF($D148=6,BO148,BP148))))),MIN((VLOOKUP($D148,$A$234:$C$241,3,0)),(BM148+BN148))*(IF($D148=6,BP148,((MIN((VLOOKUP($D148,$A$234:$E$241,5,0)),BP148)))))))))/IF(AND($D148=2,'ראשי-פרטים כלליים וריכוז הוצאות'!$D$66&lt;&gt;4),1.2,1)</f>
        <v>0</v>
      </c>
      <c r="BS148" s="227"/>
      <c r="BT148" s="228"/>
      <c r="BU148" s="222"/>
      <c r="BV148" s="226"/>
      <c r="BW148" s="187">
        <f t="shared" si="91"/>
        <v>0</v>
      </c>
      <c r="BX148" s="15">
        <f>+(IF(OR($B148=0,$C148=0,$D148=0,$BS$2&gt;$ES$1),0,IF(OR(BS148=0,BU148=0,BV148=0),0,MIN((VLOOKUP($D148,$A$234:$C$241,3,0))*(IF($D148=6,BV148,BU148))*((MIN((VLOOKUP($D148,$A$234:$E$241,5,0)),(IF($D148=6,BU148,BV148))))),MIN((VLOOKUP($D148,$A$234:$C$241,3,0)),(BS148+BT148))*(IF($D148=6,BV148,((MIN((VLOOKUP($D148,$A$234:$E$241,5,0)),BV148)))))))))/IF(AND($D148=2,'ראשי-פרטים כלליים וריכוז הוצאות'!$D$66&lt;&gt;4),1.2,1)</f>
        <v>0</v>
      </c>
      <c r="BY148" s="227"/>
      <c r="BZ148" s="228"/>
      <c r="CA148" s="222"/>
      <c r="CB148" s="226"/>
      <c r="CC148" s="187">
        <f t="shared" si="92"/>
        <v>0</v>
      </c>
      <c r="CD148" s="15">
        <f>+(IF(OR($B148=0,$C148=0,$D148=0,$BY$2&gt;$ES$1),0,IF(OR(BY148=0,CA148=0,CB148=0),0,MIN((VLOOKUP($D148,$A$234:$C$241,3,0))*(IF($D148=6,CB148,CA148))*((MIN((VLOOKUP($D148,$A$234:$E$241,5,0)),(IF($D148=6,CA148,CB148))))),MIN((VLOOKUP($D148,$A$234:$C$241,3,0)),(BY148+BZ148))*(IF($D148=6,CB148,((MIN((VLOOKUP($D148,$A$234:$E$241,5,0)),CB148)))))))))/IF(AND($D148=2,'ראשי-פרטים כלליים וריכוז הוצאות'!$D$66&lt;&gt;4),1.2,1)</f>
        <v>0</v>
      </c>
      <c r="CE148" s="227"/>
      <c r="CF148" s="228"/>
      <c r="CG148" s="222"/>
      <c r="CH148" s="226"/>
      <c r="CI148" s="187">
        <f t="shared" si="93"/>
        <v>0</v>
      </c>
      <c r="CJ148" s="15">
        <f>+(IF(OR($B148=0,$C148=0,$D148=0,$CE$2&gt;$ES$1),0,IF(OR(CE148=0,CG148=0,CH148=0),0,MIN((VLOOKUP($D148,$A$234:$C$241,3,0))*(IF($D148=6,CH148,CG148))*((MIN((VLOOKUP($D148,$A$234:$E$241,5,0)),(IF($D148=6,CG148,CH148))))),MIN((VLOOKUP($D148,$A$234:$C$241,3,0)),(CE148+CF148))*(IF($D148=6,CH148,((MIN((VLOOKUP($D148,$A$234:$E$241,5,0)),CH148)))))))))/IF(AND($D148=2,'ראשי-פרטים כלליים וריכוז הוצאות'!$D$66&lt;&gt;4),1.2,1)</f>
        <v>0</v>
      </c>
      <c r="CK148" s="227"/>
      <c r="CL148" s="228"/>
      <c r="CM148" s="222"/>
      <c r="CN148" s="226"/>
      <c r="CO148" s="187">
        <f t="shared" si="94"/>
        <v>0</v>
      </c>
      <c r="CP148" s="15">
        <f>+(IF(OR($B148=0,$C148=0,$D148=0,$CK$2&gt;$ES$1),0,IF(OR(CK148=0,CM148=0,CN148=0),0,MIN((VLOOKUP($D148,$A$234:$C$241,3,0))*(IF($D148=6,CN148,CM148))*((MIN((VLOOKUP($D148,$A$234:$E$241,5,0)),(IF($D148=6,CM148,CN148))))),MIN((VLOOKUP($D148,$A$234:$C$241,3,0)),(CK148+CL148))*(IF($D148=6,CN148,((MIN((VLOOKUP($D148,$A$234:$E$241,5,0)),CN148)))))))))/IF(AND($D148=2,'ראשי-פרטים כלליים וריכוז הוצאות'!$D$66&lt;&gt;4),1.2,1)</f>
        <v>0</v>
      </c>
      <c r="CQ148" s="227"/>
      <c r="CR148" s="228"/>
      <c r="CS148" s="222"/>
      <c r="CT148" s="226"/>
      <c r="CU148" s="187">
        <f t="shared" si="95"/>
        <v>0</v>
      </c>
      <c r="CV148" s="15">
        <f>+(IF(OR($B148=0,$C148=0,$D148=0,$CQ$2&gt;$ES$1),0,IF(OR(CQ148=0,CS148=0,CT148=0),0,MIN((VLOOKUP($D148,$A$234:$C$241,3,0))*(IF($D148=6,CT148,CS148))*((MIN((VLOOKUP($D148,$A$234:$E$241,5,0)),(IF($D148=6,CS148,CT148))))),MIN((VLOOKUP($D148,$A$234:$C$241,3,0)),(CQ148+CR148))*(IF($D148=6,CT148,((MIN((VLOOKUP($D148,$A$234:$E$241,5,0)),CT148)))))))))/IF(AND($D148=2,'ראשי-פרטים כלליים וריכוז הוצאות'!$D$66&lt;&gt;4),1.2,1)</f>
        <v>0</v>
      </c>
      <c r="CW148" s="227"/>
      <c r="CX148" s="228"/>
      <c r="CY148" s="222"/>
      <c r="CZ148" s="226"/>
      <c r="DA148" s="187">
        <f t="shared" si="96"/>
        <v>0</v>
      </c>
      <c r="DB148" s="15">
        <f>+(IF(OR($B148=0,$C148=0,$D148=0,$CW$2&gt;$ES$1),0,IF(OR(CW148=0,CY148=0,CZ148=0),0,MIN((VLOOKUP($D148,$A$234:$C$241,3,0))*(IF($D148=6,CZ148,CY148))*((MIN((VLOOKUP($D148,$A$234:$E$241,5,0)),(IF($D148=6,CY148,CZ148))))),MIN((VLOOKUP($D148,$A$234:$C$241,3,0)),(CW148+CX148))*(IF($D148=6,CZ148,((MIN((VLOOKUP($D148,$A$234:$E$241,5,0)),CZ148)))))))))/IF(AND($D148=2,'ראשי-פרטים כלליים וריכוז הוצאות'!$D$66&lt;&gt;4),1.2,1)</f>
        <v>0</v>
      </c>
      <c r="DC148" s="227"/>
      <c r="DD148" s="228"/>
      <c r="DE148" s="222"/>
      <c r="DF148" s="226"/>
      <c r="DG148" s="187">
        <f t="shared" si="97"/>
        <v>0</v>
      </c>
      <c r="DH148" s="15">
        <f>+(IF(OR($B148=0,$C148=0,$D148=0,$DC$2&gt;$ES$1),0,IF(OR(DC148=0,DE148=0,DF148=0),0,MIN((VLOOKUP($D148,$A$234:$C$241,3,0))*(IF($D148=6,DF148,DE148))*((MIN((VLOOKUP($D148,$A$234:$E$241,5,0)),(IF($D148=6,DE148,DF148))))),MIN((VLOOKUP($D148,$A$234:$C$241,3,0)),(DC148+DD148))*(IF($D148=6,DF148,((MIN((VLOOKUP($D148,$A$234:$E$241,5,0)),DF148)))))))))/IF(AND($D148=2,'ראשי-פרטים כלליים וריכוז הוצאות'!$D$66&lt;&gt;4),1.2,1)</f>
        <v>0</v>
      </c>
      <c r="DI148" s="227"/>
      <c r="DJ148" s="228"/>
      <c r="DK148" s="222"/>
      <c r="DL148" s="226"/>
      <c r="DM148" s="187">
        <f t="shared" si="98"/>
        <v>0</v>
      </c>
      <c r="DN148" s="15">
        <f>+(IF(OR($B148=0,$C148=0,$D148=0,$DC$2&gt;$ES$1),0,IF(OR(DI148=0,DK148=0,DL148=0),0,MIN((VLOOKUP($D148,$A$234:$C$241,3,0))*(IF($D148=6,DL148,DK148))*((MIN((VLOOKUP($D148,$A$234:$E$241,5,0)),(IF($D148=6,DK148,DL148))))),MIN((VLOOKUP($D148,$A$234:$C$241,3,0)),(DI148+DJ148))*(IF($D148=6,DL148,((MIN((VLOOKUP($D148,$A$234:$E$241,5,0)),DL148)))))))))/IF(AND($D148=2,'ראשי-פרטים כלליים וריכוז הוצאות'!$D$66&lt;&gt;4),1.2,1)</f>
        <v>0</v>
      </c>
      <c r="DO148" s="227"/>
      <c r="DP148" s="228"/>
      <c r="DQ148" s="222"/>
      <c r="DR148" s="226"/>
      <c r="DS148" s="187">
        <f t="shared" si="99"/>
        <v>0</v>
      </c>
      <c r="DT148" s="15">
        <f>+(IF(OR($B148=0,$C148=0,$D148=0,$DC$2&gt;$ES$1),0,IF(OR(DO148=0,DQ148=0,DR148=0),0,MIN((VLOOKUP($D148,$A$234:$C$241,3,0))*(IF($D148=6,DR148,DQ148))*((MIN((VLOOKUP($D148,$A$234:$E$241,5,0)),(IF($D148=6,DQ148,DR148))))),MIN((VLOOKUP($D148,$A$234:$C$241,3,0)),(DO148+DP148))*(IF($D148=6,DR148,((MIN((VLOOKUP($D148,$A$234:$E$241,5,0)),DR148)))))))))/IF(AND($D148=2,'ראשי-פרטים כלליים וריכוז הוצאות'!$D$66&lt;&gt;4),1.2,1)</f>
        <v>0</v>
      </c>
      <c r="DU148" s="227"/>
      <c r="DV148" s="228"/>
      <c r="DW148" s="222"/>
      <c r="DX148" s="226"/>
      <c r="DY148" s="187">
        <f t="shared" si="100"/>
        <v>0</v>
      </c>
      <c r="DZ148" s="15">
        <f>+(IF(OR($B148=0,$C148=0,$D148=0,$DC$2&gt;$ES$1),0,IF(OR(DU148=0,DW148=0,DX148=0),0,MIN((VLOOKUP($D148,$A$234:$C$241,3,0))*(IF($D148=6,DX148,DW148))*((MIN((VLOOKUP($D148,$A$234:$E$241,5,0)),(IF($D148=6,DW148,DX148))))),MIN((VLOOKUP($D148,$A$234:$C$241,3,0)),(DU148+DV148))*(IF($D148=6,DX148,((MIN((VLOOKUP($D148,$A$234:$E$241,5,0)),DX148)))))))))/IF(AND($D148=2,'ראשי-פרטים כלליים וריכוז הוצאות'!$D$66&lt;&gt;4),1.2,1)</f>
        <v>0</v>
      </c>
      <c r="EA148" s="227"/>
      <c r="EB148" s="228"/>
      <c r="EC148" s="222"/>
      <c r="ED148" s="226"/>
      <c r="EE148" s="187">
        <f t="shared" si="101"/>
        <v>0</v>
      </c>
      <c r="EF148" s="15">
        <f>+(IF(OR($B148=0,$C148=0,$D148=0,$DC$2&gt;$ES$1),0,IF(OR(EA148=0,EC148=0,ED148=0),0,MIN((VLOOKUP($D148,$A$234:$C$241,3,0))*(IF($D148=6,ED148,EC148))*((MIN((VLOOKUP($D148,$A$234:$E$241,5,0)),(IF($D148=6,EC148,ED148))))),MIN((VLOOKUP($D148,$A$234:$C$241,3,0)),(EA148+EB148))*(IF($D148=6,ED148,((MIN((VLOOKUP($D148,$A$234:$E$241,5,0)),ED148)))))))))/IF(AND($D148=2,'ראשי-פרטים כלליים וריכוז הוצאות'!$D$66&lt;&gt;4),1.2,1)</f>
        <v>0</v>
      </c>
      <c r="EG148" s="227"/>
      <c r="EH148" s="228"/>
      <c r="EI148" s="222"/>
      <c r="EJ148" s="226"/>
      <c r="EK148" s="187">
        <f t="shared" si="102"/>
        <v>0</v>
      </c>
      <c r="EL148" s="15">
        <f>+(IF(OR($B148=0,$C148=0,$D148=0,$DC$2&gt;$ES$1),0,IF(OR(EG148=0,EI148=0,EJ148=0),0,MIN((VLOOKUP($D148,$A$234:$C$241,3,0))*(IF($D148=6,EJ148,EI148))*((MIN((VLOOKUP($D148,$A$234:$E$241,5,0)),(IF($D148=6,EI148,EJ148))))),MIN((VLOOKUP($D148,$A$234:$C$241,3,0)),(EG148+EH148))*(IF($D148=6,EJ148,((MIN((VLOOKUP($D148,$A$234:$E$241,5,0)),EJ148)))))))))/IF(AND($D148=2,'ראשי-פרטים כלליים וריכוז הוצאות'!$D$66&lt;&gt;4),1.2,1)</f>
        <v>0</v>
      </c>
      <c r="EM148" s="227"/>
      <c r="EN148" s="228"/>
      <c r="EO148" s="222"/>
      <c r="EP148" s="226"/>
      <c r="EQ148" s="187">
        <f t="shared" si="103"/>
        <v>0</v>
      </c>
      <c r="ER148" s="15">
        <f>+(IF(OR($B148=0,$C148=0,$D148=0,$DC$2&gt;$ES$1),0,IF(OR(EM148=0,EO148=0,EP148=0),0,MIN((VLOOKUP($D148,$A$234:$C$241,3,0))*(IF($D148=6,EP148,EO148))*((MIN((VLOOKUP($D148,$A$234:$E$241,5,0)),(IF($D148=6,EO148,EP148))))),MIN((VLOOKUP($D148,$A$234:$C$241,3,0)),(EM148+EN148))*(IF($D148=6,EP148,((MIN((VLOOKUP($D148,$A$234:$E$241,5,0)),EP148)))))))))/IF(AND($D148=2,'ראשי-פרטים כלליים וריכוז הוצאות'!$D$66&lt;&gt;4),1.2,1)</f>
        <v>0</v>
      </c>
      <c r="ES148" s="62">
        <f t="shared" si="104"/>
        <v>0</v>
      </c>
      <c r="ET148" s="183">
        <f t="shared" si="105"/>
        <v>9.9999999999999995E-7</v>
      </c>
      <c r="EU148" s="184">
        <f t="shared" si="106"/>
        <v>0</v>
      </c>
      <c r="EV148" s="62">
        <f t="shared" si="107"/>
        <v>0</v>
      </c>
      <c r="EW148" s="62">
        <v>0</v>
      </c>
      <c r="EX148" s="15">
        <f t="shared" si="108"/>
        <v>0</v>
      </c>
      <c r="EY148" s="219"/>
      <c r="EZ148" s="62">
        <f>MIN(EX148+EY148*ET148*ES148/$FA$1/IF(AND($D148=2,'ראשי-פרטים כלליים וריכוז הוצאות'!$D$66&lt;&gt;4),1.2,1),IF($D148&gt;0,VLOOKUP($D148,$A$234:$C$241,3,0)*12*EU148,0))</f>
        <v>0</v>
      </c>
      <c r="FA148" s="229"/>
      <c r="FB148" s="293">
        <f t="shared" si="109"/>
        <v>0</v>
      </c>
      <c r="FC148" s="298"/>
      <c r="FD148" s="133"/>
      <c r="FE148" s="133"/>
      <c r="FF148" s="299"/>
      <c r="FG148" s="299"/>
      <c r="FH148" s="133"/>
      <c r="FI148" s="274">
        <f t="shared" si="77"/>
        <v>0</v>
      </c>
      <c r="FJ148" s="274">
        <f t="shared" si="78"/>
        <v>0</v>
      </c>
      <c r="FK148" s="297" t="str">
        <f t="shared" si="79"/>
        <v/>
      </c>
    </row>
    <row r="149" spans="1:167" s="6" customFormat="1" ht="24" hidden="1" customHeight="1" x14ac:dyDescent="0.2">
      <c r="A149" s="112">
        <v>146</v>
      </c>
      <c r="B149" s="229"/>
      <c r="C149" s="229"/>
      <c r="D149" s="230"/>
      <c r="E149" s="220"/>
      <c r="F149" s="221"/>
      <c r="G149" s="222"/>
      <c r="H149" s="223"/>
      <c r="I149" s="187">
        <f t="shared" si="80"/>
        <v>0</v>
      </c>
      <c r="J149" s="15">
        <f>(IF(OR($B149=0,$C149=0,$D149=0,$E$2&gt;$ES$1),0,IF(OR($E149=0,$G149=0,$H149=0),0,MIN((VLOOKUP($D149,$A$234:$C$241,3,0))*(IF($D149=6,$H149,$G149))*((MIN((VLOOKUP($D149,$A$234:$E$241,5,0)),(IF($D149=6,$G149,$H149))))),MIN((VLOOKUP($D149,$A$234:$C$241,3,0)),($E149+$F149))*(IF($D149=6,$H149,((MIN((VLOOKUP($D149,$A$234:$E$241,5,0)),$H149)))))))))/IF(AND($D149=2,'ראשי-פרטים כלליים וריכוז הוצאות'!$D$66&lt;&gt;4),1.2,1)</f>
        <v>0</v>
      </c>
      <c r="K149" s="224"/>
      <c r="L149" s="225"/>
      <c r="M149" s="222"/>
      <c r="N149" s="226"/>
      <c r="O149" s="187">
        <f t="shared" si="81"/>
        <v>0</v>
      </c>
      <c r="P149" s="15">
        <f>+(IF(OR($B149=0,$C149=0,$D149=0,$K$2&gt;$ES$1),0,IF(OR($K149=0,$M149=0,$N149=0),0,MIN((VLOOKUP($D149,$A$234:$C$241,3,0))*(IF($D149=6,$N149,$M149))*((MIN((VLOOKUP($D149,$A$234:$E$241,5,0)),(IF($D149=6,$M149,$N149))))),MIN((VLOOKUP($D149,$A$234:$C$241,3,0)),($K149+$L149))*(IF($D149=6,$N149,((MIN((VLOOKUP($D149,$A$234:$E$241,5,0)),$N149)))))))))/IF(AND($D149=2,'ראשי-פרטים כלליים וריכוז הוצאות'!$D$66&lt;&gt;4),1.2,1)</f>
        <v>0</v>
      </c>
      <c r="Q149" s="227"/>
      <c r="R149" s="228"/>
      <c r="S149" s="222"/>
      <c r="T149" s="226"/>
      <c r="U149" s="187">
        <f t="shared" si="82"/>
        <v>0</v>
      </c>
      <c r="V149" s="15">
        <f>+(IF(OR($B149=0,$C149=0,$D149=0,$Q$2&gt;$ES$1),0,IF(OR(Q149=0,S149=0,T149=0),0,MIN((VLOOKUP($D149,$A$234:$C$241,3,0))*(IF($D149=6,T149,S149))*((MIN((VLOOKUP($D149,$A$234:$E$241,5,0)),(IF($D149=6,S149,T149))))),MIN((VLOOKUP($D149,$A$234:$C$241,3,0)),(Q149+R149))*(IF($D149=6,T149,((MIN((VLOOKUP($D149,$A$234:$E$241,5,0)),T149)))))))))/IF(AND($D149=2,'ראשי-פרטים כלליים וריכוז הוצאות'!$D$66&lt;&gt;4),1.2,1)</f>
        <v>0</v>
      </c>
      <c r="W149" s="220"/>
      <c r="X149" s="221"/>
      <c r="Y149" s="222"/>
      <c r="Z149" s="226"/>
      <c r="AA149" s="187">
        <f t="shared" si="83"/>
        <v>0</v>
      </c>
      <c r="AB149" s="15">
        <f>+(IF(OR($B149=0,$C149=0,$D149=0,$W$2&gt;$ES$1),0,IF(OR(W149=0,Y149=0,Z149=0),0,MIN((VLOOKUP($D149,$A$234:$C$241,3,0))*(IF($D149=6,Z149,Y149))*((MIN((VLOOKUP($D149,$A$234:$E$241,5,0)),(IF($D149=6,Y149,Z149))))),MIN((VLOOKUP($D149,$A$234:$C$241,3,0)),(W149+X149))*(IF($D149=6,Z149,((MIN((VLOOKUP($D149,$A$234:$E$241,5,0)),Z149)))))))))/IF(AND($D149=2,'ראשי-פרטים כלליים וריכוז הוצאות'!$D$66&lt;&gt;4),1.2,1)</f>
        <v>0</v>
      </c>
      <c r="AC149" s="224"/>
      <c r="AD149" s="225"/>
      <c r="AE149" s="222"/>
      <c r="AF149" s="226"/>
      <c r="AG149" s="187">
        <f t="shared" si="84"/>
        <v>0</v>
      </c>
      <c r="AH149" s="15">
        <f>+(IF(OR($B149=0,$C149=0,$D149=0,$AC$2&gt;$ES$1),0,IF(OR(AC149=0,AE149=0,AF149=0),0,MIN((VLOOKUP($D149,$A$234:$C$241,3,0))*(IF($D149=6,AF149,AE149))*((MIN((VLOOKUP($D149,$A$234:$E$241,5,0)),(IF($D149=6,AE149,AF149))))),MIN((VLOOKUP($D149,$A$234:$C$241,3,0)),(AC149+AD149))*(IF($D149=6,AF149,((MIN((VLOOKUP($D149,$A$234:$E$241,5,0)),AF149)))))))))/IF(AND($D149=2,'ראשי-פרטים כלליים וריכוז הוצאות'!$D$66&lt;&gt;4),1.2,1)</f>
        <v>0</v>
      </c>
      <c r="AI149" s="227"/>
      <c r="AJ149" s="228"/>
      <c r="AK149" s="222"/>
      <c r="AL149" s="226"/>
      <c r="AM149" s="187">
        <f t="shared" si="85"/>
        <v>0</v>
      </c>
      <c r="AN149" s="15">
        <f>+(IF(OR($B149=0,$C149=0,$D149=0,$AI$2&gt;$ES$1),0,IF(OR(AI149=0,AK149=0,AL149=0),0,MIN((VLOOKUP($D149,$A$234:$C$241,3,0))*(IF($D149=6,AL149,AK149))*((MIN((VLOOKUP($D149,$A$234:$E$241,5,0)),(IF($D149=6,AK149,AL149))))),MIN((VLOOKUP($D149,$A$234:$C$241,3,0)),(AI149+AJ149))*(IF($D149=6,AL149,((MIN((VLOOKUP($D149,$A$234:$E$241,5,0)),AL149)))))))))/IF(AND($D149=2,'ראשי-פרטים כלליים וריכוז הוצאות'!$D$66&lt;&gt;4),1.2,1)</f>
        <v>0</v>
      </c>
      <c r="AO149" s="220"/>
      <c r="AP149" s="221"/>
      <c r="AQ149" s="222"/>
      <c r="AR149" s="226"/>
      <c r="AS149" s="187">
        <f t="shared" si="86"/>
        <v>0</v>
      </c>
      <c r="AT149" s="15">
        <f>+(IF(OR($B149=0,$C149=0,$D149=0,$AO$2&gt;$ES$1),0,IF(OR(AO149=0,AQ149=0,AR149=0),0,MIN((VLOOKUP($D149,$A$234:$C$241,3,0))*(IF($D149=6,AR149,AQ149))*((MIN((VLOOKUP($D149,$A$234:$E$241,5,0)),(IF($D149=6,AQ149,AR149))))),MIN((VLOOKUP($D149,$A$234:$C$241,3,0)),(AO149+AP149))*(IF($D149=6,AR149,((MIN((VLOOKUP($D149,$A$234:$E$241,5,0)),AR149)))))))))/IF(AND($D149=2,'ראשי-פרטים כלליים וריכוז הוצאות'!$D$66&lt;&gt;4),1.2,1)</f>
        <v>0</v>
      </c>
      <c r="AU149" s="224"/>
      <c r="AV149" s="225"/>
      <c r="AW149" s="222"/>
      <c r="AX149" s="226"/>
      <c r="AY149" s="187">
        <f t="shared" si="87"/>
        <v>0</v>
      </c>
      <c r="AZ149" s="15">
        <f>+(IF(OR($B149=0,$C149=0,$D149=0,$AU$2&gt;$ES$1),0,IF(OR(AU149=0,AW149=0,AX149=0),0,MIN((VLOOKUP($D149,$A$234:$C$241,3,0))*(IF($D149=6,AX149,AW149))*((MIN((VLOOKUP($D149,$A$234:$E$241,5,0)),(IF($D149=6,AW149,AX149))))),MIN((VLOOKUP($D149,$A$234:$C$241,3,0)),(AU149+AV149))*(IF($D149=6,AX149,((MIN((VLOOKUP($D149,$A$234:$E$241,5,0)),AX149)))))))))/IF(AND($D149=2,'ראשי-פרטים כלליים וריכוז הוצאות'!$D$66&lt;&gt;4),1.2,1)</f>
        <v>0</v>
      </c>
      <c r="BA149" s="227"/>
      <c r="BB149" s="228"/>
      <c r="BC149" s="222"/>
      <c r="BD149" s="226"/>
      <c r="BE149" s="187">
        <f t="shared" si="88"/>
        <v>0</v>
      </c>
      <c r="BF149" s="15">
        <f>+(IF(OR($B149=0,$C149=0,$D149=0,$BA$2&gt;$ES$1),0,IF(OR(BA149=0,BC149=0,BD149=0),0,MIN((VLOOKUP($D149,$A$234:$C$241,3,0))*(IF($D149=6,BD149,BC149))*((MIN((VLOOKUP($D149,$A$234:$E$241,5,0)),(IF($D149=6,BC149,BD149))))),MIN((VLOOKUP($D149,$A$234:$C$241,3,0)),(BA149+BB149))*(IF($D149=6,BD149,((MIN((VLOOKUP($D149,$A$234:$E$241,5,0)),BD149)))))))))/IF(AND($D149=2,'ראשי-פרטים כלליים וריכוז הוצאות'!$D$66&lt;&gt;4),1.2,1)</f>
        <v>0</v>
      </c>
      <c r="BG149" s="227"/>
      <c r="BH149" s="228"/>
      <c r="BI149" s="222"/>
      <c r="BJ149" s="226"/>
      <c r="BK149" s="187">
        <f t="shared" si="89"/>
        <v>0</v>
      </c>
      <c r="BL149" s="15">
        <f>+(IF(OR($B149=0,$C149=0,$D149=0,$BG$2&gt;$ES$1),0,IF(OR(BG149=0,BI149=0,BJ149=0),0,MIN((VLOOKUP($D149,$A$234:$C$241,3,0))*(IF($D149=6,BJ149,BI149))*((MIN((VLOOKUP($D149,$A$234:$E$241,5,0)),(IF($D149=6,BI149,BJ149))))),MIN((VLOOKUP($D149,$A$234:$C$241,3,0)),(BG149+BH149))*(IF($D149=6,BJ149,((MIN((VLOOKUP($D149,$A$234:$E$241,5,0)),BJ149)))))))))/IF(AND($D149=2,'ראשי-פרטים כלליים וריכוז הוצאות'!$D$66&lt;&gt;4),1.2,1)</f>
        <v>0</v>
      </c>
      <c r="BM149" s="227"/>
      <c r="BN149" s="228"/>
      <c r="BO149" s="222"/>
      <c r="BP149" s="226"/>
      <c r="BQ149" s="187">
        <f t="shared" si="90"/>
        <v>0</v>
      </c>
      <c r="BR149" s="15">
        <f>+(IF(OR($B149=0,$C149=0,$D149=0,$BM$2&gt;$ES$1),0,IF(OR(BM149=0,BO149=0,BP149=0),0,MIN((VLOOKUP($D149,$A$234:$C$241,3,0))*(IF($D149=6,BP149,BO149))*((MIN((VLOOKUP($D149,$A$234:$E$241,5,0)),(IF($D149=6,BO149,BP149))))),MIN((VLOOKUP($D149,$A$234:$C$241,3,0)),(BM149+BN149))*(IF($D149=6,BP149,((MIN((VLOOKUP($D149,$A$234:$E$241,5,0)),BP149)))))))))/IF(AND($D149=2,'ראשי-פרטים כלליים וריכוז הוצאות'!$D$66&lt;&gt;4),1.2,1)</f>
        <v>0</v>
      </c>
      <c r="BS149" s="227"/>
      <c r="BT149" s="228"/>
      <c r="BU149" s="222"/>
      <c r="BV149" s="226"/>
      <c r="BW149" s="187">
        <f t="shared" si="91"/>
        <v>0</v>
      </c>
      <c r="BX149" s="15">
        <f>+(IF(OR($B149=0,$C149=0,$D149=0,$BS$2&gt;$ES$1),0,IF(OR(BS149=0,BU149=0,BV149=0),0,MIN((VLOOKUP($D149,$A$234:$C$241,3,0))*(IF($D149=6,BV149,BU149))*((MIN((VLOOKUP($D149,$A$234:$E$241,5,0)),(IF($D149=6,BU149,BV149))))),MIN((VLOOKUP($D149,$A$234:$C$241,3,0)),(BS149+BT149))*(IF($D149=6,BV149,((MIN((VLOOKUP($D149,$A$234:$E$241,5,0)),BV149)))))))))/IF(AND($D149=2,'ראשי-פרטים כלליים וריכוז הוצאות'!$D$66&lt;&gt;4),1.2,1)</f>
        <v>0</v>
      </c>
      <c r="BY149" s="227"/>
      <c r="BZ149" s="228"/>
      <c r="CA149" s="222"/>
      <c r="CB149" s="226"/>
      <c r="CC149" s="187">
        <f t="shared" si="92"/>
        <v>0</v>
      </c>
      <c r="CD149" s="15">
        <f>+(IF(OR($B149=0,$C149=0,$D149=0,$BY$2&gt;$ES$1),0,IF(OR(BY149=0,CA149=0,CB149=0),0,MIN((VLOOKUP($D149,$A$234:$C$241,3,0))*(IF($D149=6,CB149,CA149))*((MIN((VLOOKUP($D149,$A$234:$E$241,5,0)),(IF($D149=6,CA149,CB149))))),MIN((VLOOKUP($D149,$A$234:$C$241,3,0)),(BY149+BZ149))*(IF($D149=6,CB149,((MIN((VLOOKUP($D149,$A$234:$E$241,5,0)),CB149)))))))))/IF(AND($D149=2,'ראשי-פרטים כלליים וריכוז הוצאות'!$D$66&lt;&gt;4),1.2,1)</f>
        <v>0</v>
      </c>
      <c r="CE149" s="227"/>
      <c r="CF149" s="228"/>
      <c r="CG149" s="222"/>
      <c r="CH149" s="226"/>
      <c r="CI149" s="187">
        <f t="shared" si="93"/>
        <v>0</v>
      </c>
      <c r="CJ149" s="15">
        <f>+(IF(OR($B149=0,$C149=0,$D149=0,$CE$2&gt;$ES$1),0,IF(OR(CE149=0,CG149=0,CH149=0),0,MIN((VLOOKUP($D149,$A$234:$C$241,3,0))*(IF($D149=6,CH149,CG149))*((MIN((VLOOKUP($D149,$A$234:$E$241,5,0)),(IF($D149=6,CG149,CH149))))),MIN((VLOOKUP($D149,$A$234:$C$241,3,0)),(CE149+CF149))*(IF($D149=6,CH149,((MIN((VLOOKUP($D149,$A$234:$E$241,5,0)),CH149)))))))))/IF(AND($D149=2,'ראשי-פרטים כלליים וריכוז הוצאות'!$D$66&lt;&gt;4),1.2,1)</f>
        <v>0</v>
      </c>
      <c r="CK149" s="227"/>
      <c r="CL149" s="228"/>
      <c r="CM149" s="222"/>
      <c r="CN149" s="226"/>
      <c r="CO149" s="187">
        <f t="shared" si="94"/>
        <v>0</v>
      </c>
      <c r="CP149" s="15">
        <f>+(IF(OR($B149=0,$C149=0,$D149=0,$CK$2&gt;$ES$1),0,IF(OR(CK149=0,CM149=0,CN149=0),0,MIN((VLOOKUP($D149,$A$234:$C$241,3,0))*(IF($D149=6,CN149,CM149))*((MIN((VLOOKUP($D149,$A$234:$E$241,5,0)),(IF($D149=6,CM149,CN149))))),MIN((VLOOKUP($D149,$A$234:$C$241,3,0)),(CK149+CL149))*(IF($D149=6,CN149,((MIN((VLOOKUP($D149,$A$234:$E$241,5,0)),CN149)))))))))/IF(AND($D149=2,'ראשי-פרטים כלליים וריכוז הוצאות'!$D$66&lt;&gt;4),1.2,1)</f>
        <v>0</v>
      </c>
      <c r="CQ149" s="227"/>
      <c r="CR149" s="228"/>
      <c r="CS149" s="222"/>
      <c r="CT149" s="226"/>
      <c r="CU149" s="187">
        <f t="shared" si="95"/>
        <v>0</v>
      </c>
      <c r="CV149" s="15">
        <f>+(IF(OR($B149=0,$C149=0,$D149=0,$CQ$2&gt;$ES$1),0,IF(OR(CQ149=0,CS149=0,CT149=0),0,MIN((VLOOKUP($D149,$A$234:$C$241,3,0))*(IF($D149=6,CT149,CS149))*((MIN((VLOOKUP($D149,$A$234:$E$241,5,0)),(IF($D149=6,CS149,CT149))))),MIN((VLOOKUP($D149,$A$234:$C$241,3,0)),(CQ149+CR149))*(IF($D149=6,CT149,((MIN((VLOOKUP($D149,$A$234:$E$241,5,0)),CT149)))))))))/IF(AND($D149=2,'ראשי-פרטים כלליים וריכוז הוצאות'!$D$66&lt;&gt;4),1.2,1)</f>
        <v>0</v>
      </c>
      <c r="CW149" s="227"/>
      <c r="CX149" s="228"/>
      <c r="CY149" s="222"/>
      <c r="CZ149" s="226"/>
      <c r="DA149" s="187">
        <f t="shared" si="96"/>
        <v>0</v>
      </c>
      <c r="DB149" s="15">
        <f>+(IF(OR($B149=0,$C149=0,$D149=0,$CW$2&gt;$ES$1),0,IF(OR(CW149=0,CY149=0,CZ149=0),0,MIN((VLOOKUP($D149,$A$234:$C$241,3,0))*(IF($D149=6,CZ149,CY149))*((MIN((VLOOKUP($D149,$A$234:$E$241,5,0)),(IF($D149=6,CY149,CZ149))))),MIN((VLOOKUP($D149,$A$234:$C$241,3,0)),(CW149+CX149))*(IF($D149=6,CZ149,((MIN((VLOOKUP($D149,$A$234:$E$241,5,0)),CZ149)))))))))/IF(AND($D149=2,'ראשי-פרטים כלליים וריכוז הוצאות'!$D$66&lt;&gt;4),1.2,1)</f>
        <v>0</v>
      </c>
      <c r="DC149" s="227"/>
      <c r="DD149" s="228"/>
      <c r="DE149" s="222"/>
      <c r="DF149" s="226"/>
      <c r="DG149" s="187">
        <f t="shared" si="97"/>
        <v>0</v>
      </c>
      <c r="DH149" s="15">
        <f>+(IF(OR($B149=0,$C149=0,$D149=0,$DC$2&gt;$ES$1),0,IF(OR(DC149=0,DE149=0,DF149=0),0,MIN((VLOOKUP($D149,$A$234:$C$241,3,0))*(IF($D149=6,DF149,DE149))*((MIN((VLOOKUP($D149,$A$234:$E$241,5,0)),(IF($D149=6,DE149,DF149))))),MIN((VLOOKUP($D149,$A$234:$C$241,3,0)),(DC149+DD149))*(IF($D149=6,DF149,((MIN((VLOOKUP($D149,$A$234:$E$241,5,0)),DF149)))))))))/IF(AND($D149=2,'ראשי-פרטים כלליים וריכוז הוצאות'!$D$66&lt;&gt;4),1.2,1)</f>
        <v>0</v>
      </c>
      <c r="DI149" s="227"/>
      <c r="DJ149" s="228"/>
      <c r="DK149" s="222"/>
      <c r="DL149" s="226"/>
      <c r="DM149" s="187">
        <f t="shared" si="98"/>
        <v>0</v>
      </c>
      <c r="DN149" s="15">
        <f>+(IF(OR($B149=0,$C149=0,$D149=0,$DC$2&gt;$ES$1),0,IF(OR(DI149=0,DK149=0,DL149=0),0,MIN((VLOOKUP($D149,$A$234:$C$241,3,0))*(IF($D149=6,DL149,DK149))*((MIN((VLOOKUP($D149,$A$234:$E$241,5,0)),(IF($D149=6,DK149,DL149))))),MIN((VLOOKUP($D149,$A$234:$C$241,3,0)),(DI149+DJ149))*(IF($D149=6,DL149,((MIN((VLOOKUP($D149,$A$234:$E$241,5,0)),DL149)))))))))/IF(AND($D149=2,'ראשי-פרטים כלליים וריכוז הוצאות'!$D$66&lt;&gt;4),1.2,1)</f>
        <v>0</v>
      </c>
      <c r="DO149" s="227"/>
      <c r="DP149" s="228"/>
      <c r="DQ149" s="222"/>
      <c r="DR149" s="226"/>
      <c r="DS149" s="187">
        <f t="shared" si="99"/>
        <v>0</v>
      </c>
      <c r="DT149" s="15">
        <f>+(IF(OR($B149=0,$C149=0,$D149=0,$DC$2&gt;$ES$1),0,IF(OR(DO149=0,DQ149=0,DR149=0),0,MIN((VLOOKUP($D149,$A$234:$C$241,3,0))*(IF($D149=6,DR149,DQ149))*((MIN((VLOOKUP($D149,$A$234:$E$241,5,0)),(IF($D149=6,DQ149,DR149))))),MIN((VLOOKUP($D149,$A$234:$C$241,3,0)),(DO149+DP149))*(IF($D149=6,DR149,((MIN((VLOOKUP($D149,$A$234:$E$241,5,0)),DR149)))))))))/IF(AND($D149=2,'ראשי-פרטים כלליים וריכוז הוצאות'!$D$66&lt;&gt;4),1.2,1)</f>
        <v>0</v>
      </c>
      <c r="DU149" s="227"/>
      <c r="DV149" s="228"/>
      <c r="DW149" s="222"/>
      <c r="DX149" s="226"/>
      <c r="DY149" s="187">
        <f t="shared" si="100"/>
        <v>0</v>
      </c>
      <c r="DZ149" s="15">
        <f>+(IF(OR($B149=0,$C149=0,$D149=0,$DC$2&gt;$ES$1),0,IF(OR(DU149=0,DW149=0,DX149=0),0,MIN((VLOOKUP($D149,$A$234:$C$241,3,0))*(IF($D149=6,DX149,DW149))*((MIN((VLOOKUP($D149,$A$234:$E$241,5,0)),(IF($D149=6,DW149,DX149))))),MIN((VLOOKUP($D149,$A$234:$C$241,3,0)),(DU149+DV149))*(IF($D149=6,DX149,((MIN((VLOOKUP($D149,$A$234:$E$241,5,0)),DX149)))))))))/IF(AND($D149=2,'ראשי-פרטים כלליים וריכוז הוצאות'!$D$66&lt;&gt;4),1.2,1)</f>
        <v>0</v>
      </c>
      <c r="EA149" s="227"/>
      <c r="EB149" s="228"/>
      <c r="EC149" s="222"/>
      <c r="ED149" s="226"/>
      <c r="EE149" s="187">
        <f t="shared" si="101"/>
        <v>0</v>
      </c>
      <c r="EF149" s="15">
        <f>+(IF(OR($B149=0,$C149=0,$D149=0,$DC$2&gt;$ES$1),0,IF(OR(EA149=0,EC149=0,ED149=0),0,MIN((VLOOKUP($D149,$A$234:$C$241,3,0))*(IF($D149=6,ED149,EC149))*((MIN((VLOOKUP($D149,$A$234:$E$241,5,0)),(IF($D149=6,EC149,ED149))))),MIN((VLOOKUP($D149,$A$234:$C$241,3,0)),(EA149+EB149))*(IF($D149=6,ED149,((MIN((VLOOKUP($D149,$A$234:$E$241,5,0)),ED149)))))))))/IF(AND($D149=2,'ראשי-פרטים כלליים וריכוז הוצאות'!$D$66&lt;&gt;4),1.2,1)</f>
        <v>0</v>
      </c>
      <c r="EG149" s="227"/>
      <c r="EH149" s="228"/>
      <c r="EI149" s="222"/>
      <c r="EJ149" s="226"/>
      <c r="EK149" s="187">
        <f t="shared" si="102"/>
        <v>0</v>
      </c>
      <c r="EL149" s="15">
        <f>+(IF(OR($B149=0,$C149=0,$D149=0,$DC$2&gt;$ES$1),0,IF(OR(EG149=0,EI149=0,EJ149=0),0,MIN((VLOOKUP($D149,$A$234:$C$241,3,0))*(IF($D149=6,EJ149,EI149))*((MIN((VLOOKUP($D149,$A$234:$E$241,5,0)),(IF($D149=6,EI149,EJ149))))),MIN((VLOOKUP($D149,$A$234:$C$241,3,0)),(EG149+EH149))*(IF($D149=6,EJ149,((MIN((VLOOKUP($D149,$A$234:$E$241,5,0)),EJ149)))))))))/IF(AND($D149=2,'ראשי-פרטים כלליים וריכוז הוצאות'!$D$66&lt;&gt;4),1.2,1)</f>
        <v>0</v>
      </c>
      <c r="EM149" s="227"/>
      <c r="EN149" s="228"/>
      <c r="EO149" s="222"/>
      <c r="EP149" s="226"/>
      <c r="EQ149" s="187">
        <f t="shared" si="103"/>
        <v>0</v>
      </c>
      <c r="ER149" s="15">
        <f>+(IF(OR($B149=0,$C149=0,$D149=0,$DC$2&gt;$ES$1),0,IF(OR(EM149=0,EO149=0,EP149=0),0,MIN((VLOOKUP($D149,$A$234:$C$241,3,0))*(IF($D149=6,EP149,EO149))*((MIN((VLOOKUP($D149,$A$234:$E$241,5,0)),(IF($D149=6,EO149,EP149))))),MIN((VLOOKUP($D149,$A$234:$C$241,3,0)),(EM149+EN149))*(IF($D149=6,EP149,((MIN((VLOOKUP($D149,$A$234:$E$241,5,0)),EP149)))))))))/IF(AND($D149=2,'ראשי-פרטים כלליים וריכוז הוצאות'!$D$66&lt;&gt;4),1.2,1)</f>
        <v>0</v>
      </c>
      <c r="ES149" s="62">
        <f t="shared" si="104"/>
        <v>0</v>
      </c>
      <c r="ET149" s="183">
        <f t="shared" si="105"/>
        <v>9.9999999999999995E-7</v>
      </c>
      <c r="EU149" s="184">
        <f t="shared" si="106"/>
        <v>0</v>
      </c>
      <c r="EV149" s="62">
        <f t="shared" si="107"/>
        <v>0</v>
      </c>
      <c r="EW149" s="62">
        <v>0</v>
      </c>
      <c r="EX149" s="15">
        <f t="shared" si="108"/>
        <v>0</v>
      </c>
      <c r="EY149" s="219"/>
      <c r="EZ149" s="62">
        <f>MIN(EX149+EY149*ET149*ES149/$FA$1/IF(AND($D149=2,'ראשי-פרטים כלליים וריכוז הוצאות'!$D$66&lt;&gt;4),1.2,1),IF($D149&gt;0,VLOOKUP($D149,$A$234:$C$241,3,0)*12*EU149,0))</f>
        <v>0</v>
      </c>
      <c r="FA149" s="229"/>
      <c r="FB149" s="293">
        <f t="shared" si="109"/>
        <v>0</v>
      </c>
      <c r="FC149" s="298"/>
      <c r="FD149" s="133"/>
      <c r="FE149" s="133"/>
      <c r="FF149" s="299"/>
      <c r="FG149" s="299"/>
      <c r="FH149" s="133"/>
      <c r="FI149" s="274">
        <f t="shared" si="77"/>
        <v>0</v>
      </c>
      <c r="FJ149" s="274">
        <f t="shared" si="78"/>
        <v>0</v>
      </c>
      <c r="FK149" s="297" t="str">
        <f t="shared" si="79"/>
        <v/>
      </c>
    </row>
    <row r="150" spans="1:167" s="6" customFormat="1" ht="24" hidden="1" customHeight="1" x14ac:dyDescent="0.2">
      <c r="A150" s="112">
        <v>147</v>
      </c>
      <c r="B150" s="229"/>
      <c r="C150" s="229"/>
      <c r="D150" s="230"/>
      <c r="E150" s="220"/>
      <c r="F150" s="221"/>
      <c r="G150" s="222"/>
      <c r="H150" s="223"/>
      <c r="I150" s="187">
        <f t="shared" si="80"/>
        <v>0</v>
      </c>
      <c r="J150" s="15">
        <f>(IF(OR($B150=0,$C150=0,$D150=0,$E$2&gt;$ES$1),0,IF(OR($E150=0,$G150=0,$H150=0),0,MIN((VLOOKUP($D150,$A$234:$C$241,3,0))*(IF($D150=6,$H150,$G150))*((MIN((VLOOKUP($D150,$A$234:$E$241,5,0)),(IF($D150=6,$G150,$H150))))),MIN((VLOOKUP($D150,$A$234:$C$241,3,0)),($E150+$F150))*(IF($D150=6,$H150,((MIN((VLOOKUP($D150,$A$234:$E$241,5,0)),$H150)))))))))/IF(AND($D150=2,'ראשי-פרטים כלליים וריכוז הוצאות'!$D$66&lt;&gt;4),1.2,1)</f>
        <v>0</v>
      </c>
      <c r="K150" s="224"/>
      <c r="L150" s="225"/>
      <c r="M150" s="222"/>
      <c r="N150" s="226"/>
      <c r="O150" s="187">
        <f t="shared" si="81"/>
        <v>0</v>
      </c>
      <c r="P150" s="15">
        <f>+(IF(OR($B150=0,$C150=0,$D150=0,$K$2&gt;$ES$1),0,IF(OR($K150=0,$M150=0,$N150=0),0,MIN((VLOOKUP($D150,$A$234:$C$241,3,0))*(IF($D150=6,$N150,$M150))*((MIN((VLOOKUP($D150,$A$234:$E$241,5,0)),(IF($D150=6,$M150,$N150))))),MIN((VLOOKUP($D150,$A$234:$C$241,3,0)),($K150+$L150))*(IF($D150=6,$N150,((MIN((VLOOKUP($D150,$A$234:$E$241,5,0)),$N150)))))))))/IF(AND($D150=2,'ראשי-פרטים כלליים וריכוז הוצאות'!$D$66&lt;&gt;4),1.2,1)</f>
        <v>0</v>
      </c>
      <c r="Q150" s="227"/>
      <c r="R150" s="228"/>
      <c r="S150" s="222"/>
      <c r="T150" s="226"/>
      <c r="U150" s="187">
        <f t="shared" si="82"/>
        <v>0</v>
      </c>
      <c r="V150" s="15">
        <f>+(IF(OR($B150=0,$C150=0,$D150=0,$Q$2&gt;$ES$1),0,IF(OR(Q150=0,S150=0,T150=0),0,MIN((VLOOKUP($D150,$A$234:$C$241,3,0))*(IF($D150=6,T150,S150))*((MIN((VLOOKUP($D150,$A$234:$E$241,5,0)),(IF($D150=6,S150,T150))))),MIN((VLOOKUP($D150,$A$234:$C$241,3,0)),(Q150+R150))*(IF($D150=6,T150,((MIN((VLOOKUP($D150,$A$234:$E$241,5,0)),T150)))))))))/IF(AND($D150=2,'ראשי-פרטים כלליים וריכוז הוצאות'!$D$66&lt;&gt;4),1.2,1)</f>
        <v>0</v>
      </c>
      <c r="W150" s="220"/>
      <c r="X150" s="221"/>
      <c r="Y150" s="222"/>
      <c r="Z150" s="226"/>
      <c r="AA150" s="187">
        <f t="shared" si="83"/>
        <v>0</v>
      </c>
      <c r="AB150" s="15">
        <f>+(IF(OR($B150=0,$C150=0,$D150=0,$W$2&gt;$ES$1),0,IF(OR(W150=0,Y150=0,Z150=0),0,MIN((VLOOKUP($D150,$A$234:$C$241,3,0))*(IF($D150=6,Z150,Y150))*((MIN((VLOOKUP($D150,$A$234:$E$241,5,0)),(IF($D150=6,Y150,Z150))))),MIN((VLOOKUP($D150,$A$234:$C$241,3,0)),(W150+X150))*(IF($D150=6,Z150,((MIN((VLOOKUP($D150,$A$234:$E$241,5,0)),Z150)))))))))/IF(AND($D150=2,'ראשי-פרטים כלליים וריכוז הוצאות'!$D$66&lt;&gt;4),1.2,1)</f>
        <v>0</v>
      </c>
      <c r="AC150" s="224"/>
      <c r="AD150" s="225"/>
      <c r="AE150" s="222"/>
      <c r="AF150" s="226"/>
      <c r="AG150" s="187">
        <f t="shared" si="84"/>
        <v>0</v>
      </c>
      <c r="AH150" s="15">
        <f>+(IF(OR($B150=0,$C150=0,$D150=0,$AC$2&gt;$ES$1),0,IF(OR(AC150=0,AE150=0,AF150=0),0,MIN((VLOOKUP($D150,$A$234:$C$241,3,0))*(IF($D150=6,AF150,AE150))*((MIN((VLOOKUP($D150,$A$234:$E$241,5,0)),(IF($D150=6,AE150,AF150))))),MIN((VLOOKUP($D150,$A$234:$C$241,3,0)),(AC150+AD150))*(IF($D150=6,AF150,((MIN((VLOOKUP($D150,$A$234:$E$241,5,0)),AF150)))))))))/IF(AND($D150=2,'ראשי-פרטים כלליים וריכוז הוצאות'!$D$66&lt;&gt;4),1.2,1)</f>
        <v>0</v>
      </c>
      <c r="AI150" s="227"/>
      <c r="AJ150" s="228"/>
      <c r="AK150" s="222"/>
      <c r="AL150" s="226"/>
      <c r="AM150" s="187">
        <f t="shared" si="85"/>
        <v>0</v>
      </c>
      <c r="AN150" s="15">
        <f>+(IF(OR($B150=0,$C150=0,$D150=0,$AI$2&gt;$ES$1),0,IF(OR(AI150=0,AK150=0,AL150=0),0,MIN((VLOOKUP($D150,$A$234:$C$241,3,0))*(IF($D150=6,AL150,AK150))*((MIN((VLOOKUP($D150,$A$234:$E$241,5,0)),(IF($D150=6,AK150,AL150))))),MIN((VLOOKUP($D150,$A$234:$C$241,3,0)),(AI150+AJ150))*(IF($D150=6,AL150,((MIN((VLOOKUP($D150,$A$234:$E$241,5,0)),AL150)))))))))/IF(AND($D150=2,'ראשי-פרטים כלליים וריכוז הוצאות'!$D$66&lt;&gt;4),1.2,1)</f>
        <v>0</v>
      </c>
      <c r="AO150" s="220"/>
      <c r="AP150" s="221"/>
      <c r="AQ150" s="222"/>
      <c r="AR150" s="226"/>
      <c r="AS150" s="187">
        <f t="shared" si="86"/>
        <v>0</v>
      </c>
      <c r="AT150" s="15">
        <f>+(IF(OR($B150=0,$C150=0,$D150=0,$AO$2&gt;$ES$1),0,IF(OR(AO150=0,AQ150=0,AR150=0),0,MIN((VLOOKUP($D150,$A$234:$C$241,3,0))*(IF($D150=6,AR150,AQ150))*((MIN((VLOOKUP($D150,$A$234:$E$241,5,0)),(IF($D150=6,AQ150,AR150))))),MIN((VLOOKUP($D150,$A$234:$C$241,3,0)),(AO150+AP150))*(IF($D150=6,AR150,((MIN((VLOOKUP($D150,$A$234:$E$241,5,0)),AR150)))))))))/IF(AND($D150=2,'ראשי-פרטים כלליים וריכוז הוצאות'!$D$66&lt;&gt;4),1.2,1)</f>
        <v>0</v>
      </c>
      <c r="AU150" s="224"/>
      <c r="AV150" s="225"/>
      <c r="AW150" s="222"/>
      <c r="AX150" s="226"/>
      <c r="AY150" s="187">
        <f t="shared" si="87"/>
        <v>0</v>
      </c>
      <c r="AZ150" s="15">
        <f>+(IF(OR($B150=0,$C150=0,$D150=0,$AU$2&gt;$ES$1),0,IF(OR(AU150=0,AW150=0,AX150=0),0,MIN((VLOOKUP($D150,$A$234:$C$241,3,0))*(IF($D150=6,AX150,AW150))*((MIN((VLOOKUP($D150,$A$234:$E$241,5,0)),(IF($D150=6,AW150,AX150))))),MIN((VLOOKUP($D150,$A$234:$C$241,3,0)),(AU150+AV150))*(IF($D150=6,AX150,((MIN((VLOOKUP($D150,$A$234:$E$241,5,0)),AX150)))))))))/IF(AND($D150=2,'ראשי-פרטים כלליים וריכוז הוצאות'!$D$66&lt;&gt;4),1.2,1)</f>
        <v>0</v>
      </c>
      <c r="BA150" s="227"/>
      <c r="BB150" s="228"/>
      <c r="BC150" s="222"/>
      <c r="BD150" s="226"/>
      <c r="BE150" s="187">
        <f t="shared" si="88"/>
        <v>0</v>
      </c>
      <c r="BF150" s="15">
        <f>+(IF(OR($B150=0,$C150=0,$D150=0,$BA$2&gt;$ES$1),0,IF(OR(BA150=0,BC150=0,BD150=0),0,MIN((VLOOKUP($D150,$A$234:$C$241,3,0))*(IF($D150=6,BD150,BC150))*((MIN((VLOOKUP($D150,$A$234:$E$241,5,0)),(IF($D150=6,BC150,BD150))))),MIN((VLOOKUP($D150,$A$234:$C$241,3,0)),(BA150+BB150))*(IF($D150=6,BD150,((MIN((VLOOKUP($D150,$A$234:$E$241,5,0)),BD150)))))))))/IF(AND($D150=2,'ראשי-פרטים כלליים וריכוז הוצאות'!$D$66&lt;&gt;4),1.2,1)</f>
        <v>0</v>
      </c>
      <c r="BG150" s="227"/>
      <c r="BH150" s="228"/>
      <c r="BI150" s="222"/>
      <c r="BJ150" s="226"/>
      <c r="BK150" s="187">
        <f t="shared" si="89"/>
        <v>0</v>
      </c>
      <c r="BL150" s="15">
        <f>+(IF(OR($B150=0,$C150=0,$D150=0,$BG$2&gt;$ES$1),0,IF(OR(BG150=0,BI150=0,BJ150=0),0,MIN((VLOOKUP($D150,$A$234:$C$241,3,0))*(IF($D150=6,BJ150,BI150))*((MIN((VLOOKUP($D150,$A$234:$E$241,5,0)),(IF($D150=6,BI150,BJ150))))),MIN((VLOOKUP($D150,$A$234:$C$241,3,0)),(BG150+BH150))*(IF($D150=6,BJ150,((MIN((VLOOKUP($D150,$A$234:$E$241,5,0)),BJ150)))))))))/IF(AND($D150=2,'ראשי-פרטים כלליים וריכוז הוצאות'!$D$66&lt;&gt;4),1.2,1)</f>
        <v>0</v>
      </c>
      <c r="BM150" s="227"/>
      <c r="BN150" s="228"/>
      <c r="BO150" s="222"/>
      <c r="BP150" s="226"/>
      <c r="BQ150" s="187">
        <f t="shared" si="90"/>
        <v>0</v>
      </c>
      <c r="BR150" s="15">
        <f>+(IF(OR($B150=0,$C150=0,$D150=0,$BM$2&gt;$ES$1),0,IF(OR(BM150=0,BO150=0,BP150=0),0,MIN((VLOOKUP($D150,$A$234:$C$241,3,0))*(IF($D150=6,BP150,BO150))*((MIN((VLOOKUP($D150,$A$234:$E$241,5,0)),(IF($D150=6,BO150,BP150))))),MIN((VLOOKUP($D150,$A$234:$C$241,3,0)),(BM150+BN150))*(IF($D150=6,BP150,((MIN((VLOOKUP($D150,$A$234:$E$241,5,0)),BP150)))))))))/IF(AND($D150=2,'ראשי-פרטים כלליים וריכוז הוצאות'!$D$66&lt;&gt;4),1.2,1)</f>
        <v>0</v>
      </c>
      <c r="BS150" s="227"/>
      <c r="BT150" s="228"/>
      <c r="BU150" s="222"/>
      <c r="BV150" s="226"/>
      <c r="BW150" s="187">
        <f t="shared" si="91"/>
        <v>0</v>
      </c>
      <c r="BX150" s="15">
        <f>+(IF(OR($B150=0,$C150=0,$D150=0,$BS$2&gt;$ES$1),0,IF(OR(BS150=0,BU150=0,BV150=0),0,MIN((VLOOKUP($D150,$A$234:$C$241,3,0))*(IF($D150=6,BV150,BU150))*((MIN((VLOOKUP($D150,$A$234:$E$241,5,0)),(IF($D150=6,BU150,BV150))))),MIN((VLOOKUP($D150,$A$234:$C$241,3,0)),(BS150+BT150))*(IF($D150=6,BV150,((MIN((VLOOKUP($D150,$A$234:$E$241,5,0)),BV150)))))))))/IF(AND($D150=2,'ראשי-פרטים כלליים וריכוז הוצאות'!$D$66&lt;&gt;4),1.2,1)</f>
        <v>0</v>
      </c>
      <c r="BY150" s="227"/>
      <c r="BZ150" s="228"/>
      <c r="CA150" s="222"/>
      <c r="CB150" s="226"/>
      <c r="CC150" s="187">
        <f t="shared" si="92"/>
        <v>0</v>
      </c>
      <c r="CD150" s="15">
        <f>+(IF(OR($B150=0,$C150=0,$D150=0,$BY$2&gt;$ES$1),0,IF(OR(BY150=0,CA150=0,CB150=0),0,MIN((VLOOKUP($D150,$A$234:$C$241,3,0))*(IF($D150=6,CB150,CA150))*((MIN((VLOOKUP($D150,$A$234:$E$241,5,0)),(IF($D150=6,CA150,CB150))))),MIN((VLOOKUP($D150,$A$234:$C$241,3,0)),(BY150+BZ150))*(IF($D150=6,CB150,((MIN((VLOOKUP($D150,$A$234:$E$241,5,0)),CB150)))))))))/IF(AND($D150=2,'ראשי-פרטים כלליים וריכוז הוצאות'!$D$66&lt;&gt;4),1.2,1)</f>
        <v>0</v>
      </c>
      <c r="CE150" s="227"/>
      <c r="CF150" s="228"/>
      <c r="CG150" s="222"/>
      <c r="CH150" s="226"/>
      <c r="CI150" s="187">
        <f t="shared" si="93"/>
        <v>0</v>
      </c>
      <c r="CJ150" s="15">
        <f>+(IF(OR($B150=0,$C150=0,$D150=0,$CE$2&gt;$ES$1),0,IF(OR(CE150=0,CG150=0,CH150=0),0,MIN((VLOOKUP($D150,$A$234:$C$241,3,0))*(IF($D150=6,CH150,CG150))*((MIN((VLOOKUP($D150,$A$234:$E$241,5,0)),(IF($D150=6,CG150,CH150))))),MIN((VLOOKUP($D150,$A$234:$C$241,3,0)),(CE150+CF150))*(IF($D150=6,CH150,((MIN((VLOOKUP($D150,$A$234:$E$241,5,0)),CH150)))))))))/IF(AND($D150=2,'ראשי-פרטים כלליים וריכוז הוצאות'!$D$66&lt;&gt;4),1.2,1)</f>
        <v>0</v>
      </c>
      <c r="CK150" s="227"/>
      <c r="CL150" s="228"/>
      <c r="CM150" s="222"/>
      <c r="CN150" s="226"/>
      <c r="CO150" s="187">
        <f t="shared" si="94"/>
        <v>0</v>
      </c>
      <c r="CP150" s="15">
        <f>+(IF(OR($B150=0,$C150=0,$D150=0,$CK$2&gt;$ES$1),0,IF(OR(CK150=0,CM150=0,CN150=0),0,MIN((VLOOKUP($D150,$A$234:$C$241,3,0))*(IF($D150=6,CN150,CM150))*((MIN((VLOOKUP($D150,$A$234:$E$241,5,0)),(IF($D150=6,CM150,CN150))))),MIN((VLOOKUP($D150,$A$234:$C$241,3,0)),(CK150+CL150))*(IF($D150=6,CN150,((MIN((VLOOKUP($D150,$A$234:$E$241,5,0)),CN150)))))))))/IF(AND($D150=2,'ראשי-פרטים כלליים וריכוז הוצאות'!$D$66&lt;&gt;4),1.2,1)</f>
        <v>0</v>
      </c>
      <c r="CQ150" s="227"/>
      <c r="CR150" s="228"/>
      <c r="CS150" s="222"/>
      <c r="CT150" s="226"/>
      <c r="CU150" s="187">
        <f t="shared" si="95"/>
        <v>0</v>
      </c>
      <c r="CV150" s="15">
        <f>+(IF(OR($B150=0,$C150=0,$D150=0,$CQ$2&gt;$ES$1),0,IF(OR(CQ150=0,CS150=0,CT150=0),0,MIN((VLOOKUP($D150,$A$234:$C$241,3,0))*(IF($D150=6,CT150,CS150))*((MIN((VLOOKUP($D150,$A$234:$E$241,5,0)),(IF($D150=6,CS150,CT150))))),MIN((VLOOKUP($D150,$A$234:$C$241,3,0)),(CQ150+CR150))*(IF($D150=6,CT150,((MIN((VLOOKUP($D150,$A$234:$E$241,5,0)),CT150)))))))))/IF(AND($D150=2,'ראשי-פרטים כלליים וריכוז הוצאות'!$D$66&lt;&gt;4),1.2,1)</f>
        <v>0</v>
      </c>
      <c r="CW150" s="227"/>
      <c r="CX150" s="228"/>
      <c r="CY150" s="222"/>
      <c r="CZ150" s="226"/>
      <c r="DA150" s="187">
        <f t="shared" si="96"/>
        <v>0</v>
      </c>
      <c r="DB150" s="15">
        <f>+(IF(OR($B150=0,$C150=0,$D150=0,$CW$2&gt;$ES$1),0,IF(OR(CW150=0,CY150=0,CZ150=0),0,MIN((VLOOKUP($D150,$A$234:$C$241,3,0))*(IF($D150=6,CZ150,CY150))*((MIN((VLOOKUP($D150,$A$234:$E$241,5,0)),(IF($D150=6,CY150,CZ150))))),MIN((VLOOKUP($D150,$A$234:$C$241,3,0)),(CW150+CX150))*(IF($D150=6,CZ150,((MIN((VLOOKUP($D150,$A$234:$E$241,5,0)),CZ150)))))))))/IF(AND($D150=2,'ראשי-פרטים כלליים וריכוז הוצאות'!$D$66&lt;&gt;4),1.2,1)</f>
        <v>0</v>
      </c>
      <c r="DC150" s="227"/>
      <c r="DD150" s="228"/>
      <c r="DE150" s="222"/>
      <c r="DF150" s="226"/>
      <c r="DG150" s="187">
        <f t="shared" si="97"/>
        <v>0</v>
      </c>
      <c r="DH150" s="15">
        <f>+(IF(OR($B150=0,$C150=0,$D150=0,$DC$2&gt;$ES$1),0,IF(OR(DC150=0,DE150=0,DF150=0),0,MIN((VLOOKUP($D150,$A$234:$C$241,3,0))*(IF($D150=6,DF150,DE150))*((MIN((VLOOKUP($D150,$A$234:$E$241,5,0)),(IF($D150=6,DE150,DF150))))),MIN((VLOOKUP($D150,$A$234:$C$241,3,0)),(DC150+DD150))*(IF($D150=6,DF150,((MIN((VLOOKUP($D150,$A$234:$E$241,5,0)),DF150)))))))))/IF(AND($D150=2,'ראשי-פרטים כלליים וריכוז הוצאות'!$D$66&lt;&gt;4),1.2,1)</f>
        <v>0</v>
      </c>
      <c r="DI150" s="227"/>
      <c r="DJ150" s="228"/>
      <c r="DK150" s="222"/>
      <c r="DL150" s="226"/>
      <c r="DM150" s="187">
        <f t="shared" si="98"/>
        <v>0</v>
      </c>
      <c r="DN150" s="15">
        <f>+(IF(OR($B150=0,$C150=0,$D150=0,$DC$2&gt;$ES$1),0,IF(OR(DI150=0,DK150=0,DL150=0),0,MIN((VLOOKUP($D150,$A$234:$C$241,3,0))*(IF($D150=6,DL150,DK150))*((MIN((VLOOKUP($D150,$A$234:$E$241,5,0)),(IF($D150=6,DK150,DL150))))),MIN((VLOOKUP($D150,$A$234:$C$241,3,0)),(DI150+DJ150))*(IF($D150=6,DL150,((MIN((VLOOKUP($D150,$A$234:$E$241,5,0)),DL150)))))))))/IF(AND($D150=2,'ראשי-פרטים כלליים וריכוז הוצאות'!$D$66&lt;&gt;4),1.2,1)</f>
        <v>0</v>
      </c>
      <c r="DO150" s="227"/>
      <c r="DP150" s="228"/>
      <c r="DQ150" s="222"/>
      <c r="DR150" s="226"/>
      <c r="DS150" s="187">
        <f t="shared" si="99"/>
        <v>0</v>
      </c>
      <c r="DT150" s="15">
        <f>+(IF(OR($B150=0,$C150=0,$D150=0,$DC$2&gt;$ES$1),0,IF(OR(DO150=0,DQ150=0,DR150=0),0,MIN((VLOOKUP($D150,$A$234:$C$241,3,0))*(IF($D150=6,DR150,DQ150))*((MIN((VLOOKUP($D150,$A$234:$E$241,5,0)),(IF($D150=6,DQ150,DR150))))),MIN((VLOOKUP($D150,$A$234:$C$241,3,0)),(DO150+DP150))*(IF($D150=6,DR150,((MIN((VLOOKUP($D150,$A$234:$E$241,5,0)),DR150)))))))))/IF(AND($D150=2,'ראשי-פרטים כלליים וריכוז הוצאות'!$D$66&lt;&gt;4),1.2,1)</f>
        <v>0</v>
      </c>
      <c r="DU150" s="227"/>
      <c r="DV150" s="228"/>
      <c r="DW150" s="222"/>
      <c r="DX150" s="226"/>
      <c r="DY150" s="187">
        <f t="shared" si="100"/>
        <v>0</v>
      </c>
      <c r="DZ150" s="15">
        <f>+(IF(OR($B150=0,$C150=0,$D150=0,$DC$2&gt;$ES$1),0,IF(OR(DU150=0,DW150=0,DX150=0),0,MIN((VLOOKUP($D150,$A$234:$C$241,3,0))*(IF($D150=6,DX150,DW150))*((MIN((VLOOKUP($D150,$A$234:$E$241,5,0)),(IF($D150=6,DW150,DX150))))),MIN((VLOOKUP($D150,$A$234:$C$241,3,0)),(DU150+DV150))*(IF($D150=6,DX150,((MIN((VLOOKUP($D150,$A$234:$E$241,5,0)),DX150)))))))))/IF(AND($D150=2,'ראשי-פרטים כלליים וריכוז הוצאות'!$D$66&lt;&gt;4),1.2,1)</f>
        <v>0</v>
      </c>
      <c r="EA150" s="227"/>
      <c r="EB150" s="228"/>
      <c r="EC150" s="222"/>
      <c r="ED150" s="226"/>
      <c r="EE150" s="187">
        <f t="shared" si="101"/>
        <v>0</v>
      </c>
      <c r="EF150" s="15">
        <f>+(IF(OR($B150=0,$C150=0,$D150=0,$DC$2&gt;$ES$1),0,IF(OR(EA150=0,EC150=0,ED150=0),0,MIN((VLOOKUP($D150,$A$234:$C$241,3,0))*(IF($D150=6,ED150,EC150))*((MIN((VLOOKUP($D150,$A$234:$E$241,5,0)),(IF($D150=6,EC150,ED150))))),MIN((VLOOKUP($D150,$A$234:$C$241,3,0)),(EA150+EB150))*(IF($D150=6,ED150,((MIN((VLOOKUP($D150,$A$234:$E$241,5,0)),ED150)))))))))/IF(AND($D150=2,'ראשי-פרטים כלליים וריכוז הוצאות'!$D$66&lt;&gt;4),1.2,1)</f>
        <v>0</v>
      </c>
      <c r="EG150" s="227"/>
      <c r="EH150" s="228"/>
      <c r="EI150" s="222"/>
      <c r="EJ150" s="226"/>
      <c r="EK150" s="187">
        <f t="shared" si="102"/>
        <v>0</v>
      </c>
      <c r="EL150" s="15">
        <f>+(IF(OR($B150=0,$C150=0,$D150=0,$DC$2&gt;$ES$1),0,IF(OR(EG150=0,EI150=0,EJ150=0),0,MIN((VLOOKUP($D150,$A$234:$C$241,3,0))*(IF($D150=6,EJ150,EI150))*((MIN((VLOOKUP($D150,$A$234:$E$241,5,0)),(IF($D150=6,EI150,EJ150))))),MIN((VLOOKUP($D150,$A$234:$C$241,3,0)),(EG150+EH150))*(IF($D150=6,EJ150,((MIN((VLOOKUP($D150,$A$234:$E$241,5,0)),EJ150)))))))))/IF(AND($D150=2,'ראשי-פרטים כלליים וריכוז הוצאות'!$D$66&lt;&gt;4),1.2,1)</f>
        <v>0</v>
      </c>
      <c r="EM150" s="227"/>
      <c r="EN150" s="228"/>
      <c r="EO150" s="222"/>
      <c r="EP150" s="226"/>
      <c r="EQ150" s="187">
        <f t="shared" si="103"/>
        <v>0</v>
      </c>
      <c r="ER150" s="15">
        <f>+(IF(OR($B150=0,$C150=0,$D150=0,$DC$2&gt;$ES$1),0,IF(OR(EM150=0,EO150=0,EP150=0),0,MIN((VLOOKUP($D150,$A$234:$C$241,3,0))*(IF($D150=6,EP150,EO150))*((MIN((VLOOKUP($D150,$A$234:$E$241,5,0)),(IF($D150=6,EO150,EP150))))),MIN((VLOOKUP($D150,$A$234:$C$241,3,0)),(EM150+EN150))*(IF($D150=6,EP150,((MIN((VLOOKUP($D150,$A$234:$E$241,5,0)),EP150)))))))))/IF(AND($D150=2,'ראשי-פרטים כלליים וריכוז הוצאות'!$D$66&lt;&gt;4),1.2,1)</f>
        <v>0</v>
      </c>
      <c r="ES150" s="62">
        <f t="shared" si="104"/>
        <v>0</v>
      </c>
      <c r="ET150" s="183">
        <f t="shared" si="105"/>
        <v>9.9999999999999995E-7</v>
      </c>
      <c r="EU150" s="184">
        <f t="shared" si="106"/>
        <v>0</v>
      </c>
      <c r="EV150" s="62">
        <f t="shared" si="107"/>
        <v>0</v>
      </c>
      <c r="EW150" s="62">
        <v>0</v>
      </c>
      <c r="EX150" s="15">
        <f t="shared" si="108"/>
        <v>0</v>
      </c>
      <c r="EY150" s="219"/>
      <c r="EZ150" s="62">
        <f>MIN(EX150+EY150*ET150*ES150/$FA$1/IF(AND($D150=2,'ראשי-פרטים כלליים וריכוז הוצאות'!$D$66&lt;&gt;4),1.2,1),IF($D150&gt;0,VLOOKUP($D150,$A$234:$C$241,3,0)*12*EU150,0))</f>
        <v>0</v>
      </c>
      <c r="FA150" s="229"/>
      <c r="FB150" s="293">
        <f t="shared" si="109"/>
        <v>0</v>
      </c>
      <c r="FC150" s="298"/>
      <c r="FD150" s="133"/>
      <c r="FE150" s="133"/>
      <c r="FF150" s="299"/>
      <c r="FG150" s="299"/>
      <c r="FH150" s="133"/>
      <c r="FI150" s="274">
        <f t="shared" ref="FI150:FI181" si="110">FA150-FF150</f>
        <v>0</v>
      </c>
      <c r="FJ150" s="274">
        <f t="shared" ref="FJ150:FJ181" si="111">FI150-FA150</f>
        <v>0</v>
      </c>
      <c r="FK150" s="297" t="str">
        <f t="shared" si="79"/>
        <v/>
      </c>
    </row>
    <row r="151" spans="1:167" s="6" customFormat="1" ht="24" hidden="1" customHeight="1" x14ac:dyDescent="0.2">
      <c r="A151" s="112">
        <v>148</v>
      </c>
      <c r="B151" s="229"/>
      <c r="C151" s="229"/>
      <c r="D151" s="230"/>
      <c r="E151" s="220"/>
      <c r="F151" s="221"/>
      <c r="G151" s="222"/>
      <c r="H151" s="223"/>
      <c r="I151" s="187">
        <f t="shared" si="80"/>
        <v>0</v>
      </c>
      <c r="J151" s="15">
        <f>(IF(OR($B151=0,$C151=0,$D151=0,$E$2&gt;$ES$1),0,IF(OR($E151=0,$G151=0,$H151=0),0,MIN((VLOOKUP($D151,$A$234:$C$241,3,0))*(IF($D151=6,$H151,$G151))*((MIN((VLOOKUP($D151,$A$234:$E$241,5,0)),(IF($D151=6,$G151,$H151))))),MIN((VLOOKUP($D151,$A$234:$C$241,3,0)),($E151+$F151))*(IF($D151=6,$H151,((MIN((VLOOKUP($D151,$A$234:$E$241,5,0)),$H151)))))))))/IF(AND($D151=2,'ראשי-פרטים כלליים וריכוז הוצאות'!$D$66&lt;&gt;4),1.2,1)</f>
        <v>0</v>
      </c>
      <c r="K151" s="224"/>
      <c r="L151" s="225"/>
      <c r="M151" s="222"/>
      <c r="N151" s="226"/>
      <c r="O151" s="187">
        <f t="shared" si="81"/>
        <v>0</v>
      </c>
      <c r="P151" s="15">
        <f>+(IF(OR($B151=0,$C151=0,$D151=0,$K$2&gt;$ES$1),0,IF(OR($K151=0,$M151=0,$N151=0),0,MIN((VLOOKUP($D151,$A$234:$C$241,3,0))*(IF($D151=6,$N151,$M151))*((MIN((VLOOKUP($D151,$A$234:$E$241,5,0)),(IF($D151=6,$M151,$N151))))),MIN((VLOOKUP($D151,$A$234:$C$241,3,0)),($K151+$L151))*(IF($D151=6,$N151,((MIN((VLOOKUP($D151,$A$234:$E$241,5,0)),$N151)))))))))/IF(AND($D151=2,'ראשי-פרטים כלליים וריכוז הוצאות'!$D$66&lt;&gt;4),1.2,1)</f>
        <v>0</v>
      </c>
      <c r="Q151" s="227"/>
      <c r="R151" s="228"/>
      <c r="S151" s="222"/>
      <c r="T151" s="226"/>
      <c r="U151" s="187">
        <f t="shared" si="82"/>
        <v>0</v>
      </c>
      <c r="V151" s="15">
        <f>+(IF(OR($B151=0,$C151=0,$D151=0,$Q$2&gt;$ES$1),0,IF(OR(Q151=0,S151=0,T151=0),0,MIN((VLOOKUP($D151,$A$234:$C$241,3,0))*(IF($D151=6,T151,S151))*((MIN((VLOOKUP($D151,$A$234:$E$241,5,0)),(IF($D151=6,S151,T151))))),MIN((VLOOKUP($D151,$A$234:$C$241,3,0)),(Q151+R151))*(IF($D151=6,T151,((MIN((VLOOKUP($D151,$A$234:$E$241,5,0)),T151)))))))))/IF(AND($D151=2,'ראשי-פרטים כלליים וריכוז הוצאות'!$D$66&lt;&gt;4),1.2,1)</f>
        <v>0</v>
      </c>
      <c r="W151" s="220"/>
      <c r="X151" s="221"/>
      <c r="Y151" s="222"/>
      <c r="Z151" s="226"/>
      <c r="AA151" s="187">
        <f t="shared" si="83"/>
        <v>0</v>
      </c>
      <c r="AB151" s="15">
        <f>+(IF(OR($B151=0,$C151=0,$D151=0,$W$2&gt;$ES$1),0,IF(OR(W151=0,Y151=0,Z151=0),0,MIN((VLOOKUP($D151,$A$234:$C$241,3,0))*(IF($D151=6,Z151,Y151))*((MIN((VLOOKUP($D151,$A$234:$E$241,5,0)),(IF($D151=6,Y151,Z151))))),MIN((VLOOKUP($D151,$A$234:$C$241,3,0)),(W151+X151))*(IF($D151=6,Z151,((MIN((VLOOKUP($D151,$A$234:$E$241,5,0)),Z151)))))))))/IF(AND($D151=2,'ראשי-פרטים כלליים וריכוז הוצאות'!$D$66&lt;&gt;4),1.2,1)</f>
        <v>0</v>
      </c>
      <c r="AC151" s="224"/>
      <c r="AD151" s="225"/>
      <c r="AE151" s="222"/>
      <c r="AF151" s="226"/>
      <c r="AG151" s="187">
        <f t="shared" si="84"/>
        <v>0</v>
      </c>
      <c r="AH151" s="15">
        <f>+(IF(OR($B151=0,$C151=0,$D151=0,$AC$2&gt;$ES$1),0,IF(OR(AC151=0,AE151=0,AF151=0),0,MIN((VLOOKUP($D151,$A$234:$C$241,3,0))*(IF($D151=6,AF151,AE151))*((MIN((VLOOKUP($D151,$A$234:$E$241,5,0)),(IF($D151=6,AE151,AF151))))),MIN((VLOOKUP($D151,$A$234:$C$241,3,0)),(AC151+AD151))*(IF($D151=6,AF151,((MIN((VLOOKUP($D151,$A$234:$E$241,5,0)),AF151)))))))))/IF(AND($D151=2,'ראשי-פרטים כלליים וריכוז הוצאות'!$D$66&lt;&gt;4),1.2,1)</f>
        <v>0</v>
      </c>
      <c r="AI151" s="227"/>
      <c r="AJ151" s="228"/>
      <c r="AK151" s="222"/>
      <c r="AL151" s="226"/>
      <c r="AM151" s="187">
        <f t="shared" si="85"/>
        <v>0</v>
      </c>
      <c r="AN151" s="15">
        <f>+(IF(OR($B151=0,$C151=0,$D151=0,$AI$2&gt;$ES$1),0,IF(OR(AI151=0,AK151=0,AL151=0),0,MIN((VLOOKUP($D151,$A$234:$C$241,3,0))*(IF($D151=6,AL151,AK151))*((MIN((VLOOKUP($D151,$A$234:$E$241,5,0)),(IF($D151=6,AK151,AL151))))),MIN((VLOOKUP($D151,$A$234:$C$241,3,0)),(AI151+AJ151))*(IF($D151=6,AL151,((MIN((VLOOKUP($D151,$A$234:$E$241,5,0)),AL151)))))))))/IF(AND($D151=2,'ראשי-פרטים כלליים וריכוז הוצאות'!$D$66&lt;&gt;4),1.2,1)</f>
        <v>0</v>
      </c>
      <c r="AO151" s="220"/>
      <c r="AP151" s="221"/>
      <c r="AQ151" s="222"/>
      <c r="AR151" s="226"/>
      <c r="AS151" s="187">
        <f t="shared" si="86"/>
        <v>0</v>
      </c>
      <c r="AT151" s="15">
        <f>+(IF(OR($B151=0,$C151=0,$D151=0,$AO$2&gt;$ES$1),0,IF(OR(AO151=0,AQ151=0,AR151=0),0,MIN((VLOOKUP($D151,$A$234:$C$241,3,0))*(IF($D151=6,AR151,AQ151))*((MIN((VLOOKUP($D151,$A$234:$E$241,5,0)),(IF($D151=6,AQ151,AR151))))),MIN((VLOOKUP($D151,$A$234:$C$241,3,0)),(AO151+AP151))*(IF($D151=6,AR151,((MIN((VLOOKUP($D151,$A$234:$E$241,5,0)),AR151)))))))))/IF(AND($D151=2,'ראשי-פרטים כלליים וריכוז הוצאות'!$D$66&lt;&gt;4),1.2,1)</f>
        <v>0</v>
      </c>
      <c r="AU151" s="224"/>
      <c r="AV151" s="225"/>
      <c r="AW151" s="222"/>
      <c r="AX151" s="226"/>
      <c r="AY151" s="187">
        <f t="shared" si="87"/>
        <v>0</v>
      </c>
      <c r="AZ151" s="15">
        <f>+(IF(OR($B151=0,$C151=0,$D151=0,$AU$2&gt;$ES$1),0,IF(OR(AU151=0,AW151=0,AX151=0),0,MIN((VLOOKUP($D151,$A$234:$C$241,3,0))*(IF($D151=6,AX151,AW151))*((MIN((VLOOKUP($D151,$A$234:$E$241,5,0)),(IF($D151=6,AW151,AX151))))),MIN((VLOOKUP($D151,$A$234:$C$241,3,0)),(AU151+AV151))*(IF($D151=6,AX151,((MIN((VLOOKUP($D151,$A$234:$E$241,5,0)),AX151)))))))))/IF(AND($D151=2,'ראשי-פרטים כלליים וריכוז הוצאות'!$D$66&lt;&gt;4),1.2,1)</f>
        <v>0</v>
      </c>
      <c r="BA151" s="227"/>
      <c r="BB151" s="228"/>
      <c r="BC151" s="222"/>
      <c r="BD151" s="226"/>
      <c r="BE151" s="187">
        <f t="shared" si="88"/>
        <v>0</v>
      </c>
      <c r="BF151" s="15">
        <f>+(IF(OR($B151=0,$C151=0,$D151=0,$BA$2&gt;$ES$1),0,IF(OR(BA151=0,BC151=0,BD151=0),0,MIN((VLOOKUP($D151,$A$234:$C$241,3,0))*(IF($D151=6,BD151,BC151))*((MIN((VLOOKUP($D151,$A$234:$E$241,5,0)),(IF($D151=6,BC151,BD151))))),MIN((VLOOKUP($D151,$A$234:$C$241,3,0)),(BA151+BB151))*(IF($D151=6,BD151,((MIN((VLOOKUP($D151,$A$234:$E$241,5,0)),BD151)))))))))/IF(AND($D151=2,'ראשי-פרטים כלליים וריכוז הוצאות'!$D$66&lt;&gt;4),1.2,1)</f>
        <v>0</v>
      </c>
      <c r="BG151" s="227"/>
      <c r="BH151" s="228"/>
      <c r="BI151" s="222"/>
      <c r="BJ151" s="226"/>
      <c r="BK151" s="187">
        <f t="shared" si="89"/>
        <v>0</v>
      </c>
      <c r="BL151" s="15">
        <f>+(IF(OR($B151=0,$C151=0,$D151=0,$BG$2&gt;$ES$1),0,IF(OR(BG151=0,BI151=0,BJ151=0),0,MIN((VLOOKUP($D151,$A$234:$C$241,3,0))*(IF($D151=6,BJ151,BI151))*((MIN((VLOOKUP($D151,$A$234:$E$241,5,0)),(IF($D151=6,BI151,BJ151))))),MIN((VLOOKUP($D151,$A$234:$C$241,3,0)),(BG151+BH151))*(IF($D151=6,BJ151,((MIN((VLOOKUP($D151,$A$234:$E$241,5,0)),BJ151)))))))))/IF(AND($D151=2,'ראשי-פרטים כלליים וריכוז הוצאות'!$D$66&lt;&gt;4),1.2,1)</f>
        <v>0</v>
      </c>
      <c r="BM151" s="227"/>
      <c r="BN151" s="228"/>
      <c r="BO151" s="222"/>
      <c r="BP151" s="226"/>
      <c r="BQ151" s="187">
        <f t="shared" si="90"/>
        <v>0</v>
      </c>
      <c r="BR151" s="15">
        <f>+(IF(OR($B151=0,$C151=0,$D151=0,$BM$2&gt;$ES$1),0,IF(OR(BM151=0,BO151=0,BP151=0),0,MIN((VLOOKUP($D151,$A$234:$C$241,3,0))*(IF($D151=6,BP151,BO151))*((MIN((VLOOKUP($D151,$A$234:$E$241,5,0)),(IF($D151=6,BO151,BP151))))),MIN((VLOOKUP($D151,$A$234:$C$241,3,0)),(BM151+BN151))*(IF($D151=6,BP151,((MIN((VLOOKUP($D151,$A$234:$E$241,5,0)),BP151)))))))))/IF(AND($D151=2,'ראשי-פרטים כלליים וריכוז הוצאות'!$D$66&lt;&gt;4),1.2,1)</f>
        <v>0</v>
      </c>
      <c r="BS151" s="227"/>
      <c r="BT151" s="228"/>
      <c r="BU151" s="222"/>
      <c r="BV151" s="226"/>
      <c r="BW151" s="187">
        <f t="shared" si="91"/>
        <v>0</v>
      </c>
      <c r="BX151" s="15">
        <f>+(IF(OR($B151=0,$C151=0,$D151=0,$BS$2&gt;$ES$1),0,IF(OR(BS151=0,BU151=0,BV151=0),0,MIN((VLOOKUP($D151,$A$234:$C$241,3,0))*(IF($D151=6,BV151,BU151))*((MIN((VLOOKUP($D151,$A$234:$E$241,5,0)),(IF($D151=6,BU151,BV151))))),MIN((VLOOKUP($D151,$A$234:$C$241,3,0)),(BS151+BT151))*(IF($D151=6,BV151,((MIN((VLOOKUP($D151,$A$234:$E$241,5,0)),BV151)))))))))/IF(AND($D151=2,'ראשי-פרטים כלליים וריכוז הוצאות'!$D$66&lt;&gt;4),1.2,1)</f>
        <v>0</v>
      </c>
      <c r="BY151" s="227"/>
      <c r="BZ151" s="228"/>
      <c r="CA151" s="222"/>
      <c r="CB151" s="226"/>
      <c r="CC151" s="187">
        <f t="shared" si="92"/>
        <v>0</v>
      </c>
      <c r="CD151" s="15">
        <f>+(IF(OR($B151=0,$C151=0,$D151=0,$BY$2&gt;$ES$1),0,IF(OR(BY151=0,CA151=0,CB151=0),0,MIN((VLOOKUP($D151,$A$234:$C$241,3,0))*(IF($D151=6,CB151,CA151))*((MIN((VLOOKUP($D151,$A$234:$E$241,5,0)),(IF($D151=6,CA151,CB151))))),MIN((VLOOKUP($D151,$A$234:$C$241,3,0)),(BY151+BZ151))*(IF($D151=6,CB151,((MIN((VLOOKUP($D151,$A$234:$E$241,5,0)),CB151)))))))))/IF(AND($D151=2,'ראשי-פרטים כלליים וריכוז הוצאות'!$D$66&lt;&gt;4),1.2,1)</f>
        <v>0</v>
      </c>
      <c r="CE151" s="227"/>
      <c r="CF151" s="228"/>
      <c r="CG151" s="222"/>
      <c r="CH151" s="226"/>
      <c r="CI151" s="187">
        <f t="shared" si="93"/>
        <v>0</v>
      </c>
      <c r="CJ151" s="15">
        <f>+(IF(OR($B151=0,$C151=0,$D151=0,$CE$2&gt;$ES$1),0,IF(OR(CE151=0,CG151=0,CH151=0),0,MIN((VLOOKUP($D151,$A$234:$C$241,3,0))*(IF($D151=6,CH151,CG151))*((MIN((VLOOKUP($D151,$A$234:$E$241,5,0)),(IF($D151=6,CG151,CH151))))),MIN((VLOOKUP($D151,$A$234:$C$241,3,0)),(CE151+CF151))*(IF($D151=6,CH151,((MIN((VLOOKUP($D151,$A$234:$E$241,5,0)),CH151)))))))))/IF(AND($D151=2,'ראשי-פרטים כלליים וריכוז הוצאות'!$D$66&lt;&gt;4),1.2,1)</f>
        <v>0</v>
      </c>
      <c r="CK151" s="227"/>
      <c r="CL151" s="228"/>
      <c r="CM151" s="222"/>
      <c r="CN151" s="226"/>
      <c r="CO151" s="187">
        <f t="shared" si="94"/>
        <v>0</v>
      </c>
      <c r="CP151" s="15">
        <f>+(IF(OR($B151=0,$C151=0,$D151=0,$CK$2&gt;$ES$1),0,IF(OR(CK151=0,CM151=0,CN151=0),0,MIN((VLOOKUP($D151,$A$234:$C$241,3,0))*(IF($D151=6,CN151,CM151))*((MIN((VLOOKUP($D151,$A$234:$E$241,5,0)),(IF($D151=6,CM151,CN151))))),MIN((VLOOKUP($D151,$A$234:$C$241,3,0)),(CK151+CL151))*(IF($D151=6,CN151,((MIN((VLOOKUP($D151,$A$234:$E$241,5,0)),CN151)))))))))/IF(AND($D151=2,'ראשי-פרטים כלליים וריכוז הוצאות'!$D$66&lt;&gt;4),1.2,1)</f>
        <v>0</v>
      </c>
      <c r="CQ151" s="227"/>
      <c r="CR151" s="228"/>
      <c r="CS151" s="222"/>
      <c r="CT151" s="226"/>
      <c r="CU151" s="187">
        <f t="shared" si="95"/>
        <v>0</v>
      </c>
      <c r="CV151" s="15">
        <f>+(IF(OR($B151=0,$C151=0,$D151=0,$CQ$2&gt;$ES$1),0,IF(OR(CQ151=0,CS151=0,CT151=0),0,MIN((VLOOKUP($D151,$A$234:$C$241,3,0))*(IF($D151=6,CT151,CS151))*((MIN((VLOOKUP($D151,$A$234:$E$241,5,0)),(IF($D151=6,CS151,CT151))))),MIN((VLOOKUP($D151,$A$234:$C$241,3,0)),(CQ151+CR151))*(IF($D151=6,CT151,((MIN((VLOOKUP($D151,$A$234:$E$241,5,0)),CT151)))))))))/IF(AND($D151=2,'ראשי-פרטים כלליים וריכוז הוצאות'!$D$66&lt;&gt;4),1.2,1)</f>
        <v>0</v>
      </c>
      <c r="CW151" s="227"/>
      <c r="CX151" s="228"/>
      <c r="CY151" s="222"/>
      <c r="CZ151" s="226"/>
      <c r="DA151" s="187">
        <f t="shared" si="96"/>
        <v>0</v>
      </c>
      <c r="DB151" s="15">
        <f>+(IF(OR($B151=0,$C151=0,$D151=0,$CW$2&gt;$ES$1),0,IF(OR(CW151=0,CY151=0,CZ151=0),0,MIN((VLOOKUP($D151,$A$234:$C$241,3,0))*(IF($D151=6,CZ151,CY151))*((MIN((VLOOKUP($D151,$A$234:$E$241,5,0)),(IF($D151=6,CY151,CZ151))))),MIN((VLOOKUP($D151,$A$234:$C$241,3,0)),(CW151+CX151))*(IF($D151=6,CZ151,((MIN((VLOOKUP($D151,$A$234:$E$241,5,0)),CZ151)))))))))/IF(AND($D151=2,'ראשי-פרטים כלליים וריכוז הוצאות'!$D$66&lt;&gt;4),1.2,1)</f>
        <v>0</v>
      </c>
      <c r="DC151" s="227"/>
      <c r="DD151" s="228"/>
      <c r="DE151" s="222"/>
      <c r="DF151" s="226"/>
      <c r="DG151" s="187">
        <f t="shared" si="97"/>
        <v>0</v>
      </c>
      <c r="DH151" s="15">
        <f>+(IF(OR($B151=0,$C151=0,$D151=0,$DC$2&gt;$ES$1),0,IF(OR(DC151=0,DE151=0,DF151=0),0,MIN((VLOOKUP($D151,$A$234:$C$241,3,0))*(IF($D151=6,DF151,DE151))*((MIN((VLOOKUP($D151,$A$234:$E$241,5,0)),(IF($D151=6,DE151,DF151))))),MIN((VLOOKUP($D151,$A$234:$C$241,3,0)),(DC151+DD151))*(IF($D151=6,DF151,((MIN((VLOOKUP($D151,$A$234:$E$241,5,0)),DF151)))))))))/IF(AND($D151=2,'ראשי-פרטים כלליים וריכוז הוצאות'!$D$66&lt;&gt;4),1.2,1)</f>
        <v>0</v>
      </c>
      <c r="DI151" s="227"/>
      <c r="DJ151" s="228"/>
      <c r="DK151" s="222"/>
      <c r="DL151" s="226"/>
      <c r="DM151" s="187">
        <f t="shared" si="98"/>
        <v>0</v>
      </c>
      <c r="DN151" s="15">
        <f>+(IF(OR($B151=0,$C151=0,$D151=0,$DC$2&gt;$ES$1),0,IF(OR(DI151=0,DK151=0,DL151=0),0,MIN((VLOOKUP($D151,$A$234:$C$241,3,0))*(IF($D151=6,DL151,DK151))*((MIN((VLOOKUP($D151,$A$234:$E$241,5,0)),(IF($D151=6,DK151,DL151))))),MIN((VLOOKUP($D151,$A$234:$C$241,3,0)),(DI151+DJ151))*(IF($D151=6,DL151,((MIN((VLOOKUP($D151,$A$234:$E$241,5,0)),DL151)))))))))/IF(AND($D151=2,'ראשי-פרטים כלליים וריכוז הוצאות'!$D$66&lt;&gt;4),1.2,1)</f>
        <v>0</v>
      </c>
      <c r="DO151" s="227"/>
      <c r="DP151" s="228"/>
      <c r="DQ151" s="222"/>
      <c r="DR151" s="226"/>
      <c r="DS151" s="187">
        <f t="shared" si="99"/>
        <v>0</v>
      </c>
      <c r="DT151" s="15">
        <f>+(IF(OR($B151=0,$C151=0,$D151=0,$DC$2&gt;$ES$1),0,IF(OR(DO151=0,DQ151=0,DR151=0),0,MIN((VLOOKUP($D151,$A$234:$C$241,3,0))*(IF($D151=6,DR151,DQ151))*((MIN((VLOOKUP($D151,$A$234:$E$241,5,0)),(IF($D151=6,DQ151,DR151))))),MIN((VLOOKUP($D151,$A$234:$C$241,3,0)),(DO151+DP151))*(IF($D151=6,DR151,((MIN((VLOOKUP($D151,$A$234:$E$241,5,0)),DR151)))))))))/IF(AND($D151=2,'ראשי-פרטים כלליים וריכוז הוצאות'!$D$66&lt;&gt;4),1.2,1)</f>
        <v>0</v>
      </c>
      <c r="DU151" s="227"/>
      <c r="DV151" s="228"/>
      <c r="DW151" s="222"/>
      <c r="DX151" s="226"/>
      <c r="DY151" s="187">
        <f t="shared" si="100"/>
        <v>0</v>
      </c>
      <c r="DZ151" s="15">
        <f>+(IF(OR($B151=0,$C151=0,$D151=0,$DC$2&gt;$ES$1),0,IF(OR(DU151=0,DW151=0,DX151=0),0,MIN((VLOOKUP($D151,$A$234:$C$241,3,0))*(IF($D151=6,DX151,DW151))*((MIN((VLOOKUP($D151,$A$234:$E$241,5,0)),(IF($D151=6,DW151,DX151))))),MIN((VLOOKUP($D151,$A$234:$C$241,3,0)),(DU151+DV151))*(IF($D151=6,DX151,((MIN((VLOOKUP($D151,$A$234:$E$241,5,0)),DX151)))))))))/IF(AND($D151=2,'ראשי-פרטים כלליים וריכוז הוצאות'!$D$66&lt;&gt;4),1.2,1)</f>
        <v>0</v>
      </c>
      <c r="EA151" s="227"/>
      <c r="EB151" s="228"/>
      <c r="EC151" s="222"/>
      <c r="ED151" s="226"/>
      <c r="EE151" s="187">
        <f t="shared" si="101"/>
        <v>0</v>
      </c>
      <c r="EF151" s="15">
        <f>+(IF(OR($B151=0,$C151=0,$D151=0,$DC$2&gt;$ES$1),0,IF(OR(EA151=0,EC151=0,ED151=0),0,MIN((VLOOKUP($D151,$A$234:$C$241,3,0))*(IF($D151=6,ED151,EC151))*((MIN((VLOOKUP($D151,$A$234:$E$241,5,0)),(IF($D151=6,EC151,ED151))))),MIN((VLOOKUP($D151,$A$234:$C$241,3,0)),(EA151+EB151))*(IF($D151=6,ED151,((MIN((VLOOKUP($D151,$A$234:$E$241,5,0)),ED151)))))))))/IF(AND($D151=2,'ראשי-פרטים כלליים וריכוז הוצאות'!$D$66&lt;&gt;4),1.2,1)</f>
        <v>0</v>
      </c>
      <c r="EG151" s="227"/>
      <c r="EH151" s="228"/>
      <c r="EI151" s="222"/>
      <c r="EJ151" s="226"/>
      <c r="EK151" s="187">
        <f t="shared" si="102"/>
        <v>0</v>
      </c>
      <c r="EL151" s="15">
        <f>+(IF(OR($B151=0,$C151=0,$D151=0,$DC$2&gt;$ES$1),0,IF(OR(EG151=0,EI151=0,EJ151=0),0,MIN((VLOOKUP($D151,$A$234:$C$241,3,0))*(IF($D151=6,EJ151,EI151))*((MIN((VLOOKUP($D151,$A$234:$E$241,5,0)),(IF($D151=6,EI151,EJ151))))),MIN((VLOOKUP($D151,$A$234:$C$241,3,0)),(EG151+EH151))*(IF($D151=6,EJ151,((MIN((VLOOKUP($D151,$A$234:$E$241,5,0)),EJ151)))))))))/IF(AND($D151=2,'ראשי-פרטים כלליים וריכוז הוצאות'!$D$66&lt;&gt;4),1.2,1)</f>
        <v>0</v>
      </c>
      <c r="EM151" s="227"/>
      <c r="EN151" s="228"/>
      <c r="EO151" s="222"/>
      <c r="EP151" s="226"/>
      <c r="EQ151" s="187">
        <f t="shared" si="103"/>
        <v>0</v>
      </c>
      <c r="ER151" s="15">
        <f>+(IF(OR($B151=0,$C151=0,$D151=0,$DC$2&gt;$ES$1),0,IF(OR(EM151=0,EO151=0,EP151=0),0,MIN((VLOOKUP($D151,$A$234:$C$241,3,0))*(IF($D151=6,EP151,EO151))*((MIN((VLOOKUP($D151,$A$234:$E$241,5,0)),(IF($D151=6,EO151,EP151))))),MIN((VLOOKUP($D151,$A$234:$C$241,3,0)),(EM151+EN151))*(IF($D151=6,EP151,((MIN((VLOOKUP($D151,$A$234:$E$241,5,0)),EP151)))))))))/IF(AND($D151=2,'ראשי-פרטים כלליים וריכוז הוצאות'!$D$66&lt;&gt;4),1.2,1)</f>
        <v>0</v>
      </c>
      <c r="ES151" s="62">
        <f t="shared" si="104"/>
        <v>0</v>
      </c>
      <c r="ET151" s="183">
        <f t="shared" si="105"/>
        <v>9.9999999999999995E-7</v>
      </c>
      <c r="EU151" s="184">
        <f t="shared" si="106"/>
        <v>0</v>
      </c>
      <c r="EV151" s="62">
        <f t="shared" si="107"/>
        <v>0</v>
      </c>
      <c r="EW151" s="62">
        <v>0</v>
      </c>
      <c r="EX151" s="15">
        <f t="shared" si="108"/>
        <v>0</v>
      </c>
      <c r="EY151" s="219"/>
      <c r="EZ151" s="62">
        <f>MIN(EX151+EY151*ET151*ES151/$FA$1/IF(AND($D151=2,'ראשי-פרטים כלליים וריכוז הוצאות'!$D$66&lt;&gt;4),1.2,1),IF($D151&gt;0,VLOOKUP($D151,$A$234:$C$241,3,0)*12*EU151,0))</f>
        <v>0</v>
      </c>
      <c r="FA151" s="229"/>
      <c r="FB151" s="293">
        <f t="shared" si="109"/>
        <v>0</v>
      </c>
      <c r="FC151" s="298"/>
      <c r="FD151" s="133"/>
      <c r="FE151" s="133"/>
      <c r="FF151" s="299"/>
      <c r="FG151" s="299"/>
      <c r="FH151" s="133"/>
      <c r="FI151" s="274">
        <f t="shared" si="110"/>
        <v>0</v>
      </c>
      <c r="FJ151" s="274">
        <f t="shared" si="111"/>
        <v>0</v>
      </c>
      <c r="FK151" s="297" t="str">
        <f t="shared" si="79"/>
        <v/>
      </c>
    </row>
    <row r="152" spans="1:167" s="6" customFormat="1" ht="24" hidden="1" customHeight="1" x14ac:dyDescent="0.2">
      <c r="A152" s="112">
        <v>149</v>
      </c>
      <c r="B152" s="229"/>
      <c r="C152" s="229"/>
      <c r="D152" s="230"/>
      <c r="E152" s="220"/>
      <c r="F152" s="221"/>
      <c r="G152" s="222"/>
      <c r="H152" s="223"/>
      <c r="I152" s="187">
        <f t="shared" si="80"/>
        <v>0</v>
      </c>
      <c r="J152" s="15">
        <f>(IF(OR($B152=0,$C152=0,$D152=0,$E$2&gt;$ES$1),0,IF(OR($E152=0,$G152=0,$H152=0),0,MIN((VLOOKUP($D152,$A$234:$C$241,3,0))*(IF($D152=6,$H152,$G152))*((MIN((VLOOKUP($D152,$A$234:$E$241,5,0)),(IF($D152=6,$G152,$H152))))),MIN((VLOOKUP($D152,$A$234:$C$241,3,0)),($E152+$F152))*(IF($D152=6,$H152,((MIN((VLOOKUP($D152,$A$234:$E$241,5,0)),$H152)))))))))/IF(AND($D152=2,'ראשי-פרטים כלליים וריכוז הוצאות'!$D$66&lt;&gt;4),1.2,1)</f>
        <v>0</v>
      </c>
      <c r="K152" s="224"/>
      <c r="L152" s="225"/>
      <c r="M152" s="222"/>
      <c r="N152" s="226"/>
      <c r="O152" s="187">
        <f t="shared" si="81"/>
        <v>0</v>
      </c>
      <c r="P152" s="15">
        <f>+(IF(OR($B152=0,$C152=0,$D152=0,$K$2&gt;$ES$1),0,IF(OR($K152=0,$M152=0,$N152=0),0,MIN((VLOOKUP($D152,$A$234:$C$241,3,0))*(IF($D152=6,$N152,$M152))*((MIN((VLOOKUP($D152,$A$234:$E$241,5,0)),(IF($D152=6,$M152,$N152))))),MIN((VLOOKUP($D152,$A$234:$C$241,3,0)),($K152+$L152))*(IF($D152=6,$N152,((MIN((VLOOKUP($D152,$A$234:$E$241,5,0)),$N152)))))))))/IF(AND($D152=2,'ראשי-פרטים כלליים וריכוז הוצאות'!$D$66&lt;&gt;4),1.2,1)</f>
        <v>0</v>
      </c>
      <c r="Q152" s="227"/>
      <c r="R152" s="228"/>
      <c r="S152" s="222"/>
      <c r="T152" s="226"/>
      <c r="U152" s="187">
        <f t="shared" si="82"/>
        <v>0</v>
      </c>
      <c r="V152" s="15">
        <f>+(IF(OR($B152=0,$C152=0,$D152=0,$Q$2&gt;$ES$1),0,IF(OR(Q152=0,S152=0,T152=0),0,MIN((VLOOKUP($D152,$A$234:$C$241,3,0))*(IF($D152=6,T152,S152))*((MIN((VLOOKUP($D152,$A$234:$E$241,5,0)),(IF($D152=6,S152,T152))))),MIN((VLOOKUP($D152,$A$234:$C$241,3,0)),(Q152+R152))*(IF($D152=6,T152,((MIN((VLOOKUP($D152,$A$234:$E$241,5,0)),T152)))))))))/IF(AND($D152=2,'ראשי-פרטים כלליים וריכוז הוצאות'!$D$66&lt;&gt;4),1.2,1)</f>
        <v>0</v>
      </c>
      <c r="W152" s="220"/>
      <c r="X152" s="221"/>
      <c r="Y152" s="222"/>
      <c r="Z152" s="226"/>
      <c r="AA152" s="187">
        <f t="shared" si="83"/>
        <v>0</v>
      </c>
      <c r="AB152" s="15">
        <f>+(IF(OR($B152=0,$C152=0,$D152=0,$W$2&gt;$ES$1),0,IF(OR(W152=0,Y152=0,Z152=0),0,MIN((VLOOKUP($D152,$A$234:$C$241,3,0))*(IF($D152=6,Z152,Y152))*((MIN((VLOOKUP($D152,$A$234:$E$241,5,0)),(IF($D152=6,Y152,Z152))))),MIN((VLOOKUP($D152,$A$234:$C$241,3,0)),(W152+X152))*(IF($D152=6,Z152,((MIN((VLOOKUP($D152,$A$234:$E$241,5,0)),Z152)))))))))/IF(AND($D152=2,'ראשי-פרטים כלליים וריכוז הוצאות'!$D$66&lt;&gt;4),1.2,1)</f>
        <v>0</v>
      </c>
      <c r="AC152" s="224"/>
      <c r="AD152" s="225"/>
      <c r="AE152" s="222"/>
      <c r="AF152" s="226"/>
      <c r="AG152" s="187">
        <f t="shared" si="84"/>
        <v>0</v>
      </c>
      <c r="AH152" s="15">
        <f>+(IF(OR($B152=0,$C152=0,$D152=0,$AC$2&gt;$ES$1),0,IF(OR(AC152=0,AE152=0,AF152=0),0,MIN((VLOOKUP($D152,$A$234:$C$241,3,0))*(IF($D152=6,AF152,AE152))*((MIN((VLOOKUP($D152,$A$234:$E$241,5,0)),(IF($D152=6,AE152,AF152))))),MIN((VLOOKUP($D152,$A$234:$C$241,3,0)),(AC152+AD152))*(IF($D152=6,AF152,((MIN((VLOOKUP($D152,$A$234:$E$241,5,0)),AF152)))))))))/IF(AND($D152=2,'ראשי-פרטים כלליים וריכוז הוצאות'!$D$66&lt;&gt;4),1.2,1)</f>
        <v>0</v>
      </c>
      <c r="AI152" s="227"/>
      <c r="AJ152" s="228"/>
      <c r="AK152" s="222"/>
      <c r="AL152" s="226"/>
      <c r="AM152" s="187">
        <f t="shared" si="85"/>
        <v>0</v>
      </c>
      <c r="AN152" s="15">
        <f>+(IF(OR($B152=0,$C152=0,$D152=0,$AI$2&gt;$ES$1),0,IF(OR(AI152=0,AK152=0,AL152=0),0,MIN((VLOOKUP($D152,$A$234:$C$241,3,0))*(IF($D152=6,AL152,AK152))*((MIN((VLOOKUP($D152,$A$234:$E$241,5,0)),(IF($D152=6,AK152,AL152))))),MIN((VLOOKUP($D152,$A$234:$C$241,3,0)),(AI152+AJ152))*(IF($D152=6,AL152,((MIN((VLOOKUP($D152,$A$234:$E$241,5,0)),AL152)))))))))/IF(AND($D152=2,'ראשי-פרטים כלליים וריכוז הוצאות'!$D$66&lt;&gt;4),1.2,1)</f>
        <v>0</v>
      </c>
      <c r="AO152" s="220"/>
      <c r="AP152" s="221"/>
      <c r="AQ152" s="222"/>
      <c r="AR152" s="226"/>
      <c r="AS152" s="187">
        <f t="shared" si="86"/>
        <v>0</v>
      </c>
      <c r="AT152" s="15">
        <f>+(IF(OR($B152=0,$C152=0,$D152=0,$AO$2&gt;$ES$1),0,IF(OR(AO152=0,AQ152=0,AR152=0),0,MIN((VLOOKUP($D152,$A$234:$C$241,3,0))*(IF($D152=6,AR152,AQ152))*((MIN((VLOOKUP($D152,$A$234:$E$241,5,0)),(IF($D152=6,AQ152,AR152))))),MIN((VLOOKUP($D152,$A$234:$C$241,3,0)),(AO152+AP152))*(IF($D152=6,AR152,((MIN((VLOOKUP($D152,$A$234:$E$241,5,0)),AR152)))))))))/IF(AND($D152=2,'ראשי-פרטים כלליים וריכוז הוצאות'!$D$66&lt;&gt;4),1.2,1)</f>
        <v>0</v>
      </c>
      <c r="AU152" s="224"/>
      <c r="AV152" s="225"/>
      <c r="AW152" s="222"/>
      <c r="AX152" s="226"/>
      <c r="AY152" s="187">
        <f t="shared" si="87"/>
        <v>0</v>
      </c>
      <c r="AZ152" s="15">
        <f>+(IF(OR($B152=0,$C152=0,$D152=0,$AU$2&gt;$ES$1),0,IF(OR(AU152=0,AW152=0,AX152=0),0,MIN((VLOOKUP($D152,$A$234:$C$241,3,0))*(IF($D152=6,AX152,AW152))*((MIN((VLOOKUP($D152,$A$234:$E$241,5,0)),(IF($D152=6,AW152,AX152))))),MIN((VLOOKUP($D152,$A$234:$C$241,3,0)),(AU152+AV152))*(IF($D152=6,AX152,((MIN((VLOOKUP($D152,$A$234:$E$241,5,0)),AX152)))))))))/IF(AND($D152=2,'ראשי-פרטים כלליים וריכוז הוצאות'!$D$66&lt;&gt;4),1.2,1)</f>
        <v>0</v>
      </c>
      <c r="BA152" s="227"/>
      <c r="BB152" s="228"/>
      <c r="BC152" s="222"/>
      <c r="BD152" s="226"/>
      <c r="BE152" s="187">
        <f t="shared" si="88"/>
        <v>0</v>
      </c>
      <c r="BF152" s="15">
        <f>+(IF(OR($B152=0,$C152=0,$D152=0,$BA$2&gt;$ES$1),0,IF(OR(BA152=0,BC152=0,BD152=0),0,MIN((VLOOKUP($D152,$A$234:$C$241,3,0))*(IF($D152=6,BD152,BC152))*((MIN((VLOOKUP($D152,$A$234:$E$241,5,0)),(IF($D152=6,BC152,BD152))))),MIN((VLOOKUP($D152,$A$234:$C$241,3,0)),(BA152+BB152))*(IF($D152=6,BD152,((MIN((VLOOKUP($D152,$A$234:$E$241,5,0)),BD152)))))))))/IF(AND($D152=2,'ראשי-פרטים כלליים וריכוז הוצאות'!$D$66&lt;&gt;4),1.2,1)</f>
        <v>0</v>
      </c>
      <c r="BG152" s="227"/>
      <c r="BH152" s="228"/>
      <c r="BI152" s="222"/>
      <c r="BJ152" s="226"/>
      <c r="BK152" s="187">
        <f t="shared" si="89"/>
        <v>0</v>
      </c>
      <c r="BL152" s="15">
        <f>+(IF(OR($B152=0,$C152=0,$D152=0,$BG$2&gt;$ES$1),0,IF(OR(BG152=0,BI152=0,BJ152=0),0,MIN((VLOOKUP($D152,$A$234:$C$241,3,0))*(IF($D152=6,BJ152,BI152))*((MIN((VLOOKUP($D152,$A$234:$E$241,5,0)),(IF($D152=6,BI152,BJ152))))),MIN((VLOOKUP($D152,$A$234:$C$241,3,0)),(BG152+BH152))*(IF($D152=6,BJ152,((MIN((VLOOKUP($D152,$A$234:$E$241,5,0)),BJ152)))))))))/IF(AND($D152=2,'ראשי-פרטים כלליים וריכוז הוצאות'!$D$66&lt;&gt;4),1.2,1)</f>
        <v>0</v>
      </c>
      <c r="BM152" s="227"/>
      <c r="BN152" s="228"/>
      <c r="BO152" s="222"/>
      <c r="BP152" s="226"/>
      <c r="BQ152" s="187">
        <f t="shared" si="90"/>
        <v>0</v>
      </c>
      <c r="BR152" s="15">
        <f>+(IF(OR($B152=0,$C152=0,$D152=0,$BM$2&gt;$ES$1),0,IF(OR(BM152=0,BO152=0,BP152=0),0,MIN((VLOOKUP($D152,$A$234:$C$241,3,0))*(IF($D152=6,BP152,BO152))*((MIN((VLOOKUP($D152,$A$234:$E$241,5,0)),(IF($D152=6,BO152,BP152))))),MIN((VLOOKUP($D152,$A$234:$C$241,3,0)),(BM152+BN152))*(IF($D152=6,BP152,((MIN((VLOOKUP($D152,$A$234:$E$241,5,0)),BP152)))))))))/IF(AND($D152=2,'ראשי-פרטים כלליים וריכוז הוצאות'!$D$66&lt;&gt;4),1.2,1)</f>
        <v>0</v>
      </c>
      <c r="BS152" s="227"/>
      <c r="BT152" s="228"/>
      <c r="BU152" s="222"/>
      <c r="BV152" s="226"/>
      <c r="BW152" s="187">
        <f t="shared" si="91"/>
        <v>0</v>
      </c>
      <c r="BX152" s="15">
        <f>+(IF(OR($B152=0,$C152=0,$D152=0,$BS$2&gt;$ES$1),0,IF(OR(BS152=0,BU152=0,BV152=0),0,MIN((VLOOKUP($D152,$A$234:$C$241,3,0))*(IF($D152=6,BV152,BU152))*((MIN((VLOOKUP($D152,$A$234:$E$241,5,0)),(IF($D152=6,BU152,BV152))))),MIN((VLOOKUP($D152,$A$234:$C$241,3,0)),(BS152+BT152))*(IF($D152=6,BV152,((MIN((VLOOKUP($D152,$A$234:$E$241,5,0)),BV152)))))))))/IF(AND($D152=2,'ראשי-פרטים כלליים וריכוז הוצאות'!$D$66&lt;&gt;4),1.2,1)</f>
        <v>0</v>
      </c>
      <c r="BY152" s="227"/>
      <c r="BZ152" s="228"/>
      <c r="CA152" s="222"/>
      <c r="CB152" s="226"/>
      <c r="CC152" s="187">
        <f t="shared" si="92"/>
        <v>0</v>
      </c>
      <c r="CD152" s="15">
        <f>+(IF(OR($B152=0,$C152=0,$D152=0,$BY$2&gt;$ES$1),0,IF(OR(BY152=0,CA152=0,CB152=0),0,MIN((VLOOKUP($D152,$A$234:$C$241,3,0))*(IF($D152=6,CB152,CA152))*((MIN((VLOOKUP($D152,$A$234:$E$241,5,0)),(IF($D152=6,CA152,CB152))))),MIN((VLOOKUP($D152,$A$234:$C$241,3,0)),(BY152+BZ152))*(IF($D152=6,CB152,((MIN((VLOOKUP($D152,$A$234:$E$241,5,0)),CB152)))))))))/IF(AND($D152=2,'ראשי-פרטים כלליים וריכוז הוצאות'!$D$66&lt;&gt;4),1.2,1)</f>
        <v>0</v>
      </c>
      <c r="CE152" s="227"/>
      <c r="CF152" s="228"/>
      <c r="CG152" s="222"/>
      <c r="CH152" s="226"/>
      <c r="CI152" s="187">
        <f t="shared" si="93"/>
        <v>0</v>
      </c>
      <c r="CJ152" s="15">
        <f>+(IF(OR($B152=0,$C152=0,$D152=0,$CE$2&gt;$ES$1),0,IF(OR(CE152=0,CG152=0,CH152=0),0,MIN((VLOOKUP($D152,$A$234:$C$241,3,0))*(IF($D152=6,CH152,CG152))*((MIN((VLOOKUP($D152,$A$234:$E$241,5,0)),(IF($D152=6,CG152,CH152))))),MIN((VLOOKUP($D152,$A$234:$C$241,3,0)),(CE152+CF152))*(IF($D152=6,CH152,((MIN((VLOOKUP($D152,$A$234:$E$241,5,0)),CH152)))))))))/IF(AND($D152=2,'ראשי-פרטים כלליים וריכוז הוצאות'!$D$66&lt;&gt;4),1.2,1)</f>
        <v>0</v>
      </c>
      <c r="CK152" s="227"/>
      <c r="CL152" s="228"/>
      <c r="CM152" s="222"/>
      <c r="CN152" s="226"/>
      <c r="CO152" s="187">
        <f t="shared" si="94"/>
        <v>0</v>
      </c>
      <c r="CP152" s="15">
        <f>+(IF(OR($B152=0,$C152=0,$D152=0,$CK$2&gt;$ES$1),0,IF(OR(CK152=0,CM152=0,CN152=0),0,MIN((VLOOKUP($D152,$A$234:$C$241,3,0))*(IF($D152=6,CN152,CM152))*((MIN((VLOOKUP($D152,$A$234:$E$241,5,0)),(IF($D152=6,CM152,CN152))))),MIN((VLOOKUP($D152,$A$234:$C$241,3,0)),(CK152+CL152))*(IF($D152=6,CN152,((MIN((VLOOKUP($D152,$A$234:$E$241,5,0)),CN152)))))))))/IF(AND($D152=2,'ראשי-פרטים כלליים וריכוז הוצאות'!$D$66&lt;&gt;4),1.2,1)</f>
        <v>0</v>
      </c>
      <c r="CQ152" s="227"/>
      <c r="CR152" s="228"/>
      <c r="CS152" s="222"/>
      <c r="CT152" s="226"/>
      <c r="CU152" s="187">
        <f t="shared" si="95"/>
        <v>0</v>
      </c>
      <c r="CV152" s="15">
        <f>+(IF(OR($B152=0,$C152=0,$D152=0,$CQ$2&gt;$ES$1),0,IF(OR(CQ152=0,CS152=0,CT152=0),0,MIN((VLOOKUP($D152,$A$234:$C$241,3,0))*(IF($D152=6,CT152,CS152))*((MIN((VLOOKUP($D152,$A$234:$E$241,5,0)),(IF($D152=6,CS152,CT152))))),MIN((VLOOKUP($D152,$A$234:$C$241,3,0)),(CQ152+CR152))*(IF($D152=6,CT152,((MIN((VLOOKUP($D152,$A$234:$E$241,5,0)),CT152)))))))))/IF(AND($D152=2,'ראשי-פרטים כלליים וריכוז הוצאות'!$D$66&lt;&gt;4),1.2,1)</f>
        <v>0</v>
      </c>
      <c r="CW152" s="227"/>
      <c r="CX152" s="228"/>
      <c r="CY152" s="222"/>
      <c r="CZ152" s="226"/>
      <c r="DA152" s="187">
        <f t="shared" si="96"/>
        <v>0</v>
      </c>
      <c r="DB152" s="15">
        <f>+(IF(OR($B152=0,$C152=0,$D152=0,$CW$2&gt;$ES$1),0,IF(OR(CW152=0,CY152=0,CZ152=0),0,MIN((VLOOKUP($D152,$A$234:$C$241,3,0))*(IF($D152=6,CZ152,CY152))*((MIN((VLOOKUP($D152,$A$234:$E$241,5,0)),(IF($D152=6,CY152,CZ152))))),MIN((VLOOKUP($D152,$A$234:$C$241,3,0)),(CW152+CX152))*(IF($D152=6,CZ152,((MIN((VLOOKUP($D152,$A$234:$E$241,5,0)),CZ152)))))))))/IF(AND($D152=2,'ראשי-פרטים כלליים וריכוז הוצאות'!$D$66&lt;&gt;4),1.2,1)</f>
        <v>0</v>
      </c>
      <c r="DC152" s="227"/>
      <c r="DD152" s="228"/>
      <c r="DE152" s="222"/>
      <c r="DF152" s="226"/>
      <c r="DG152" s="187">
        <f t="shared" si="97"/>
        <v>0</v>
      </c>
      <c r="DH152" s="15">
        <f>+(IF(OR($B152=0,$C152=0,$D152=0,$DC$2&gt;$ES$1),0,IF(OR(DC152=0,DE152=0,DF152=0),0,MIN((VLOOKUP($D152,$A$234:$C$241,3,0))*(IF($D152=6,DF152,DE152))*((MIN((VLOOKUP($D152,$A$234:$E$241,5,0)),(IF($D152=6,DE152,DF152))))),MIN((VLOOKUP($D152,$A$234:$C$241,3,0)),(DC152+DD152))*(IF($D152=6,DF152,((MIN((VLOOKUP($D152,$A$234:$E$241,5,0)),DF152)))))))))/IF(AND($D152=2,'ראשי-פרטים כלליים וריכוז הוצאות'!$D$66&lt;&gt;4),1.2,1)</f>
        <v>0</v>
      </c>
      <c r="DI152" s="227"/>
      <c r="DJ152" s="228"/>
      <c r="DK152" s="222"/>
      <c r="DL152" s="226"/>
      <c r="DM152" s="187">
        <f t="shared" si="98"/>
        <v>0</v>
      </c>
      <c r="DN152" s="15">
        <f>+(IF(OR($B152=0,$C152=0,$D152=0,$DC$2&gt;$ES$1),0,IF(OR(DI152=0,DK152=0,DL152=0),0,MIN((VLOOKUP($D152,$A$234:$C$241,3,0))*(IF($D152=6,DL152,DK152))*((MIN((VLOOKUP($D152,$A$234:$E$241,5,0)),(IF($D152=6,DK152,DL152))))),MIN((VLOOKUP($D152,$A$234:$C$241,3,0)),(DI152+DJ152))*(IF($D152=6,DL152,((MIN((VLOOKUP($D152,$A$234:$E$241,5,0)),DL152)))))))))/IF(AND($D152=2,'ראשי-פרטים כלליים וריכוז הוצאות'!$D$66&lt;&gt;4),1.2,1)</f>
        <v>0</v>
      </c>
      <c r="DO152" s="227"/>
      <c r="DP152" s="228"/>
      <c r="DQ152" s="222"/>
      <c r="DR152" s="226"/>
      <c r="DS152" s="187">
        <f t="shared" si="99"/>
        <v>0</v>
      </c>
      <c r="DT152" s="15">
        <f>+(IF(OR($B152=0,$C152=0,$D152=0,$DC$2&gt;$ES$1),0,IF(OR(DO152=0,DQ152=0,DR152=0),0,MIN((VLOOKUP($D152,$A$234:$C$241,3,0))*(IF($D152=6,DR152,DQ152))*((MIN((VLOOKUP($D152,$A$234:$E$241,5,0)),(IF($D152=6,DQ152,DR152))))),MIN((VLOOKUP($D152,$A$234:$C$241,3,0)),(DO152+DP152))*(IF($D152=6,DR152,((MIN((VLOOKUP($D152,$A$234:$E$241,5,0)),DR152)))))))))/IF(AND($D152=2,'ראשי-פרטים כלליים וריכוז הוצאות'!$D$66&lt;&gt;4),1.2,1)</f>
        <v>0</v>
      </c>
      <c r="DU152" s="227"/>
      <c r="DV152" s="228"/>
      <c r="DW152" s="222"/>
      <c r="DX152" s="226"/>
      <c r="DY152" s="187">
        <f t="shared" si="100"/>
        <v>0</v>
      </c>
      <c r="DZ152" s="15">
        <f>+(IF(OR($B152=0,$C152=0,$D152=0,$DC$2&gt;$ES$1),0,IF(OR(DU152=0,DW152=0,DX152=0),0,MIN((VLOOKUP($D152,$A$234:$C$241,3,0))*(IF($D152=6,DX152,DW152))*((MIN((VLOOKUP($D152,$A$234:$E$241,5,0)),(IF($D152=6,DW152,DX152))))),MIN((VLOOKUP($D152,$A$234:$C$241,3,0)),(DU152+DV152))*(IF($D152=6,DX152,((MIN((VLOOKUP($D152,$A$234:$E$241,5,0)),DX152)))))))))/IF(AND($D152=2,'ראשי-פרטים כלליים וריכוז הוצאות'!$D$66&lt;&gt;4),1.2,1)</f>
        <v>0</v>
      </c>
      <c r="EA152" s="227"/>
      <c r="EB152" s="228"/>
      <c r="EC152" s="222"/>
      <c r="ED152" s="226"/>
      <c r="EE152" s="187">
        <f t="shared" si="101"/>
        <v>0</v>
      </c>
      <c r="EF152" s="15">
        <f>+(IF(OR($B152=0,$C152=0,$D152=0,$DC$2&gt;$ES$1),0,IF(OR(EA152=0,EC152=0,ED152=0),0,MIN((VLOOKUP($D152,$A$234:$C$241,3,0))*(IF($D152=6,ED152,EC152))*((MIN((VLOOKUP($D152,$A$234:$E$241,5,0)),(IF($D152=6,EC152,ED152))))),MIN((VLOOKUP($D152,$A$234:$C$241,3,0)),(EA152+EB152))*(IF($D152=6,ED152,((MIN((VLOOKUP($D152,$A$234:$E$241,5,0)),ED152)))))))))/IF(AND($D152=2,'ראשי-פרטים כלליים וריכוז הוצאות'!$D$66&lt;&gt;4),1.2,1)</f>
        <v>0</v>
      </c>
      <c r="EG152" s="227"/>
      <c r="EH152" s="228"/>
      <c r="EI152" s="222"/>
      <c r="EJ152" s="226"/>
      <c r="EK152" s="187">
        <f t="shared" si="102"/>
        <v>0</v>
      </c>
      <c r="EL152" s="15">
        <f>+(IF(OR($B152=0,$C152=0,$D152=0,$DC$2&gt;$ES$1),0,IF(OR(EG152=0,EI152=0,EJ152=0),0,MIN((VLOOKUP($D152,$A$234:$C$241,3,0))*(IF($D152=6,EJ152,EI152))*((MIN((VLOOKUP($D152,$A$234:$E$241,5,0)),(IF($D152=6,EI152,EJ152))))),MIN((VLOOKUP($D152,$A$234:$C$241,3,0)),(EG152+EH152))*(IF($D152=6,EJ152,((MIN((VLOOKUP($D152,$A$234:$E$241,5,0)),EJ152)))))))))/IF(AND($D152=2,'ראשי-פרטים כלליים וריכוז הוצאות'!$D$66&lt;&gt;4),1.2,1)</f>
        <v>0</v>
      </c>
      <c r="EM152" s="227"/>
      <c r="EN152" s="228"/>
      <c r="EO152" s="222"/>
      <c r="EP152" s="226"/>
      <c r="EQ152" s="187">
        <f t="shared" si="103"/>
        <v>0</v>
      </c>
      <c r="ER152" s="15">
        <f>+(IF(OR($B152=0,$C152=0,$D152=0,$DC$2&gt;$ES$1),0,IF(OR(EM152=0,EO152=0,EP152=0),0,MIN((VLOOKUP($D152,$A$234:$C$241,3,0))*(IF($D152=6,EP152,EO152))*((MIN((VLOOKUP($D152,$A$234:$E$241,5,0)),(IF($D152=6,EO152,EP152))))),MIN((VLOOKUP($D152,$A$234:$C$241,3,0)),(EM152+EN152))*(IF($D152=6,EP152,((MIN((VLOOKUP($D152,$A$234:$E$241,5,0)),EP152)))))))))/IF(AND($D152=2,'ראשי-פרטים כלליים וריכוז הוצאות'!$D$66&lt;&gt;4),1.2,1)</f>
        <v>0</v>
      </c>
      <c r="ES152" s="62">
        <f t="shared" si="104"/>
        <v>0</v>
      </c>
      <c r="ET152" s="183">
        <f t="shared" si="105"/>
        <v>9.9999999999999995E-7</v>
      </c>
      <c r="EU152" s="184">
        <f t="shared" si="106"/>
        <v>0</v>
      </c>
      <c r="EV152" s="62">
        <f t="shared" si="107"/>
        <v>0</v>
      </c>
      <c r="EW152" s="62">
        <v>0</v>
      </c>
      <c r="EX152" s="15">
        <f t="shared" si="108"/>
        <v>0</v>
      </c>
      <c r="EY152" s="219"/>
      <c r="EZ152" s="62">
        <f>MIN(EX152+EY152*ET152*ES152/$FA$1/IF(AND($D152=2,'ראשי-פרטים כלליים וריכוז הוצאות'!$D$66&lt;&gt;4),1.2,1),IF($D152&gt;0,VLOOKUP($D152,$A$234:$C$241,3,0)*12*EU152,0))</f>
        <v>0</v>
      </c>
      <c r="FA152" s="229"/>
      <c r="FB152" s="293">
        <f t="shared" si="109"/>
        <v>0</v>
      </c>
      <c r="FC152" s="298"/>
      <c r="FD152" s="133"/>
      <c r="FE152" s="133"/>
      <c r="FF152" s="299"/>
      <c r="FG152" s="299"/>
      <c r="FH152" s="133"/>
      <c r="FI152" s="274">
        <f t="shared" si="110"/>
        <v>0</v>
      </c>
      <c r="FJ152" s="274">
        <f t="shared" si="111"/>
        <v>0</v>
      </c>
      <c r="FK152" s="297" t="str">
        <f t="shared" si="79"/>
        <v/>
      </c>
    </row>
    <row r="153" spans="1:167" s="6" customFormat="1" ht="24" hidden="1" customHeight="1" x14ac:dyDescent="0.2">
      <c r="A153" s="112">
        <v>150</v>
      </c>
      <c r="B153" s="229"/>
      <c r="C153" s="229"/>
      <c r="D153" s="230"/>
      <c r="E153" s="220"/>
      <c r="F153" s="221"/>
      <c r="G153" s="222"/>
      <c r="H153" s="223"/>
      <c r="I153" s="187">
        <f t="shared" si="80"/>
        <v>0</v>
      </c>
      <c r="J153" s="15">
        <f>(IF(OR($B153=0,$C153=0,$D153=0,$E$2&gt;$ES$1),0,IF(OR($E153=0,$G153=0,$H153=0),0,MIN((VLOOKUP($D153,$A$234:$C$241,3,0))*(IF($D153=6,$H153,$G153))*((MIN((VLOOKUP($D153,$A$234:$E$241,5,0)),(IF($D153=6,$G153,$H153))))),MIN((VLOOKUP($D153,$A$234:$C$241,3,0)),($E153+$F153))*(IF($D153=6,$H153,((MIN((VLOOKUP($D153,$A$234:$E$241,5,0)),$H153)))))))))/IF(AND($D153=2,'ראשי-פרטים כלליים וריכוז הוצאות'!$D$66&lt;&gt;4),1.2,1)</f>
        <v>0</v>
      </c>
      <c r="K153" s="224"/>
      <c r="L153" s="225"/>
      <c r="M153" s="222"/>
      <c r="N153" s="226"/>
      <c r="O153" s="187">
        <f t="shared" si="81"/>
        <v>0</v>
      </c>
      <c r="P153" s="15">
        <f>+(IF(OR($B153=0,$C153=0,$D153=0,$K$2&gt;$ES$1),0,IF(OR($K153=0,$M153=0,$N153=0),0,MIN((VLOOKUP($D153,$A$234:$C$241,3,0))*(IF($D153=6,$N153,$M153))*((MIN((VLOOKUP($D153,$A$234:$E$241,5,0)),(IF($D153=6,$M153,$N153))))),MIN((VLOOKUP($D153,$A$234:$C$241,3,0)),($K153+$L153))*(IF($D153=6,$N153,((MIN((VLOOKUP($D153,$A$234:$E$241,5,0)),$N153)))))))))/IF(AND($D153=2,'ראשי-פרטים כלליים וריכוז הוצאות'!$D$66&lt;&gt;4),1.2,1)</f>
        <v>0</v>
      </c>
      <c r="Q153" s="227"/>
      <c r="R153" s="228"/>
      <c r="S153" s="222"/>
      <c r="T153" s="226"/>
      <c r="U153" s="187">
        <f t="shared" si="82"/>
        <v>0</v>
      </c>
      <c r="V153" s="15">
        <f>+(IF(OR($B153=0,$C153=0,$D153=0,$Q$2&gt;$ES$1),0,IF(OR(Q153=0,S153=0,T153=0),0,MIN((VLOOKUP($D153,$A$234:$C$241,3,0))*(IF($D153=6,T153,S153))*((MIN((VLOOKUP($D153,$A$234:$E$241,5,0)),(IF($D153=6,S153,T153))))),MIN((VLOOKUP($D153,$A$234:$C$241,3,0)),(Q153+R153))*(IF($D153=6,T153,((MIN((VLOOKUP($D153,$A$234:$E$241,5,0)),T153)))))))))/IF(AND($D153=2,'ראשי-פרטים כלליים וריכוז הוצאות'!$D$66&lt;&gt;4),1.2,1)</f>
        <v>0</v>
      </c>
      <c r="W153" s="220"/>
      <c r="X153" s="221"/>
      <c r="Y153" s="222"/>
      <c r="Z153" s="226"/>
      <c r="AA153" s="187">
        <f t="shared" si="83"/>
        <v>0</v>
      </c>
      <c r="AB153" s="15">
        <f>+(IF(OR($B153=0,$C153=0,$D153=0,$W$2&gt;$ES$1),0,IF(OR(W153=0,Y153=0,Z153=0),0,MIN((VLOOKUP($D153,$A$234:$C$241,3,0))*(IF($D153=6,Z153,Y153))*((MIN((VLOOKUP($D153,$A$234:$E$241,5,0)),(IF($D153=6,Y153,Z153))))),MIN((VLOOKUP($D153,$A$234:$C$241,3,0)),(W153+X153))*(IF($D153=6,Z153,((MIN((VLOOKUP($D153,$A$234:$E$241,5,0)),Z153)))))))))/IF(AND($D153=2,'ראשי-פרטים כלליים וריכוז הוצאות'!$D$66&lt;&gt;4),1.2,1)</f>
        <v>0</v>
      </c>
      <c r="AC153" s="224"/>
      <c r="AD153" s="225"/>
      <c r="AE153" s="222"/>
      <c r="AF153" s="226"/>
      <c r="AG153" s="187">
        <f t="shared" si="84"/>
        <v>0</v>
      </c>
      <c r="AH153" s="15">
        <f>+(IF(OR($B153=0,$C153=0,$D153=0,$AC$2&gt;$ES$1),0,IF(OR(AC153=0,AE153=0,AF153=0),0,MIN((VLOOKUP($D153,$A$234:$C$241,3,0))*(IF($D153=6,AF153,AE153))*((MIN((VLOOKUP($D153,$A$234:$E$241,5,0)),(IF($D153=6,AE153,AF153))))),MIN((VLOOKUP($D153,$A$234:$C$241,3,0)),(AC153+AD153))*(IF($D153=6,AF153,((MIN((VLOOKUP($D153,$A$234:$E$241,5,0)),AF153)))))))))/IF(AND($D153=2,'ראשי-פרטים כלליים וריכוז הוצאות'!$D$66&lt;&gt;4),1.2,1)</f>
        <v>0</v>
      </c>
      <c r="AI153" s="227"/>
      <c r="AJ153" s="228"/>
      <c r="AK153" s="222"/>
      <c r="AL153" s="226"/>
      <c r="AM153" s="187">
        <f t="shared" si="85"/>
        <v>0</v>
      </c>
      <c r="AN153" s="15">
        <f>+(IF(OR($B153=0,$C153=0,$D153=0,$AI$2&gt;$ES$1),0,IF(OR(AI153=0,AK153=0,AL153=0),0,MIN((VLOOKUP($D153,$A$234:$C$241,3,0))*(IF($D153=6,AL153,AK153))*((MIN((VLOOKUP($D153,$A$234:$E$241,5,0)),(IF($D153=6,AK153,AL153))))),MIN((VLOOKUP($D153,$A$234:$C$241,3,0)),(AI153+AJ153))*(IF($D153=6,AL153,((MIN((VLOOKUP($D153,$A$234:$E$241,5,0)),AL153)))))))))/IF(AND($D153=2,'ראשי-פרטים כלליים וריכוז הוצאות'!$D$66&lt;&gt;4),1.2,1)</f>
        <v>0</v>
      </c>
      <c r="AO153" s="220"/>
      <c r="AP153" s="221"/>
      <c r="AQ153" s="222"/>
      <c r="AR153" s="226"/>
      <c r="AS153" s="187">
        <f t="shared" si="86"/>
        <v>0</v>
      </c>
      <c r="AT153" s="15">
        <f>+(IF(OR($B153=0,$C153=0,$D153=0,$AO$2&gt;$ES$1),0,IF(OR(AO153=0,AQ153=0,AR153=0),0,MIN((VLOOKUP($D153,$A$234:$C$241,3,0))*(IF($D153=6,AR153,AQ153))*((MIN((VLOOKUP($D153,$A$234:$E$241,5,0)),(IF($D153=6,AQ153,AR153))))),MIN((VLOOKUP($D153,$A$234:$C$241,3,0)),(AO153+AP153))*(IF($D153=6,AR153,((MIN((VLOOKUP($D153,$A$234:$E$241,5,0)),AR153)))))))))/IF(AND($D153=2,'ראשי-פרטים כלליים וריכוז הוצאות'!$D$66&lt;&gt;4),1.2,1)</f>
        <v>0</v>
      </c>
      <c r="AU153" s="224"/>
      <c r="AV153" s="225"/>
      <c r="AW153" s="222"/>
      <c r="AX153" s="226"/>
      <c r="AY153" s="187">
        <f t="shared" si="87"/>
        <v>0</v>
      </c>
      <c r="AZ153" s="15">
        <f>+(IF(OR($B153=0,$C153=0,$D153=0,$AU$2&gt;$ES$1),0,IF(OR(AU153=0,AW153=0,AX153=0),0,MIN((VLOOKUP($D153,$A$234:$C$241,3,0))*(IF($D153=6,AX153,AW153))*((MIN((VLOOKUP($D153,$A$234:$E$241,5,0)),(IF($D153=6,AW153,AX153))))),MIN((VLOOKUP($D153,$A$234:$C$241,3,0)),(AU153+AV153))*(IF($D153=6,AX153,((MIN((VLOOKUP($D153,$A$234:$E$241,5,0)),AX153)))))))))/IF(AND($D153=2,'ראשי-פרטים כלליים וריכוז הוצאות'!$D$66&lt;&gt;4),1.2,1)</f>
        <v>0</v>
      </c>
      <c r="BA153" s="227"/>
      <c r="BB153" s="228"/>
      <c r="BC153" s="222"/>
      <c r="BD153" s="226"/>
      <c r="BE153" s="187">
        <f t="shared" si="88"/>
        <v>0</v>
      </c>
      <c r="BF153" s="15">
        <f>+(IF(OR($B153=0,$C153=0,$D153=0,$BA$2&gt;$ES$1),0,IF(OR(BA153=0,BC153=0,BD153=0),0,MIN((VLOOKUP($D153,$A$234:$C$241,3,0))*(IF($D153=6,BD153,BC153))*((MIN((VLOOKUP($D153,$A$234:$E$241,5,0)),(IF($D153=6,BC153,BD153))))),MIN((VLOOKUP($D153,$A$234:$C$241,3,0)),(BA153+BB153))*(IF($D153=6,BD153,((MIN((VLOOKUP($D153,$A$234:$E$241,5,0)),BD153)))))))))/IF(AND($D153=2,'ראשי-פרטים כלליים וריכוז הוצאות'!$D$66&lt;&gt;4),1.2,1)</f>
        <v>0</v>
      </c>
      <c r="BG153" s="227"/>
      <c r="BH153" s="228"/>
      <c r="BI153" s="222"/>
      <c r="BJ153" s="226"/>
      <c r="BK153" s="187">
        <f t="shared" si="89"/>
        <v>0</v>
      </c>
      <c r="BL153" s="15">
        <f>+(IF(OR($B153=0,$C153=0,$D153=0,$BG$2&gt;$ES$1),0,IF(OR(BG153=0,BI153=0,BJ153=0),0,MIN((VLOOKUP($D153,$A$234:$C$241,3,0))*(IF($D153=6,BJ153,BI153))*((MIN((VLOOKUP($D153,$A$234:$E$241,5,0)),(IF($D153=6,BI153,BJ153))))),MIN((VLOOKUP($D153,$A$234:$C$241,3,0)),(BG153+BH153))*(IF($D153=6,BJ153,((MIN((VLOOKUP($D153,$A$234:$E$241,5,0)),BJ153)))))))))/IF(AND($D153=2,'ראשי-פרטים כלליים וריכוז הוצאות'!$D$66&lt;&gt;4),1.2,1)</f>
        <v>0</v>
      </c>
      <c r="BM153" s="227"/>
      <c r="BN153" s="228"/>
      <c r="BO153" s="222"/>
      <c r="BP153" s="226"/>
      <c r="BQ153" s="187">
        <f t="shared" si="90"/>
        <v>0</v>
      </c>
      <c r="BR153" s="15">
        <f>+(IF(OR($B153=0,$C153=0,$D153=0,$BM$2&gt;$ES$1),0,IF(OR(BM153=0,BO153=0,BP153=0),0,MIN((VLOOKUP($D153,$A$234:$C$241,3,0))*(IF($D153=6,BP153,BO153))*((MIN((VLOOKUP($D153,$A$234:$E$241,5,0)),(IF($D153=6,BO153,BP153))))),MIN((VLOOKUP($D153,$A$234:$C$241,3,0)),(BM153+BN153))*(IF($D153=6,BP153,((MIN((VLOOKUP($D153,$A$234:$E$241,5,0)),BP153)))))))))/IF(AND($D153=2,'ראשי-פרטים כלליים וריכוז הוצאות'!$D$66&lt;&gt;4),1.2,1)</f>
        <v>0</v>
      </c>
      <c r="BS153" s="227"/>
      <c r="BT153" s="228"/>
      <c r="BU153" s="222"/>
      <c r="BV153" s="226"/>
      <c r="BW153" s="187">
        <f t="shared" si="91"/>
        <v>0</v>
      </c>
      <c r="BX153" s="15">
        <f>+(IF(OR($B153=0,$C153=0,$D153=0,$BS$2&gt;$ES$1),0,IF(OR(BS153=0,BU153=0,BV153=0),0,MIN((VLOOKUP($D153,$A$234:$C$241,3,0))*(IF($D153=6,BV153,BU153))*((MIN((VLOOKUP($D153,$A$234:$E$241,5,0)),(IF($D153=6,BU153,BV153))))),MIN((VLOOKUP($D153,$A$234:$C$241,3,0)),(BS153+BT153))*(IF($D153=6,BV153,((MIN((VLOOKUP($D153,$A$234:$E$241,5,0)),BV153)))))))))/IF(AND($D153=2,'ראשי-פרטים כלליים וריכוז הוצאות'!$D$66&lt;&gt;4),1.2,1)</f>
        <v>0</v>
      </c>
      <c r="BY153" s="227"/>
      <c r="BZ153" s="228"/>
      <c r="CA153" s="222"/>
      <c r="CB153" s="226"/>
      <c r="CC153" s="187">
        <f t="shared" si="92"/>
        <v>0</v>
      </c>
      <c r="CD153" s="15">
        <f>+(IF(OR($B153=0,$C153=0,$D153=0,$BY$2&gt;$ES$1),0,IF(OR(BY153=0,CA153=0,CB153=0),0,MIN((VLOOKUP($D153,$A$234:$C$241,3,0))*(IF($D153=6,CB153,CA153))*((MIN((VLOOKUP($D153,$A$234:$E$241,5,0)),(IF($D153=6,CA153,CB153))))),MIN((VLOOKUP($D153,$A$234:$C$241,3,0)),(BY153+BZ153))*(IF($D153=6,CB153,((MIN((VLOOKUP($D153,$A$234:$E$241,5,0)),CB153)))))))))/IF(AND($D153=2,'ראשי-פרטים כלליים וריכוז הוצאות'!$D$66&lt;&gt;4),1.2,1)</f>
        <v>0</v>
      </c>
      <c r="CE153" s="227"/>
      <c r="CF153" s="228"/>
      <c r="CG153" s="222"/>
      <c r="CH153" s="226"/>
      <c r="CI153" s="187">
        <f t="shared" si="93"/>
        <v>0</v>
      </c>
      <c r="CJ153" s="15">
        <f>+(IF(OR($B153=0,$C153=0,$D153=0,$CE$2&gt;$ES$1),0,IF(OR(CE153=0,CG153=0,CH153=0),0,MIN((VLOOKUP($D153,$A$234:$C$241,3,0))*(IF($D153=6,CH153,CG153))*((MIN((VLOOKUP($D153,$A$234:$E$241,5,0)),(IF($D153=6,CG153,CH153))))),MIN((VLOOKUP($D153,$A$234:$C$241,3,0)),(CE153+CF153))*(IF($D153=6,CH153,((MIN((VLOOKUP($D153,$A$234:$E$241,5,0)),CH153)))))))))/IF(AND($D153=2,'ראשי-פרטים כלליים וריכוז הוצאות'!$D$66&lt;&gt;4),1.2,1)</f>
        <v>0</v>
      </c>
      <c r="CK153" s="227"/>
      <c r="CL153" s="228"/>
      <c r="CM153" s="222"/>
      <c r="CN153" s="226"/>
      <c r="CO153" s="187">
        <f t="shared" si="94"/>
        <v>0</v>
      </c>
      <c r="CP153" s="15">
        <f>+(IF(OR($B153=0,$C153=0,$D153=0,$CK$2&gt;$ES$1),0,IF(OR(CK153=0,CM153=0,CN153=0),0,MIN((VLOOKUP($D153,$A$234:$C$241,3,0))*(IF($D153=6,CN153,CM153))*((MIN((VLOOKUP($D153,$A$234:$E$241,5,0)),(IF($D153=6,CM153,CN153))))),MIN((VLOOKUP($D153,$A$234:$C$241,3,0)),(CK153+CL153))*(IF($D153=6,CN153,((MIN((VLOOKUP($D153,$A$234:$E$241,5,0)),CN153)))))))))/IF(AND($D153=2,'ראשי-פרטים כלליים וריכוז הוצאות'!$D$66&lt;&gt;4),1.2,1)</f>
        <v>0</v>
      </c>
      <c r="CQ153" s="227"/>
      <c r="CR153" s="228"/>
      <c r="CS153" s="222"/>
      <c r="CT153" s="226"/>
      <c r="CU153" s="187">
        <f t="shared" si="95"/>
        <v>0</v>
      </c>
      <c r="CV153" s="15">
        <f>+(IF(OR($B153=0,$C153=0,$D153=0,$CQ$2&gt;$ES$1),0,IF(OR(CQ153=0,CS153=0,CT153=0),0,MIN((VLOOKUP($D153,$A$234:$C$241,3,0))*(IF($D153=6,CT153,CS153))*((MIN((VLOOKUP($D153,$A$234:$E$241,5,0)),(IF($D153=6,CS153,CT153))))),MIN((VLOOKUP($D153,$A$234:$C$241,3,0)),(CQ153+CR153))*(IF($D153=6,CT153,((MIN((VLOOKUP($D153,$A$234:$E$241,5,0)),CT153)))))))))/IF(AND($D153=2,'ראשי-פרטים כלליים וריכוז הוצאות'!$D$66&lt;&gt;4),1.2,1)</f>
        <v>0</v>
      </c>
      <c r="CW153" s="227"/>
      <c r="CX153" s="228"/>
      <c r="CY153" s="222"/>
      <c r="CZ153" s="226"/>
      <c r="DA153" s="187">
        <f t="shared" si="96"/>
        <v>0</v>
      </c>
      <c r="DB153" s="15">
        <f>+(IF(OR($B153=0,$C153=0,$D153=0,$CW$2&gt;$ES$1),0,IF(OR(CW153=0,CY153=0,CZ153=0),0,MIN((VLOOKUP($D153,$A$234:$C$241,3,0))*(IF($D153=6,CZ153,CY153))*((MIN((VLOOKUP($D153,$A$234:$E$241,5,0)),(IF($D153=6,CY153,CZ153))))),MIN((VLOOKUP($D153,$A$234:$C$241,3,0)),(CW153+CX153))*(IF($D153=6,CZ153,((MIN((VLOOKUP($D153,$A$234:$E$241,5,0)),CZ153)))))))))/IF(AND($D153=2,'ראשי-פרטים כלליים וריכוז הוצאות'!$D$66&lt;&gt;4),1.2,1)</f>
        <v>0</v>
      </c>
      <c r="DC153" s="227"/>
      <c r="DD153" s="228"/>
      <c r="DE153" s="222"/>
      <c r="DF153" s="226"/>
      <c r="DG153" s="187">
        <f t="shared" si="97"/>
        <v>0</v>
      </c>
      <c r="DH153" s="15">
        <f>+(IF(OR($B153=0,$C153=0,$D153=0,$DC$2&gt;$ES$1),0,IF(OR(DC153=0,DE153=0,DF153=0),0,MIN((VLOOKUP($D153,$A$234:$C$241,3,0))*(IF($D153=6,DF153,DE153))*((MIN((VLOOKUP($D153,$A$234:$E$241,5,0)),(IF($D153=6,DE153,DF153))))),MIN((VLOOKUP($D153,$A$234:$C$241,3,0)),(DC153+DD153))*(IF($D153=6,DF153,((MIN((VLOOKUP($D153,$A$234:$E$241,5,0)),DF153)))))))))/IF(AND($D153=2,'ראשי-פרטים כלליים וריכוז הוצאות'!$D$66&lt;&gt;4),1.2,1)</f>
        <v>0</v>
      </c>
      <c r="DI153" s="227"/>
      <c r="DJ153" s="228"/>
      <c r="DK153" s="222"/>
      <c r="DL153" s="226"/>
      <c r="DM153" s="187">
        <f t="shared" si="98"/>
        <v>0</v>
      </c>
      <c r="DN153" s="15">
        <f>+(IF(OR($B153=0,$C153=0,$D153=0,$DC$2&gt;$ES$1),0,IF(OR(DI153=0,DK153=0,DL153=0),0,MIN((VLOOKUP($D153,$A$234:$C$241,3,0))*(IF($D153=6,DL153,DK153))*((MIN((VLOOKUP($D153,$A$234:$E$241,5,0)),(IF($D153=6,DK153,DL153))))),MIN((VLOOKUP($D153,$A$234:$C$241,3,0)),(DI153+DJ153))*(IF($D153=6,DL153,((MIN((VLOOKUP($D153,$A$234:$E$241,5,0)),DL153)))))))))/IF(AND($D153=2,'ראשי-פרטים כלליים וריכוז הוצאות'!$D$66&lt;&gt;4),1.2,1)</f>
        <v>0</v>
      </c>
      <c r="DO153" s="227"/>
      <c r="DP153" s="228"/>
      <c r="DQ153" s="222"/>
      <c r="DR153" s="226"/>
      <c r="DS153" s="187">
        <f t="shared" si="99"/>
        <v>0</v>
      </c>
      <c r="DT153" s="15">
        <f>+(IF(OR($B153=0,$C153=0,$D153=0,$DC$2&gt;$ES$1),0,IF(OR(DO153=0,DQ153=0,DR153=0),0,MIN((VLOOKUP($D153,$A$234:$C$241,3,0))*(IF($D153=6,DR153,DQ153))*((MIN((VLOOKUP($D153,$A$234:$E$241,5,0)),(IF($D153=6,DQ153,DR153))))),MIN((VLOOKUP($D153,$A$234:$C$241,3,0)),(DO153+DP153))*(IF($D153=6,DR153,((MIN((VLOOKUP($D153,$A$234:$E$241,5,0)),DR153)))))))))/IF(AND($D153=2,'ראשי-פרטים כלליים וריכוז הוצאות'!$D$66&lt;&gt;4),1.2,1)</f>
        <v>0</v>
      </c>
      <c r="DU153" s="227"/>
      <c r="DV153" s="228"/>
      <c r="DW153" s="222"/>
      <c r="DX153" s="226"/>
      <c r="DY153" s="187">
        <f t="shared" si="100"/>
        <v>0</v>
      </c>
      <c r="DZ153" s="15">
        <f>+(IF(OR($B153=0,$C153=0,$D153=0,$DC$2&gt;$ES$1),0,IF(OR(DU153=0,DW153=0,DX153=0),0,MIN((VLOOKUP($D153,$A$234:$C$241,3,0))*(IF($D153=6,DX153,DW153))*((MIN((VLOOKUP($D153,$A$234:$E$241,5,0)),(IF($D153=6,DW153,DX153))))),MIN((VLOOKUP($D153,$A$234:$C$241,3,0)),(DU153+DV153))*(IF($D153=6,DX153,((MIN((VLOOKUP($D153,$A$234:$E$241,5,0)),DX153)))))))))/IF(AND($D153=2,'ראשי-פרטים כלליים וריכוז הוצאות'!$D$66&lt;&gt;4),1.2,1)</f>
        <v>0</v>
      </c>
      <c r="EA153" s="227"/>
      <c r="EB153" s="228"/>
      <c r="EC153" s="222"/>
      <c r="ED153" s="226"/>
      <c r="EE153" s="187">
        <f t="shared" si="101"/>
        <v>0</v>
      </c>
      <c r="EF153" s="15">
        <f>+(IF(OR($B153=0,$C153=0,$D153=0,$DC$2&gt;$ES$1),0,IF(OR(EA153=0,EC153=0,ED153=0),0,MIN((VLOOKUP($D153,$A$234:$C$241,3,0))*(IF($D153=6,ED153,EC153))*((MIN((VLOOKUP($D153,$A$234:$E$241,5,0)),(IF($D153=6,EC153,ED153))))),MIN((VLOOKUP($D153,$A$234:$C$241,3,0)),(EA153+EB153))*(IF($D153=6,ED153,((MIN((VLOOKUP($D153,$A$234:$E$241,5,0)),ED153)))))))))/IF(AND($D153=2,'ראשי-פרטים כלליים וריכוז הוצאות'!$D$66&lt;&gt;4),1.2,1)</f>
        <v>0</v>
      </c>
      <c r="EG153" s="227"/>
      <c r="EH153" s="228"/>
      <c r="EI153" s="222"/>
      <c r="EJ153" s="226"/>
      <c r="EK153" s="187">
        <f t="shared" si="102"/>
        <v>0</v>
      </c>
      <c r="EL153" s="15">
        <f>+(IF(OR($B153=0,$C153=0,$D153=0,$DC$2&gt;$ES$1),0,IF(OR(EG153=0,EI153=0,EJ153=0),0,MIN((VLOOKUP($D153,$A$234:$C$241,3,0))*(IF($D153=6,EJ153,EI153))*((MIN((VLOOKUP($D153,$A$234:$E$241,5,0)),(IF($D153=6,EI153,EJ153))))),MIN((VLOOKUP($D153,$A$234:$C$241,3,0)),(EG153+EH153))*(IF($D153=6,EJ153,((MIN((VLOOKUP($D153,$A$234:$E$241,5,0)),EJ153)))))))))/IF(AND($D153=2,'ראשי-פרטים כלליים וריכוז הוצאות'!$D$66&lt;&gt;4),1.2,1)</f>
        <v>0</v>
      </c>
      <c r="EM153" s="227"/>
      <c r="EN153" s="228"/>
      <c r="EO153" s="222"/>
      <c r="EP153" s="226"/>
      <c r="EQ153" s="187">
        <f t="shared" si="103"/>
        <v>0</v>
      </c>
      <c r="ER153" s="15">
        <f>+(IF(OR($B153=0,$C153=0,$D153=0,$DC$2&gt;$ES$1),0,IF(OR(EM153=0,EO153=0,EP153=0),0,MIN((VLOOKUP($D153,$A$234:$C$241,3,0))*(IF($D153=6,EP153,EO153))*((MIN((VLOOKUP($D153,$A$234:$E$241,5,0)),(IF($D153=6,EO153,EP153))))),MIN((VLOOKUP($D153,$A$234:$C$241,3,0)),(EM153+EN153))*(IF($D153=6,EP153,((MIN((VLOOKUP($D153,$A$234:$E$241,5,0)),EP153)))))))))/IF(AND($D153=2,'ראשי-פרטים כלליים וריכוז הוצאות'!$D$66&lt;&gt;4),1.2,1)</f>
        <v>0</v>
      </c>
      <c r="ES153" s="62">
        <f t="shared" si="104"/>
        <v>0</v>
      </c>
      <c r="ET153" s="183">
        <f t="shared" si="105"/>
        <v>9.9999999999999995E-7</v>
      </c>
      <c r="EU153" s="184">
        <f t="shared" si="106"/>
        <v>0</v>
      </c>
      <c r="EV153" s="62">
        <f t="shared" si="107"/>
        <v>0</v>
      </c>
      <c r="EW153" s="62">
        <v>0</v>
      </c>
      <c r="EX153" s="15">
        <f t="shared" si="108"/>
        <v>0</v>
      </c>
      <c r="EY153" s="219"/>
      <c r="EZ153" s="62">
        <f>MIN(EX153+EY153*ET153*ES153/$FA$1/IF(AND($D153=2,'ראשי-פרטים כלליים וריכוז הוצאות'!$D$66&lt;&gt;4),1.2,1),IF($D153&gt;0,VLOOKUP($D153,$A$234:$C$241,3,0)*12*EU153,0))</f>
        <v>0</v>
      </c>
      <c r="FA153" s="229"/>
      <c r="FB153" s="293">
        <f t="shared" si="109"/>
        <v>0</v>
      </c>
      <c r="FC153" s="298"/>
      <c r="FD153" s="133"/>
      <c r="FE153" s="133"/>
      <c r="FF153" s="299"/>
      <c r="FG153" s="299"/>
      <c r="FH153" s="133"/>
      <c r="FI153" s="274">
        <f t="shared" si="110"/>
        <v>0</v>
      </c>
      <c r="FJ153" s="274">
        <f t="shared" si="111"/>
        <v>0</v>
      </c>
      <c r="FK153" s="297" t="str">
        <f t="shared" si="79"/>
        <v/>
      </c>
    </row>
    <row r="154" spans="1:167" s="6" customFormat="1" ht="24" hidden="1" customHeight="1" x14ac:dyDescent="0.2">
      <c r="A154" s="112">
        <v>151</v>
      </c>
      <c r="B154" s="229"/>
      <c r="C154" s="229"/>
      <c r="D154" s="230"/>
      <c r="E154" s="220"/>
      <c r="F154" s="221"/>
      <c r="G154" s="222"/>
      <c r="H154" s="223"/>
      <c r="I154" s="187">
        <f t="shared" si="80"/>
        <v>0</v>
      </c>
      <c r="J154" s="15">
        <f>(IF(OR($B154=0,$C154=0,$D154=0,$E$2&gt;$ES$1),0,IF(OR($E154=0,$G154=0,$H154=0),0,MIN((VLOOKUP($D154,$A$234:$C$241,3,0))*(IF($D154=6,$H154,$G154))*((MIN((VLOOKUP($D154,$A$234:$E$241,5,0)),(IF($D154=6,$G154,$H154))))),MIN((VLOOKUP($D154,$A$234:$C$241,3,0)),($E154+$F154))*(IF($D154=6,$H154,((MIN((VLOOKUP($D154,$A$234:$E$241,5,0)),$H154)))))))))/IF(AND($D154=2,'ראשי-פרטים כלליים וריכוז הוצאות'!$D$66&lt;&gt;4),1.2,1)</f>
        <v>0</v>
      </c>
      <c r="K154" s="224"/>
      <c r="L154" s="225"/>
      <c r="M154" s="222"/>
      <c r="N154" s="226"/>
      <c r="O154" s="187">
        <f t="shared" si="81"/>
        <v>0</v>
      </c>
      <c r="P154" s="15">
        <f>+(IF(OR($B154=0,$C154=0,$D154=0,$K$2&gt;$ES$1),0,IF(OR($K154=0,$M154=0,$N154=0),0,MIN((VLOOKUP($D154,$A$234:$C$241,3,0))*(IF($D154=6,$N154,$M154))*((MIN((VLOOKUP($D154,$A$234:$E$241,5,0)),(IF($D154=6,$M154,$N154))))),MIN((VLOOKUP($D154,$A$234:$C$241,3,0)),($K154+$L154))*(IF($D154=6,$N154,((MIN((VLOOKUP($D154,$A$234:$E$241,5,0)),$N154)))))))))/IF(AND($D154=2,'ראשי-פרטים כלליים וריכוז הוצאות'!$D$66&lt;&gt;4),1.2,1)</f>
        <v>0</v>
      </c>
      <c r="Q154" s="227"/>
      <c r="R154" s="228"/>
      <c r="S154" s="222"/>
      <c r="T154" s="226"/>
      <c r="U154" s="187">
        <f t="shared" si="82"/>
        <v>0</v>
      </c>
      <c r="V154" s="15">
        <f>+(IF(OR($B154=0,$C154=0,$D154=0,$Q$2&gt;$ES$1),0,IF(OR(Q154=0,S154=0,T154=0),0,MIN((VLOOKUP($D154,$A$234:$C$241,3,0))*(IF($D154=6,T154,S154))*((MIN((VLOOKUP($D154,$A$234:$E$241,5,0)),(IF($D154=6,S154,T154))))),MIN((VLOOKUP($D154,$A$234:$C$241,3,0)),(Q154+R154))*(IF($D154=6,T154,((MIN((VLOOKUP($D154,$A$234:$E$241,5,0)),T154)))))))))/IF(AND($D154=2,'ראשי-פרטים כלליים וריכוז הוצאות'!$D$66&lt;&gt;4),1.2,1)</f>
        <v>0</v>
      </c>
      <c r="W154" s="220"/>
      <c r="X154" s="221"/>
      <c r="Y154" s="222"/>
      <c r="Z154" s="226"/>
      <c r="AA154" s="187">
        <f t="shared" si="83"/>
        <v>0</v>
      </c>
      <c r="AB154" s="15">
        <f>+(IF(OR($B154=0,$C154=0,$D154=0,$W$2&gt;$ES$1),0,IF(OR(W154=0,Y154=0,Z154=0),0,MIN((VLOOKUP($D154,$A$234:$C$241,3,0))*(IF($D154=6,Z154,Y154))*((MIN((VLOOKUP($D154,$A$234:$E$241,5,0)),(IF($D154=6,Y154,Z154))))),MIN((VLOOKUP($D154,$A$234:$C$241,3,0)),(W154+X154))*(IF($D154=6,Z154,((MIN((VLOOKUP($D154,$A$234:$E$241,5,0)),Z154)))))))))/IF(AND($D154=2,'ראשי-פרטים כלליים וריכוז הוצאות'!$D$66&lt;&gt;4),1.2,1)</f>
        <v>0</v>
      </c>
      <c r="AC154" s="224"/>
      <c r="AD154" s="225"/>
      <c r="AE154" s="222"/>
      <c r="AF154" s="226"/>
      <c r="AG154" s="187">
        <f t="shared" si="84"/>
        <v>0</v>
      </c>
      <c r="AH154" s="15">
        <f>+(IF(OR($B154=0,$C154=0,$D154=0,$AC$2&gt;$ES$1),0,IF(OR(AC154=0,AE154=0,AF154=0),0,MIN((VLOOKUP($D154,$A$234:$C$241,3,0))*(IF($D154=6,AF154,AE154))*((MIN((VLOOKUP($D154,$A$234:$E$241,5,0)),(IF($D154=6,AE154,AF154))))),MIN((VLOOKUP($D154,$A$234:$C$241,3,0)),(AC154+AD154))*(IF($D154=6,AF154,((MIN((VLOOKUP($D154,$A$234:$E$241,5,0)),AF154)))))))))/IF(AND($D154=2,'ראשי-פרטים כלליים וריכוז הוצאות'!$D$66&lt;&gt;4),1.2,1)</f>
        <v>0</v>
      </c>
      <c r="AI154" s="227"/>
      <c r="AJ154" s="228"/>
      <c r="AK154" s="222"/>
      <c r="AL154" s="226"/>
      <c r="AM154" s="187">
        <f t="shared" si="85"/>
        <v>0</v>
      </c>
      <c r="AN154" s="15">
        <f>+(IF(OR($B154=0,$C154=0,$D154=0,$AI$2&gt;$ES$1),0,IF(OR(AI154=0,AK154=0,AL154=0),0,MIN((VLOOKUP($D154,$A$234:$C$241,3,0))*(IF($D154=6,AL154,AK154))*((MIN((VLOOKUP($D154,$A$234:$E$241,5,0)),(IF($D154=6,AK154,AL154))))),MIN((VLOOKUP($D154,$A$234:$C$241,3,0)),(AI154+AJ154))*(IF($D154=6,AL154,((MIN((VLOOKUP($D154,$A$234:$E$241,5,0)),AL154)))))))))/IF(AND($D154=2,'ראשי-פרטים כלליים וריכוז הוצאות'!$D$66&lt;&gt;4),1.2,1)</f>
        <v>0</v>
      </c>
      <c r="AO154" s="220"/>
      <c r="AP154" s="221"/>
      <c r="AQ154" s="222"/>
      <c r="AR154" s="226"/>
      <c r="AS154" s="187">
        <f t="shared" si="86"/>
        <v>0</v>
      </c>
      <c r="AT154" s="15">
        <f>+(IF(OR($B154=0,$C154=0,$D154=0,$AO$2&gt;$ES$1),0,IF(OR(AO154=0,AQ154=0,AR154=0),0,MIN((VLOOKUP($D154,$A$234:$C$241,3,0))*(IF($D154=6,AR154,AQ154))*((MIN((VLOOKUP($D154,$A$234:$E$241,5,0)),(IF($D154=6,AQ154,AR154))))),MIN((VLOOKUP($D154,$A$234:$C$241,3,0)),(AO154+AP154))*(IF($D154=6,AR154,((MIN((VLOOKUP($D154,$A$234:$E$241,5,0)),AR154)))))))))/IF(AND($D154=2,'ראשי-פרטים כלליים וריכוז הוצאות'!$D$66&lt;&gt;4),1.2,1)</f>
        <v>0</v>
      </c>
      <c r="AU154" s="224"/>
      <c r="AV154" s="225"/>
      <c r="AW154" s="222"/>
      <c r="AX154" s="226"/>
      <c r="AY154" s="187">
        <f t="shared" si="87"/>
        <v>0</v>
      </c>
      <c r="AZ154" s="15">
        <f>+(IF(OR($B154=0,$C154=0,$D154=0,$AU$2&gt;$ES$1),0,IF(OR(AU154=0,AW154=0,AX154=0),0,MIN((VLOOKUP($D154,$A$234:$C$241,3,0))*(IF($D154=6,AX154,AW154))*((MIN((VLOOKUP($D154,$A$234:$E$241,5,0)),(IF($D154=6,AW154,AX154))))),MIN((VLOOKUP($D154,$A$234:$C$241,3,0)),(AU154+AV154))*(IF($D154=6,AX154,((MIN((VLOOKUP($D154,$A$234:$E$241,5,0)),AX154)))))))))/IF(AND($D154=2,'ראשי-פרטים כלליים וריכוז הוצאות'!$D$66&lt;&gt;4),1.2,1)</f>
        <v>0</v>
      </c>
      <c r="BA154" s="227"/>
      <c r="BB154" s="228"/>
      <c r="BC154" s="222"/>
      <c r="BD154" s="226"/>
      <c r="BE154" s="187">
        <f t="shared" si="88"/>
        <v>0</v>
      </c>
      <c r="BF154" s="15">
        <f>+(IF(OR($B154=0,$C154=0,$D154=0,$BA$2&gt;$ES$1),0,IF(OR(BA154=0,BC154=0,BD154=0),0,MIN((VLOOKUP($D154,$A$234:$C$241,3,0))*(IF($D154=6,BD154,BC154))*((MIN((VLOOKUP($D154,$A$234:$E$241,5,0)),(IF($D154=6,BC154,BD154))))),MIN((VLOOKUP($D154,$A$234:$C$241,3,0)),(BA154+BB154))*(IF($D154=6,BD154,((MIN((VLOOKUP($D154,$A$234:$E$241,5,0)),BD154)))))))))/IF(AND($D154=2,'ראשי-פרטים כלליים וריכוז הוצאות'!$D$66&lt;&gt;4),1.2,1)</f>
        <v>0</v>
      </c>
      <c r="BG154" s="227"/>
      <c r="BH154" s="228"/>
      <c r="BI154" s="222"/>
      <c r="BJ154" s="226"/>
      <c r="BK154" s="187">
        <f t="shared" si="89"/>
        <v>0</v>
      </c>
      <c r="BL154" s="15">
        <f>+(IF(OR($B154=0,$C154=0,$D154=0,$BG$2&gt;$ES$1),0,IF(OR(BG154=0,BI154=0,BJ154=0),0,MIN((VLOOKUP($D154,$A$234:$C$241,3,0))*(IF($D154=6,BJ154,BI154))*((MIN((VLOOKUP($D154,$A$234:$E$241,5,0)),(IF($D154=6,BI154,BJ154))))),MIN((VLOOKUP($D154,$A$234:$C$241,3,0)),(BG154+BH154))*(IF($D154=6,BJ154,((MIN((VLOOKUP($D154,$A$234:$E$241,5,0)),BJ154)))))))))/IF(AND($D154=2,'ראשי-פרטים כלליים וריכוז הוצאות'!$D$66&lt;&gt;4),1.2,1)</f>
        <v>0</v>
      </c>
      <c r="BM154" s="227"/>
      <c r="BN154" s="228"/>
      <c r="BO154" s="222"/>
      <c r="BP154" s="226"/>
      <c r="BQ154" s="187">
        <f t="shared" si="90"/>
        <v>0</v>
      </c>
      <c r="BR154" s="15">
        <f>+(IF(OR($B154=0,$C154=0,$D154=0,$BM$2&gt;$ES$1),0,IF(OR(BM154=0,BO154=0,BP154=0),0,MIN((VLOOKUP($D154,$A$234:$C$241,3,0))*(IF($D154=6,BP154,BO154))*((MIN((VLOOKUP($D154,$A$234:$E$241,5,0)),(IF($D154=6,BO154,BP154))))),MIN((VLOOKUP($D154,$A$234:$C$241,3,0)),(BM154+BN154))*(IF($D154=6,BP154,((MIN((VLOOKUP($D154,$A$234:$E$241,5,0)),BP154)))))))))/IF(AND($D154=2,'ראשי-פרטים כלליים וריכוז הוצאות'!$D$66&lt;&gt;4),1.2,1)</f>
        <v>0</v>
      </c>
      <c r="BS154" s="227"/>
      <c r="BT154" s="228"/>
      <c r="BU154" s="222"/>
      <c r="BV154" s="226"/>
      <c r="BW154" s="187">
        <f t="shared" si="91"/>
        <v>0</v>
      </c>
      <c r="BX154" s="15">
        <f>+(IF(OR($B154=0,$C154=0,$D154=0,$BS$2&gt;$ES$1),0,IF(OR(BS154=0,BU154=0,BV154=0),0,MIN((VLOOKUP($D154,$A$234:$C$241,3,0))*(IF($D154=6,BV154,BU154))*((MIN((VLOOKUP($D154,$A$234:$E$241,5,0)),(IF($D154=6,BU154,BV154))))),MIN((VLOOKUP($D154,$A$234:$C$241,3,0)),(BS154+BT154))*(IF($D154=6,BV154,((MIN((VLOOKUP($D154,$A$234:$E$241,5,0)),BV154)))))))))/IF(AND($D154=2,'ראשי-פרטים כלליים וריכוז הוצאות'!$D$66&lt;&gt;4),1.2,1)</f>
        <v>0</v>
      </c>
      <c r="BY154" s="227"/>
      <c r="BZ154" s="228"/>
      <c r="CA154" s="222"/>
      <c r="CB154" s="226"/>
      <c r="CC154" s="187">
        <f t="shared" si="92"/>
        <v>0</v>
      </c>
      <c r="CD154" s="15">
        <f>+(IF(OR($B154=0,$C154=0,$D154=0,$BY$2&gt;$ES$1),0,IF(OR(BY154=0,CA154=0,CB154=0),0,MIN((VLOOKUP($D154,$A$234:$C$241,3,0))*(IF($D154=6,CB154,CA154))*((MIN((VLOOKUP($D154,$A$234:$E$241,5,0)),(IF($D154=6,CA154,CB154))))),MIN((VLOOKUP($D154,$A$234:$C$241,3,0)),(BY154+BZ154))*(IF($D154=6,CB154,((MIN((VLOOKUP($D154,$A$234:$E$241,5,0)),CB154)))))))))/IF(AND($D154=2,'ראשי-פרטים כלליים וריכוז הוצאות'!$D$66&lt;&gt;4),1.2,1)</f>
        <v>0</v>
      </c>
      <c r="CE154" s="227"/>
      <c r="CF154" s="228"/>
      <c r="CG154" s="222"/>
      <c r="CH154" s="226"/>
      <c r="CI154" s="187">
        <f t="shared" si="93"/>
        <v>0</v>
      </c>
      <c r="CJ154" s="15">
        <f>+(IF(OR($B154=0,$C154=0,$D154=0,$CE$2&gt;$ES$1),0,IF(OR(CE154=0,CG154=0,CH154=0),0,MIN((VLOOKUP($D154,$A$234:$C$241,3,0))*(IF($D154=6,CH154,CG154))*((MIN((VLOOKUP($D154,$A$234:$E$241,5,0)),(IF($D154=6,CG154,CH154))))),MIN((VLOOKUP($D154,$A$234:$C$241,3,0)),(CE154+CF154))*(IF($D154=6,CH154,((MIN((VLOOKUP($D154,$A$234:$E$241,5,0)),CH154)))))))))/IF(AND($D154=2,'ראשי-פרטים כלליים וריכוז הוצאות'!$D$66&lt;&gt;4),1.2,1)</f>
        <v>0</v>
      </c>
      <c r="CK154" s="227"/>
      <c r="CL154" s="228"/>
      <c r="CM154" s="222"/>
      <c r="CN154" s="226"/>
      <c r="CO154" s="187">
        <f t="shared" si="94"/>
        <v>0</v>
      </c>
      <c r="CP154" s="15">
        <f>+(IF(OR($B154=0,$C154=0,$D154=0,$CK$2&gt;$ES$1),0,IF(OR(CK154=0,CM154=0,CN154=0),0,MIN((VLOOKUP($D154,$A$234:$C$241,3,0))*(IF($D154=6,CN154,CM154))*((MIN((VLOOKUP($D154,$A$234:$E$241,5,0)),(IF($D154=6,CM154,CN154))))),MIN((VLOOKUP($D154,$A$234:$C$241,3,0)),(CK154+CL154))*(IF($D154=6,CN154,((MIN((VLOOKUP($D154,$A$234:$E$241,5,0)),CN154)))))))))/IF(AND($D154=2,'ראשי-פרטים כלליים וריכוז הוצאות'!$D$66&lt;&gt;4),1.2,1)</f>
        <v>0</v>
      </c>
      <c r="CQ154" s="227"/>
      <c r="CR154" s="228"/>
      <c r="CS154" s="222"/>
      <c r="CT154" s="226"/>
      <c r="CU154" s="187">
        <f t="shared" si="95"/>
        <v>0</v>
      </c>
      <c r="CV154" s="15">
        <f>+(IF(OR($B154=0,$C154=0,$D154=0,$CQ$2&gt;$ES$1),0,IF(OR(CQ154=0,CS154=0,CT154=0),0,MIN((VLOOKUP($D154,$A$234:$C$241,3,0))*(IF($D154=6,CT154,CS154))*((MIN((VLOOKUP($D154,$A$234:$E$241,5,0)),(IF($D154=6,CS154,CT154))))),MIN((VLOOKUP($D154,$A$234:$C$241,3,0)),(CQ154+CR154))*(IF($D154=6,CT154,((MIN((VLOOKUP($D154,$A$234:$E$241,5,0)),CT154)))))))))/IF(AND($D154=2,'ראשי-פרטים כלליים וריכוז הוצאות'!$D$66&lt;&gt;4),1.2,1)</f>
        <v>0</v>
      </c>
      <c r="CW154" s="227"/>
      <c r="CX154" s="228"/>
      <c r="CY154" s="222"/>
      <c r="CZ154" s="226"/>
      <c r="DA154" s="187">
        <f t="shared" si="96"/>
        <v>0</v>
      </c>
      <c r="DB154" s="15">
        <f>+(IF(OR($B154=0,$C154=0,$D154=0,$CW$2&gt;$ES$1),0,IF(OR(CW154=0,CY154=0,CZ154=0),0,MIN((VLOOKUP($D154,$A$234:$C$241,3,0))*(IF($D154=6,CZ154,CY154))*((MIN((VLOOKUP($D154,$A$234:$E$241,5,0)),(IF($D154=6,CY154,CZ154))))),MIN((VLOOKUP($D154,$A$234:$C$241,3,0)),(CW154+CX154))*(IF($D154=6,CZ154,((MIN((VLOOKUP($D154,$A$234:$E$241,5,0)),CZ154)))))))))/IF(AND($D154=2,'ראשי-פרטים כלליים וריכוז הוצאות'!$D$66&lt;&gt;4),1.2,1)</f>
        <v>0</v>
      </c>
      <c r="DC154" s="227"/>
      <c r="DD154" s="228"/>
      <c r="DE154" s="222"/>
      <c r="DF154" s="226"/>
      <c r="DG154" s="187">
        <f t="shared" si="97"/>
        <v>0</v>
      </c>
      <c r="DH154" s="15">
        <f>+(IF(OR($B154=0,$C154=0,$D154=0,$DC$2&gt;$ES$1),0,IF(OR(DC154=0,DE154=0,DF154=0),0,MIN((VLOOKUP($D154,$A$234:$C$241,3,0))*(IF($D154=6,DF154,DE154))*((MIN((VLOOKUP($D154,$A$234:$E$241,5,0)),(IF($D154=6,DE154,DF154))))),MIN((VLOOKUP($D154,$A$234:$C$241,3,0)),(DC154+DD154))*(IF($D154=6,DF154,((MIN((VLOOKUP($D154,$A$234:$E$241,5,0)),DF154)))))))))/IF(AND($D154=2,'ראשי-פרטים כלליים וריכוז הוצאות'!$D$66&lt;&gt;4),1.2,1)</f>
        <v>0</v>
      </c>
      <c r="DI154" s="227"/>
      <c r="DJ154" s="228"/>
      <c r="DK154" s="222"/>
      <c r="DL154" s="226"/>
      <c r="DM154" s="187">
        <f t="shared" si="98"/>
        <v>0</v>
      </c>
      <c r="DN154" s="15">
        <f>+(IF(OR($B154=0,$C154=0,$D154=0,$DC$2&gt;$ES$1),0,IF(OR(DI154=0,DK154=0,DL154=0),0,MIN((VLOOKUP($D154,$A$234:$C$241,3,0))*(IF($D154=6,DL154,DK154))*((MIN((VLOOKUP($D154,$A$234:$E$241,5,0)),(IF($D154=6,DK154,DL154))))),MIN((VLOOKUP($D154,$A$234:$C$241,3,0)),(DI154+DJ154))*(IF($D154=6,DL154,((MIN((VLOOKUP($D154,$A$234:$E$241,5,0)),DL154)))))))))/IF(AND($D154=2,'ראשי-פרטים כלליים וריכוז הוצאות'!$D$66&lt;&gt;4),1.2,1)</f>
        <v>0</v>
      </c>
      <c r="DO154" s="227"/>
      <c r="DP154" s="228"/>
      <c r="DQ154" s="222"/>
      <c r="DR154" s="226"/>
      <c r="DS154" s="187">
        <f t="shared" si="99"/>
        <v>0</v>
      </c>
      <c r="DT154" s="15">
        <f>+(IF(OR($B154=0,$C154=0,$D154=0,$DC$2&gt;$ES$1),0,IF(OR(DO154=0,DQ154=0,DR154=0),0,MIN((VLOOKUP($D154,$A$234:$C$241,3,0))*(IF($D154=6,DR154,DQ154))*((MIN((VLOOKUP($D154,$A$234:$E$241,5,0)),(IF($D154=6,DQ154,DR154))))),MIN((VLOOKUP($D154,$A$234:$C$241,3,0)),(DO154+DP154))*(IF($D154=6,DR154,((MIN((VLOOKUP($D154,$A$234:$E$241,5,0)),DR154)))))))))/IF(AND($D154=2,'ראשי-פרטים כלליים וריכוז הוצאות'!$D$66&lt;&gt;4),1.2,1)</f>
        <v>0</v>
      </c>
      <c r="DU154" s="227"/>
      <c r="DV154" s="228"/>
      <c r="DW154" s="222"/>
      <c r="DX154" s="226"/>
      <c r="DY154" s="187">
        <f t="shared" si="100"/>
        <v>0</v>
      </c>
      <c r="DZ154" s="15">
        <f>+(IF(OR($B154=0,$C154=0,$D154=0,$DC$2&gt;$ES$1),0,IF(OR(DU154=0,DW154=0,DX154=0),0,MIN((VLOOKUP($D154,$A$234:$C$241,3,0))*(IF($D154=6,DX154,DW154))*((MIN((VLOOKUP($D154,$A$234:$E$241,5,0)),(IF($D154=6,DW154,DX154))))),MIN((VLOOKUP($D154,$A$234:$C$241,3,0)),(DU154+DV154))*(IF($D154=6,DX154,((MIN((VLOOKUP($D154,$A$234:$E$241,5,0)),DX154)))))))))/IF(AND($D154=2,'ראשי-פרטים כלליים וריכוז הוצאות'!$D$66&lt;&gt;4),1.2,1)</f>
        <v>0</v>
      </c>
      <c r="EA154" s="227"/>
      <c r="EB154" s="228"/>
      <c r="EC154" s="222"/>
      <c r="ED154" s="226"/>
      <c r="EE154" s="187">
        <f t="shared" si="101"/>
        <v>0</v>
      </c>
      <c r="EF154" s="15">
        <f>+(IF(OR($B154=0,$C154=0,$D154=0,$DC$2&gt;$ES$1),0,IF(OR(EA154=0,EC154=0,ED154=0),0,MIN((VLOOKUP($D154,$A$234:$C$241,3,0))*(IF($D154=6,ED154,EC154))*((MIN((VLOOKUP($D154,$A$234:$E$241,5,0)),(IF($D154=6,EC154,ED154))))),MIN((VLOOKUP($D154,$A$234:$C$241,3,0)),(EA154+EB154))*(IF($D154=6,ED154,((MIN((VLOOKUP($D154,$A$234:$E$241,5,0)),ED154)))))))))/IF(AND($D154=2,'ראשי-פרטים כלליים וריכוז הוצאות'!$D$66&lt;&gt;4),1.2,1)</f>
        <v>0</v>
      </c>
      <c r="EG154" s="227"/>
      <c r="EH154" s="228"/>
      <c r="EI154" s="222"/>
      <c r="EJ154" s="226"/>
      <c r="EK154" s="187">
        <f t="shared" si="102"/>
        <v>0</v>
      </c>
      <c r="EL154" s="15">
        <f>+(IF(OR($B154=0,$C154=0,$D154=0,$DC$2&gt;$ES$1),0,IF(OR(EG154=0,EI154=0,EJ154=0),0,MIN((VLOOKUP($D154,$A$234:$C$241,3,0))*(IF($D154=6,EJ154,EI154))*((MIN((VLOOKUP($D154,$A$234:$E$241,5,0)),(IF($D154=6,EI154,EJ154))))),MIN((VLOOKUP($D154,$A$234:$C$241,3,0)),(EG154+EH154))*(IF($D154=6,EJ154,((MIN((VLOOKUP($D154,$A$234:$E$241,5,0)),EJ154)))))))))/IF(AND($D154=2,'ראשי-פרטים כלליים וריכוז הוצאות'!$D$66&lt;&gt;4),1.2,1)</f>
        <v>0</v>
      </c>
      <c r="EM154" s="227"/>
      <c r="EN154" s="228"/>
      <c r="EO154" s="222"/>
      <c r="EP154" s="226"/>
      <c r="EQ154" s="187">
        <f t="shared" si="103"/>
        <v>0</v>
      </c>
      <c r="ER154" s="15">
        <f>+(IF(OR($B154=0,$C154=0,$D154=0,$DC$2&gt;$ES$1),0,IF(OR(EM154=0,EO154=0,EP154=0),0,MIN((VLOOKUP($D154,$A$234:$C$241,3,0))*(IF($D154=6,EP154,EO154))*((MIN((VLOOKUP($D154,$A$234:$E$241,5,0)),(IF($D154=6,EO154,EP154))))),MIN((VLOOKUP($D154,$A$234:$C$241,3,0)),(EM154+EN154))*(IF($D154=6,EP154,((MIN((VLOOKUP($D154,$A$234:$E$241,5,0)),EP154)))))))))/IF(AND($D154=2,'ראשי-פרטים כלליים וריכוז הוצאות'!$D$66&lt;&gt;4),1.2,1)</f>
        <v>0</v>
      </c>
      <c r="ES154" s="62">
        <f t="shared" si="104"/>
        <v>0</v>
      </c>
      <c r="ET154" s="183">
        <f t="shared" si="105"/>
        <v>9.9999999999999995E-7</v>
      </c>
      <c r="EU154" s="184">
        <f t="shared" si="106"/>
        <v>0</v>
      </c>
      <c r="EV154" s="62">
        <f t="shared" si="107"/>
        <v>0</v>
      </c>
      <c r="EW154" s="62">
        <v>0</v>
      </c>
      <c r="EX154" s="15">
        <f t="shared" si="108"/>
        <v>0</v>
      </c>
      <c r="EY154" s="219"/>
      <c r="EZ154" s="62">
        <f>MIN(EX154+EY154*ET154*ES154/$FA$1/IF(AND($D154=2,'ראשי-פרטים כלליים וריכוז הוצאות'!$D$66&lt;&gt;4),1.2,1),IF($D154&gt;0,VLOOKUP($D154,$A$234:$C$241,3,0)*12*EU154,0))</f>
        <v>0</v>
      </c>
      <c r="FA154" s="229"/>
      <c r="FB154" s="293">
        <f t="shared" si="109"/>
        <v>0</v>
      </c>
      <c r="FC154" s="298"/>
      <c r="FD154" s="133"/>
      <c r="FE154" s="133"/>
      <c r="FF154" s="299"/>
      <c r="FG154" s="299"/>
      <c r="FH154" s="133"/>
      <c r="FI154" s="274">
        <f t="shared" si="110"/>
        <v>0</v>
      </c>
      <c r="FJ154" s="274">
        <f t="shared" si="111"/>
        <v>0</v>
      </c>
      <c r="FK154" s="297" t="str">
        <f t="shared" si="79"/>
        <v/>
      </c>
    </row>
    <row r="155" spans="1:167" s="6" customFormat="1" ht="24" hidden="1" customHeight="1" x14ac:dyDescent="0.2">
      <c r="A155" s="112">
        <v>152</v>
      </c>
      <c r="B155" s="229"/>
      <c r="C155" s="229"/>
      <c r="D155" s="230"/>
      <c r="E155" s="220"/>
      <c r="F155" s="221"/>
      <c r="G155" s="222"/>
      <c r="H155" s="223"/>
      <c r="I155" s="187">
        <f t="shared" si="80"/>
        <v>0</v>
      </c>
      <c r="J155" s="15">
        <f>(IF(OR($B155=0,$C155=0,$D155=0,$E$2&gt;$ES$1),0,IF(OR($E155=0,$G155=0,$H155=0),0,MIN((VLOOKUP($D155,$A$234:$C$241,3,0))*(IF($D155=6,$H155,$G155))*((MIN((VLOOKUP($D155,$A$234:$E$241,5,0)),(IF($D155=6,$G155,$H155))))),MIN((VLOOKUP($D155,$A$234:$C$241,3,0)),($E155+$F155))*(IF($D155=6,$H155,((MIN((VLOOKUP($D155,$A$234:$E$241,5,0)),$H155)))))))))/IF(AND($D155=2,'ראשי-פרטים כלליים וריכוז הוצאות'!$D$66&lt;&gt;4),1.2,1)</f>
        <v>0</v>
      </c>
      <c r="K155" s="224"/>
      <c r="L155" s="225"/>
      <c r="M155" s="222"/>
      <c r="N155" s="226"/>
      <c r="O155" s="187">
        <f t="shared" si="81"/>
        <v>0</v>
      </c>
      <c r="P155" s="15">
        <f>+(IF(OR($B155=0,$C155=0,$D155=0,$K$2&gt;$ES$1),0,IF(OR($K155=0,$M155=0,$N155=0),0,MIN((VLOOKUP($D155,$A$234:$C$241,3,0))*(IF($D155=6,$N155,$M155))*((MIN((VLOOKUP($D155,$A$234:$E$241,5,0)),(IF($D155=6,$M155,$N155))))),MIN((VLOOKUP($D155,$A$234:$C$241,3,0)),($K155+$L155))*(IF($D155=6,$N155,((MIN((VLOOKUP($D155,$A$234:$E$241,5,0)),$N155)))))))))/IF(AND($D155=2,'ראשי-פרטים כלליים וריכוז הוצאות'!$D$66&lt;&gt;4),1.2,1)</f>
        <v>0</v>
      </c>
      <c r="Q155" s="227"/>
      <c r="R155" s="228"/>
      <c r="S155" s="222"/>
      <c r="T155" s="226"/>
      <c r="U155" s="187">
        <f t="shared" si="82"/>
        <v>0</v>
      </c>
      <c r="V155" s="15">
        <f>+(IF(OR($B155=0,$C155=0,$D155=0,$Q$2&gt;$ES$1),0,IF(OR(Q155=0,S155=0,T155=0),0,MIN((VLOOKUP($D155,$A$234:$C$241,3,0))*(IF($D155=6,T155,S155))*((MIN((VLOOKUP($D155,$A$234:$E$241,5,0)),(IF($D155=6,S155,T155))))),MIN((VLOOKUP($D155,$A$234:$C$241,3,0)),(Q155+R155))*(IF($D155=6,T155,((MIN((VLOOKUP($D155,$A$234:$E$241,5,0)),T155)))))))))/IF(AND($D155=2,'ראשי-פרטים כלליים וריכוז הוצאות'!$D$66&lt;&gt;4),1.2,1)</f>
        <v>0</v>
      </c>
      <c r="W155" s="220"/>
      <c r="X155" s="221"/>
      <c r="Y155" s="222"/>
      <c r="Z155" s="226"/>
      <c r="AA155" s="187">
        <f t="shared" si="83"/>
        <v>0</v>
      </c>
      <c r="AB155" s="15">
        <f>+(IF(OR($B155=0,$C155=0,$D155=0,$W$2&gt;$ES$1),0,IF(OR(W155=0,Y155=0,Z155=0),0,MIN((VLOOKUP($D155,$A$234:$C$241,3,0))*(IF($D155=6,Z155,Y155))*((MIN((VLOOKUP($D155,$A$234:$E$241,5,0)),(IF($D155=6,Y155,Z155))))),MIN((VLOOKUP($D155,$A$234:$C$241,3,0)),(W155+X155))*(IF($D155=6,Z155,((MIN((VLOOKUP($D155,$A$234:$E$241,5,0)),Z155)))))))))/IF(AND($D155=2,'ראשי-פרטים כלליים וריכוז הוצאות'!$D$66&lt;&gt;4),1.2,1)</f>
        <v>0</v>
      </c>
      <c r="AC155" s="224"/>
      <c r="AD155" s="225"/>
      <c r="AE155" s="222"/>
      <c r="AF155" s="226"/>
      <c r="AG155" s="187">
        <f t="shared" si="84"/>
        <v>0</v>
      </c>
      <c r="AH155" s="15">
        <f>+(IF(OR($B155=0,$C155=0,$D155=0,$AC$2&gt;$ES$1),0,IF(OR(AC155=0,AE155=0,AF155=0),0,MIN((VLOOKUP($D155,$A$234:$C$241,3,0))*(IF($D155=6,AF155,AE155))*((MIN((VLOOKUP($D155,$A$234:$E$241,5,0)),(IF($D155=6,AE155,AF155))))),MIN((VLOOKUP($D155,$A$234:$C$241,3,0)),(AC155+AD155))*(IF($D155=6,AF155,((MIN((VLOOKUP($D155,$A$234:$E$241,5,0)),AF155)))))))))/IF(AND($D155=2,'ראשי-פרטים כלליים וריכוז הוצאות'!$D$66&lt;&gt;4),1.2,1)</f>
        <v>0</v>
      </c>
      <c r="AI155" s="227"/>
      <c r="AJ155" s="228"/>
      <c r="AK155" s="222"/>
      <c r="AL155" s="226"/>
      <c r="AM155" s="187">
        <f t="shared" si="85"/>
        <v>0</v>
      </c>
      <c r="AN155" s="15">
        <f>+(IF(OR($B155=0,$C155=0,$D155=0,$AI$2&gt;$ES$1),0,IF(OR(AI155=0,AK155=0,AL155=0),0,MIN((VLOOKUP($D155,$A$234:$C$241,3,0))*(IF($D155=6,AL155,AK155))*((MIN((VLOOKUP($D155,$A$234:$E$241,5,0)),(IF($D155=6,AK155,AL155))))),MIN((VLOOKUP($D155,$A$234:$C$241,3,0)),(AI155+AJ155))*(IF($D155=6,AL155,((MIN((VLOOKUP($D155,$A$234:$E$241,5,0)),AL155)))))))))/IF(AND($D155=2,'ראשי-פרטים כלליים וריכוז הוצאות'!$D$66&lt;&gt;4),1.2,1)</f>
        <v>0</v>
      </c>
      <c r="AO155" s="220"/>
      <c r="AP155" s="221"/>
      <c r="AQ155" s="222"/>
      <c r="AR155" s="226"/>
      <c r="AS155" s="187">
        <f t="shared" si="86"/>
        <v>0</v>
      </c>
      <c r="AT155" s="15">
        <f>+(IF(OR($B155=0,$C155=0,$D155=0,$AO$2&gt;$ES$1),0,IF(OR(AO155=0,AQ155=0,AR155=0),0,MIN((VLOOKUP($D155,$A$234:$C$241,3,0))*(IF($D155=6,AR155,AQ155))*((MIN((VLOOKUP($D155,$A$234:$E$241,5,0)),(IF($D155=6,AQ155,AR155))))),MIN((VLOOKUP($D155,$A$234:$C$241,3,0)),(AO155+AP155))*(IF($D155=6,AR155,((MIN((VLOOKUP($D155,$A$234:$E$241,5,0)),AR155)))))))))/IF(AND($D155=2,'ראשי-פרטים כלליים וריכוז הוצאות'!$D$66&lt;&gt;4),1.2,1)</f>
        <v>0</v>
      </c>
      <c r="AU155" s="224"/>
      <c r="AV155" s="225"/>
      <c r="AW155" s="222"/>
      <c r="AX155" s="226"/>
      <c r="AY155" s="187">
        <f t="shared" si="87"/>
        <v>0</v>
      </c>
      <c r="AZ155" s="15">
        <f>+(IF(OR($B155=0,$C155=0,$D155=0,$AU$2&gt;$ES$1),0,IF(OR(AU155=0,AW155=0,AX155=0),0,MIN((VLOOKUP($D155,$A$234:$C$241,3,0))*(IF($D155=6,AX155,AW155))*((MIN((VLOOKUP($D155,$A$234:$E$241,5,0)),(IF($D155=6,AW155,AX155))))),MIN((VLOOKUP($D155,$A$234:$C$241,3,0)),(AU155+AV155))*(IF($D155=6,AX155,((MIN((VLOOKUP($D155,$A$234:$E$241,5,0)),AX155)))))))))/IF(AND($D155=2,'ראשי-פרטים כלליים וריכוז הוצאות'!$D$66&lt;&gt;4),1.2,1)</f>
        <v>0</v>
      </c>
      <c r="BA155" s="227"/>
      <c r="BB155" s="228"/>
      <c r="BC155" s="222"/>
      <c r="BD155" s="226"/>
      <c r="BE155" s="187">
        <f t="shared" si="88"/>
        <v>0</v>
      </c>
      <c r="BF155" s="15">
        <f>+(IF(OR($B155=0,$C155=0,$D155=0,$BA$2&gt;$ES$1),0,IF(OR(BA155=0,BC155=0,BD155=0),0,MIN((VLOOKUP($D155,$A$234:$C$241,3,0))*(IF($D155=6,BD155,BC155))*((MIN((VLOOKUP($D155,$A$234:$E$241,5,0)),(IF($D155=6,BC155,BD155))))),MIN((VLOOKUP($D155,$A$234:$C$241,3,0)),(BA155+BB155))*(IF($D155=6,BD155,((MIN((VLOOKUP($D155,$A$234:$E$241,5,0)),BD155)))))))))/IF(AND($D155=2,'ראשי-פרטים כלליים וריכוז הוצאות'!$D$66&lt;&gt;4),1.2,1)</f>
        <v>0</v>
      </c>
      <c r="BG155" s="227"/>
      <c r="BH155" s="228"/>
      <c r="BI155" s="222"/>
      <c r="BJ155" s="226"/>
      <c r="BK155" s="187">
        <f t="shared" si="89"/>
        <v>0</v>
      </c>
      <c r="BL155" s="15">
        <f>+(IF(OR($B155=0,$C155=0,$D155=0,$BG$2&gt;$ES$1),0,IF(OR(BG155=0,BI155=0,BJ155=0),0,MIN((VLOOKUP($D155,$A$234:$C$241,3,0))*(IF($D155=6,BJ155,BI155))*((MIN((VLOOKUP($D155,$A$234:$E$241,5,0)),(IF($D155=6,BI155,BJ155))))),MIN((VLOOKUP($D155,$A$234:$C$241,3,0)),(BG155+BH155))*(IF($D155=6,BJ155,((MIN((VLOOKUP($D155,$A$234:$E$241,5,0)),BJ155)))))))))/IF(AND($D155=2,'ראשי-פרטים כלליים וריכוז הוצאות'!$D$66&lt;&gt;4),1.2,1)</f>
        <v>0</v>
      </c>
      <c r="BM155" s="227"/>
      <c r="BN155" s="228"/>
      <c r="BO155" s="222"/>
      <c r="BP155" s="226"/>
      <c r="BQ155" s="187">
        <f t="shared" si="90"/>
        <v>0</v>
      </c>
      <c r="BR155" s="15">
        <f>+(IF(OR($B155=0,$C155=0,$D155=0,$BM$2&gt;$ES$1),0,IF(OR(BM155=0,BO155=0,BP155=0),0,MIN((VLOOKUP($D155,$A$234:$C$241,3,0))*(IF($D155=6,BP155,BO155))*((MIN((VLOOKUP($D155,$A$234:$E$241,5,0)),(IF($D155=6,BO155,BP155))))),MIN((VLOOKUP($D155,$A$234:$C$241,3,0)),(BM155+BN155))*(IF($D155=6,BP155,((MIN((VLOOKUP($D155,$A$234:$E$241,5,0)),BP155)))))))))/IF(AND($D155=2,'ראשי-פרטים כלליים וריכוז הוצאות'!$D$66&lt;&gt;4),1.2,1)</f>
        <v>0</v>
      </c>
      <c r="BS155" s="227"/>
      <c r="BT155" s="228"/>
      <c r="BU155" s="222"/>
      <c r="BV155" s="226"/>
      <c r="BW155" s="187">
        <f t="shared" si="91"/>
        <v>0</v>
      </c>
      <c r="BX155" s="15">
        <f>+(IF(OR($B155=0,$C155=0,$D155=0,$BS$2&gt;$ES$1),0,IF(OR(BS155=0,BU155=0,BV155=0),0,MIN((VLOOKUP($D155,$A$234:$C$241,3,0))*(IF($D155=6,BV155,BU155))*((MIN((VLOOKUP($D155,$A$234:$E$241,5,0)),(IF($D155=6,BU155,BV155))))),MIN((VLOOKUP($D155,$A$234:$C$241,3,0)),(BS155+BT155))*(IF($D155=6,BV155,((MIN((VLOOKUP($D155,$A$234:$E$241,5,0)),BV155)))))))))/IF(AND($D155=2,'ראשי-פרטים כלליים וריכוז הוצאות'!$D$66&lt;&gt;4),1.2,1)</f>
        <v>0</v>
      </c>
      <c r="BY155" s="227"/>
      <c r="BZ155" s="228"/>
      <c r="CA155" s="222"/>
      <c r="CB155" s="226"/>
      <c r="CC155" s="187">
        <f t="shared" si="92"/>
        <v>0</v>
      </c>
      <c r="CD155" s="15">
        <f>+(IF(OR($B155=0,$C155=0,$D155=0,$BY$2&gt;$ES$1),0,IF(OR(BY155=0,CA155=0,CB155=0),0,MIN((VLOOKUP($D155,$A$234:$C$241,3,0))*(IF($D155=6,CB155,CA155))*((MIN((VLOOKUP($D155,$A$234:$E$241,5,0)),(IF($D155=6,CA155,CB155))))),MIN((VLOOKUP($D155,$A$234:$C$241,3,0)),(BY155+BZ155))*(IF($D155=6,CB155,((MIN((VLOOKUP($D155,$A$234:$E$241,5,0)),CB155)))))))))/IF(AND($D155=2,'ראשי-פרטים כלליים וריכוז הוצאות'!$D$66&lt;&gt;4),1.2,1)</f>
        <v>0</v>
      </c>
      <c r="CE155" s="227"/>
      <c r="CF155" s="228"/>
      <c r="CG155" s="222"/>
      <c r="CH155" s="226"/>
      <c r="CI155" s="187">
        <f t="shared" si="93"/>
        <v>0</v>
      </c>
      <c r="CJ155" s="15">
        <f>+(IF(OR($B155=0,$C155=0,$D155=0,$CE$2&gt;$ES$1),0,IF(OR(CE155=0,CG155=0,CH155=0),0,MIN((VLOOKUP($D155,$A$234:$C$241,3,0))*(IF($D155=6,CH155,CG155))*((MIN((VLOOKUP($D155,$A$234:$E$241,5,0)),(IF($D155=6,CG155,CH155))))),MIN((VLOOKUP($D155,$A$234:$C$241,3,0)),(CE155+CF155))*(IF($D155=6,CH155,((MIN((VLOOKUP($D155,$A$234:$E$241,5,0)),CH155)))))))))/IF(AND($D155=2,'ראשי-פרטים כלליים וריכוז הוצאות'!$D$66&lt;&gt;4),1.2,1)</f>
        <v>0</v>
      </c>
      <c r="CK155" s="227"/>
      <c r="CL155" s="228"/>
      <c r="CM155" s="222"/>
      <c r="CN155" s="226"/>
      <c r="CO155" s="187">
        <f t="shared" si="94"/>
        <v>0</v>
      </c>
      <c r="CP155" s="15">
        <f>+(IF(OR($B155=0,$C155=0,$D155=0,$CK$2&gt;$ES$1),0,IF(OR(CK155=0,CM155=0,CN155=0),0,MIN((VLOOKUP($D155,$A$234:$C$241,3,0))*(IF($D155=6,CN155,CM155))*((MIN((VLOOKUP($D155,$A$234:$E$241,5,0)),(IF($D155=6,CM155,CN155))))),MIN((VLOOKUP($D155,$A$234:$C$241,3,0)),(CK155+CL155))*(IF($D155=6,CN155,((MIN((VLOOKUP($D155,$A$234:$E$241,5,0)),CN155)))))))))/IF(AND($D155=2,'ראשי-פרטים כלליים וריכוז הוצאות'!$D$66&lt;&gt;4),1.2,1)</f>
        <v>0</v>
      </c>
      <c r="CQ155" s="227"/>
      <c r="CR155" s="228"/>
      <c r="CS155" s="222"/>
      <c r="CT155" s="226"/>
      <c r="CU155" s="187">
        <f t="shared" si="95"/>
        <v>0</v>
      </c>
      <c r="CV155" s="15">
        <f>+(IF(OR($B155=0,$C155=0,$D155=0,$CQ$2&gt;$ES$1),0,IF(OR(CQ155=0,CS155=0,CT155=0),0,MIN((VLOOKUP($D155,$A$234:$C$241,3,0))*(IF($D155=6,CT155,CS155))*((MIN((VLOOKUP($D155,$A$234:$E$241,5,0)),(IF($D155=6,CS155,CT155))))),MIN((VLOOKUP($D155,$A$234:$C$241,3,0)),(CQ155+CR155))*(IF($D155=6,CT155,((MIN((VLOOKUP($D155,$A$234:$E$241,5,0)),CT155)))))))))/IF(AND($D155=2,'ראשי-פרטים כלליים וריכוז הוצאות'!$D$66&lt;&gt;4),1.2,1)</f>
        <v>0</v>
      </c>
      <c r="CW155" s="227"/>
      <c r="CX155" s="228"/>
      <c r="CY155" s="222"/>
      <c r="CZ155" s="226"/>
      <c r="DA155" s="187">
        <f t="shared" si="96"/>
        <v>0</v>
      </c>
      <c r="DB155" s="15">
        <f>+(IF(OR($B155=0,$C155=0,$D155=0,$CW$2&gt;$ES$1),0,IF(OR(CW155=0,CY155=0,CZ155=0),0,MIN((VLOOKUP($D155,$A$234:$C$241,3,0))*(IF($D155=6,CZ155,CY155))*((MIN((VLOOKUP($D155,$A$234:$E$241,5,0)),(IF($D155=6,CY155,CZ155))))),MIN((VLOOKUP($D155,$A$234:$C$241,3,0)),(CW155+CX155))*(IF($D155=6,CZ155,((MIN((VLOOKUP($D155,$A$234:$E$241,5,0)),CZ155)))))))))/IF(AND($D155=2,'ראשי-פרטים כלליים וריכוז הוצאות'!$D$66&lt;&gt;4),1.2,1)</f>
        <v>0</v>
      </c>
      <c r="DC155" s="227"/>
      <c r="DD155" s="228"/>
      <c r="DE155" s="222"/>
      <c r="DF155" s="226"/>
      <c r="DG155" s="187">
        <f t="shared" si="97"/>
        <v>0</v>
      </c>
      <c r="DH155" s="15">
        <f>+(IF(OR($B155=0,$C155=0,$D155=0,$DC$2&gt;$ES$1),0,IF(OR(DC155=0,DE155=0,DF155=0),0,MIN((VLOOKUP($D155,$A$234:$C$241,3,0))*(IF($D155=6,DF155,DE155))*((MIN((VLOOKUP($D155,$A$234:$E$241,5,0)),(IF($D155=6,DE155,DF155))))),MIN((VLOOKUP($D155,$A$234:$C$241,3,0)),(DC155+DD155))*(IF($D155=6,DF155,((MIN((VLOOKUP($D155,$A$234:$E$241,5,0)),DF155)))))))))/IF(AND($D155=2,'ראשי-פרטים כלליים וריכוז הוצאות'!$D$66&lt;&gt;4),1.2,1)</f>
        <v>0</v>
      </c>
      <c r="DI155" s="227"/>
      <c r="DJ155" s="228"/>
      <c r="DK155" s="222"/>
      <c r="DL155" s="226"/>
      <c r="DM155" s="187">
        <f t="shared" si="98"/>
        <v>0</v>
      </c>
      <c r="DN155" s="15">
        <f>+(IF(OR($B155=0,$C155=0,$D155=0,$DC$2&gt;$ES$1),0,IF(OR(DI155=0,DK155=0,DL155=0),0,MIN((VLOOKUP($D155,$A$234:$C$241,3,0))*(IF($D155=6,DL155,DK155))*((MIN((VLOOKUP($D155,$A$234:$E$241,5,0)),(IF($D155=6,DK155,DL155))))),MIN((VLOOKUP($D155,$A$234:$C$241,3,0)),(DI155+DJ155))*(IF($D155=6,DL155,((MIN((VLOOKUP($D155,$A$234:$E$241,5,0)),DL155)))))))))/IF(AND($D155=2,'ראשי-פרטים כלליים וריכוז הוצאות'!$D$66&lt;&gt;4),1.2,1)</f>
        <v>0</v>
      </c>
      <c r="DO155" s="227"/>
      <c r="DP155" s="228"/>
      <c r="DQ155" s="222"/>
      <c r="DR155" s="226"/>
      <c r="DS155" s="187">
        <f t="shared" si="99"/>
        <v>0</v>
      </c>
      <c r="DT155" s="15">
        <f>+(IF(OR($B155=0,$C155=0,$D155=0,$DC$2&gt;$ES$1),0,IF(OR(DO155=0,DQ155=0,DR155=0),0,MIN((VLOOKUP($D155,$A$234:$C$241,3,0))*(IF($D155=6,DR155,DQ155))*((MIN((VLOOKUP($D155,$A$234:$E$241,5,0)),(IF($D155=6,DQ155,DR155))))),MIN((VLOOKUP($D155,$A$234:$C$241,3,0)),(DO155+DP155))*(IF($D155=6,DR155,((MIN((VLOOKUP($D155,$A$234:$E$241,5,0)),DR155)))))))))/IF(AND($D155=2,'ראשי-פרטים כלליים וריכוז הוצאות'!$D$66&lt;&gt;4),1.2,1)</f>
        <v>0</v>
      </c>
      <c r="DU155" s="227"/>
      <c r="DV155" s="228"/>
      <c r="DW155" s="222"/>
      <c r="DX155" s="226"/>
      <c r="DY155" s="187">
        <f t="shared" si="100"/>
        <v>0</v>
      </c>
      <c r="DZ155" s="15">
        <f>+(IF(OR($B155=0,$C155=0,$D155=0,$DC$2&gt;$ES$1),0,IF(OR(DU155=0,DW155=0,DX155=0),0,MIN((VLOOKUP($D155,$A$234:$C$241,3,0))*(IF($D155=6,DX155,DW155))*((MIN((VLOOKUP($D155,$A$234:$E$241,5,0)),(IF($D155=6,DW155,DX155))))),MIN((VLOOKUP($D155,$A$234:$C$241,3,0)),(DU155+DV155))*(IF($D155=6,DX155,((MIN((VLOOKUP($D155,$A$234:$E$241,5,0)),DX155)))))))))/IF(AND($D155=2,'ראשי-פרטים כלליים וריכוז הוצאות'!$D$66&lt;&gt;4),1.2,1)</f>
        <v>0</v>
      </c>
      <c r="EA155" s="227"/>
      <c r="EB155" s="228"/>
      <c r="EC155" s="222"/>
      <c r="ED155" s="226"/>
      <c r="EE155" s="187">
        <f t="shared" si="101"/>
        <v>0</v>
      </c>
      <c r="EF155" s="15">
        <f>+(IF(OR($B155=0,$C155=0,$D155=0,$DC$2&gt;$ES$1),0,IF(OR(EA155=0,EC155=0,ED155=0),0,MIN((VLOOKUP($D155,$A$234:$C$241,3,0))*(IF($D155=6,ED155,EC155))*((MIN((VLOOKUP($D155,$A$234:$E$241,5,0)),(IF($D155=6,EC155,ED155))))),MIN((VLOOKUP($D155,$A$234:$C$241,3,0)),(EA155+EB155))*(IF($D155=6,ED155,((MIN((VLOOKUP($D155,$A$234:$E$241,5,0)),ED155)))))))))/IF(AND($D155=2,'ראשי-פרטים כלליים וריכוז הוצאות'!$D$66&lt;&gt;4),1.2,1)</f>
        <v>0</v>
      </c>
      <c r="EG155" s="227"/>
      <c r="EH155" s="228"/>
      <c r="EI155" s="222"/>
      <c r="EJ155" s="226"/>
      <c r="EK155" s="187">
        <f t="shared" si="102"/>
        <v>0</v>
      </c>
      <c r="EL155" s="15">
        <f>+(IF(OR($B155=0,$C155=0,$D155=0,$DC$2&gt;$ES$1),0,IF(OR(EG155=0,EI155=0,EJ155=0),0,MIN((VLOOKUP($D155,$A$234:$C$241,3,0))*(IF($D155=6,EJ155,EI155))*((MIN((VLOOKUP($D155,$A$234:$E$241,5,0)),(IF($D155=6,EI155,EJ155))))),MIN((VLOOKUP($D155,$A$234:$C$241,3,0)),(EG155+EH155))*(IF($D155=6,EJ155,((MIN((VLOOKUP($D155,$A$234:$E$241,5,0)),EJ155)))))))))/IF(AND($D155=2,'ראשי-פרטים כלליים וריכוז הוצאות'!$D$66&lt;&gt;4),1.2,1)</f>
        <v>0</v>
      </c>
      <c r="EM155" s="227"/>
      <c r="EN155" s="228"/>
      <c r="EO155" s="222"/>
      <c r="EP155" s="226"/>
      <c r="EQ155" s="187">
        <f t="shared" si="103"/>
        <v>0</v>
      </c>
      <c r="ER155" s="15">
        <f>+(IF(OR($B155=0,$C155=0,$D155=0,$DC$2&gt;$ES$1),0,IF(OR(EM155=0,EO155=0,EP155=0),0,MIN((VLOOKUP($D155,$A$234:$C$241,3,0))*(IF($D155=6,EP155,EO155))*((MIN((VLOOKUP($D155,$A$234:$E$241,5,0)),(IF($D155=6,EO155,EP155))))),MIN((VLOOKUP($D155,$A$234:$C$241,3,0)),(EM155+EN155))*(IF($D155=6,EP155,((MIN((VLOOKUP($D155,$A$234:$E$241,5,0)),EP155)))))))))/IF(AND($D155=2,'ראשי-פרטים כלליים וריכוז הוצאות'!$D$66&lt;&gt;4),1.2,1)</f>
        <v>0</v>
      </c>
      <c r="ES155" s="62">
        <f t="shared" si="104"/>
        <v>0</v>
      </c>
      <c r="ET155" s="183">
        <f t="shared" si="105"/>
        <v>9.9999999999999995E-7</v>
      </c>
      <c r="EU155" s="184">
        <f t="shared" si="106"/>
        <v>0</v>
      </c>
      <c r="EV155" s="62">
        <f t="shared" si="107"/>
        <v>0</v>
      </c>
      <c r="EW155" s="62">
        <v>0</v>
      </c>
      <c r="EX155" s="15">
        <f t="shared" si="108"/>
        <v>0</v>
      </c>
      <c r="EY155" s="219"/>
      <c r="EZ155" s="62">
        <f>MIN(EX155+EY155*ET155*ES155/$FA$1/IF(AND($D155=2,'ראשי-פרטים כלליים וריכוז הוצאות'!$D$66&lt;&gt;4),1.2,1),IF($D155&gt;0,VLOOKUP($D155,$A$234:$C$241,3,0)*12*EU155,0))</f>
        <v>0</v>
      </c>
      <c r="FA155" s="229"/>
      <c r="FB155" s="293">
        <f t="shared" si="109"/>
        <v>0</v>
      </c>
      <c r="FC155" s="298"/>
      <c r="FD155" s="133"/>
      <c r="FE155" s="133"/>
      <c r="FF155" s="299"/>
      <c r="FG155" s="299"/>
      <c r="FH155" s="133"/>
      <c r="FI155" s="274">
        <f t="shared" si="110"/>
        <v>0</v>
      </c>
      <c r="FJ155" s="274">
        <f t="shared" si="111"/>
        <v>0</v>
      </c>
      <c r="FK155" s="297" t="str">
        <f t="shared" si="79"/>
        <v/>
      </c>
    </row>
    <row r="156" spans="1:167" s="6" customFormat="1" ht="24" hidden="1" customHeight="1" x14ac:dyDescent="0.2">
      <c r="A156" s="112">
        <v>153</v>
      </c>
      <c r="B156" s="229"/>
      <c r="C156" s="229"/>
      <c r="D156" s="230"/>
      <c r="E156" s="220"/>
      <c r="F156" s="221"/>
      <c r="G156" s="222"/>
      <c r="H156" s="223"/>
      <c r="I156" s="187">
        <f t="shared" si="80"/>
        <v>0</v>
      </c>
      <c r="J156" s="15">
        <f>(IF(OR($B156=0,$C156=0,$D156=0,$E$2&gt;$ES$1),0,IF(OR($E156=0,$G156=0,$H156=0),0,MIN((VLOOKUP($D156,$A$234:$C$241,3,0))*(IF($D156=6,$H156,$G156))*((MIN((VLOOKUP($D156,$A$234:$E$241,5,0)),(IF($D156=6,$G156,$H156))))),MIN((VLOOKUP($D156,$A$234:$C$241,3,0)),($E156+$F156))*(IF($D156=6,$H156,((MIN((VLOOKUP($D156,$A$234:$E$241,5,0)),$H156)))))))))/IF(AND($D156=2,'ראשי-פרטים כלליים וריכוז הוצאות'!$D$66&lt;&gt;4),1.2,1)</f>
        <v>0</v>
      </c>
      <c r="K156" s="224"/>
      <c r="L156" s="225"/>
      <c r="M156" s="222"/>
      <c r="N156" s="226"/>
      <c r="O156" s="187">
        <f t="shared" si="81"/>
        <v>0</v>
      </c>
      <c r="P156" s="15">
        <f>+(IF(OR($B156=0,$C156=0,$D156=0,$K$2&gt;$ES$1),0,IF(OR($K156=0,$M156=0,$N156=0),0,MIN((VLOOKUP($D156,$A$234:$C$241,3,0))*(IF($D156=6,$N156,$M156))*((MIN((VLOOKUP($D156,$A$234:$E$241,5,0)),(IF($D156=6,$M156,$N156))))),MIN((VLOOKUP($D156,$A$234:$C$241,3,0)),($K156+$L156))*(IF($D156=6,$N156,((MIN((VLOOKUP($D156,$A$234:$E$241,5,0)),$N156)))))))))/IF(AND($D156=2,'ראשי-פרטים כלליים וריכוז הוצאות'!$D$66&lt;&gt;4),1.2,1)</f>
        <v>0</v>
      </c>
      <c r="Q156" s="227"/>
      <c r="R156" s="228"/>
      <c r="S156" s="222"/>
      <c r="T156" s="226"/>
      <c r="U156" s="187">
        <f t="shared" si="82"/>
        <v>0</v>
      </c>
      <c r="V156" s="15">
        <f>+(IF(OR($B156=0,$C156=0,$D156=0,$Q$2&gt;$ES$1),0,IF(OR(Q156=0,S156=0,T156=0),0,MIN((VLOOKUP($D156,$A$234:$C$241,3,0))*(IF($D156=6,T156,S156))*((MIN((VLOOKUP($D156,$A$234:$E$241,5,0)),(IF($D156=6,S156,T156))))),MIN((VLOOKUP($D156,$A$234:$C$241,3,0)),(Q156+R156))*(IF($D156=6,T156,((MIN((VLOOKUP($D156,$A$234:$E$241,5,0)),T156)))))))))/IF(AND($D156=2,'ראשי-פרטים כלליים וריכוז הוצאות'!$D$66&lt;&gt;4),1.2,1)</f>
        <v>0</v>
      </c>
      <c r="W156" s="220"/>
      <c r="X156" s="221"/>
      <c r="Y156" s="222"/>
      <c r="Z156" s="226"/>
      <c r="AA156" s="187">
        <f t="shared" si="83"/>
        <v>0</v>
      </c>
      <c r="AB156" s="15">
        <f>+(IF(OR($B156=0,$C156=0,$D156=0,$W$2&gt;$ES$1),0,IF(OR(W156=0,Y156=0,Z156=0),0,MIN((VLOOKUP($D156,$A$234:$C$241,3,0))*(IF($D156=6,Z156,Y156))*((MIN((VLOOKUP($D156,$A$234:$E$241,5,0)),(IF($D156=6,Y156,Z156))))),MIN((VLOOKUP($D156,$A$234:$C$241,3,0)),(W156+X156))*(IF($D156=6,Z156,((MIN((VLOOKUP($D156,$A$234:$E$241,5,0)),Z156)))))))))/IF(AND($D156=2,'ראשי-פרטים כלליים וריכוז הוצאות'!$D$66&lt;&gt;4),1.2,1)</f>
        <v>0</v>
      </c>
      <c r="AC156" s="224"/>
      <c r="AD156" s="225"/>
      <c r="AE156" s="222"/>
      <c r="AF156" s="226"/>
      <c r="AG156" s="187">
        <f t="shared" si="84"/>
        <v>0</v>
      </c>
      <c r="AH156" s="15">
        <f>+(IF(OR($B156=0,$C156=0,$D156=0,$AC$2&gt;$ES$1),0,IF(OR(AC156=0,AE156=0,AF156=0),0,MIN((VLOOKUP($D156,$A$234:$C$241,3,0))*(IF($D156=6,AF156,AE156))*((MIN((VLOOKUP($D156,$A$234:$E$241,5,0)),(IF($D156=6,AE156,AF156))))),MIN((VLOOKUP($D156,$A$234:$C$241,3,0)),(AC156+AD156))*(IF($D156=6,AF156,((MIN((VLOOKUP($D156,$A$234:$E$241,5,0)),AF156)))))))))/IF(AND($D156=2,'ראשי-פרטים כלליים וריכוז הוצאות'!$D$66&lt;&gt;4),1.2,1)</f>
        <v>0</v>
      </c>
      <c r="AI156" s="227"/>
      <c r="AJ156" s="228"/>
      <c r="AK156" s="222"/>
      <c r="AL156" s="226"/>
      <c r="AM156" s="187">
        <f t="shared" si="85"/>
        <v>0</v>
      </c>
      <c r="AN156" s="15">
        <f>+(IF(OR($B156=0,$C156=0,$D156=0,$AI$2&gt;$ES$1),0,IF(OR(AI156=0,AK156=0,AL156=0),0,MIN((VLOOKUP($D156,$A$234:$C$241,3,0))*(IF($D156=6,AL156,AK156))*((MIN((VLOOKUP($D156,$A$234:$E$241,5,0)),(IF($D156=6,AK156,AL156))))),MIN((VLOOKUP($D156,$A$234:$C$241,3,0)),(AI156+AJ156))*(IF($D156=6,AL156,((MIN((VLOOKUP($D156,$A$234:$E$241,5,0)),AL156)))))))))/IF(AND($D156=2,'ראשי-פרטים כלליים וריכוז הוצאות'!$D$66&lt;&gt;4),1.2,1)</f>
        <v>0</v>
      </c>
      <c r="AO156" s="220"/>
      <c r="AP156" s="221"/>
      <c r="AQ156" s="222"/>
      <c r="AR156" s="226"/>
      <c r="AS156" s="187">
        <f t="shared" si="86"/>
        <v>0</v>
      </c>
      <c r="AT156" s="15">
        <f>+(IF(OR($B156=0,$C156=0,$D156=0,$AO$2&gt;$ES$1),0,IF(OR(AO156=0,AQ156=0,AR156=0),0,MIN((VLOOKUP($D156,$A$234:$C$241,3,0))*(IF($D156=6,AR156,AQ156))*((MIN((VLOOKUP($D156,$A$234:$E$241,5,0)),(IF($D156=6,AQ156,AR156))))),MIN((VLOOKUP($D156,$A$234:$C$241,3,0)),(AO156+AP156))*(IF($D156=6,AR156,((MIN((VLOOKUP($D156,$A$234:$E$241,5,0)),AR156)))))))))/IF(AND($D156=2,'ראשי-פרטים כלליים וריכוז הוצאות'!$D$66&lt;&gt;4),1.2,1)</f>
        <v>0</v>
      </c>
      <c r="AU156" s="224"/>
      <c r="AV156" s="225"/>
      <c r="AW156" s="222"/>
      <c r="AX156" s="226"/>
      <c r="AY156" s="187">
        <f t="shared" si="87"/>
        <v>0</v>
      </c>
      <c r="AZ156" s="15">
        <f>+(IF(OR($B156=0,$C156=0,$D156=0,$AU$2&gt;$ES$1),0,IF(OR(AU156=0,AW156=0,AX156=0),0,MIN((VLOOKUP($D156,$A$234:$C$241,3,0))*(IF($D156=6,AX156,AW156))*((MIN((VLOOKUP($D156,$A$234:$E$241,5,0)),(IF($D156=6,AW156,AX156))))),MIN((VLOOKUP($D156,$A$234:$C$241,3,0)),(AU156+AV156))*(IF($D156=6,AX156,((MIN((VLOOKUP($D156,$A$234:$E$241,5,0)),AX156)))))))))/IF(AND($D156=2,'ראשי-פרטים כלליים וריכוז הוצאות'!$D$66&lt;&gt;4),1.2,1)</f>
        <v>0</v>
      </c>
      <c r="BA156" s="227"/>
      <c r="BB156" s="228"/>
      <c r="BC156" s="222"/>
      <c r="BD156" s="226"/>
      <c r="BE156" s="187">
        <f t="shared" si="88"/>
        <v>0</v>
      </c>
      <c r="BF156" s="15">
        <f>+(IF(OR($B156=0,$C156=0,$D156=0,$BA$2&gt;$ES$1),0,IF(OR(BA156=0,BC156=0,BD156=0),0,MIN((VLOOKUP($D156,$A$234:$C$241,3,0))*(IF($D156=6,BD156,BC156))*((MIN((VLOOKUP($D156,$A$234:$E$241,5,0)),(IF($D156=6,BC156,BD156))))),MIN((VLOOKUP($D156,$A$234:$C$241,3,0)),(BA156+BB156))*(IF($D156=6,BD156,((MIN((VLOOKUP($D156,$A$234:$E$241,5,0)),BD156)))))))))/IF(AND($D156=2,'ראשי-פרטים כלליים וריכוז הוצאות'!$D$66&lt;&gt;4),1.2,1)</f>
        <v>0</v>
      </c>
      <c r="BG156" s="227"/>
      <c r="BH156" s="228"/>
      <c r="BI156" s="222"/>
      <c r="BJ156" s="226"/>
      <c r="BK156" s="187">
        <f t="shared" si="89"/>
        <v>0</v>
      </c>
      <c r="BL156" s="15">
        <f>+(IF(OR($B156=0,$C156=0,$D156=0,$BG$2&gt;$ES$1),0,IF(OR(BG156=0,BI156=0,BJ156=0),0,MIN((VLOOKUP($D156,$A$234:$C$241,3,0))*(IF($D156=6,BJ156,BI156))*((MIN((VLOOKUP($D156,$A$234:$E$241,5,0)),(IF($D156=6,BI156,BJ156))))),MIN((VLOOKUP($D156,$A$234:$C$241,3,0)),(BG156+BH156))*(IF($D156=6,BJ156,((MIN((VLOOKUP($D156,$A$234:$E$241,5,0)),BJ156)))))))))/IF(AND($D156=2,'ראשי-פרטים כלליים וריכוז הוצאות'!$D$66&lt;&gt;4),1.2,1)</f>
        <v>0</v>
      </c>
      <c r="BM156" s="227"/>
      <c r="BN156" s="228"/>
      <c r="BO156" s="222"/>
      <c r="BP156" s="226"/>
      <c r="BQ156" s="187">
        <f t="shared" si="90"/>
        <v>0</v>
      </c>
      <c r="BR156" s="15">
        <f>+(IF(OR($B156=0,$C156=0,$D156=0,$BM$2&gt;$ES$1),0,IF(OR(BM156=0,BO156=0,BP156=0),0,MIN((VLOOKUP($D156,$A$234:$C$241,3,0))*(IF($D156=6,BP156,BO156))*((MIN((VLOOKUP($D156,$A$234:$E$241,5,0)),(IF($D156=6,BO156,BP156))))),MIN((VLOOKUP($D156,$A$234:$C$241,3,0)),(BM156+BN156))*(IF($D156=6,BP156,((MIN((VLOOKUP($D156,$A$234:$E$241,5,0)),BP156)))))))))/IF(AND($D156=2,'ראשי-פרטים כלליים וריכוז הוצאות'!$D$66&lt;&gt;4),1.2,1)</f>
        <v>0</v>
      </c>
      <c r="BS156" s="227"/>
      <c r="BT156" s="228"/>
      <c r="BU156" s="222"/>
      <c r="BV156" s="226"/>
      <c r="BW156" s="187">
        <f t="shared" si="91"/>
        <v>0</v>
      </c>
      <c r="BX156" s="15">
        <f>+(IF(OR($B156=0,$C156=0,$D156=0,$BS$2&gt;$ES$1),0,IF(OR(BS156=0,BU156=0,BV156=0),0,MIN((VLOOKUP($D156,$A$234:$C$241,3,0))*(IF($D156=6,BV156,BU156))*((MIN((VLOOKUP($D156,$A$234:$E$241,5,0)),(IF($D156=6,BU156,BV156))))),MIN((VLOOKUP($D156,$A$234:$C$241,3,0)),(BS156+BT156))*(IF($D156=6,BV156,((MIN((VLOOKUP($D156,$A$234:$E$241,5,0)),BV156)))))))))/IF(AND($D156=2,'ראשי-פרטים כלליים וריכוז הוצאות'!$D$66&lt;&gt;4),1.2,1)</f>
        <v>0</v>
      </c>
      <c r="BY156" s="227"/>
      <c r="BZ156" s="228"/>
      <c r="CA156" s="222"/>
      <c r="CB156" s="226"/>
      <c r="CC156" s="187">
        <f t="shared" si="92"/>
        <v>0</v>
      </c>
      <c r="CD156" s="15">
        <f>+(IF(OR($B156=0,$C156=0,$D156=0,$BY$2&gt;$ES$1),0,IF(OR(BY156=0,CA156=0,CB156=0),0,MIN((VLOOKUP($D156,$A$234:$C$241,3,0))*(IF($D156=6,CB156,CA156))*((MIN((VLOOKUP($D156,$A$234:$E$241,5,0)),(IF($D156=6,CA156,CB156))))),MIN((VLOOKUP($D156,$A$234:$C$241,3,0)),(BY156+BZ156))*(IF($D156=6,CB156,((MIN((VLOOKUP($D156,$A$234:$E$241,5,0)),CB156)))))))))/IF(AND($D156=2,'ראשי-פרטים כלליים וריכוז הוצאות'!$D$66&lt;&gt;4),1.2,1)</f>
        <v>0</v>
      </c>
      <c r="CE156" s="227"/>
      <c r="CF156" s="228"/>
      <c r="CG156" s="222"/>
      <c r="CH156" s="226"/>
      <c r="CI156" s="187">
        <f t="shared" si="93"/>
        <v>0</v>
      </c>
      <c r="CJ156" s="15">
        <f>+(IF(OR($B156=0,$C156=0,$D156=0,$CE$2&gt;$ES$1),0,IF(OR(CE156=0,CG156=0,CH156=0),0,MIN((VLOOKUP($D156,$A$234:$C$241,3,0))*(IF($D156=6,CH156,CG156))*((MIN((VLOOKUP($D156,$A$234:$E$241,5,0)),(IF($D156=6,CG156,CH156))))),MIN((VLOOKUP($D156,$A$234:$C$241,3,0)),(CE156+CF156))*(IF($D156=6,CH156,((MIN((VLOOKUP($D156,$A$234:$E$241,5,0)),CH156)))))))))/IF(AND($D156=2,'ראשי-פרטים כלליים וריכוז הוצאות'!$D$66&lt;&gt;4),1.2,1)</f>
        <v>0</v>
      </c>
      <c r="CK156" s="227"/>
      <c r="CL156" s="228"/>
      <c r="CM156" s="222"/>
      <c r="CN156" s="226"/>
      <c r="CO156" s="187">
        <f t="shared" si="94"/>
        <v>0</v>
      </c>
      <c r="CP156" s="15">
        <f>+(IF(OR($B156=0,$C156=0,$D156=0,$CK$2&gt;$ES$1),0,IF(OR(CK156=0,CM156=0,CN156=0),0,MIN((VLOOKUP($D156,$A$234:$C$241,3,0))*(IF($D156=6,CN156,CM156))*((MIN((VLOOKUP($D156,$A$234:$E$241,5,0)),(IF($D156=6,CM156,CN156))))),MIN((VLOOKUP($D156,$A$234:$C$241,3,0)),(CK156+CL156))*(IF($D156=6,CN156,((MIN((VLOOKUP($D156,$A$234:$E$241,5,0)),CN156)))))))))/IF(AND($D156=2,'ראשי-פרטים כלליים וריכוז הוצאות'!$D$66&lt;&gt;4),1.2,1)</f>
        <v>0</v>
      </c>
      <c r="CQ156" s="227"/>
      <c r="CR156" s="228"/>
      <c r="CS156" s="222"/>
      <c r="CT156" s="226"/>
      <c r="CU156" s="187">
        <f t="shared" si="95"/>
        <v>0</v>
      </c>
      <c r="CV156" s="15">
        <f>+(IF(OR($B156=0,$C156=0,$D156=0,$CQ$2&gt;$ES$1),0,IF(OR(CQ156=0,CS156=0,CT156=0),0,MIN((VLOOKUP($D156,$A$234:$C$241,3,0))*(IF($D156=6,CT156,CS156))*((MIN((VLOOKUP($D156,$A$234:$E$241,5,0)),(IF($D156=6,CS156,CT156))))),MIN((VLOOKUP($D156,$A$234:$C$241,3,0)),(CQ156+CR156))*(IF($D156=6,CT156,((MIN((VLOOKUP($D156,$A$234:$E$241,5,0)),CT156)))))))))/IF(AND($D156=2,'ראשי-פרטים כלליים וריכוז הוצאות'!$D$66&lt;&gt;4),1.2,1)</f>
        <v>0</v>
      </c>
      <c r="CW156" s="227"/>
      <c r="CX156" s="228"/>
      <c r="CY156" s="222"/>
      <c r="CZ156" s="226"/>
      <c r="DA156" s="187">
        <f t="shared" si="96"/>
        <v>0</v>
      </c>
      <c r="DB156" s="15">
        <f>+(IF(OR($B156=0,$C156=0,$D156=0,$CW$2&gt;$ES$1),0,IF(OR(CW156=0,CY156=0,CZ156=0),0,MIN((VLOOKUP($D156,$A$234:$C$241,3,0))*(IF($D156=6,CZ156,CY156))*((MIN((VLOOKUP($D156,$A$234:$E$241,5,0)),(IF($D156=6,CY156,CZ156))))),MIN((VLOOKUP($D156,$A$234:$C$241,3,0)),(CW156+CX156))*(IF($D156=6,CZ156,((MIN((VLOOKUP($D156,$A$234:$E$241,5,0)),CZ156)))))))))/IF(AND($D156=2,'ראשי-פרטים כלליים וריכוז הוצאות'!$D$66&lt;&gt;4),1.2,1)</f>
        <v>0</v>
      </c>
      <c r="DC156" s="227"/>
      <c r="DD156" s="228"/>
      <c r="DE156" s="222"/>
      <c r="DF156" s="226"/>
      <c r="DG156" s="187">
        <f t="shared" si="97"/>
        <v>0</v>
      </c>
      <c r="DH156" s="15">
        <f>+(IF(OR($B156=0,$C156=0,$D156=0,$DC$2&gt;$ES$1),0,IF(OR(DC156=0,DE156=0,DF156=0),0,MIN((VLOOKUP($D156,$A$234:$C$241,3,0))*(IF($D156=6,DF156,DE156))*((MIN((VLOOKUP($D156,$A$234:$E$241,5,0)),(IF($D156=6,DE156,DF156))))),MIN((VLOOKUP($D156,$A$234:$C$241,3,0)),(DC156+DD156))*(IF($D156=6,DF156,((MIN((VLOOKUP($D156,$A$234:$E$241,5,0)),DF156)))))))))/IF(AND($D156=2,'ראשי-פרטים כלליים וריכוז הוצאות'!$D$66&lt;&gt;4),1.2,1)</f>
        <v>0</v>
      </c>
      <c r="DI156" s="227"/>
      <c r="DJ156" s="228"/>
      <c r="DK156" s="222"/>
      <c r="DL156" s="226"/>
      <c r="DM156" s="187">
        <f t="shared" si="98"/>
        <v>0</v>
      </c>
      <c r="DN156" s="15">
        <f>+(IF(OR($B156=0,$C156=0,$D156=0,$DC$2&gt;$ES$1),0,IF(OR(DI156=0,DK156=0,DL156=0),0,MIN((VLOOKUP($D156,$A$234:$C$241,3,0))*(IF($D156=6,DL156,DK156))*((MIN((VLOOKUP($D156,$A$234:$E$241,5,0)),(IF($D156=6,DK156,DL156))))),MIN((VLOOKUP($D156,$A$234:$C$241,3,0)),(DI156+DJ156))*(IF($D156=6,DL156,((MIN((VLOOKUP($D156,$A$234:$E$241,5,0)),DL156)))))))))/IF(AND($D156=2,'ראשי-פרטים כלליים וריכוז הוצאות'!$D$66&lt;&gt;4),1.2,1)</f>
        <v>0</v>
      </c>
      <c r="DO156" s="227"/>
      <c r="DP156" s="228"/>
      <c r="DQ156" s="222"/>
      <c r="DR156" s="226"/>
      <c r="DS156" s="187">
        <f t="shared" si="99"/>
        <v>0</v>
      </c>
      <c r="DT156" s="15">
        <f>+(IF(OR($B156=0,$C156=0,$D156=0,$DC$2&gt;$ES$1),0,IF(OR(DO156=0,DQ156=0,DR156=0),0,MIN((VLOOKUP($D156,$A$234:$C$241,3,0))*(IF($D156=6,DR156,DQ156))*((MIN((VLOOKUP($D156,$A$234:$E$241,5,0)),(IF($D156=6,DQ156,DR156))))),MIN((VLOOKUP($D156,$A$234:$C$241,3,0)),(DO156+DP156))*(IF($D156=6,DR156,((MIN((VLOOKUP($D156,$A$234:$E$241,5,0)),DR156)))))))))/IF(AND($D156=2,'ראשי-פרטים כלליים וריכוז הוצאות'!$D$66&lt;&gt;4),1.2,1)</f>
        <v>0</v>
      </c>
      <c r="DU156" s="227"/>
      <c r="DV156" s="228"/>
      <c r="DW156" s="222"/>
      <c r="DX156" s="226"/>
      <c r="DY156" s="187">
        <f t="shared" si="100"/>
        <v>0</v>
      </c>
      <c r="DZ156" s="15">
        <f>+(IF(OR($B156=0,$C156=0,$D156=0,$DC$2&gt;$ES$1),0,IF(OR(DU156=0,DW156=0,DX156=0),0,MIN((VLOOKUP($D156,$A$234:$C$241,3,0))*(IF($D156=6,DX156,DW156))*((MIN((VLOOKUP($D156,$A$234:$E$241,5,0)),(IF($D156=6,DW156,DX156))))),MIN((VLOOKUP($D156,$A$234:$C$241,3,0)),(DU156+DV156))*(IF($D156=6,DX156,((MIN((VLOOKUP($D156,$A$234:$E$241,5,0)),DX156)))))))))/IF(AND($D156=2,'ראשי-פרטים כלליים וריכוז הוצאות'!$D$66&lt;&gt;4),1.2,1)</f>
        <v>0</v>
      </c>
      <c r="EA156" s="227"/>
      <c r="EB156" s="228"/>
      <c r="EC156" s="222"/>
      <c r="ED156" s="226"/>
      <c r="EE156" s="187">
        <f t="shared" si="101"/>
        <v>0</v>
      </c>
      <c r="EF156" s="15">
        <f>+(IF(OR($B156=0,$C156=0,$D156=0,$DC$2&gt;$ES$1),0,IF(OR(EA156=0,EC156=0,ED156=0),0,MIN((VLOOKUP($D156,$A$234:$C$241,3,0))*(IF($D156=6,ED156,EC156))*((MIN((VLOOKUP($D156,$A$234:$E$241,5,0)),(IF($D156=6,EC156,ED156))))),MIN((VLOOKUP($D156,$A$234:$C$241,3,0)),(EA156+EB156))*(IF($D156=6,ED156,((MIN((VLOOKUP($D156,$A$234:$E$241,5,0)),ED156)))))))))/IF(AND($D156=2,'ראשי-פרטים כלליים וריכוז הוצאות'!$D$66&lt;&gt;4),1.2,1)</f>
        <v>0</v>
      </c>
      <c r="EG156" s="227"/>
      <c r="EH156" s="228"/>
      <c r="EI156" s="222"/>
      <c r="EJ156" s="226"/>
      <c r="EK156" s="187">
        <f t="shared" si="102"/>
        <v>0</v>
      </c>
      <c r="EL156" s="15">
        <f>+(IF(OR($B156=0,$C156=0,$D156=0,$DC$2&gt;$ES$1),0,IF(OR(EG156=0,EI156=0,EJ156=0),0,MIN((VLOOKUP($D156,$A$234:$C$241,3,0))*(IF($D156=6,EJ156,EI156))*((MIN((VLOOKUP($D156,$A$234:$E$241,5,0)),(IF($D156=6,EI156,EJ156))))),MIN((VLOOKUP($D156,$A$234:$C$241,3,0)),(EG156+EH156))*(IF($D156=6,EJ156,((MIN((VLOOKUP($D156,$A$234:$E$241,5,0)),EJ156)))))))))/IF(AND($D156=2,'ראשי-פרטים כלליים וריכוז הוצאות'!$D$66&lt;&gt;4),1.2,1)</f>
        <v>0</v>
      </c>
      <c r="EM156" s="227"/>
      <c r="EN156" s="228"/>
      <c r="EO156" s="222"/>
      <c r="EP156" s="226"/>
      <c r="EQ156" s="187">
        <f t="shared" si="103"/>
        <v>0</v>
      </c>
      <c r="ER156" s="15">
        <f>+(IF(OR($B156=0,$C156=0,$D156=0,$DC$2&gt;$ES$1),0,IF(OR(EM156=0,EO156=0,EP156=0),0,MIN((VLOOKUP($D156,$A$234:$C$241,3,0))*(IF($D156=6,EP156,EO156))*((MIN((VLOOKUP($D156,$A$234:$E$241,5,0)),(IF($D156=6,EO156,EP156))))),MIN((VLOOKUP($D156,$A$234:$C$241,3,0)),(EM156+EN156))*(IF($D156=6,EP156,((MIN((VLOOKUP($D156,$A$234:$E$241,5,0)),EP156)))))))))/IF(AND($D156=2,'ראשי-פרטים כלליים וריכוז הוצאות'!$D$66&lt;&gt;4),1.2,1)</f>
        <v>0</v>
      </c>
      <c r="ES156" s="62">
        <f t="shared" si="104"/>
        <v>0</v>
      </c>
      <c r="ET156" s="183">
        <f t="shared" si="105"/>
        <v>9.9999999999999995E-7</v>
      </c>
      <c r="EU156" s="184">
        <f t="shared" si="106"/>
        <v>0</v>
      </c>
      <c r="EV156" s="62">
        <f t="shared" si="107"/>
        <v>0</v>
      </c>
      <c r="EW156" s="62">
        <v>0</v>
      </c>
      <c r="EX156" s="15">
        <f t="shared" si="108"/>
        <v>0</v>
      </c>
      <c r="EY156" s="219"/>
      <c r="EZ156" s="62">
        <f>MIN(EX156+EY156*ET156*ES156/$FA$1/IF(AND($D156=2,'ראשי-פרטים כלליים וריכוז הוצאות'!$D$66&lt;&gt;4),1.2,1),IF($D156&gt;0,VLOOKUP($D156,$A$234:$C$241,3,0)*12*EU156,0))</f>
        <v>0</v>
      </c>
      <c r="FA156" s="229"/>
      <c r="FB156" s="293">
        <f t="shared" si="109"/>
        <v>0</v>
      </c>
      <c r="FC156" s="298"/>
      <c r="FD156" s="133"/>
      <c r="FE156" s="133"/>
      <c r="FF156" s="299"/>
      <c r="FG156" s="299"/>
      <c r="FH156" s="133"/>
      <c r="FI156" s="274">
        <f t="shared" si="110"/>
        <v>0</v>
      </c>
      <c r="FJ156" s="274">
        <f t="shared" si="111"/>
        <v>0</v>
      </c>
      <c r="FK156" s="297" t="str">
        <f t="shared" si="79"/>
        <v/>
      </c>
    </row>
    <row r="157" spans="1:167" s="6" customFormat="1" ht="24" hidden="1" customHeight="1" x14ac:dyDescent="0.2">
      <c r="A157" s="112">
        <v>154</v>
      </c>
      <c r="B157" s="229"/>
      <c r="C157" s="229"/>
      <c r="D157" s="230"/>
      <c r="E157" s="220"/>
      <c r="F157" s="221"/>
      <c r="G157" s="222"/>
      <c r="H157" s="223"/>
      <c r="I157" s="187">
        <f t="shared" si="80"/>
        <v>0</v>
      </c>
      <c r="J157" s="15">
        <f>(IF(OR($B157=0,$C157=0,$D157=0,$E$2&gt;$ES$1),0,IF(OR($E157=0,$G157=0,$H157=0),0,MIN((VLOOKUP($D157,$A$234:$C$241,3,0))*(IF($D157=6,$H157,$G157))*((MIN((VLOOKUP($D157,$A$234:$E$241,5,0)),(IF($D157=6,$G157,$H157))))),MIN((VLOOKUP($D157,$A$234:$C$241,3,0)),($E157+$F157))*(IF($D157=6,$H157,((MIN((VLOOKUP($D157,$A$234:$E$241,5,0)),$H157)))))))))/IF(AND($D157=2,'ראשי-פרטים כלליים וריכוז הוצאות'!$D$66&lt;&gt;4),1.2,1)</f>
        <v>0</v>
      </c>
      <c r="K157" s="224"/>
      <c r="L157" s="225"/>
      <c r="M157" s="222"/>
      <c r="N157" s="226"/>
      <c r="O157" s="187">
        <f t="shared" si="81"/>
        <v>0</v>
      </c>
      <c r="P157" s="15">
        <f>+(IF(OR($B157=0,$C157=0,$D157=0,$K$2&gt;$ES$1),0,IF(OR($K157=0,$M157=0,$N157=0),0,MIN((VLOOKUP($D157,$A$234:$C$241,3,0))*(IF($D157=6,$N157,$M157))*((MIN((VLOOKUP($D157,$A$234:$E$241,5,0)),(IF($D157=6,$M157,$N157))))),MIN((VLOOKUP($D157,$A$234:$C$241,3,0)),($K157+$L157))*(IF($D157=6,$N157,((MIN((VLOOKUP($D157,$A$234:$E$241,5,0)),$N157)))))))))/IF(AND($D157=2,'ראשי-פרטים כלליים וריכוז הוצאות'!$D$66&lt;&gt;4),1.2,1)</f>
        <v>0</v>
      </c>
      <c r="Q157" s="227"/>
      <c r="R157" s="228"/>
      <c r="S157" s="222"/>
      <c r="T157" s="226"/>
      <c r="U157" s="187">
        <f t="shared" si="82"/>
        <v>0</v>
      </c>
      <c r="V157" s="15">
        <f>+(IF(OR($B157=0,$C157=0,$D157=0,$Q$2&gt;$ES$1),0,IF(OR(Q157=0,S157=0,T157=0),0,MIN((VLOOKUP($D157,$A$234:$C$241,3,0))*(IF($D157=6,T157,S157))*((MIN((VLOOKUP($D157,$A$234:$E$241,5,0)),(IF($D157=6,S157,T157))))),MIN((VLOOKUP($D157,$A$234:$C$241,3,0)),(Q157+R157))*(IF($D157=6,T157,((MIN((VLOOKUP($D157,$A$234:$E$241,5,0)),T157)))))))))/IF(AND($D157=2,'ראשי-פרטים כלליים וריכוז הוצאות'!$D$66&lt;&gt;4),1.2,1)</f>
        <v>0</v>
      </c>
      <c r="W157" s="220"/>
      <c r="X157" s="221"/>
      <c r="Y157" s="222"/>
      <c r="Z157" s="226"/>
      <c r="AA157" s="187">
        <f t="shared" si="83"/>
        <v>0</v>
      </c>
      <c r="AB157" s="15">
        <f>+(IF(OR($B157=0,$C157=0,$D157=0,$W$2&gt;$ES$1),0,IF(OR(W157=0,Y157=0,Z157=0),0,MIN((VLOOKUP($D157,$A$234:$C$241,3,0))*(IF($D157=6,Z157,Y157))*((MIN((VLOOKUP($D157,$A$234:$E$241,5,0)),(IF($D157=6,Y157,Z157))))),MIN((VLOOKUP($D157,$A$234:$C$241,3,0)),(W157+X157))*(IF($D157=6,Z157,((MIN((VLOOKUP($D157,$A$234:$E$241,5,0)),Z157)))))))))/IF(AND($D157=2,'ראשי-פרטים כלליים וריכוז הוצאות'!$D$66&lt;&gt;4),1.2,1)</f>
        <v>0</v>
      </c>
      <c r="AC157" s="224"/>
      <c r="AD157" s="225"/>
      <c r="AE157" s="222"/>
      <c r="AF157" s="226"/>
      <c r="AG157" s="187">
        <f t="shared" si="84"/>
        <v>0</v>
      </c>
      <c r="AH157" s="15">
        <f>+(IF(OR($B157=0,$C157=0,$D157=0,$AC$2&gt;$ES$1),0,IF(OR(AC157=0,AE157=0,AF157=0),0,MIN((VLOOKUP($D157,$A$234:$C$241,3,0))*(IF($D157=6,AF157,AE157))*((MIN((VLOOKUP($D157,$A$234:$E$241,5,0)),(IF($D157=6,AE157,AF157))))),MIN((VLOOKUP($D157,$A$234:$C$241,3,0)),(AC157+AD157))*(IF($D157=6,AF157,((MIN((VLOOKUP($D157,$A$234:$E$241,5,0)),AF157)))))))))/IF(AND($D157=2,'ראשי-פרטים כלליים וריכוז הוצאות'!$D$66&lt;&gt;4),1.2,1)</f>
        <v>0</v>
      </c>
      <c r="AI157" s="227"/>
      <c r="AJ157" s="228"/>
      <c r="AK157" s="222"/>
      <c r="AL157" s="226"/>
      <c r="AM157" s="187">
        <f t="shared" si="85"/>
        <v>0</v>
      </c>
      <c r="AN157" s="15">
        <f>+(IF(OR($B157=0,$C157=0,$D157=0,$AI$2&gt;$ES$1),0,IF(OR(AI157=0,AK157=0,AL157=0),0,MIN((VLOOKUP($D157,$A$234:$C$241,3,0))*(IF($D157=6,AL157,AK157))*((MIN((VLOOKUP($D157,$A$234:$E$241,5,0)),(IF($D157=6,AK157,AL157))))),MIN((VLOOKUP($D157,$A$234:$C$241,3,0)),(AI157+AJ157))*(IF($D157=6,AL157,((MIN((VLOOKUP($D157,$A$234:$E$241,5,0)),AL157)))))))))/IF(AND($D157=2,'ראשי-פרטים כלליים וריכוז הוצאות'!$D$66&lt;&gt;4),1.2,1)</f>
        <v>0</v>
      </c>
      <c r="AO157" s="220"/>
      <c r="AP157" s="221"/>
      <c r="AQ157" s="222"/>
      <c r="AR157" s="226"/>
      <c r="AS157" s="187">
        <f t="shared" si="86"/>
        <v>0</v>
      </c>
      <c r="AT157" s="15">
        <f>+(IF(OR($B157=0,$C157=0,$D157=0,$AO$2&gt;$ES$1),0,IF(OR(AO157=0,AQ157=0,AR157=0),0,MIN((VLOOKUP($D157,$A$234:$C$241,3,0))*(IF($D157=6,AR157,AQ157))*((MIN((VLOOKUP($D157,$A$234:$E$241,5,0)),(IF($D157=6,AQ157,AR157))))),MIN((VLOOKUP($D157,$A$234:$C$241,3,0)),(AO157+AP157))*(IF($D157=6,AR157,((MIN((VLOOKUP($D157,$A$234:$E$241,5,0)),AR157)))))))))/IF(AND($D157=2,'ראשי-פרטים כלליים וריכוז הוצאות'!$D$66&lt;&gt;4),1.2,1)</f>
        <v>0</v>
      </c>
      <c r="AU157" s="224"/>
      <c r="AV157" s="225"/>
      <c r="AW157" s="222"/>
      <c r="AX157" s="226"/>
      <c r="AY157" s="187">
        <f t="shared" si="87"/>
        <v>0</v>
      </c>
      <c r="AZ157" s="15">
        <f>+(IF(OR($B157=0,$C157=0,$D157=0,$AU$2&gt;$ES$1),0,IF(OR(AU157=0,AW157=0,AX157=0),0,MIN((VLOOKUP($D157,$A$234:$C$241,3,0))*(IF($D157=6,AX157,AW157))*((MIN((VLOOKUP($D157,$A$234:$E$241,5,0)),(IF($D157=6,AW157,AX157))))),MIN((VLOOKUP($D157,$A$234:$C$241,3,0)),(AU157+AV157))*(IF($D157=6,AX157,((MIN((VLOOKUP($D157,$A$234:$E$241,5,0)),AX157)))))))))/IF(AND($D157=2,'ראשי-פרטים כלליים וריכוז הוצאות'!$D$66&lt;&gt;4),1.2,1)</f>
        <v>0</v>
      </c>
      <c r="BA157" s="227"/>
      <c r="BB157" s="228"/>
      <c r="BC157" s="222"/>
      <c r="BD157" s="226"/>
      <c r="BE157" s="187">
        <f t="shared" si="88"/>
        <v>0</v>
      </c>
      <c r="BF157" s="15">
        <f>+(IF(OR($B157=0,$C157=0,$D157=0,$BA$2&gt;$ES$1),0,IF(OR(BA157=0,BC157=0,BD157=0),0,MIN((VLOOKUP($D157,$A$234:$C$241,3,0))*(IF($D157=6,BD157,BC157))*((MIN((VLOOKUP($D157,$A$234:$E$241,5,0)),(IF($D157=6,BC157,BD157))))),MIN((VLOOKUP($D157,$A$234:$C$241,3,0)),(BA157+BB157))*(IF($D157=6,BD157,((MIN((VLOOKUP($D157,$A$234:$E$241,5,0)),BD157)))))))))/IF(AND($D157=2,'ראשי-פרטים כלליים וריכוז הוצאות'!$D$66&lt;&gt;4),1.2,1)</f>
        <v>0</v>
      </c>
      <c r="BG157" s="227"/>
      <c r="BH157" s="228"/>
      <c r="BI157" s="222"/>
      <c r="BJ157" s="226"/>
      <c r="BK157" s="187">
        <f t="shared" si="89"/>
        <v>0</v>
      </c>
      <c r="BL157" s="15">
        <f>+(IF(OR($B157=0,$C157=0,$D157=0,$BG$2&gt;$ES$1),0,IF(OR(BG157=0,BI157=0,BJ157=0),0,MIN((VLOOKUP($D157,$A$234:$C$241,3,0))*(IF($D157=6,BJ157,BI157))*((MIN((VLOOKUP($D157,$A$234:$E$241,5,0)),(IF($D157=6,BI157,BJ157))))),MIN((VLOOKUP($D157,$A$234:$C$241,3,0)),(BG157+BH157))*(IF($D157=6,BJ157,((MIN((VLOOKUP($D157,$A$234:$E$241,5,0)),BJ157)))))))))/IF(AND($D157=2,'ראשי-פרטים כלליים וריכוז הוצאות'!$D$66&lt;&gt;4),1.2,1)</f>
        <v>0</v>
      </c>
      <c r="BM157" s="227"/>
      <c r="BN157" s="228"/>
      <c r="BO157" s="222"/>
      <c r="BP157" s="226"/>
      <c r="BQ157" s="187">
        <f t="shared" si="90"/>
        <v>0</v>
      </c>
      <c r="BR157" s="15">
        <f>+(IF(OR($B157=0,$C157=0,$D157=0,$BM$2&gt;$ES$1),0,IF(OR(BM157=0,BO157=0,BP157=0),0,MIN((VLOOKUP($D157,$A$234:$C$241,3,0))*(IF($D157=6,BP157,BO157))*((MIN((VLOOKUP($D157,$A$234:$E$241,5,0)),(IF($D157=6,BO157,BP157))))),MIN((VLOOKUP($D157,$A$234:$C$241,3,0)),(BM157+BN157))*(IF($D157=6,BP157,((MIN((VLOOKUP($D157,$A$234:$E$241,5,0)),BP157)))))))))/IF(AND($D157=2,'ראשי-פרטים כלליים וריכוז הוצאות'!$D$66&lt;&gt;4),1.2,1)</f>
        <v>0</v>
      </c>
      <c r="BS157" s="227"/>
      <c r="BT157" s="228"/>
      <c r="BU157" s="222"/>
      <c r="BV157" s="226"/>
      <c r="BW157" s="187">
        <f t="shared" si="91"/>
        <v>0</v>
      </c>
      <c r="BX157" s="15">
        <f>+(IF(OR($B157=0,$C157=0,$D157=0,$BS$2&gt;$ES$1),0,IF(OR(BS157=0,BU157=0,BV157=0),0,MIN((VLOOKUP($D157,$A$234:$C$241,3,0))*(IF($D157=6,BV157,BU157))*((MIN((VLOOKUP($D157,$A$234:$E$241,5,0)),(IF($D157=6,BU157,BV157))))),MIN((VLOOKUP($D157,$A$234:$C$241,3,0)),(BS157+BT157))*(IF($D157=6,BV157,((MIN((VLOOKUP($D157,$A$234:$E$241,5,0)),BV157)))))))))/IF(AND($D157=2,'ראשי-פרטים כלליים וריכוז הוצאות'!$D$66&lt;&gt;4),1.2,1)</f>
        <v>0</v>
      </c>
      <c r="BY157" s="227"/>
      <c r="BZ157" s="228"/>
      <c r="CA157" s="222"/>
      <c r="CB157" s="226"/>
      <c r="CC157" s="187">
        <f t="shared" si="92"/>
        <v>0</v>
      </c>
      <c r="CD157" s="15">
        <f>+(IF(OR($B157=0,$C157=0,$D157=0,$BY$2&gt;$ES$1),0,IF(OR(BY157=0,CA157=0,CB157=0),0,MIN((VLOOKUP($D157,$A$234:$C$241,3,0))*(IF($D157=6,CB157,CA157))*((MIN((VLOOKUP($D157,$A$234:$E$241,5,0)),(IF($D157=6,CA157,CB157))))),MIN((VLOOKUP($D157,$A$234:$C$241,3,0)),(BY157+BZ157))*(IF($D157=6,CB157,((MIN((VLOOKUP($D157,$A$234:$E$241,5,0)),CB157)))))))))/IF(AND($D157=2,'ראשי-פרטים כלליים וריכוז הוצאות'!$D$66&lt;&gt;4),1.2,1)</f>
        <v>0</v>
      </c>
      <c r="CE157" s="227"/>
      <c r="CF157" s="228"/>
      <c r="CG157" s="222"/>
      <c r="CH157" s="226"/>
      <c r="CI157" s="187">
        <f t="shared" si="93"/>
        <v>0</v>
      </c>
      <c r="CJ157" s="15">
        <f>+(IF(OR($B157=0,$C157=0,$D157=0,$CE$2&gt;$ES$1),0,IF(OR(CE157=0,CG157=0,CH157=0),0,MIN((VLOOKUP($D157,$A$234:$C$241,3,0))*(IF($D157=6,CH157,CG157))*((MIN((VLOOKUP($D157,$A$234:$E$241,5,0)),(IF($D157=6,CG157,CH157))))),MIN((VLOOKUP($D157,$A$234:$C$241,3,0)),(CE157+CF157))*(IF($D157=6,CH157,((MIN((VLOOKUP($D157,$A$234:$E$241,5,0)),CH157)))))))))/IF(AND($D157=2,'ראשי-פרטים כלליים וריכוז הוצאות'!$D$66&lt;&gt;4),1.2,1)</f>
        <v>0</v>
      </c>
      <c r="CK157" s="227"/>
      <c r="CL157" s="228"/>
      <c r="CM157" s="222"/>
      <c r="CN157" s="226"/>
      <c r="CO157" s="187">
        <f t="shared" si="94"/>
        <v>0</v>
      </c>
      <c r="CP157" s="15">
        <f>+(IF(OR($B157=0,$C157=0,$D157=0,$CK$2&gt;$ES$1),0,IF(OR(CK157=0,CM157=0,CN157=0),0,MIN((VLOOKUP($D157,$A$234:$C$241,3,0))*(IF($D157=6,CN157,CM157))*((MIN((VLOOKUP($D157,$A$234:$E$241,5,0)),(IF($D157=6,CM157,CN157))))),MIN((VLOOKUP($D157,$A$234:$C$241,3,0)),(CK157+CL157))*(IF($D157=6,CN157,((MIN((VLOOKUP($D157,$A$234:$E$241,5,0)),CN157)))))))))/IF(AND($D157=2,'ראשי-פרטים כלליים וריכוז הוצאות'!$D$66&lt;&gt;4),1.2,1)</f>
        <v>0</v>
      </c>
      <c r="CQ157" s="227"/>
      <c r="CR157" s="228"/>
      <c r="CS157" s="222"/>
      <c r="CT157" s="226"/>
      <c r="CU157" s="187">
        <f t="shared" si="95"/>
        <v>0</v>
      </c>
      <c r="CV157" s="15">
        <f>+(IF(OR($B157=0,$C157=0,$D157=0,$CQ$2&gt;$ES$1),0,IF(OR(CQ157=0,CS157=0,CT157=0),0,MIN((VLOOKUP($D157,$A$234:$C$241,3,0))*(IF($D157=6,CT157,CS157))*((MIN((VLOOKUP($D157,$A$234:$E$241,5,0)),(IF($D157=6,CS157,CT157))))),MIN((VLOOKUP($D157,$A$234:$C$241,3,0)),(CQ157+CR157))*(IF($D157=6,CT157,((MIN((VLOOKUP($D157,$A$234:$E$241,5,0)),CT157)))))))))/IF(AND($D157=2,'ראשי-פרטים כלליים וריכוז הוצאות'!$D$66&lt;&gt;4),1.2,1)</f>
        <v>0</v>
      </c>
      <c r="CW157" s="227"/>
      <c r="CX157" s="228"/>
      <c r="CY157" s="222"/>
      <c r="CZ157" s="226"/>
      <c r="DA157" s="187">
        <f t="shared" si="96"/>
        <v>0</v>
      </c>
      <c r="DB157" s="15">
        <f>+(IF(OR($B157=0,$C157=0,$D157=0,$CW$2&gt;$ES$1),0,IF(OR(CW157=0,CY157=0,CZ157=0),0,MIN((VLOOKUP($D157,$A$234:$C$241,3,0))*(IF($D157=6,CZ157,CY157))*((MIN((VLOOKUP($D157,$A$234:$E$241,5,0)),(IF($D157=6,CY157,CZ157))))),MIN((VLOOKUP($D157,$A$234:$C$241,3,0)),(CW157+CX157))*(IF($D157=6,CZ157,((MIN((VLOOKUP($D157,$A$234:$E$241,5,0)),CZ157)))))))))/IF(AND($D157=2,'ראשי-פרטים כלליים וריכוז הוצאות'!$D$66&lt;&gt;4),1.2,1)</f>
        <v>0</v>
      </c>
      <c r="DC157" s="227"/>
      <c r="DD157" s="228"/>
      <c r="DE157" s="222"/>
      <c r="DF157" s="226"/>
      <c r="DG157" s="187">
        <f t="shared" si="97"/>
        <v>0</v>
      </c>
      <c r="DH157" s="15">
        <f>+(IF(OR($B157=0,$C157=0,$D157=0,$DC$2&gt;$ES$1),0,IF(OR(DC157=0,DE157=0,DF157=0),0,MIN((VLOOKUP($D157,$A$234:$C$241,3,0))*(IF($D157=6,DF157,DE157))*((MIN((VLOOKUP($D157,$A$234:$E$241,5,0)),(IF($D157=6,DE157,DF157))))),MIN((VLOOKUP($D157,$A$234:$C$241,3,0)),(DC157+DD157))*(IF($D157=6,DF157,((MIN((VLOOKUP($D157,$A$234:$E$241,5,0)),DF157)))))))))/IF(AND($D157=2,'ראשי-פרטים כלליים וריכוז הוצאות'!$D$66&lt;&gt;4),1.2,1)</f>
        <v>0</v>
      </c>
      <c r="DI157" s="227"/>
      <c r="DJ157" s="228"/>
      <c r="DK157" s="222"/>
      <c r="DL157" s="226"/>
      <c r="DM157" s="187">
        <f t="shared" si="98"/>
        <v>0</v>
      </c>
      <c r="DN157" s="15">
        <f>+(IF(OR($B157=0,$C157=0,$D157=0,$DC$2&gt;$ES$1),0,IF(OR(DI157=0,DK157=0,DL157=0),0,MIN((VLOOKUP($D157,$A$234:$C$241,3,0))*(IF($D157=6,DL157,DK157))*((MIN((VLOOKUP($D157,$A$234:$E$241,5,0)),(IF($D157=6,DK157,DL157))))),MIN((VLOOKUP($D157,$A$234:$C$241,3,0)),(DI157+DJ157))*(IF($D157=6,DL157,((MIN((VLOOKUP($D157,$A$234:$E$241,5,0)),DL157)))))))))/IF(AND($D157=2,'ראשי-פרטים כלליים וריכוז הוצאות'!$D$66&lt;&gt;4),1.2,1)</f>
        <v>0</v>
      </c>
      <c r="DO157" s="227"/>
      <c r="DP157" s="228"/>
      <c r="DQ157" s="222"/>
      <c r="DR157" s="226"/>
      <c r="DS157" s="187">
        <f t="shared" si="99"/>
        <v>0</v>
      </c>
      <c r="DT157" s="15">
        <f>+(IF(OR($B157=0,$C157=0,$D157=0,$DC$2&gt;$ES$1),0,IF(OR(DO157=0,DQ157=0,DR157=0),0,MIN((VLOOKUP($D157,$A$234:$C$241,3,0))*(IF($D157=6,DR157,DQ157))*((MIN((VLOOKUP($D157,$A$234:$E$241,5,0)),(IF($D157=6,DQ157,DR157))))),MIN((VLOOKUP($D157,$A$234:$C$241,3,0)),(DO157+DP157))*(IF($D157=6,DR157,((MIN((VLOOKUP($D157,$A$234:$E$241,5,0)),DR157)))))))))/IF(AND($D157=2,'ראשי-פרטים כלליים וריכוז הוצאות'!$D$66&lt;&gt;4),1.2,1)</f>
        <v>0</v>
      </c>
      <c r="DU157" s="227"/>
      <c r="DV157" s="228"/>
      <c r="DW157" s="222"/>
      <c r="DX157" s="226"/>
      <c r="DY157" s="187">
        <f t="shared" si="100"/>
        <v>0</v>
      </c>
      <c r="DZ157" s="15">
        <f>+(IF(OR($B157=0,$C157=0,$D157=0,$DC$2&gt;$ES$1),0,IF(OR(DU157=0,DW157=0,DX157=0),0,MIN((VLOOKUP($D157,$A$234:$C$241,3,0))*(IF($D157=6,DX157,DW157))*((MIN((VLOOKUP($D157,$A$234:$E$241,5,0)),(IF($D157=6,DW157,DX157))))),MIN((VLOOKUP($D157,$A$234:$C$241,3,0)),(DU157+DV157))*(IF($D157=6,DX157,((MIN((VLOOKUP($D157,$A$234:$E$241,5,0)),DX157)))))))))/IF(AND($D157=2,'ראשי-פרטים כלליים וריכוז הוצאות'!$D$66&lt;&gt;4),1.2,1)</f>
        <v>0</v>
      </c>
      <c r="EA157" s="227"/>
      <c r="EB157" s="228"/>
      <c r="EC157" s="222"/>
      <c r="ED157" s="226"/>
      <c r="EE157" s="187">
        <f t="shared" si="101"/>
        <v>0</v>
      </c>
      <c r="EF157" s="15">
        <f>+(IF(OR($B157=0,$C157=0,$D157=0,$DC$2&gt;$ES$1),0,IF(OR(EA157=0,EC157=0,ED157=0),0,MIN((VLOOKUP($D157,$A$234:$C$241,3,0))*(IF($D157=6,ED157,EC157))*((MIN((VLOOKUP($D157,$A$234:$E$241,5,0)),(IF($D157=6,EC157,ED157))))),MIN((VLOOKUP($D157,$A$234:$C$241,3,0)),(EA157+EB157))*(IF($D157=6,ED157,((MIN((VLOOKUP($D157,$A$234:$E$241,5,0)),ED157)))))))))/IF(AND($D157=2,'ראשי-פרטים כלליים וריכוז הוצאות'!$D$66&lt;&gt;4),1.2,1)</f>
        <v>0</v>
      </c>
      <c r="EG157" s="227"/>
      <c r="EH157" s="228"/>
      <c r="EI157" s="222"/>
      <c r="EJ157" s="226"/>
      <c r="EK157" s="187">
        <f t="shared" si="102"/>
        <v>0</v>
      </c>
      <c r="EL157" s="15">
        <f>+(IF(OR($B157=0,$C157=0,$D157=0,$DC$2&gt;$ES$1),0,IF(OR(EG157=0,EI157=0,EJ157=0),0,MIN((VLOOKUP($D157,$A$234:$C$241,3,0))*(IF($D157=6,EJ157,EI157))*((MIN((VLOOKUP($D157,$A$234:$E$241,5,0)),(IF($D157=6,EI157,EJ157))))),MIN((VLOOKUP($D157,$A$234:$C$241,3,0)),(EG157+EH157))*(IF($D157=6,EJ157,((MIN((VLOOKUP($D157,$A$234:$E$241,5,0)),EJ157)))))))))/IF(AND($D157=2,'ראשי-פרטים כלליים וריכוז הוצאות'!$D$66&lt;&gt;4),1.2,1)</f>
        <v>0</v>
      </c>
      <c r="EM157" s="227"/>
      <c r="EN157" s="228"/>
      <c r="EO157" s="222"/>
      <c r="EP157" s="226"/>
      <c r="EQ157" s="187">
        <f t="shared" si="103"/>
        <v>0</v>
      </c>
      <c r="ER157" s="15">
        <f>+(IF(OR($B157=0,$C157=0,$D157=0,$DC$2&gt;$ES$1),0,IF(OR(EM157=0,EO157=0,EP157=0),0,MIN((VLOOKUP($D157,$A$234:$C$241,3,0))*(IF($D157=6,EP157,EO157))*((MIN((VLOOKUP($D157,$A$234:$E$241,5,0)),(IF($D157=6,EO157,EP157))))),MIN((VLOOKUP($D157,$A$234:$C$241,3,0)),(EM157+EN157))*(IF($D157=6,EP157,((MIN((VLOOKUP($D157,$A$234:$E$241,5,0)),EP157)))))))))/IF(AND($D157=2,'ראשי-פרטים כלליים וריכוז הוצאות'!$D$66&lt;&gt;4),1.2,1)</f>
        <v>0</v>
      </c>
      <c r="ES157" s="62">
        <f t="shared" si="104"/>
        <v>0</v>
      </c>
      <c r="ET157" s="183">
        <f t="shared" si="105"/>
        <v>9.9999999999999995E-7</v>
      </c>
      <c r="EU157" s="184">
        <f t="shared" si="106"/>
        <v>0</v>
      </c>
      <c r="EV157" s="62">
        <f t="shared" si="107"/>
        <v>0</v>
      </c>
      <c r="EW157" s="62">
        <v>0</v>
      </c>
      <c r="EX157" s="15">
        <f t="shared" si="108"/>
        <v>0</v>
      </c>
      <c r="EY157" s="219"/>
      <c r="EZ157" s="62">
        <f>MIN(EX157+EY157*ET157*ES157/$FA$1/IF(AND($D157=2,'ראשי-פרטים כלליים וריכוז הוצאות'!$D$66&lt;&gt;4),1.2,1),IF($D157&gt;0,VLOOKUP($D157,$A$234:$C$241,3,0)*12*EU157,0))</f>
        <v>0</v>
      </c>
      <c r="FA157" s="229"/>
      <c r="FB157" s="293">
        <f t="shared" si="109"/>
        <v>0</v>
      </c>
      <c r="FC157" s="298"/>
      <c r="FD157" s="133"/>
      <c r="FE157" s="133"/>
      <c r="FF157" s="299"/>
      <c r="FG157" s="299"/>
      <c r="FH157" s="133"/>
      <c r="FI157" s="274">
        <f t="shared" si="110"/>
        <v>0</v>
      </c>
      <c r="FJ157" s="274">
        <f t="shared" si="111"/>
        <v>0</v>
      </c>
      <c r="FK157" s="297" t="str">
        <f t="shared" si="79"/>
        <v/>
      </c>
    </row>
    <row r="158" spans="1:167" s="6" customFormat="1" ht="24" hidden="1" customHeight="1" x14ac:dyDescent="0.2">
      <c r="A158" s="112">
        <v>155</v>
      </c>
      <c r="B158" s="229"/>
      <c r="C158" s="229"/>
      <c r="D158" s="230"/>
      <c r="E158" s="220"/>
      <c r="F158" s="221"/>
      <c r="G158" s="222"/>
      <c r="H158" s="223"/>
      <c r="I158" s="187">
        <f t="shared" si="80"/>
        <v>0</v>
      </c>
      <c r="J158" s="15">
        <f>(IF(OR($B158=0,$C158=0,$D158=0,$E$2&gt;$ES$1),0,IF(OR($E158=0,$G158=0,$H158=0),0,MIN((VLOOKUP($D158,$A$234:$C$241,3,0))*(IF($D158=6,$H158,$G158))*((MIN((VLOOKUP($D158,$A$234:$E$241,5,0)),(IF($D158=6,$G158,$H158))))),MIN((VLOOKUP($D158,$A$234:$C$241,3,0)),($E158+$F158))*(IF($D158=6,$H158,((MIN((VLOOKUP($D158,$A$234:$E$241,5,0)),$H158)))))))))/IF(AND($D158=2,'ראשי-פרטים כלליים וריכוז הוצאות'!$D$66&lt;&gt;4),1.2,1)</f>
        <v>0</v>
      </c>
      <c r="K158" s="224"/>
      <c r="L158" s="225"/>
      <c r="M158" s="222"/>
      <c r="N158" s="226"/>
      <c r="O158" s="187">
        <f t="shared" si="81"/>
        <v>0</v>
      </c>
      <c r="P158" s="15">
        <f>+(IF(OR($B158=0,$C158=0,$D158=0,$K$2&gt;$ES$1),0,IF(OR($K158=0,$M158=0,$N158=0),0,MIN((VLOOKUP($D158,$A$234:$C$241,3,0))*(IF($D158=6,$N158,$M158))*((MIN((VLOOKUP($D158,$A$234:$E$241,5,0)),(IF($D158=6,$M158,$N158))))),MIN((VLOOKUP($D158,$A$234:$C$241,3,0)),($K158+$L158))*(IF($D158=6,$N158,((MIN((VLOOKUP($D158,$A$234:$E$241,5,0)),$N158)))))))))/IF(AND($D158=2,'ראשי-פרטים כלליים וריכוז הוצאות'!$D$66&lt;&gt;4),1.2,1)</f>
        <v>0</v>
      </c>
      <c r="Q158" s="227"/>
      <c r="R158" s="228"/>
      <c r="S158" s="222"/>
      <c r="T158" s="226"/>
      <c r="U158" s="187">
        <f t="shared" si="82"/>
        <v>0</v>
      </c>
      <c r="V158" s="15">
        <f>+(IF(OR($B158=0,$C158=0,$D158=0,$Q$2&gt;$ES$1),0,IF(OR(Q158=0,S158=0,T158=0),0,MIN((VLOOKUP($D158,$A$234:$C$241,3,0))*(IF($D158=6,T158,S158))*((MIN((VLOOKUP($D158,$A$234:$E$241,5,0)),(IF($D158=6,S158,T158))))),MIN((VLOOKUP($D158,$A$234:$C$241,3,0)),(Q158+R158))*(IF($D158=6,T158,((MIN((VLOOKUP($D158,$A$234:$E$241,5,0)),T158)))))))))/IF(AND($D158=2,'ראשי-פרטים כלליים וריכוז הוצאות'!$D$66&lt;&gt;4),1.2,1)</f>
        <v>0</v>
      </c>
      <c r="W158" s="220"/>
      <c r="X158" s="221"/>
      <c r="Y158" s="222"/>
      <c r="Z158" s="226"/>
      <c r="AA158" s="187">
        <f t="shared" si="83"/>
        <v>0</v>
      </c>
      <c r="AB158" s="15">
        <f>+(IF(OR($B158=0,$C158=0,$D158=0,$W$2&gt;$ES$1),0,IF(OR(W158=0,Y158=0,Z158=0),0,MIN((VLOOKUP($D158,$A$234:$C$241,3,0))*(IF($D158=6,Z158,Y158))*((MIN((VLOOKUP($D158,$A$234:$E$241,5,0)),(IF($D158=6,Y158,Z158))))),MIN((VLOOKUP($D158,$A$234:$C$241,3,0)),(W158+X158))*(IF($D158=6,Z158,((MIN((VLOOKUP($D158,$A$234:$E$241,5,0)),Z158)))))))))/IF(AND($D158=2,'ראשי-פרטים כלליים וריכוז הוצאות'!$D$66&lt;&gt;4),1.2,1)</f>
        <v>0</v>
      </c>
      <c r="AC158" s="224"/>
      <c r="AD158" s="225"/>
      <c r="AE158" s="222"/>
      <c r="AF158" s="226"/>
      <c r="AG158" s="187">
        <f t="shared" si="84"/>
        <v>0</v>
      </c>
      <c r="AH158" s="15">
        <f>+(IF(OR($B158=0,$C158=0,$D158=0,$AC$2&gt;$ES$1),0,IF(OR(AC158=0,AE158=0,AF158=0),0,MIN((VLOOKUP($D158,$A$234:$C$241,3,0))*(IF($D158=6,AF158,AE158))*((MIN((VLOOKUP($D158,$A$234:$E$241,5,0)),(IF($D158=6,AE158,AF158))))),MIN((VLOOKUP($D158,$A$234:$C$241,3,0)),(AC158+AD158))*(IF($D158=6,AF158,((MIN((VLOOKUP($D158,$A$234:$E$241,5,0)),AF158)))))))))/IF(AND($D158=2,'ראשי-פרטים כלליים וריכוז הוצאות'!$D$66&lt;&gt;4),1.2,1)</f>
        <v>0</v>
      </c>
      <c r="AI158" s="227"/>
      <c r="AJ158" s="228"/>
      <c r="AK158" s="222"/>
      <c r="AL158" s="226"/>
      <c r="AM158" s="187">
        <f t="shared" si="85"/>
        <v>0</v>
      </c>
      <c r="AN158" s="15">
        <f>+(IF(OR($B158=0,$C158=0,$D158=0,$AI$2&gt;$ES$1),0,IF(OR(AI158=0,AK158=0,AL158=0),0,MIN((VLOOKUP($D158,$A$234:$C$241,3,0))*(IF($D158=6,AL158,AK158))*((MIN((VLOOKUP($D158,$A$234:$E$241,5,0)),(IF($D158=6,AK158,AL158))))),MIN((VLOOKUP($D158,$A$234:$C$241,3,0)),(AI158+AJ158))*(IF($D158=6,AL158,((MIN((VLOOKUP($D158,$A$234:$E$241,5,0)),AL158)))))))))/IF(AND($D158=2,'ראשי-פרטים כלליים וריכוז הוצאות'!$D$66&lt;&gt;4),1.2,1)</f>
        <v>0</v>
      </c>
      <c r="AO158" s="220"/>
      <c r="AP158" s="221"/>
      <c r="AQ158" s="222"/>
      <c r="AR158" s="226"/>
      <c r="AS158" s="187">
        <f t="shared" si="86"/>
        <v>0</v>
      </c>
      <c r="AT158" s="15">
        <f>+(IF(OR($B158=0,$C158=0,$D158=0,$AO$2&gt;$ES$1),0,IF(OR(AO158=0,AQ158=0,AR158=0),0,MIN((VLOOKUP($D158,$A$234:$C$241,3,0))*(IF($D158=6,AR158,AQ158))*((MIN((VLOOKUP($D158,$A$234:$E$241,5,0)),(IF($D158=6,AQ158,AR158))))),MIN((VLOOKUP($D158,$A$234:$C$241,3,0)),(AO158+AP158))*(IF($D158=6,AR158,((MIN((VLOOKUP($D158,$A$234:$E$241,5,0)),AR158)))))))))/IF(AND($D158=2,'ראשי-פרטים כלליים וריכוז הוצאות'!$D$66&lt;&gt;4),1.2,1)</f>
        <v>0</v>
      </c>
      <c r="AU158" s="224"/>
      <c r="AV158" s="225"/>
      <c r="AW158" s="222"/>
      <c r="AX158" s="226"/>
      <c r="AY158" s="187">
        <f t="shared" si="87"/>
        <v>0</v>
      </c>
      <c r="AZ158" s="15">
        <f>+(IF(OR($B158=0,$C158=0,$D158=0,$AU$2&gt;$ES$1),0,IF(OR(AU158=0,AW158=0,AX158=0),0,MIN((VLOOKUP($D158,$A$234:$C$241,3,0))*(IF($D158=6,AX158,AW158))*((MIN((VLOOKUP($D158,$A$234:$E$241,5,0)),(IF($D158=6,AW158,AX158))))),MIN((VLOOKUP($D158,$A$234:$C$241,3,0)),(AU158+AV158))*(IF($D158=6,AX158,((MIN((VLOOKUP($D158,$A$234:$E$241,5,0)),AX158)))))))))/IF(AND($D158=2,'ראשי-פרטים כלליים וריכוז הוצאות'!$D$66&lt;&gt;4),1.2,1)</f>
        <v>0</v>
      </c>
      <c r="BA158" s="227"/>
      <c r="BB158" s="228"/>
      <c r="BC158" s="222"/>
      <c r="BD158" s="226"/>
      <c r="BE158" s="187">
        <f t="shared" si="88"/>
        <v>0</v>
      </c>
      <c r="BF158" s="15">
        <f>+(IF(OR($B158=0,$C158=0,$D158=0,$BA$2&gt;$ES$1),0,IF(OR(BA158=0,BC158=0,BD158=0),0,MIN((VLOOKUP($D158,$A$234:$C$241,3,0))*(IF($D158=6,BD158,BC158))*((MIN((VLOOKUP($D158,$A$234:$E$241,5,0)),(IF($D158=6,BC158,BD158))))),MIN((VLOOKUP($D158,$A$234:$C$241,3,0)),(BA158+BB158))*(IF($D158=6,BD158,((MIN((VLOOKUP($D158,$A$234:$E$241,5,0)),BD158)))))))))/IF(AND($D158=2,'ראשי-פרטים כלליים וריכוז הוצאות'!$D$66&lt;&gt;4),1.2,1)</f>
        <v>0</v>
      </c>
      <c r="BG158" s="227"/>
      <c r="BH158" s="228"/>
      <c r="BI158" s="222"/>
      <c r="BJ158" s="226"/>
      <c r="BK158" s="187">
        <f t="shared" si="89"/>
        <v>0</v>
      </c>
      <c r="BL158" s="15">
        <f>+(IF(OR($B158=0,$C158=0,$D158=0,$BG$2&gt;$ES$1),0,IF(OR(BG158=0,BI158=0,BJ158=0),0,MIN((VLOOKUP($D158,$A$234:$C$241,3,0))*(IF($D158=6,BJ158,BI158))*((MIN((VLOOKUP($D158,$A$234:$E$241,5,0)),(IF($D158=6,BI158,BJ158))))),MIN((VLOOKUP($D158,$A$234:$C$241,3,0)),(BG158+BH158))*(IF($D158=6,BJ158,((MIN((VLOOKUP($D158,$A$234:$E$241,5,0)),BJ158)))))))))/IF(AND($D158=2,'ראשי-פרטים כלליים וריכוז הוצאות'!$D$66&lt;&gt;4),1.2,1)</f>
        <v>0</v>
      </c>
      <c r="BM158" s="227"/>
      <c r="BN158" s="228"/>
      <c r="BO158" s="222"/>
      <c r="BP158" s="226"/>
      <c r="BQ158" s="187">
        <f t="shared" si="90"/>
        <v>0</v>
      </c>
      <c r="BR158" s="15">
        <f>+(IF(OR($B158=0,$C158=0,$D158=0,$BM$2&gt;$ES$1),0,IF(OR(BM158=0,BO158=0,BP158=0),0,MIN((VLOOKUP($D158,$A$234:$C$241,3,0))*(IF($D158=6,BP158,BO158))*((MIN((VLOOKUP($D158,$A$234:$E$241,5,0)),(IF($D158=6,BO158,BP158))))),MIN((VLOOKUP($D158,$A$234:$C$241,3,0)),(BM158+BN158))*(IF($D158=6,BP158,((MIN((VLOOKUP($D158,$A$234:$E$241,5,0)),BP158)))))))))/IF(AND($D158=2,'ראשי-פרטים כלליים וריכוז הוצאות'!$D$66&lt;&gt;4),1.2,1)</f>
        <v>0</v>
      </c>
      <c r="BS158" s="227"/>
      <c r="BT158" s="228"/>
      <c r="BU158" s="222"/>
      <c r="BV158" s="226"/>
      <c r="BW158" s="187">
        <f t="shared" si="91"/>
        <v>0</v>
      </c>
      <c r="BX158" s="15">
        <f>+(IF(OR($B158=0,$C158=0,$D158=0,$BS$2&gt;$ES$1),0,IF(OR(BS158=0,BU158=0,BV158=0),0,MIN((VLOOKUP($D158,$A$234:$C$241,3,0))*(IF($D158=6,BV158,BU158))*((MIN((VLOOKUP($D158,$A$234:$E$241,5,0)),(IF($D158=6,BU158,BV158))))),MIN((VLOOKUP($D158,$A$234:$C$241,3,0)),(BS158+BT158))*(IF($D158=6,BV158,((MIN((VLOOKUP($D158,$A$234:$E$241,5,0)),BV158)))))))))/IF(AND($D158=2,'ראשי-פרטים כלליים וריכוז הוצאות'!$D$66&lt;&gt;4),1.2,1)</f>
        <v>0</v>
      </c>
      <c r="BY158" s="227"/>
      <c r="BZ158" s="228"/>
      <c r="CA158" s="222"/>
      <c r="CB158" s="226"/>
      <c r="CC158" s="187">
        <f t="shared" si="92"/>
        <v>0</v>
      </c>
      <c r="CD158" s="15">
        <f>+(IF(OR($B158=0,$C158=0,$D158=0,$BY$2&gt;$ES$1),0,IF(OR(BY158=0,CA158=0,CB158=0),0,MIN((VLOOKUP($D158,$A$234:$C$241,3,0))*(IF($D158=6,CB158,CA158))*((MIN((VLOOKUP($D158,$A$234:$E$241,5,0)),(IF($D158=6,CA158,CB158))))),MIN((VLOOKUP($D158,$A$234:$C$241,3,0)),(BY158+BZ158))*(IF($D158=6,CB158,((MIN((VLOOKUP($D158,$A$234:$E$241,5,0)),CB158)))))))))/IF(AND($D158=2,'ראשי-פרטים כלליים וריכוז הוצאות'!$D$66&lt;&gt;4),1.2,1)</f>
        <v>0</v>
      </c>
      <c r="CE158" s="227"/>
      <c r="CF158" s="228"/>
      <c r="CG158" s="222"/>
      <c r="CH158" s="226"/>
      <c r="CI158" s="187">
        <f t="shared" si="93"/>
        <v>0</v>
      </c>
      <c r="CJ158" s="15">
        <f>+(IF(OR($B158=0,$C158=0,$D158=0,$CE$2&gt;$ES$1),0,IF(OR(CE158=0,CG158=0,CH158=0),0,MIN((VLOOKUP($D158,$A$234:$C$241,3,0))*(IF($D158=6,CH158,CG158))*((MIN((VLOOKUP($D158,$A$234:$E$241,5,0)),(IF($D158=6,CG158,CH158))))),MIN((VLOOKUP($D158,$A$234:$C$241,3,0)),(CE158+CF158))*(IF($D158=6,CH158,((MIN((VLOOKUP($D158,$A$234:$E$241,5,0)),CH158)))))))))/IF(AND($D158=2,'ראשי-פרטים כלליים וריכוז הוצאות'!$D$66&lt;&gt;4),1.2,1)</f>
        <v>0</v>
      </c>
      <c r="CK158" s="227"/>
      <c r="CL158" s="228"/>
      <c r="CM158" s="222"/>
      <c r="CN158" s="226"/>
      <c r="CO158" s="187">
        <f t="shared" si="94"/>
        <v>0</v>
      </c>
      <c r="CP158" s="15">
        <f>+(IF(OR($B158=0,$C158=0,$D158=0,$CK$2&gt;$ES$1),0,IF(OR(CK158=0,CM158=0,CN158=0),0,MIN((VLOOKUP($D158,$A$234:$C$241,3,0))*(IF($D158=6,CN158,CM158))*((MIN((VLOOKUP($D158,$A$234:$E$241,5,0)),(IF($D158=6,CM158,CN158))))),MIN((VLOOKUP($D158,$A$234:$C$241,3,0)),(CK158+CL158))*(IF($D158=6,CN158,((MIN((VLOOKUP($D158,$A$234:$E$241,5,0)),CN158)))))))))/IF(AND($D158=2,'ראשי-פרטים כלליים וריכוז הוצאות'!$D$66&lt;&gt;4),1.2,1)</f>
        <v>0</v>
      </c>
      <c r="CQ158" s="227"/>
      <c r="CR158" s="228"/>
      <c r="CS158" s="222"/>
      <c r="CT158" s="226"/>
      <c r="CU158" s="187">
        <f t="shared" si="95"/>
        <v>0</v>
      </c>
      <c r="CV158" s="15">
        <f>+(IF(OR($B158=0,$C158=0,$D158=0,$CQ$2&gt;$ES$1),0,IF(OR(CQ158=0,CS158=0,CT158=0),0,MIN((VLOOKUP($D158,$A$234:$C$241,3,0))*(IF($D158=6,CT158,CS158))*((MIN((VLOOKUP($D158,$A$234:$E$241,5,0)),(IF($D158=6,CS158,CT158))))),MIN((VLOOKUP($D158,$A$234:$C$241,3,0)),(CQ158+CR158))*(IF($D158=6,CT158,((MIN((VLOOKUP($D158,$A$234:$E$241,5,0)),CT158)))))))))/IF(AND($D158=2,'ראשי-פרטים כלליים וריכוז הוצאות'!$D$66&lt;&gt;4),1.2,1)</f>
        <v>0</v>
      </c>
      <c r="CW158" s="227"/>
      <c r="CX158" s="228"/>
      <c r="CY158" s="222"/>
      <c r="CZ158" s="226"/>
      <c r="DA158" s="187">
        <f t="shared" si="96"/>
        <v>0</v>
      </c>
      <c r="DB158" s="15">
        <f>+(IF(OR($B158=0,$C158=0,$D158=0,$CW$2&gt;$ES$1),0,IF(OR(CW158=0,CY158=0,CZ158=0),0,MIN((VLOOKUP($D158,$A$234:$C$241,3,0))*(IF($D158=6,CZ158,CY158))*((MIN((VLOOKUP($D158,$A$234:$E$241,5,0)),(IF($D158=6,CY158,CZ158))))),MIN((VLOOKUP($D158,$A$234:$C$241,3,0)),(CW158+CX158))*(IF($D158=6,CZ158,((MIN((VLOOKUP($D158,$A$234:$E$241,5,0)),CZ158)))))))))/IF(AND($D158=2,'ראשי-פרטים כלליים וריכוז הוצאות'!$D$66&lt;&gt;4),1.2,1)</f>
        <v>0</v>
      </c>
      <c r="DC158" s="227"/>
      <c r="DD158" s="228"/>
      <c r="DE158" s="222"/>
      <c r="DF158" s="226"/>
      <c r="DG158" s="187">
        <f t="shared" si="97"/>
        <v>0</v>
      </c>
      <c r="DH158" s="15">
        <f>+(IF(OR($B158=0,$C158=0,$D158=0,$DC$2&gt;$ES$1),0,IF(OR(DC158=0,DE158=0,DF158=0),0,MIN((VLOOKUP($D158,$A$234:$C$241,3,0))*(IF($D158=6,DF158,DE158))*((MIN((VLOOKUP($D158,$A$234:$E$241,5,0)),(IF($D158=6,DE158,DF158))))),MIN((VLOOKUP($D158,$A$234:$C$241,3,0)),(DC158+DD158))*(IF($D158=6,DF158,((MIN((VLOOKUP($D158,$A$234:$E$241,5,0)),DF158)))))))))/IF(AND($D158=2,'ראשי-פרטים כלליים וריכוז הוצאות'!$D$66&lt;&gt;4),1.2,1)</f>
        <v>0</v>
      </c>
      <c r="DI158" s="227"/>
      <c r="DJ158" s="228"/>
      <c r="DK158" s="222"/>
      <c r="DL158" s="226"/>
      <c r="DM158" s="187">
        <f t="shared" si="98"/>
        <v>0</v>
      </c>
      <c r="DN158" s="15">
        <f>+(IF(OR($B158=0,$C158=0,$D158=0,$DC$2&gt;$ES$1),0,IF(OR(DI158=0,DK158=0,DL158=0),0,MIN((VLOOKUP($D158,$A$234:$C$241,3,0))*(IF($D158=6,DL158,DK158))*((MIN((VLOOKUP($D158,$A$234:$E$241,5,0)),(IF($D158=6,DK158,DL158))))),MIN((VLOOKUP($D158,$A$234:$C$241,3,0)),(DI158+DJ158))*(IF($D158=6,DL158,((MIN((VLOOKUP($D158,$A$234:$E$241,5,0)),DL158)))))))))/IF(AND($D158=2,'ראשי-פרטים כלליים וריכוז הוצאות'!$D$66&lt;&gt;4),1.2,1)</f>
        <v>0</v>
      </c>
      <c r="DO158" s="227"/>
      <c r="DP158" s="228"/>
      <c r="DQ158" s="222"/>
      <c r="DR158" s="226"/>
      <c r="DS158" s="187">
        <f t="shared" si="99"/>
        <v>0</v>
      </c>
      <c r="DT158" s="15">
        <f>+(IF(OR($B158=0,$C158=0,$D158=0,$DC$2&gt;$ES$1),0,IF(OR(DO158=0,DQ158=0,DR158=0),0,MIN((VLOOKUP($D158,$A$234:$C$241,3,0))*(IF($D158=6,DR158,DQ158))*((MIN((VLOOKUP($D158,$A$234:$E$241,5,0)),(IF($D158=6,DQ158,DR158))))),MIN((VLOOKUP($D158,$A$234:$C$241,3,0)),(DO158+DP158))*(IF($D158=6,DR158,((MIN((VLOOKUP($D158,$A$234:$E$241,5,0)),DR158)))))))))/IF(AND($D158=2,'ראשי-פרטים כלליים וריכוז הוצאות'!$D$66&lt;&gt;4),1.2,1)</f>
        <v>0</v>
      </c>
      <c r="DU158" s="227"/>
      <c r="DV158" s="228"/>
      <c r="DW158" s="222"/>
      <c r="DX158" s="226"/>
      <c r="DY158" s="187">
        <f t="shared" si="100"/>
        <v>0</v>
      </c>
      <c r="DZ158" s="15">
        <f>+(IF(OR($B158=0,$C158=0,$D158=0,$DC$2&gt;$ES$1),0,IF(OR(DU158=0,DW158=0,DX158=0),0,MIN((VLOOKUP($D158,$A$234:$C$241,3,0))*(IF($D158=6,DX158,DW158))*((MIN((VLOOKUP($D158,$A$234:$E$241,5,0)),(IF($D158=6,DW158,DX158))))),MIN((VLOOKUP($D158,$A$234:$C$241,3,0)),(DU158+DV158))*(IF($D158=6,DX158,((MIN((VLOOKUP($D158,$A$234:$E$241,5,0)),DX158)))))))))/IF(AND($D158=2,'ראשי-פרטים כלליים וריכוז הוצאות'!$D$66&lt;&gt;4),1.2,1)</f>
        <v>0</v>
      </c>
      <c r="EA158" s="227"/>
      <c r="EB158" s="228"/>
      <c r="EC158" s="222"/>
      <c r="ED158" s="226"/>
      <c r="EE158" s="187">
        <f t="shared" si="101"/>
        <v>0</v>
      </c>
      <c r="EF158" s="15">
        <f>+(IF(OR($B158=0,$C158=0,$D158=0,$DC$2&gt;$ES$1),0,IF(OR(EA158=0,EC158=0,ED158=0),0,MIN((VLOOKUP($D158,$A$234:$C$241,3,0))*(IF($D158=6,ED158,EC158))*((MIN((VLOOKUP($D158,$A$234:$E$241,5,0)),(IF($D158=6,EC158,ED158))))),MIN((VLOOKUP($D158,$A$234:$C$241,3,0)),(EA158+EB158))*(IF($D158=6,ED158,((MIN((VLOOKUP($D158,$A$234:$E$241,5,0)),ED158)))))))))/IF(AND($D158=2,'ראשי-פרטים כלליים וריכוז הוצאות'!$D$66&lt;&gt;4),1.2,1)</f>
        <v>0</v>
      </c>
      <c r="EG158" s="227"/>
      <c r="EH158" s="228"/>
      <c r="EI158" s="222"/>
      <c r="EJ158" s="226"/>
      <c r="EK158" s="187">
        <f t="shared" si="102"/>
        <v>0</v>
      </c>
      <c r="EL158" s="15">
        <f>+(IF(OR($B158=0,$C158=0,$D158=0,$DC$2&gt;$ES$1),0,IF(OR(EG158=0,EI158=0,EJ158=0),0,MIN((VLOOKUP($D158,$A$234:$C$241,3,0))*(IF($D158=6,EJ158,EI158))*((MIN((VLOOKUP($D158,$A$234:$E$241,5,0)),(IF($D158=6,EI158,EJ158))))),MIN((VLOOKUP($D158,$A$234:$C$241,3,0)),(EG158+EH158))*(IF($D158=6,EJ158,((MIN((VLOOKUP($D158,$A$234:$E$241,5,0)),EJ158)))))))))/IF(AND($D158=2,'ראשי-פרטים כלליים וריכוז הוצאות'!$D$66&lt;&gt;4),1.2,1)</f>
        <v>0</v>
      </c>
      <c r="EM158" s="227"/>
      <c r="EN158" s="228"/>
      <c r="EO158" s="222"/>
      <c r="EP158" s="226"/>
      <c r="EQ158" s="187">
        <f t="shared" si="103"/>
        <v>0</v>
      </c>
      <c r="ER158" s="15">
        <f>+(IF(OR($B158=0,$C158=0,$D158=0,$DC$2&gt;$ES$1),0,IF(OR(EM158=0,EO158=0,EP158=0),0,MIN((VLOOKUP($D158,$A$234:$C$241,3,0))*(IF($D158=6,EP158,EO158))*((MIN((VLOOKUP($D158,$A$234:$E$241,5,0)),(IF($D158=6,EO158,EP158))))),MIN((VLOOKUP($D158,$A$234:$C$241,3,0)),(EM158+EN158))*(IF($D158=6,EP158,((MIN((VLOOKUP($D158,$A$234:$E$241,5,0)),EP158)))))))))/IF(AND($D158=2,'ראשי-פרטים כלליים וריכוז הוצאות'!$D$66&lt;&gt;4),1.2,1)</f>
        <v>0</v>
      </c>
      <c r="ES158" s="62">
        <f t="shared" si="104"/>
        <v>0</v>
      </c>
      <c r="ET158" s="183">
        <f t="shared" si="105"/>
        <v>9.9999999999999995E-7</v>
      </c>
      <c r="EU158" s="184">
        <f t="shared" si="106"/>
        <v>0</v>
      </c>
      <c r="EV158" s="62">
        <f t="shared" si="107"/>
        <v>0</v>
      </c>
      <c r="EW158" s="62">
        <v>0</v>
      </c>
      <c r="EX158" s="15">
        <f t="shared" si="108"/>
        <v>0</v>
      </c>
      <c r="EY158" s="219"/>
      <c r="EZ158" s="62">
        <f>MIN(EX158+EY158*ET158*ES158/$FA$1/IF(AND($D158=2,'ראשי-פרטים כלליים וריכוז הוצאות'!$D$66&lt;&gt;4),1.2,1),IF($D158&gt;0,VLOOKUP($D158,$A$234:$C$241,3,0)*12*EU158,0))</f>
        <v>0</v>
      </c>
      <c r="FA158" s="229"/>
      <c r="FB158" s="293">
        <f t="shared" si="109"/>
        <v>0</v>
      </c>
      <c r="FC158" s="298"/>
      <c r="FD158" s="133"/>
      <c r="FE158" s="133"/>
      <c r="FF158" s="299"/>
      <c r="FG158" s="299"/>
      <c r="FH158" s="133"/>
      <c r="FI158" s="274">
        <f t="shared" si="110"/>
        <v>0</v>
      </c>
      <c r="FJ158" s="274">
        <f t="shared" si="111"/>
        <v>0</v>
      </c>
      <c r="FK158" s="297" t="str">
        <f t="shared" si="79"/>
        <v/>
      </c>
    </row>
    <row r="159" spans="1:167" s="6" customFormat="1" ht="24" hidden="1" customHeight="1" x14ac:dyDescent="0.2">
      <c r="A159" s="112">
        <v>156</v>
      </c>
      <c r="B159" s="229"/>
      <c r="C159" s="229"/>
      <c r="D159" s="230"/>
      <c r="E159" s="220"/>
      <c r="F159" s="221"/>
      <c r="G159" s="222"/>
      <c r="H159" s="223"/>
      <c r="I159" s="187">
        <f t="shared" si="80"/>
        <v>0</v>
      </c>
      <c r="J159" s="15">
        <f>(IF(OR($B159=0,$C159=0,$D159=0,$E$2&gt;$ES$1),0,IF(OR($E159=0,$G159=0,$H159=0),0,MIN((VLOOKUP($D159,$A$234:$C$241,3,0))*(IF($D159=6,$H159,$G159))*((MIN((VLOOKUP($D159,$A$234:$E$241,5,0)),(IF($D159=6,$G159,$H159))))),MIN((VLOOKUP($D159,$A$234:$C$241,3,0)),($E159+$F159))*(IF($D159=6,$H159,((MIN((VLOOKUP($D159,$A$234:$E$241,5,0)),$H159)))))))))/IF(AND($D159=2,'ראשי-פרטים כלליים וריכוז הוצאות'!$D$66&lt;&gt;4),1.2,1)</f>
        <v>0</v>
      </c>
      <c r="K159" s="224"/>
      <c r="L159" s="225"/>
      <c r="M159" s="222"/>
      <c r="N159" s="226"/>
      <c r="O159" s="187">
        <f t="shared" si="81"/>
        <v>0</v>
      </c>
      <c r="P159" s="15">
        <f>+(IF(OR($B159=0,$C159=0,$D159=0,$K$2&gt;$ES$1),0,IF(OR($K159=0,$M159=0,$N159=0),0,MIN((VLOOKUP($D159,$A$234:$C$241,3,0))*(IF($D159=6,$N159,$M159))*((MIN((VLOOKUP($D159,$A$234:$E$241,5,0)),(IF($D159=6,$M159,$N159))))),MIN((VLOOKUP($D159,$A$234:$C$241,3,0)),($K159+$L159))*(IF($D159=6,$N159,((MIN((VLOOKUP($D159,$A$234:$E$241,5,0)),$N159)))))))))/IF(AND($D159=2,'ראשי-פרטים כלליים וריכוז הוצאות'!$D$66&lt;&gt;4),1.2,1)</f>
        <v>0</v>
      </c>
      <c r="Q159" s="227"/>
      <c r="R159" s="228"/>
      <c r="S159" s="222"/>
      <c r="T159" s="226"/>
      <c r="U159" s="187">
        <f t="shared" si="82"/>
        <v>0</v>
      </c>
      <c r="V159" s="15">
        <f>+(IF(OR($B159=0,$C159=0,$D159=0,$Q$2&gt;$ES$1),0,IF(OR(Q159=0,S159=0,T159=0),0,MIN((VLOOKUP($D159,$A$234:$C$241,3,0))*(IF($D159=6,T159,S159))*((MIN((VLOOKUP($D159,$A$234:$E$241,5,0)),(IF($D159=6,S159,T159))))),MIN((VLOOKUP($D159,$A$234:$C$241,3,0)),(Q159+R159))*(IF($D159=6,T159,((MIN((VLOOKUP($D159,$A$234:$E$241,5,0)),T159)))))))))/IF(AND($D159=2,'ראשי-פרטים כלליים וריכוז הוצאות'!$D$66&lt;&gt;4),1.2,1)</f>
        <v>0</v>
      </c>
      <c r="W159" s="220"/>
      <c r="X159" s="221"/>
      <c r="Y159" s="222"/>
      <c r="Z159" s="226"/>
      <c r="AA159" s="187">
        <f t="shared" si="83"/>
        <v>0</v>
      </c>
      <c r="AB159" s="15">
        <f>+(IF(OR($B159=0,$C159=0,$D159=0,$W$2&gt;$ES$1),0,IF(OR(W159=0,Y159=0,Z159=0),0,MIN((VLOOKUP($D159,$A$234:$C$241,3,0))*(IF($D159=6,Z159,Y159))*((MIN((VLOOKUP($D159,$A$234:$E$241,5,0)),(IF($D159=6,Y159,Z159))))),MIN((VLOOKUP($D159,$A$234:$C$241,3,0)),(W159+X159))*(IF($D159=6,Z159,((MIN((VLOOKUP($D159,$A$234:$E$241,5,0)),Z159)))))))))/IF(AND($D159=2,'ראשי-פרטים כלליים וריכוז הוצאות'!$D$66&lt;&gt;4),1.2,1)</f>
        <v>0</v>
      </c>
      <c r="AC159" s="224"/>
      <c r="AD159" s="225"/>
      <c r="AE159" s="222"/>
      <c r="AF159" s="226"/>
      <c r="AG159" s="187">
        <f t="shared" si="84"/>
        <v>0</v>
      </c>
      <c r="AH159" s="15">
        <f>+(IF(OR($B159=0,$C159=0,$D159=0,$AC$2&gt;$ES$1),0,IF(OR(AC159=0,AE159=0,AF159=0),0,MIN((VLOOKUP($D159,$A$234:$C$241,3,0))*(IF($D159=6,AF159,AE159))*((MIN((VLOOKUP($D159,$A$234:$E$241,5,0)),(IF($D159=6,AE159,AF159))))),MIN((VLOOKUP($D159,$A$234:$C$241,3,0)),(AC159+AD159))*(IF($D159=6,AF159,((MIN((VLOOKUP($D159,$A$234:$E$241,5,0)),AF159)))))))))/IF(AND($D159=2,'ראשי-פרטים כלליים וריכוז הוצאות'!$D$66&lt;&gt;4),1.2,1)</f>
        <v>0</v>
      </c>
      <c r="AI159" s="227"/>
      <c r="AJ159" s="228"/>
      <c r="AK159" s="222"/>
      <c r="AL159" s="226"/>
      <c r="AM159" s="187">
        <f t="shared" si="85"/>
        <v>0</v>
      </c>
      <c r="AN159" s="15">
        <f>+(IF(OR($B159=0,$C159=0,$D159=0,$AI$2&gt;$ES$1),0,IF(OR(AI159=0,AK159=0,AL159=0),0,MIN((VLOOKUP($D159,$A$234:$C$241,3,0))*(IF($D159=6,AL159,AK159))*((MIN((VLOOKUP($D159,$A$234:$E$241,5,0)),(IF($D159=6,AK159,AL159))))),MIN((VLOOKUP($D159,$A$234:$C$241,3,0)),(AI159+AJ159))*(IF($D159=6,AL159,((MIN((VLOOKUP($D159,$A$234:$E$241,5,0)),AL159)))))))))/IF(AND($D159=2,'ראשי-פרטים כלליים וריכוז הוצאות'!$D$66&lt;&gt;4),1.2,1)</f>
        <v>0</v>
      </c>
      <c r="AO159" s="220"/>
      <c r="AP159" s="221"/>
      <c r="AQ159" s="222"/>
      <c r="AR159" s="226"/>
      <c r="AS159" s="187">
        <f t="shared" si="86"/>
        <v>0</v>
      </c>
      <c r="AT159" s="15">
        <f>+(IF(OR($B159=0,$C159=0,$D159=0,$AO$2&gt;$ES$1),0,IF(OR(AO159=0,AQ159=0,AR159=0),0,MIN((VLOOKUP($D159,$A$234:$C$241,3,0))*(IF($D159=6,AR159,AQ159))*((MIN((VLOOKUP($D159,$A$234:$E$241,5,0)),(IF($D159=6,AQ159,AR159))))),MIN((VLOOKUP($D159,$A$234:$C$241,3,0)),(AO159+AP159))*(IF($D159=6,AR159,((MIN((VLOOKUP($D159,$A$234:$E$241,5,0)),AR159)))))))))/IF(AND($D159=2,'ראשי-פרטים כלליים וריכוז הוצאות'!$D$66&lt;&gt;4),1.2,1)</f>
        <v>0</v>
      </c>
      <c r="AU159" s="224"/>
      <c r="AV159" s="225"/>
      <c r="AW159" s="222"/>
      <c r="AX159" s="226"/>
      <c r="AY159" s="187">
        <f t="shared" si="87"/>
        <v>0</v>
      </c>
      <c r="AZ159" s="15">
        <f>+(IF(OR($B159=0,$C159=0,$D159=0,$AU$2&gt;$ES$1),0,IF(OR(AU159=0,AW159=0,AX159=0),0,MIN((VLOOKUP($D159,$A$234:$C$241,3,0))*(IF($D159=6,AX159,AW159))*((MIN((VLOOKUP($D159,$A$234:$E$241,5,0)),(IF($D159=6,AW159,AX159))))),MIN((VLOOKUP($D159,$A$234:$C$241,3,0)),(AU159+AV159))*(IF($D159=6,AX159,((MIN((VLOOKUP($D159,$A$234:$E$241,5,0)),AX159)))))))))/IF(AND($D159=2,'ראשי-פרטים כלליים וריכוז הוצאות'!$D$66&lt;&gt;4),1.2,1)</f>
        <v>0</v>
      </c>
      <c r="BA159" s="227"/>
      <c r="BB159" s="228"/>
      <c r="BC159" s="222"/>
      <c r="BD159" s="226"/>
      <c r="BE159" s="187">
        <f t="shared" si="88"/>
        <v>0</v>
      </c>
      <c r="BF159" s="15">
        <f>+(IF(OR($B159=0,$C159=0,$D159=0,$BA$2&gt;$ES$1),0,IF(OR(BA159=0,BC159=0,BD159=0),0,MIN((VLOOKUP($D159,$A$234:$C$241,3,0))*(IF($D159=6,BD159,BC159))*((MIN((VLOOKUP($D159,$A$234:$E$241,5,0)),(IF($D159=6,BC159,BD159))))),MIN((VLOOKUP($D159,$A$234:$C$241,3,0)),(BA159+BB159))*(IF($D159=6,BD159,((MIN((VLOOKUP($D159,$A$234:$E$241,5,0)),BD159)))))))))/IF(AND($D159=2,'ראשי-פרטים כלליים וריכוז הוצאות'!$D$66&lt;&gt;4),1.2,1)</f>
        <v>0</v>
      </c>
      <c r="BG159" s="227"/>
      <c r="BH159" s="228"/>
      <c r="BI159" s="222"/>
      <c r="BJ159" s="226"/>
      <c r="BK159" s="187">
        <f t="shared" si="89"/>
        <v>0</v>
      </c>
      <c r="BL159" s="15">
        <f>+(IF(OR($B159=0,$C159=0,$D159=0,$BG$2&gt;$ES$1),0,IF(OR(BG159=0,BI159=0,BJ159=0),0,MIN((VLOOKUP($D159,$A$234:$C$241,3,0))*(IF($D159=6,BJ159,BI159))*((MIN((VLOOKUP($D159,$A$234:$E$241,5,0)),(IF($D159=6,BI159,BJ159))))),MIN((VLOOKUP($D159,$A$234:$C$241,3,0)),(BG159+BH159))*(IF($D159=6,BJ159,((MIN((VLOOKUP($D159,$A$234:$E$241,5,0)),BJ159)))))))))/IF(AND($D159=2,'ראשי-פרטים כלליים וריכוז הוצאות'!$D$66&lt;&gt;4),1.2,1)</f>
        <v>0</v>
      </c>
      <c r="BM159" s="227"/>
      <c r="BN159" s="228"/>
      <c r="BO159" s="222"/>
      <c r="BP159" s="226"/>
      <c r="BQ159" s="187">
        <f t="shared" si="90"/>
        <v>0</v>
      </c>
      <c r="BR159" s="15">
        <f>+(IF(OR($B159=0,$C159=0,$D159=0,$BM$2&gt;$ES$1),0,IF(OR(BM159=0,BO159=0,BP159=0),0,MIN((VLOOKUP($D159,$A$234:$C$241,3,0))*(IF($D159=6,BP159,BO159))*((MIN((VLOOKUP($D159,$A$234:$E$241,5,0)),(IF($D159=6,BO159,BP159))))),MIN((VLOOKUP($D159,$A$234:$C$241,3,0)),(BM159+BN159))*(IF($D159=6,BP159,((MIN((VLOOKUP($D159,$A$234:$E$241,5,0)),BP159)))))))))/IF(AND($D159=2,'ראשי-פרטים כלליים וריכוז הוצאות'!$D$66&lt;&gt;4),1.2,1)</f>
        <v>0</v>
      </c>
      <c r="BS159" s="227"/>
      <c r="BT159" s="228"/>
      <c r="BU159" s="222"/>
      <c r="BV159" s="226"/>
      <c r="BW159" s="187">
        <f t="shared" si="91"/>
        <v>0</v>
      </c>
      <c r="BX159" s="15">
        <f>+(IF(OR($B159=0,$C159=0,$D159=0,$BS$2&gt;$ES$1),0,IF(OR(BS159=0,BU159=0,BV159=0),0,MIN((VLOOKUP($D159,$A$234:$C$241,3,0))*(IF($D159=6,BV159,BU159))*((MIN((VLOOKUP($D159,$A$234:$E$241,5,0)),(IF($D159=6,BU159,BV159))))),MIN((VLOOKUP($D159,$A$234:$C$241,3,0)),(BS159+BT159))*(IF($D159=6,BV159,((MIN((VLOOKUP($D159,$A$234:$E$241,5,0)),BV159)))))))))/IF(AND($D159=2,'ראשי-פרטים כלליים וריכוז הוצאות'!$D$66&lt;&gt;4),1.2,1)</f>
        <v>0</v>
      </c>
      <c r="BY159" s="227"/>
      <c r="BZ159" s="228"/>
      <c r="CA159" s="222"/>
      <c r="CB159" s="226"/>
      <c r="CC159" s="187">
        <f t="shared" si="92"/>
        <v>0</v>
      </c>
      <c r="CD159" s="15">
        <f>+(IF(OR($B159=0,$C159=0,$D159=0,$BY$2&gt;$ES$1),0,IF(OR(BY159=0,CA159=0,CB159=0),0,MIN((VLOOKUP($D159,$A$234:$C$241,3,0))*(IF($D159=6,CB159,CA159))*((MIN((VLOOKUP($D159,$A$234:$E$241,5,0)),(IF($D159=6,CA159,CB159))))),MIN((VLOOKUP($D159,$A$234:$C$241,3,0)),(BY159+BZ159))*(IF($D159=6,CB159,((MIN((VLOOKUP($D159,$A$234:$E$241,5,0)),CB159)))))))))/IF(AND($D159=2,'ראשי-פרטים כלליים וריכוז הוצאות'!$D$66&lt;&gt;4),1.2,1)</f>
        <v>0</v>
      </c>
      <c r="CE159" s="227"/>
      <c r="CF159" s="228"/>
      <c r="CG159" s="222"/>
      <c r="CH159" s="226"/>
      <c r="CI159" s="187">
        <f t="shared" si="93"/>
        <v>0</v>
      </c>
      <c r="CJ159" s="15">
        <f>+(IF(OR($B159=0,$C159=0,$D159=0,$CE$2&gt;$ES$1),0,IF(OR(CE159=0,CG159=0,CH159=0),0,MIN((VLOOKUP($D159,$A$234:$C$241,3,0))*(IF($D159=6,CH159,CG159))*((MIN((VLOOKUP($D159,$A$234:$E$241,5,0)),(IF($D159=6,CG159,CH159))))),MIN((VLOOKUP($D159,$A$234:$C$241,3,0)),(CE159+CF159))*(IF($D159=6,CH159,((MIN((VLOOKUP($D159,$A$234:$E$241,5,0)),CH159)))))))))/IF(AND($D159=2,'ראשי-פרטים כלליים וריכוז הוצאות'!$D$66&lt;&gt;4),1.2,1)</f>
        <v>0</v>
      </c>
      <c r="CK159" s="227"/>
      <c r="CL159" s="228"/>
      <c r="CM159" s="222"/>
      <c r="CN159" s="226"/>
      <c r="CO159" s="187">
        <f t="shared" si="94"/>
        <v>0</v>
      </c>
      <c r="CP159" s="15">
        <f>+(IF(OR($B159=0,$C159=0,$D159=0,$CK$2&gt;$ES$1),0,IF(OR(CK159=0,CM159=0,CN159=0),0,MIN((VLOOKUP($D159,$A$234:$C$241,3,0))*(IF($D159=6,CN159,CM159))*((MIN((VLOOKUP($D159,$A$234:$E$241,5,0)),(IF($D159=6,CM159,CN159))))),MIN((VLOOKUP($D159,$A$234:$C$241,3,0)),(CK159+CL159))*(IF($D159=6,CN159,((MIN((VLOOKUP($D159,$A$234:$E$241,5,0)),CN159)))))))))/IF(AND($D159=2,'ראשי-פרטים כלליים וריכוז הוצאות'!$D$66&lt;&gt;4),1.2,1)</f>
        <v>0</v>
      </c>
      <c r="CQ159" s="227"/>
      <c r="CR159" s="228"/>
      <c r="CS159" s="222"/>
      <c r="CT159" s="226"/>
      <c r="CU159" s="187">
        <f t="shared" si="95"/>
        <v>0</v>
      </c>
      <c r="CV159" s="15">
        <f>+(IF(OR($B159=0,$C159=0,$D159=0,$CQ$2&gt;$ES$1),0,IF(OR(CQ159=0,CS159=0,CT159=0),0,MIN((VLOOKUP($D159,$A$234:$C$241,3,0))*(IF($D159=6,CT159,CS159))*((MIN((VLOOKUP($D159,$A$234:$E$241,5,0)),(IF($D159=6,CS159,CT159))))),MIN((VLOOKUP($D159,$A$234:$C$241,3,0)),(CQ159+CR159))*(IF($D159=6,CT159,((MIN((VLOOKUP($D159,$A$234:$E$241,5,0)),CT159)))))))))/IF(AND($D159=2,'ראשי-פרטים כלליים וריכוז הוצאות'!$D$66&lt;&gt;4),1.2,1)</f>
        <v>0</v>
      </c>
      <c r="CW159" s="227"/>
      <c r="CX159" s="228"/>
      <c r="CY159" s="222"/>
      <c r="CZ159" s="226"/>
      <c r="DA159" s="187">
        <f t="shared" si="96"/>
        <v>0</v>
      </c>
      <c r="DB159" s="15">
        <f>+(IF(OR($B159=0,$C159=0,$D159=0,$CW$2&gt;$ES$1),0,IF(OR(CW159=0,CY159=0,CZ159=0),0,MIN((VLOOKUP($D159,$A$234:$C$241,3,0))*(IF($D159=6,CZ159,CY159))*((MIN((VLOOKUP($D159,$A$234:$E$241,5,0)),(IF($D159=6,CY159,CZ159))))),MIN((VLOOKUP($D159,$A$234:$C$241,3,0)),(CW159+CX159))*(IF($D159=6,CZ159,((MIN((VLOOKUP($D159,$A$234:$E$241,5,0)),CZ159)))))))))/IF(AND($D159=2,'ראשי-פרטים כלליים וריכוז הוצאות'!$D$66&lt;&gt;4),1.2,1)</f>
        <v>0</v>
      </c>
      <c r="DC159" s="227"/>
      <c r="DD159" s="228"/>
      <c r="DE159" s="222"/>
      <c r="DF159" s="226"/>
      <c r="DG159" s="187">
        <f t="shared" si="97"/>
        <v>0</v>
      </c>
      <c r="DH159" s="15">
        <f>+(IF(OR($B159=0,$C159=0,$D159=0,$DC$2&gt;$ES$1),0,IF(OR(DC159=0,DE159=0,DF159=0),0,MIN((VLOOKUP($D159,$A$234:$C$241,3,0))*(IF($D159=6,DF159,DE159))*((MIN((VLOOKUP($D159,$A$234:$E$241,5,0)),(IF($D159=6,DE159,DF159))))),MIN((VLOOKUP($D159,$A$234:$C$241,3,0)),(DC159+DD159))*(IF($D159=6,DF159,((MIN((VLOOKUP($D159,$A$234:$E$241,5,0)),DF159)))))))))/IF(AND($D159=2,'ראשי-פרטים כלליים וריכוז הוצאות'!$D$66&lt;&gt;4),1.2,1)</f>
        <v>0</v>
      </c>
      <c r="DI159" s="227"/>
      <c r="DJ159" s="228"/>
      <c r="DK159" s="222"/>
      <c r="DL159" s="226"/>
      <c r="DM159" s="187">
        <f t="shared" si="98"/>
        <v>0</v>
      </c>
      <c r="DN159" s="15">
        <f>+(IF(OR($B159=0,$C159=0,$D159=0,$DC$2&gt;$ES$1),0,IF(OR(DI159=0,DK159=0,DL159=0),0,MIN((VLOOKUP($D159,$A$234:$C$241,3,0))*(IF($D159=6,DL159,DK159))*((MIN((VLOOKUP($D159,$A$234:$E$241,5,0)),(IF($D159=6,DK159,DL159))))),MIN((VLOOKUP($D159,$A$234:$C$241,3,0)),(DI159+DJ159))*(IF($D159=6,DL159,((MIN((VLOOKUP($D159,$A$234:$E$241,5,0)),DL159)))))))))/IF(AND($D159=2,'ראשי-פרטים כלליים וריכוז הוצאות'!$D$66&lt;&gt;4),1.2,1)</f>
        <v>0</v>
      </c>
      <c r="DO159" s="227"/>
      <c r="DP159" s="228"/>
      <c r="DQ159" s="222"/>
      <c r="DR159" s="226"/>
      <c r="DS159" s="187">
        <f t="shared" si="99"/>
        <v>0</v>
      </c>
      <c r="DT159" s="15">
        <f>+(IF(OR($B159=0,$C159=0,$D159=0,$DC$2&gt;$ES$1),0,IF(OR(DO159=0,DQ159=0,DR159=0),0,MIN((VLOOKUP($D159,$A$234:$C$241,3,0))*(IF($D159=6,DR159,DQ159))*((MIN((VLOOKUP($D159,$A$234:$E$241,5,0)),(IF($D159=6,DQ159,DR159))))),MIN((VLOOKUP($D159,$A$234:$C$241,3,0)),(DO159+DP159))*(IF($D159=6,DR159,((MIN((VLOOKUP($D159,$A$234:$E$241,5,0)),DR159)))))))))/IF(AND($D159=2,'ראשי-פרטים כלליים וריכוז הוצאות'!$D$66&lt;&gt;4),1.2,1)</f>
        <v>0</v>
      </c>
      <c r="DU159" s="227"/>
      <c r="DV159" s="228"/>
      <c r="DW159" s="222"/>
      <c r="DX159" s="226"/>
      <c r="DY159" s="187">
        <f t="shared" si="100"/>
        <v>0</v>
      </c>
      <c r="DZ159" s="15">
        <f>+(IF(OR($B159=0,$C159=0,$D159=0,$DC$2&gt;$ES$1),0,IF(OR(DU159=0,DW159=0,DX159=0),0,MIN((VLOOKUP($D159,$A$234:$C$241,3,0))*(IF($D159=6,DX159,DW159))*((MIN((VLOOKUP($D159,$A$234:$E$241,5,0)),(IF($D159=6,DW159,DX159))))),MIN((VLOOKUP($D159,$A$234:$C$241,3,0)),(DU159+DV159))*(IF($D159=6,DX159,((MIN((VLOOKUP($D159,$A$234:$E$241,5,0)),DX159)))))))))/IF(AND($D159=2,'ראשי-פרטים כלליים וריכוז הוצאות'!$D$66&lt;&gt;4),1.2,1)</f>
        <v>0</v>
      </c>
      <c r="EA159" s="227"/>
      <c r="EB159" s="228"/>
      <c r="EC159" s="222"/>
      <c r="ED159" s="226"/>
      <c r="EE159" s="187">
        <f t="shared" si="101"/>
        <v>0</v>
      </c>
      <c r="EF159" s="15">
        <f>+(IF(OR($B159=0,$C159=0,$D159=0,$DC$2&gt;$ES$1),0,IF(OR(EA159=0,EC159=0,ED159=0),0,MIN((VLOOKUP($D159,$A$234:$C$241,3,0))*(IF($D159=6,ED159,EC159))*((MIN((VLOOKUP($D159,$A$234:$E$241,5,0)),(IF($D159=6,EC159,ED159))))),MIN((VLOOKUP($D159,$A$234:$C$241,3,0)),(EA159+EB159))*(IF($D159=6,ED159,((MIN((VLOOKUP($D159,$A$234:$E$241,5,0)),ED159)))))))))/IF(AND($D159=2,'ראשי-פרטים כלליים וריכוז הוצאות'!$D$66&lt;&gt;4),1.2,1)</f>
        <v>0</v>
      </c>
      <c r="EG159" s="227"/>
      <c r="EH159" s="228"/>
      <c r="EI159" s="222"/>
      <c r="EJ159" s="226"/>
      <c r="EK159" s="187">
        <f t="shared" si="102"/>
        <v>0</v>
      </c>
      <c r="EL159" s="15">
        <f>+(IF(OR($B159=0,$C159=0,$D159=0,$DC$2&gt;$ES$1),0,IF(OR(EG159=0,EI159=0,EJ159=0),0,MIN((VLOOKUP($D159,$A$234:$C$241,3,0))*(IF($D159=6,EJ159,EI159))*((MIN((VLOOKUP($D159,$A$234:$E$241,5,0)),(IF($D159=6,EI159,EJ159))))),MIN((VLOOKUP($D159,$A$234:$C$241,3,0)),(EG159+EH159))*(IF($D159=6,EJ159,((MIN((VLOOKUP($D159,$A$234:$E$241,5,0)),EJ159)))))))))/IF(AND($D159=2,'ראשי-פרטים כלליים וריכוז הוצאות'!$D$66&lt;&gt;4),1.2,1)</f>
        <v>0</v>
      </c>
      <c r="EM159" s="227"/>
      <c r="EN159" s="228"/>
      <c r="EO159" s="222"/>
      <c r="EP159" s="226"/>
      <c r="EQ159" s="187">
        <f t="shared" si="103"/>
        <v>0</v>
      </c>
      <c r="ER159" s="15">
        <f>+(IF(OR($B159=0,$C159=0,$D159=0,$DC$2&gt;$ES$1),0,IF(OR(EM159=0,EO159=0,EP159=0),0,MIN((VLOOKUP($D159,$A$234:$C$241,3,0))*(IF($D159=6,EP159,EO159))*((MIN((VLOOKUP($D159,$A$234:$E$241,5,0)),(IF($D159=6,EO159,EP159))))),MIN((VLOOKUP($D159,$A$234:$C$241,3,0)),(EM159+EN159))*(IF($D159=6,EP159,((MIN((VLOOKUP($D159,$A$234:$E$241,5,0)),EP159)))))))))/IF(AND($D159=2,'ראשי-פרטים כלליים וריכוז הוצאות'!$D$66&lt;&gt;4),1.2,1)</f>
        <v>0</v>
      </c>
      <c r="ES159" s="62">
        <f t="shared" si="104"/>
        <v>0</v>
      </c>
      <c r="ET159" s="183">
        <f t="shared" si="105"/>
        <v>9.9999999999999995E-7</v>
      </c>
      <c r="EU159" s="184">
        <f t="shared" si="106"/>
        <v>0</v>
      </c>
      <c r="EV159" s="62">
        <f t="shared" si="107"/>
        <v>0</v>
      </c>
      <c r="EW159" s="62">
        <v>0</v>
      </c>
      <c r="EX159" s="15">
        <f t="shared" si="108"/>
        <v>0</v>
      </c>
      <c r="EY159" s="219"/>
      <c r="EZ159" s="62">
        <f>MIN(EX159+EY159*ET159*ES159/$FA$1/IF(AND($D159=2,'ראשי-פרטים כלליים וריכוז הוצאות'!$D$66&lt;&gt;4),1.2,1),IF($D159&gt;0,VLOOKUP($D159,$A$234:$C$241,3,0)*12*EU159,0))</f>
        <v>0</v>
      </c>
      <c r="FA159" s="229"/>
      <c r="FB159" s="293">
        <f t="shared" si="109"/>
        <v>0</v>
      </c>
      <c r="FC159" s="298"/>
      <c r="FD159" s="133"/>
      <c r="FE159" s="133"/>
      <c r="FF159" s="299"/>
      <c r="FG159" s="299"/>
      <c r="FH159" s="133"/>
      <c r="FI159" s="274">
        <f t="shared" si="110"/>
        <v>0</v>
      </c>
      <c r="FJ159" s="274">
        <f t="shared" si="111"/>
        <v>0</v>
      </c>
      <c r="FK159" s="297" t="str">
        <f t="shared" si="79"/>
        <v/>
      </c>
    </row>
    <row r="160" spans="1:167" s="6" customFormat="1" ht="24" hidden="1" customHeight="1" x14ac:dyDescent="0.2">
      <c r="A160" s="112">
        <v>157</v>
      </c>
      <c r="B160" s="229"/>
      <c r="C160" s="229"/>
      <c r="D160" s="230"/>
      <c r="E160" s="220"/>
      <c r="F160" s="221"/>
      <c r="G160" s="222"/>
      <c r="H160" s="223"/>
      <c r="I160" s="187">
        <f t="shared" si="80"/>
        <v>0</v>
      </c>
      <c r="J160" s="15">
        <f>(IF(OR($B160=0,$C160=0,$D160=0,$E$2&gt;$ES$1),0,IF(OR($E160=0,$G160=0,$H160=0),0,MIN((VLOOKUP($D160,$A$234:$C$241,3,0))*(IF($D160=6,$H160,$G160))*((MIN((VLOOKUP($D160,$A$234:$E$241,5,0)),(IF($D160=6,$G160,$H160))))),MIN((VLOOKUP($D160,$A$234:$C$241,3,0)),($E160+$F160))*(IF($D160=6,$H160,((MIN((VLOOKUP($D160,$A$234:$E$241,5,0)),$H160)))))))))/IF(AND($D160=2,'ראשי-פרטים כלליים וריכוז הוצאות'!$D$66&lt;&gt;4),1.2,1)</f>
        <v>0</v>
      </c>
      <c r="K160" s="224"/>
      <c r="L160" s="225"/>
      <c r="M160" s="222"/>
      <c r="N160" s="226"/>
      <c r="O160" s="187">
        <f t="shared" si="81"/>
        <v>0</v>
      </c>
      <c r="P160" s="15">
        <f>+(IF(OR($B160=0,$C160=0,$D160=0,$K$2&gt;$ES$1),0,IF(OR($K160=0,$M160=0,$N160=0),0,MIN((VLOOKUP($D160,$A$234:$C$241,3,0))*(IF($D160=6,$N160,$M160))*((MIN((VLOOKUP($D160,$A$234:$E$241,5,0)),(IF($D160=6,$M160,$N160))))),MIN((VLOOKUP($D160,$A$234:$C$241,3,0)),($K160+$L160))*(IF($D160=6,$N160,((MIN((VLOOKUP($D160,$A$234:$E$241,5,0)),$N160)))))))))/IF(AND($D160=2,'ראשי-פרטים כלליים וריכוז הוצאות'!$D$66&lt;&gt;4),1.2,1)</f>
        <v>0</v>
      </c>
      <c r="Q160" s="227"/>
      <c r="R160" s="228"/>
      <c r="S160" s="222"/>
      <c r="T160" s="226"/>
      <c r="U160" s="187">
        <f t="shared" si="82"/>
        <v>0</v>
      </c>
      <c r="V160" s="15">
        <f>+(IF(OR($B160=0,$C160=0,$D160=0,$Q$2&gt;$ES$1),0,IF(OR(Q160=0,S160=0,T160=0),0,MIN((VLOOKUP($D160,$A$234:$C$241,3,0))*(IF($D160=6,T160,S160))*((MIN((VLOOKUP($D160,$A$234:$E$241,5,0)),(IF($D160=6,S160,T160))))),MIN((VLOOKUP($D160,$A$234:$C$241,3,0)),(Q160+R160))*(IF($D160=6,T160,((MIN((VLOOKUP($D160,$A$234:$E$241,5,0)),T160)))))))))/IF(AND($D160=2,'ראשי-פרטים כלליים וריכוז הוצאות'!$D$66&lt;&gt;4),1.2,1)</f>
        <v>0</v>
      </c>
      <c r="W160" s="220"/>
      <c r="X160" s="221"/>
      <c r="Y160" s="222"/>
      <c r="Z160" s="226"/>
      <c r="AA160" s="187">
        <f t="shared" si="83"/>
        <v>0</v>
      </c>
      <c r="AB160" s="15">
        <f>+(IF(OR($B160=0,$C160=0,$D160=0,$W$2&gt;$ES$1),0,IF(OR(W160=0,Y160=0,Z160=0),0,MIN((VLOOKUP($D160,$A$234:$C$241,3,0))*(IF($D160=6,Z160,Y160))*((MIN((VLOOKUP($D160,$A$234:$E$241,5,0)),(IF($D160=6,Y160,Z160))))),MIN((VLOOKUP($D160,$A$234:$C$241,3,0)),(W160+X160))*(IF($D160=6,Z160,((MIN((VLOOKUP($D160,$A$234:$E$241,5,0)),Z160)))))))))/IF(AND($D160=2,'ראשי-פרטים כלליים וריכוז הוצאות'!$D$66&lt;&gt;4),1.2,1)</f>
        <v>0</v>
      </c>
      <c r="AC160" s="224"/>
      <c r="AD160" s="225"/>
      <c r="AE160" s="222"/>
      <c r="AF160" s="226"/>
      <c r="AG160" s="187">
        <f t="shared" si="84"/>
        <v>0</v>
      </c>
      <c r="AH160" s="15">
        <f>+(IF(OR($B160=0,$C160=0,$D160=0,$AC$2&gt;$ES$1),0,IF(OR(AC160=0,AE160=0,AF160=0),0,MIN((VLOOKUP($D160,$A$234:$C$241,3,0))*(IF($D160=6,AF160,AE160))*((MIN((VLOOKUP($D160,$A$234:$E$241,5,0)),(IF($D160=6,AE160,AF160))))),MIN((VLOOKUP($D160,$A$234:$C$241,3,0)),(AC160+AD160))*(IF($D160=6,AF160,((MIN((VLOOKUP($D160,$A$234:$E$241,5,0)),AF160)))))))))/IF(AND($D160=2,'ראשי-פרטים כלליים וריכוז הוצאות'!$D$66&lt;&gt;4),1.2,1)</f>
        <v>0</v>
      </c>
      <c r="AI160" s="227"/>
      <c r="AJ160" s="228"/>
      <c r="AK160" s="222"/>
      <c r="AL160" s="226"/>
      <c r="AM160" s="187">
        <f t="shared" si="85"/>
        <v>0</v>
      </c>
      <c r="AN160" s="15">
        <f>+(IF(OR($B160=0,$C160=0,$D160=0,$AI$2&gt;$ES$1),0,IF(OR(AI160=0,AK160=0,AL160=0),0,MIN((VLOOKUP($D160,$A$234:$C$241,3,0))*(IF($D160=6,AL160,AK160))*((MIN((VLOOKUP($D160,$A$234:$E$241,5,0)),(IF($D160=6,AK160,AL160))))),MIN((VLOOKUP($D160,$A$234:$C$241,3,0)),(AI160+AJ160))*(IF($D160=6,AL160,((MIN((VLOOKUP($D160,$A$234:$E$241,5,0)),AL160)))))))))/IF(AND($D160=2,'ראשי-פרטים כלליים וריכוז הוצאות'!$D$66&lt;&gt;4),1.2,1)</f>
        <v>0</v>
      </c>
      <c r="AO160" s="220"/>
      <c r="AP160" s="221"/>
      <c r="AQ160" s="222"/>
      <c r="AR160" s="226"/>
      <c r="AS160" s="187">
        <f t="shared" si="86"/>
        <v>0</v>
      </c>
      <c r="AT160" s="15">
        <f>+(IF(OR($B160=0,$C160=0,$D160=0,$AO$2&gt;$ES$1),0,IF(OR(AO160=0,AQ160=0,AR160=0),0,MIN((VLOOKUP($D160,$A$234:$C$241,3,0))*(IF($D160=6,AR160,AQ160))*((MIN((VLOOKUP($D160,$A$234:$E$241,5,0)),(IF($D160=6,AQ160,AR160))))),MIN((VLOOKUP($D160,$A$234:$C$241,3,0)),(AO160+AP160))*(IF($D160=6,AR160,((MIN((VLOOKUP($D160,$A$234:$E$241,5,0)),AR160)))))))))/IF(AND($D160=2,'ראשי-פרטים כלליים וריכוז הוצאות'!$D$66&lt;&gt;4),1.2,1)</f>
        <v>0</v>
      </c>
      <c r="AU160" s="224"/>
      <c r="AV160" s="225"/>
      <c r="AW160" s="222"/>
      <c r="AX160" s="226"/>
      <c r="AY160" s="187">
        <f t="shared" si="87"/>
        <v>0</v>
      </c>
      <c r="AZ160" s="15">
        <f>+(IF(OR($B160=0,$C160=0,$D160=0,$AU$2&gt;$ES$1),0,IF(OR(AU160=0,AW160=0,AX160=0),0,MIN((VLOOKUP($D160,$A$234:$C$241,3,0))*(IF($D160=6,AX160,AW160))*((MIN((VLOOKUP($D160,$A$234:$E$241,5,0)),(IF($D160=6,AW160,AX160))))),MIN((VLOOKUP($D160,$A$234:$C$241,3,0)),(AU160+AV160))*(IF($D160=6,AX160,((MIN((VLOOKUP($D160,$A$234:$E$241,5,0)),AX160)))))))))/IF(AND($D160=2,'ראשי-פרטים כלליים וריכוז הוצאות'!$D$66&lt;&gt;4),1.2,1)</f>
        <v>0</v>
      </c>
      <c r="BA160" s="227"/>
      <c r="BB160" s="228"/>
      <c r="BC160" s="222"/>
      <c r="BD160" s="226"/>
      <c r="BE160" s="187">
        <f t="shared" si="88"/>
        <v>0</v>
      </c>
      <c r="BF160" s="15">
        <f>+(IF(OR($B160=0,$C160=0,$D160=0,$BA$2&gt;$ES$1),0,IF(OR(BA160=0,BC160=0,BD160=0),0,MIN((VLOOKUP($D160,$A$234:$C$241,3,0))*(IF($D160=6,BD160,BC160))*((MIN((VLOOKUP($D160,$A$234:$E$241,5,0)),(IF($D160=6,BC160,BD160))))),MIN((VLOOKUP($D160,$A$234:$C$241,3,0)),(BA160+BB160))*(IF($D160=6,BD160,((MIN((VLOOKUP($D160,$A$234:$E$241,5,0)),BD160)))))))))/IF(AND($D160=2,'ראשי-פרטים כלליים וריכוז הוצאות'!$D$66&lt;&gt;4),1.2,1)</f>
        <v>0</v>
      </c>
      <c r="BG160" s="227"/>
      <c r="BH160" s="228"/>
      <c r="BI160" s="222"/>
      <c r="BJ160" s="226"/>
      <c r="BK160" s="187">
        <f t="shared" si="89"/>
        <v>0</v>
      </c>
      <c r="BL160" s="15">
        <f>+(IF(OR($B160=0,$C160=0,$D160=0,$BG$2&gt;$ES$1),0,IF(OR(BG160=0,BI160=0,BJ160=0),0,MIN((VLOOKUP($D160,$A$234:$C$241,3,0))*(IF($D160=6,BJ160,BI160))*((MIN((VLOOKUP($D160,$A$234:$E$241,5,0)),(IF($D160=6,BI160,BJ160))))),MIN((VLOOKUP($D160,$A$234:$C$241,3,0)),(BG160+BH160))*(IF($D160=6,BJ160,((MIN((VLOOKUP($D160,$A$234:$E$241,5,0)),BJ160)))))))))/IF(AND($D160=2,'ראשי-פרטים כלליים וריכוז הוצאות'!$D$66&lt;&gt;4),1.2,1)</f>
        <v>0</v>
      </c>
      <c r="BM160" s="227"/>
      <c r="BN160" s="228"/>
      <c r="BO160" s="222"/>
      <c r="BP160" s="226"/>
      <c r="BQ160" s="187">
        <f t="shared" si="90"/>
        <v>0</v>
      </c>
      <c r="BR160" s="15">
        <f>+(IF(OR($B160=0,$C160=0,$D160=0,$BM$2&gt;$ES$1),0,IF(OR(BM160=0,BO160=0,BP160=0),0,MIN((VLOOKUP($D160,$A$234:$C$241,3,0))*(IF($D160=6,BP160,BO160))*((MIN((VLOOKUP($D160,$A$234:$E$241,5,0)),(IF($D160=6,BO160,BP160))))),MIN((VLOOKUP($D160,$A$234:$C$241,3,0)),(BM160+BN160))*(IF($D160=6,BP160,((MIN((VLOOKUP($D160,$A$234:$E$241,5,0)),BP160)))))))))/IF(AND($D160=2,'ראשי-פרטים כלליים וריכוז הוצאות'!$D$66&lt;&gt;4),1.2,1)</f>
        <v>0</v>
      </c>
      <c r="BS160" s="227"/>
      <c r="BT160" s="228"/>
      <c r="BU160" s="222"/>
      <c r="BV160" s="226"/>
      <c r="BW160" s="187">
        <f t="shared" si="91"/>
        <v>0</v>
      </c>
      <c r="BX160" s="15">
        <f>+(IF(OR($B160=0,$C160=0,$D160=0,$BS$2&gt;$ES$1),0,IF(OR(BS160=0,BU160=0,BV160=0),0,MIN((VLOOKUP($D160,$A$234:$C$241,3,0))*(IF($D160=6,BV160,BU160))*((MIN((VLOOKUP($D160,$A$234:$E$241,5,0)),(IF($D160=6,BU160,BV160))))),MIN((VLOOKUP($D160,$A$234:$C$241,3,0)),(BS160+BT160))*(IF($D160=6,BV160,((MIN((VLOOKUP($D160,$A$234:$E$241,5,0)),BV160)))))))))/IF(AND($D160=2,'ראשי-פרטים כלליים וריכוז הוצאות'!$D$66&lt;&gt;4),1.2,1)</f>
        <v>0</v>
      </c>
      <c r="BY160" s="227"/>
      <c r="BZ160" s="228"/>
      <c r="CA160" s="222"/>
      <c r="CB160" s="226"/>
      <c r="CC160" s="187">
        <f t="shared" si="92"/>
        <v>0</v>
      </c>
      <c r="CD160" s="15">
        <f>+(IF(OR($B160=0,$C160=0,$D160=0,$BY$2&gt;$ES$1),0,IF(OR(BY160=0,CA160=0,CB160=0),0,MIN((VLOOKUP($D160,$A$234:$C$241,3,0))*(IF($D160=6,CB160,CA160))*((MIN((VLOOKUP($D160,$A$234:$E$241,5,0)),(IF($D160=6,CA160,CB160))))),MIN((VLOOKUP($D160,$A$234:$C$241,3,0)),(BY160+BZ160))*(IF($D160=6,CB160,((MIN((VLOOKUP($D160,$A$234:$E$241,5,0)),CB160)))))))))/IF(AND($D160=2,'ראשי-פרטים כלליים וריכוז הוצאות'!$D$66&lt;&gt;4),1.2,1)</f>
        <v>0</v>
      </c>
      <c r="CE160" s="227"/>
      <c r="CF160" s="228"/>
      <c r="CG160" s="222"/>
      <c r="CH160" s="226"/>
      <c r="CI160" s="187">
        <f t="shared" si="93"/>
        <v>0</v>
      </c>
      <c r="CJ160" s="15">
        <f>+(IF(OR($B160=0,$C160=0,$D160=0,$CE$2&gt;$ES$1),0,IF(OR(CE160=0,CG160=0,CH160=0),0,MIN((VLOOKUP($D160,$A$234:$C$241,3,0))*(IF($D160=6,CH160,CG160))*((MIN((VLOOKUP($D160,$A$234:$E$241,5,0)),(IF($D160=6,CG160,CH160))))),MIN((VLOOKUP($D160,$A$234:$C$241,3,0)),(CE160+CF160))*(IF($D160=6,CH160,((MIN((VLOOKUP($D160,$A$234:$E$241,5,0)),CH160)))))))))/IF(AND($D160=2,'ראשי-פרטים כלליים וריכוז הוצאות'!$D$66&lt;&gt;4),1.2,1)</f>
        <v>0</v>
      </c>
      <c r="CK160" s="227"/>
      <c r="CL160" s="228"/>
      <c r="CM160" s="222"/>
      <c r="CN160" s="226"/>
      <c r="CO160" s="187">
        <f t="shared" si="94"/>
        <v>0</v>
      </c>
      <c r="CP160" s="15">
        <f>+(IF(OR($B160=0,$C160=0,$D160=0,$CK$2&gt;$ES$1),0,IF(OR(CK160=0,CM160=0,CN160=0),0,MIN((VLOOKUP($D160,$A$234:$C$241,3,0))*(IF($D160=6,CN160,CM160))*((MIN((VLOOKUP($D160,$A$234:$E$241,5,0)),(IF($D160=6,CM160,CN160))))),MIN((VLOOKUP($D160,$A$234:$C$241,3,0)),(CK160+CL160))*(IF($D160=6,CN160,((MIN((VLOOKUP($D160,$A$234:$E$241,5,0)),CN160)))))))))/IF(AND($D160=2,'ראשי-פרטים כלליים וריכוז הוצאות'!$D$66&lt;&gt;4),1.2,1)</f>
        <v>0</v>
      </c>
      <c r="CQ160" s="227"/>
      <c r="CR160" s="228"/>
      <c r="CS160" s="222"/>
      <c r="CT160" s="226"/>
      <c r="CU160" s="187">
        <f t="shared" si="95"/>
        <v>0</v>
      </c>
      <c r="CV160" s="15">
        <f>+(IF(OR($B160=0,$C160=0,$D160=0,$CQ$2&gt;$ES$1),0,IF(OR(CQ160=0,CS160=0,CT160=0),0,MIN((VLOOKUP($D160,$A$234:$C$241,3,0))*(IF($D160=6,CT160,CS160))*((MIN((VLOOKUP($D160,$A$234:$E$241,5,0)),(IF($D160=6,CS160,CT160))))),MIN((VLOOKUP($D160,$A$234:$C$241,3,0)),(CQ160+CR160))*(IF($D160=6,CT160,((MIN((VLOOKUP($D160,$A$234:$E$241,5,0)),CT160)))))))))/IF(AND($D160=2,'ראשי-פרטים כלליים וריכוז הוצאות'!$D$66&lt;&gt;4),1.2,1)</f>
        <v>0</v>
      </c>
      <c r="CW160" s="227"/>
      <c r="CX160" s="228"/>
      <c r="CY160" s="222"/>
      <c r="CZ160" s="226"/>
      <c r="DA160" s="187">
        <f t="shared" si="96"/>
        <v>0</v>
      </c>
      <c r="DB160" s="15">
        <f>+(IF(OR($B160=0,$C160=0,$D160=0,$CW$2&gt;$ES$1),0,IF(OR(CW160=0,CY160=0,CZ160=0),0,MIN((VLOOKUP($D160,$A$234:$C$241,3,0))*(IF($D160=6,CZ160,CY160))*((MIN((VLOOKUP($D160,$A$234:$E$241,5,0)),(IF($D160=6,CY160,CZ160))))),MIN((VLOOKUP($D160,$A$234:$C$241,3,0)),(CW160+CX160))*(IF($D160=6,CZ160,((MIN((VLOOKUP($D160,$A$234:$E$241,5,0)),CZ160)))))))))/IF(AND($D160=2,'ראשי-פרטים כלליים וריכוז הוצאות'!$D$66&lt;&gt;4),1.2,1)</f>
        <v>0</v>
      </c>
      <c r="DC160" s="227"/>
      <c r="DD160" s="228"/>
      <c r="DE160" s="222"/>
      <c r="DF160" s="226"/>
      <c r="DG160" s="187">
        <f t="shared" si="97"/>
        <v>0</v>
      </c>
      <c r="DH160" s="15">
        <f>+(IF(OR($B160=0,$C160=0,$D160=0,$DC$2&gt;$ES$1),0,IF(OR(DC160=0,DE160=0,DF160=0),0,MIN((VLOOKUP($D160,$A$234:$C$241,3,0))*(IF($D160=6,DF160,DE160))*((MIN((VLOOKUP($D160,$A$234:$E$241,5,0)),(IF($D160=6,DE160,DF160))))),MIN((VLOOKUP($D160,$A$234:$C$241,3,0)),(DC160+DD160))*(IF($D160=6,DF160,((MIN((VLOOKUP($D160,$A$234:$E$241,5,0)),DF160)))))))))/IF(AND($D160=2,'ראשי-פרטים כלליים וריכוז הוצאות'!$D$66&lt;&gt;4),1.2,1)</f>
        <v>0</v>
      </c>
      <c r="DI160" s="227"/>
      <c r="DJ160" s="228"/>
      <c r="DK160" s="222"/>
      <c r="DL160" s="226"/>
      <c r="DM160" s="187">
        <f t="shared" si="98"/>
        <v>0</v>
      </c>
      <c r="DN160" s="15">
        <f>+(IF(OR($B160=0,$C160=0,$D160=0,$DC$2&gt;$ES$1),0,IF(OR(DI160=0,DK160=0,DL160=0),0,MIN((VLOOKUP($D160,$A$234:$C$241,3,0))*(IF($D160=6,DL160,DK160))*((MIN((VLOOKUP($D160,$A$234:$E$241,5,0)),(IF($D160=6,DK160,DL160))))),MIN((VLOOKUP($D160,$A$234:$C$241,3,0)),(DI160+DJ160))*(IF($D160=6,DL160,((MIN((VLOOKUP($D160,$A$234:$E$241,5,0)),DL160)))))))))/IF(AND($D160=2,'ראשי-פרטים כלליים וריכוז הוצאות'!$D$66&lt;&gt;4),1.2,1)</f>
        <v>0</v>
      </c>
      <c r="DO160" s="227"/>
      <c r="DP160" s="228"/>
      <c r="DQ160" s="222"/>
      <c r="DR160" s="226"/>
      <c r="DS160" s="187">
        <f t="shared" si="99"/>
        <v>0</v>
      </c>
      <c r="DT160" s="15">
        <f>+(IF(OR($B160=0,$C160=0,$D160=0,$DC$2&gt;$ES$1),0,IF(OR(DO160=0,DQ160=0,DR160=0),0,MIN((VLOOKUP($D160,$A$234:$C$241,3,0))*(IF($D160=6,DR160,DQ160))*((MIN((VLOOKUP($D160,$A$234:$E$241,5,0)),(IF($D160=6,DQ160,DR160))))),MIN((VLOOKUP($D160,$A$234:$C$241,3,0)),(DO160+DP160))*(IF($D160=6,DR160,((MIN((VLOOKUP($D160,$A$234:$E$241,5,0)),DR160)))))))))/IF(AND($D160=2,'ראשי-פרטים כלליים וריכוז הוצאות'!$D$66&lt;&gt;4),1.2,1)</f>
        <v>0</v>
      </c>
      <c r="DU160" s="227"/>
      <c r="DV160" s="228"/>
      <c r="DW160" s="222"/>
      <c r="DX160" s="226"/>
      <c r="DY160" s="187">
        <f t="shared" si="100"/>
        <v>0</v>
      </c>
      <c r="DZ160" s="15">
        <f>+(IF(OR($B160=0,$C160=0,$D160=0,$DC$2&gt;$ES$1),0,IF(OR(DU160=0,DW160=0,DX160=0),0,MIN((VLOOKUP($D160,$A$234:$C$241,3,0))*(IF($D160=6,DX160,DW160))*((MIN((VLOOKUP($D160,$A$234:$E$241,5,0)),(IF($D160=6,DW160,DX160))))),MIN((VLOOKUP($D160,$A$234:$C$241,3,0)),(DU160+DV160))*(IF($D160=6,DX160,((MIN((VLOOKUP($D160,$A$234:$E$241,5,0)),DX160)))))))))/IF(AND($D160=2,'ראשי-פרטים כלליים וריכוז הוצאות'!$D$66&lt;&gt;4),1.2,1)</f>
        <v>0</v>
      </c>
      <c r="EA160" s="227"/>
      <c r="EB160" s="228"/>
      <c r="EC160" s="222"/>
      <c r="ED160" s="226"/>
      <c r="EE160" s="187">
        <f t="shared" si="101"/>
        <v>0</v>
      </c>
      <c r="EF160" s="15">
        <f>+(IF(OR($B160=0,$C160=0,$D160=0,$DC$2&gt;$ES$1),0,IF(OR(EA160=0,EC160=0,ED160=0),0,MIN((VLOOKUP($D160,$A$234:$C$241,3,0))*(IF($D160=6,ED160,EC160))*((MIN((VLOOKUP($D160,$A$234:$E$241,5,0)),(IF($D160=6,EC160,ED160))))),MIN((VLOOKUP($D160,$A$234:$C$241,3,0)),(EA160+EB160))*(IF($D160=6,ED160,((MIN((VLOOKUP($D160,$A$234:$E$241,5,0)),ED160)))))))))/IF(AND($D160=2,'ראשי-פרטים כלליים וריכוז הוצאות'!$D$66&lt;&gt;4),1.2,1)</f>
        <v>0</v>
      </c>
      <c r="EG160" s="227"/>
      <c r="EH160" s="228"/>
      <c r="EI160" s="222"/>
      <c r="EJ160" s="226"/>
      <c r="EK160" s="187">
        <f t="shared" si="102"/>
        <v>0</v>
      </c>
      <c r="EL160" s="15">
        <f>+(IF(OR($B160=0,$C160=0,$D160=0,$DC$2&gt;$ES$1),0,IF(OR(EG160=0,EI160=0,EJ160=0),0,MIN((VLOOKUP($D160,$A$234:$C$241,3,0))*(IF($D160=6,EJ160,EI160))*((MIN((VLOOKUP($D160,$A$234:$E$241,5,0)),(IF($D160=6,EI160,EJ160))))),MIN((VLOOKUP($D160,$A$234:$C$241,3,0)),(EG160+EH160))*(IF($D160=6,EJ160,((MIN((VLOOKUP($D160,$A$234:$E$241,5,0)),EJ160)))))))))/IF(AND($D160=2,'ראשי-פרטים כלליים וריכוז הוצאות'!$D$66&lt;&gt;4),1.2,1)</f>
        <v>0</v>
      </c>
      <c r="EM160" s="227"/>
      <c r="EN160" s="228"/>
      <c r="EO160" s="222"/>
      <c r="EP160" s="226"/>
      <c r="EQ160" s="187">
        <f t="shared" si="103"/>
        <v>0</v>
      </c>
      <c r="ER160" s="15">
        <f>+(IF(OR($B160=0,$C160=0,$D160=0,$DC$2&gt;$ES$1),0,IF(OR(EM160=0,EO160=0,EP160=0),0,MIN((VLOOKUP($D160,$A$234:$C$241,3,0))*(IF($D160=6,EP160,EO160))*((MIN((VLOOKUP($D160,$A$234:$E$241,5,0)),(IF($D160=6,EO160,EP160))))),MIN((VLOOKUP($D160,$A$234:$C$241,3,0)),(EM160+EN160))*(IF($D160=6,EP160,((MIN((VLOOKUP($D160,$A$234:$E$241,5,0)),EP160)))))))))/IF(AND($D160=2,'ראשי-פרטים כלליים וריכוז הוצאות'!$D$66&lt;&gt;4),1.2,1)</f>
        <v>0</v>
      </c>
      <c r="ES160" s="62">
        <f t="shared" si="104"/>
        <v>0</v>
      </c>
      <c r="ET160" s="183">
        <f t="shared" si="105"/>
        <v>9.9999999999999995E-7</v>
      </c>
      <c r="EU160" s="184">
        <f t="shared" si="106"/>
        <v>0</v>
      </c>
      <c r="EV160" s="62">
        <f t="shared" si="107"/>
        <v>0</v>
      </c>
      <c r="EW160" s="62">
        <v>0</v>
      </c>
      <c r="EX160" s="15">
        <f t="shared" si="108"/>
        <v>0</v>
      </c>
      <c r="EY160" s="219"/>
      <c r="EZ160" s="62">
        <f>MIN(EX160+EY160*ET160*ES160/$FA$1/IF(AND($D160=2,'ראשי-פרטים כלליים וריכוז הוצאות'!$D$66&lt;&gt;4),1.2,1),IF($D160&gt;0,VLOOKUP($D160,$A$234:$C$241,3,0)*12*EU160,0))</f>
        <v>0</v>
      </c>
      <c r="FA160" s="229"/>
      <c r="FB160" s="293">
        <f t="shared" si="109"/>
        <v>0</v>
      </c>
      <c r="FC160" s="298"/>
      <c r="FD160" s="133"/>
      <c r="FE160" s="133"/>
      <c r="FF160" s="299"/>
      <c r="FG160" s="299"/>
      <c r="FH160" s="133"/>
      <c r="FI160" s="274">
        <f t="shared" si="110"/>
        <v>0</v>
      </c>
      <c r="FJ160" s="274">
        <f t="shared" si="111"/>
        <v>0</v>
      </c>
      <c r="FK160" s="297" t="str">
        <f t="shared" si="79"/>
        <v/>
      </c>
    </row>
    <row r="161" spans="1:167" s="6" customFormat="1" ht="24" hidden="1" customHeight="1" x14ac:dyDescent="0.2">
      <c r="A161" s="112">
        <v>158</v>
      </c>
      <c r="B161" s="229"/>
      <c r="C161" s="229"/>
      <c r="D161" s="230"/>
      <c r="E161" s="220"/>
      <c r="F161" s="221"/>
      <c r="G161" s="222"/>
      <c r="H161" s="223"/>
      <c r="I161" s="187">
        <f t="shared" si="80"/>
        <v>0</v>
      </c>
      <c r="J161" s="15">
        <f>(IF(OR($B161=0,$C161=0,$D161=0,$E$2&gt;$ES$1),0,IF(OR($E161=0,$G161=0,$H161=0),0,MIN((VLOOKUP($D161,$A$234:$C$241,3,0))*(IF($D161=6,$H161,$G161))*((MIN((VLOOKUP($D161,$A$234:$E$241,5,0)),(IF($D161=6,$G161,$H161))))),MIN((VLOOKUP($D161,$A$234:$C$241,3,0)),($E161+$F161))*(IF($D161=6,$H161,((MIN((VLOOKUP($D161,$A$234:$E$241,5,0)),$H161)))))))))/IF(AND($D161=2,'ראשי-פרטים כלליים וריכוז הוצאות'!$D$66&lt;&gt;4),1.2,1)</f>
        <v>0</v>
      </c>
      <c r="K161" s="224"/>
      <c r="L161" s="225"/>
      <c r="M161" s="222"/>
      <c r="N161" s="226"/>
      <c r="O161" s="187">
        <f t="shared" si="81"/>
        <v>0</v>
      </c>
      <c r="P161" s="15">
        <f>+(IF(OR($B161=0,$C161=0,$D161=0,$K$2&gt;$ES$1),0,IF(OR($K161=0,$M161=0,$N161=0),0,MIN((VLOOKUP($D161,$A$234:$C$241,3,0))*(IF($D161=6,$N161,$M161))*((MIN((VLOOKUP($D161,$A$234:$E$241,5,0)),(IF($D161=6,$M161,$N161))))),MIN((VLOOKUP($D161,$A$234:$C$241,3,0)),($K161+$L161))*(IF($D161=6,$N161,((MIN((VLOOKUP($D161,$A$234:$E$241,5,0)),$N161)))))))))/IF(AND($D161=2,'ראשי-פרטים כלליים וריכוז הוצאות'!$D$66&lt;&gt;4),1.2,1)</f>
        <v>0</v>
      </c>
      <c r="Q161" s="227"/>
      <c r="R161" s="228"/>
      <c r="S161" s="222"/>
      <c r="T161" s="226"/>
      <c r="U161" s="187">
        <f t="shared" si="82"/>
        <v>0</v>
      </c>
      <c r="V161" s="15">
        <f>+(IF(OR($B161=0,$C161=0,$D161=0,$Q$2&gt;$ES$1),0,IF(OR(Q161=0,S161=0,T161=0),0,MIN((VLOOKUP($D161,$A$234:$C$241,3,0))*(IF($D161=6,T161,S161))*((MIN((VLOOKUP($D161,$A$234:$E$241,5,0)),(IF($D161=6,S161,T161))))),MIN((VLOOKUP($D161,$A$234:$C$241,3,0)),(Q161+R161))*(IF($D161=6,T161,((MIN((VLOOKUP($D161,$A$234:$E$241,5,0)),T161)))))))))/IF(AND($D161=2,'ראשי-פרטים כלליים וריכוז הוצאות'!$D$66&lt;&gt;4),1.2,1)</f>
        <v>0</v>
      </c>
      <c r="W161" s="220"/>
      <c r="X161" s="221"/>
      <c r="Y161" s="222"/>
      <c r="Z161" s="226"/>
      <c r="AA161" s="187">
        <f t="shared" si="83"/>
        <v>0</v>
      </c>
      <c r="AB161" s="15">
        <f>+(IF(OR($B161=0,$C161=0,$D161=0,$W$2&gt;$ES$1),0,IF(OR(W161=0,Y161=0,Z161=0),0,MIN((VLOOKUP($D161,$A$234:$C$241,3,0))*(IF($D161=6,Z161,Y161))*((MIN((VLOOKUP($D161,$A$234:$E$241,5,0)),(IF($D161=6,Y161,Z161))))),MIN((VLOOKUP($D161,$A$234:$C$241,3,0)),(W161+X161))*(IF($D161=6,Z161,((MIN((VLOOKUP($D161,$A$234:$E$241,5,0)),Z161)))))))))/IF(AND($D161=2,'ראשי-פרטים כלליים וריכוז הוצאות'!$D$66&lt;&gt;4),1.2,1)</f>
        <v>0</v>
      </c>
      <c r="AC161" s="224"/>
      <c r="AD161" s="225"/>
      <c r="AE161" s="222"/>
      <c r="AF161" s="226"/>
      <c r="AG161" s="187">
        <f t="shared" si="84"/>
        <v>0</v>
      </c>
      <c r="AH161" s="15">
        <f>+(IF(OR($B161=0,$C161=0,$D161=0,$AC$2&gt;$ES$1),0,IF(OR(AC161=0,AE161=0,AF161=0),0,MIN((VLOOKUP($D161,$A$234:$C$241,3,0))*(IF($D161=6,AF161,AE161))*((MIN((VLOOKUP($D161,$A$234:$E$241,5,0)),(IF($D161=6,AE161,AF161))))),MIN((VLOOKUP($D161,$A$234:$C$241,3,0)),(AC161+AD161))*(IF($D161=6,AF161,((MIN((VLOOKUP($D161,$A$234:$E$241,5,0)),AF161)))))))))/IF(AND($D161=2,'ראשי-פרטים כלליים וריכוז הוצאות'!$D$66&lt;&gt;4),1.2,1)</f>
        <v>0</v>
      </c>
      <c r="AI161" s="227"/>
      <c r="AJ161" s="228"/>
      <c r="AK161" s="222"/>
      <c r="AL161" s="226"/>
      <c r="AM161" s="187">
        <f t="shared" si="85"/>
        <v>0</v>
      </c>
      <c r="AN161" s="15">
        <f>+(IF(OR($B161=0,$C161=0,$D161=0,$AI$2&gt;$ES$1),0,IF(OR(AI161=0,AK161=0,AL161=0),0,MIN((VLOOKUP($D161,$A$234:$C$241,3,0))*(IF($D161=6,AL161,AK161))*((MIN((VLOOKUP($D161,$A$234:$E$241,5,0)),(IF($D161=6,AK161,AL161))))),MIN((VLOOKUP($D161,$A$234:$C$241,3,0)),(AI161+AJ161))*(IF($D161=6,AL161,((MIN((VLOOKUP($D161,$A$234:$E$241,5,0)),AL161)))))))))/IF(AND($D161=2,'ראשי-פרטים כלליים וריכוז הוצאות'!$D$66&lt;&gt;4),1.2,1)</f>
        <v>0</v>
      </c>
      <c r="AO161" s="220"/>
      <c r="AP161" s="221"/>
      <c r="AQ161" s="222"/>
      <c r="AR161" s="226"/>
      <c r="AS161" s="187">
        <f t="shared" si="86"/>
        <v>0</v>
      </c>
      <c r="AT161" s="15">
        <f>+(IF(OR($B161=0,$C161=0,$D161=0,$AO$2&gt;$ES$1),0,IF(OR(AO161=0,AQ161=0,AR161=0),0,MIN((VLOOKUP($D161,$A$234:$C$241,3,0))*(IF($D161=6,AR161,AQ161))*((MIN((VLOOKUP($D161,$A$234:$E$241,5,0)),(IF($D161=6,AQ161,AR161))))),MIN((VLOOKUP($D161,$A$234:$C$241,3,0)),(AO161+AP161))*(IF($D161=6,AR161,((MIN((VLOOKUP($D161,$A$234:$E$241,5,0)),AR161)))))))))/IF(AND($D161=2,'ראשי-פרטים כלליים וריכוז הוצאות'!$D$66&lt;&gt;4),1.2,1)</f>
        <v>0</v>
      </c>
      <c r="AU161" s="224"/>
      <c r="AV161" s="225"/>
      <c r="AW161" s="222"/>
      <c r="AX161" s="226"/>
      <c r="AY161" s="187">
        <f t="shared" si="87"/>
        <v>0</v>
      </c>
      <c r="AZ161" s="15">
        <f>+(IF(OR($B161=0,$C161=0,$D161=0,$AU$2&gt;$ES$1),0,IF(OR(AU161=0,AW161=0,AX161=0),0,MIN((VLOOKUP($D161,$A$234:$C$241,3,0))*(IF($D161=6,AX161,AW161))*((MIN((VLOOKUP($D161,$A$234:$E$241,5,0)),(IF($D161=6,AW161,AX161))))),MIN((VLOOKUP($D161,$A$234:$C$241,3,0)),(AU161+AV161))*(IF($D161=6,AX161,((MIN((VLOOKUP($D161,$A$234:$E$241,5,0)),AX161)))))))))/IF(AND($D161=2,'ראשי-פרטים כלליים וריכוז הוצאות'!$D$66&lt;&gt;4),1.2,1)</f>
        <v>0</v>
      </c>
      <c r="BA161" s="227"/>
      <c r="BB161" s="228"/>
      <c r="BC161" s="222"/>
      <c r="BD161" s="226"/>
      <c r="BE161" s="187">
        <f t="shared" si="88"/>
        <v>0</v>
      </c>
      <c r="BF161" s="15">
        <f>+(IF(OR($B161=0,$C161=0,$D161=0,$BA$2&gt;$ES$1),0,IF(OR(BA161=0,BC161=0,BD161=0),0,MIN((VLOOKUP($D161,$A$234:$C$241,3,0))*(IF($D161=6,BD161,BC161))*((MIN((VLOOKUP($D161,$A$234:$E$241,5,0)),(IF($D161=6,BC161,BD161))))),MIN((VLOOKUP($D161,$A$234:$C$241,3,0)),(BA161+BB161))*(IF($D161=6,BD161,((MIN((VLOOKUP($D161,$A$234:$E$241,5,0)),BD161)))))))))/IF(AND($D161=2,'ראשי-פרטים כלליים וריכוז הוצאות'!$D$66&lt;&gt;4),1.2,1)</f>
        <v>0</v>
      </c>
      <c r="BG161" s="227"/>
      <c r="BH161" s="228"/>
      <c r="BI161" s="222"/>
      <c r="BJ161" s="226"/>
      <c r="BK161" s="187">
        <f t="shared" si="89"/>
        <v>0</v>
      </c>
      <c r="BL161" s="15">
        <f>+(IF(OR($B161=0,$C161=0,$D161=0,$BG$2&gt;$ES$1),0,IF(OR(BG161=0,BI161=0,BJ161=0),0,MIN((VLOOKUP($D161,$A$234:$C$241,3,0))*(IF($D161=6,BJ161,BI161))*((MIN((VLOOKUP($D161,$A$234:$E$241,5,0)),(IF($D161=6,BI161,BJ161))))),MIN((VLOOKUP($D161,$A$234:$C$241,3,0)),(BG161+BH161))*(IF($D161=6,BJ161,((MIN((VLOOKUP($D161,$A$234:$E$241,5,0)),BJ161)))))))))/IF(AND($D161=2,'ראשי-פרטים כלליים וריכוז הוצאות'!$D$66&lt;&gt;4),1.2,1)</f>
        <v>0</v>
      </c>
      <c r="BM161" s="227"/>
      <c r="BN161" s="228"/>
      <c r="BO161" s="222"/>
      <c r="BP161" s="226"/>
      <c r="BQ161" s="187">
        <f t="shared" si="90"/>
        <v>0</v>
      </c>
      <c r="BR161" s="15">
        <f>+(IF(OR($B161=0,$C161=0,$D161=0,$BM$2&gt;$ES$1),0,IF(OR(BM161=0,BO161=0,BP161=0),0,MIN((VLOOKUP($D161,$A$234:$C$241,3,0))*(IF($D161=6,BP161,BO161))*((MIN((VLOOKUP($D161,$A$234:$E$241,5,0)),(IF($D161=6,BO161,BP161))))),MIN((VLOOKUP($D161,$A$234:$C$241,3,0)),(BM161+BN161))*(IF($D161=6,BP161,((MIN((VLOOKUP($D161,$A$234:$E$241,5,0)),BP161)))))))))/IF(AND($D161=2,'ראשי-פרטים כלליים וריכוז הוצאות'!$D$66&lt;&gt;4),1.2,1)</f>
        <v>0</v>
      </c>
      <c r="BS161" s="227"/>
      <c r="BT161" s="228"/>
      <c r="BU161" s="222"/>
      <c r="BV161" s="226"/>
      <c r="BW161" s="187">
        <f t="shared" si="91"/>
        <v>0</v>
      </c>
      <c r="BX161" s="15">
        <f>+(IF(OR($B161=0,$C161=0,$D161=0,$BS$2&gt;$ES$1),0,IF(OR(BS161=0,BU161=0,BV161=0),0,MIN((VLOOKUP($D161,$A$234:$C$241,3,0))*(IF($D161=6,BV161,BU161))*((MIN((VLOOKUP($D161,$A$234:$E$241,5,0)),(IF($D161=6,BU161,BV161))))),MIN((VLOOKUP($D161,$A$234:$C$241,3,0)),(BS161+BT161))*(IF($D161=6,BV161,((MIN((VLOOKUP($D161,$A$234:$E$241,5,0)),BV161)))))))))/IF(AND($D161=2,'ראשי-פרטים כלליים וריכוז הוצאות'!$D$66&lt;&gt;4),1.2,1)</f>
        <v>0</v>
      </c>
      <c r="BY161" s="227"/>
      <c r="BZ161" s="228"/>
      <c r="CA161" s="222"/>
      <c r="CB161" s="226"/>
      <c r="CC161" s="187">
        <f t="shared" si="92"/>
        <v>0</v>
      </c>
      <c r="CD161" s="15">
        <f>+(IF(OR($B161=0,$C161=0,$D161=0,$BY$2&gt;$ES$1),0,IF(OR(BY161=0,CA161=0,CB161=0),0,MIN((VLOOKUP($D161,$A$234:$C$241,3,0))*(IF($D161=6,CB161,CA161))*((MIN((VLOOKUP($D161,$A$234:$E$241,5,0)),(IF($D161=6,CA161,CB161))))),MIN((VLOOKUP($D161,$A$234:$C$241,3,0)),(BY161+BZ161))*(IF($D161=6,CB161,((MIN((VLOOKUP($D161,$A$234:$E$241,5,0)),CB161)))))))))/IF(AND($D161=2,'ראשי-פרטים כלליים וריכוז הוצאות'!$D$66&lt;&gt;4),1.2,1)</f>
        <v>0</v>
      </c>
      <c r="CE161" s="227"/>
      <c r="CF161" s="228"/>
      <c r="CG161" s="222"/>
      <c r="CH161" s="226"/>
      <c r="CI161" s="187">
        <f t="shared" si="93"/>
        <v>0</v>
      </c>
      <c r="CJ161" s="15">
        <f>+(IF(OR($B161=0,$C161=0,$D161=0,$CE$2&gt;$ES$1),0,IF(OR(CE161=0,CG161=0,CH161=0),0,MIN((VLOOKUP($D161,$A$234:$C$241,3,0))*(IF($D161=6,CH161,CG161))*((MIN((VLOOKUP($D161,$A$234:$E$241,5,0)),(IF($D161=6,CG161,CH161))))),MIN((VLOOKUP($D161,$A$234:$C$241,3,0)),(CE161+CF161))*(IF($D161=6,CH161,((MIN((VLOOKUP($D161,$A$234:$E$241,5,0)),CH161)))))))))/IF(AND($D161=2,'ראשי-פרטים כלליים וריכוז הוצאות'!$D$66&lt;&gt;4),1.2,1)</f>
        <v>0</v>
      </c>
      <c r="CK161" s="227"/>
      <c r="CL161" s="228"/>
      <c r="CM161" s="222"/>
      <c r="CN161" s="226"/>
      <c r="CO161" s="187">
        <f t="shared" si="94"/>
        <v>0</v>
      </c>
      <c r="CP161" s="15">
        <f>+(IF(OR($B161=0,$C161=0,$D161=0,$CK$2&gt;$ES$1),0,IF(OR(CK161=0,CM161=0,CN161=0),0,MIN((VLOOKUP($D161,$A$234:$C$241,3,0))*(IF($D161=6,CN161,CM161))*((MIN((VLOOKUP($D161,$A$234:$E$241,5,0)),(IF($D161=6,CM161,CN161))))),MIN((VLOOKUP($D161,$A$234:$C$241,3,0)),(CK161+CL161))*(IF($D161=6,CN161,((MIN((VLOOKUP($D161,$A$234:$E$241,5,0)),CN161)))))))))/IF(AND($D161=2,'ראשי-פרטים כלליים וריכוז הוצאות'!$D$66&lt;&gt;4),1.2,1)</f>
        <v>0</v>
      </c>
      <c r="CQ161" s="227"/>
      <c r="CR161" s="228"/>
      <c r="CS161" s="222"/>
      <c r="CT161" s="226"/>
      <c r="CU161" s="187">
        <f t="shared" si="95"/>
        <v>0</v>
      </c>
      <c r="CV161" s="15">
        <f>+(IF(OR($B161=0,$C161=0,$D161=0,$CQ$2&gt;$ES$1),0,IF(OR(CQ161=0,CS161=0,CT161=0),0,MIN((VLOOKUP($D161,$A$234:$C$241,3,0))*(IF($D161=6,CT161,CS161))*((MIN((VLOOKUP($D161,$A$234:$E$241,5,0)),(IF($D161=6,CS161,CT161))))),MIN((VLOOKUP($D161,$A$234:$C$241,3,0)),(CQ161+CR161))*(IF($D161=6,CT161,((MIN((VLOOKUP($D161,$A$234:$E$241,5,0)),CT161)))))))))/IF(AND($D161=2,'ראשי-פרטים כלליים וריכוז הוצאות'!$D$66&lt;&gt;4),1.2,1)</f>
        <v>0</v>
      </c>
      <c r="CW161" s="227"/>
      <c r="CX161" s="228"/>
      <c r="CY161" s="222"/>
      <c r="CZ161" s="226"/>
      <c r="DA161" s="187">
        <f t="shared" si="96"/>
        <v>0</v>
      </c>
      <c r="DB161" s="15">
        <f>+(IF(OR($B161=0,$C161=0,$D161=0,$CW$2&gt;$ES$1),0,IF(OR(CW161=0,CY161=0,CZ161=0),0,MIN((VLOOKUP($D161,$A$234:$C$241,3,0))*(IF($D161=6,CZ161,CY161))*((MIN((VLOOKUP($D161,$A$234:$E$241,5,0)),(IF($D161=6,CY161,CZ161))))),MIN((VLOOKUP($D161,$A$234:$C$241,3,0)),(CW161+CX161))*(IF($D161=6,CZ161,((MIN((VLOOKUP($D161,$A$234:$E$241,5,0)),CZ161)))))))))/IF(AND($D161=2,'ראשי-פרטים כלליים וריכוז הוצאות'!$D$66&lt;&gt;4),1.2,1)</f>
        <v>0</v>
      </c>
      <c r="DC161" s="227"/>
      <c r="DD161" s="228"/>
      <c r="DE161" s="222"/>
      <c r="DF161" s="226"/>
      <c r="DG161" s="187">
        <f t="shared" si="97"/>
        <v>0</v>
      </c>
      <c r="DH161" s="15">
        <f>+(IF(OR($B161=0,$C161=0,$D161=0,$DC$2&gt;$ES$1),0,IF(OR(DC161=0,DE161=0,DF161=0),0,MIN((VLOOKUP($D161,$A$234:$C$241,3,0))*(IF($D161=6,DF161,DE161))*((MIN((VLOOKUP($D161,$A$234:$E$241,5,0)),(IF($D161=6,DE161,DF161))))),MIN((VLOOKUP($D161,$A$234:$C$241,3,0)),(DC161+DD161))*(IF($D161=6,DF161,((MIN((VLOOKUP($D161,$A$234:$E$241,5,0)),DF161)))))))))/IF(AND($D161=2,'ראשי-פרטים כלליים וריכוז הוצאות'!$D$66&lt;&gt;4),1.2,1)</f>
        <v>0</v>
      </c>
      <c r="DI161" s="227"/>
      <c r="DJ161" s="228"/>
      <c r="DK161" s="222"/>
      <c r="DL161" s="226"/>
      <c r="DM161" s="187">
        <f t="shared" si="98"/>
        <v>0</v>
      </c>
      <c r="DN161" s="15">
        <f>+(IF(OR($B161=0,$C161=0,$D161=0,$DC$2&gt;$ES$1),0,IF(OR(DI161=0,DK161=0,DL161=0),0,MIN((VLOOKUP($D161,$A$234:$C$241,3,0))*(IF($D161=6,DL161,DK161))*((MIN((VLOOKUP($D161,$A$234:$E$241,5,0)),(IF($D161=6,DK161,DL161))))),MIN((VLOOKUP($D161,$A$234:$C$241,3,0)),(DI161+DJ161))*(IF($D161=6,DL161,((MIN((VLOOKUP($D161,$A$234:$E$241,5,0)),DL161)))))))))/IF(AND($D161=2,'ראשי-פרטים כלליים וריכוז הוצאות'!$D$66&lt;&gt;4),1.2,1)</f>
        <v>0</v>
      </c>
      <c r="DO161" s="227"/>
      <c r="DP161" s="228"/>
      <c r="DQ161" s="222"/>
      <c r="DR161" s="226"/>
      <c r="DS161" s="187">
        <f t="shared" si="99"/>
        <v>0</v>
      </c>
      <c r="DT161" s="15">
        <f>+(IF(OR($B161=0,$C161=0,$D161=0,$DC$2&gt;$ES$1),0,IF(OR(DO161=0,DQ161=0,DR161=0),0,MIN((VLOOKUP($D161,$A$234:$C$241,3,0))*(IF($D161=6,DR161,DQ161))*((MIN((VLOOKUP($D161,$A$234:$E$241,5,0)),(IF($D161=6,DQ161,DR161))))),MIN((VLOOKUP($D161,$A$234:$C$241,3,0)),(DO161+DP161))*(IF($D161=6,DR161,((MIN((VLOOKUP($D161,$A$234:$E$241,5,0)),DR161)))))))))/IF(AND($D161=2,'ראשי-פרטים כלליים וריכוז הוצאות'!$D$66&lt;&gt;4),1.2,1)</f>
        <v>0</v>
      </c>
      <c r="DU161" s="227"/>
      <c r="DV161" s="228"/>
      <c r="DW161" s="222"/>
      <c r="DX161" s="226"/>
      <c r="DY161" s="187">
        <f t="shared" si="100"/>
        <v>0</v>
      </c>
      <c r="DZ161" s="15">
        <f>+(IF(OR($B161=0,$C161=0,$D161=0,$DC$2&gt;$ES$1),0,IF(OR(DU161=0,DW161=0,DX161=0),0,MIN((VLOOKUP($D161,$A$234:$C$241,3,0))*(IF($D161=6,DX161,DW161))*((MIN((VLOOKUP($D161,$A$234:$E$241,5,0)),(IF($D161=6,DW161,DX161))))),MIN((VLOOKUP($D161,$A$234:$C$241,3,0)),(DU161+DV161))*(IF($D161=6,DX161,((MIN((VLOOKUP($D161,$A$234:$E$241,5,0)),DX161)))))))))/IF(AND($D161=2,'ראשי-פרטים כלליים וריכוז הוצאות'!$D$66&lt;&gt;4),1.2,1)</f>
        <v>0</v>
      </c>
      <c r="EA161" s="227"/>
      <c r="EB161" s="228"/>
      <c r="EC161" s="222"/>
      <c r="ED161" s="226"/>
      <c r="EE161" s="187">
        <f t="shared" si="101"/>
        <v>0</v>
      </c>
      <c r="EF161" s="15">
        <f>+(IF(OR($B161=0,$C161=0,$D161=0,$DC$2&gt;$ES$1),0,IF(OR(EA161=0,EC161=0,ED161=0),0,MIN((VLOOKUP($D161,$A$234:$C$241,3,0))*(IF($D161=6,ED161,EC161))*((MIN((VLOOKUP($D161,$A$234:$E$241,5,0)),(IF($D161=6,EC161,ED161))))),MIN((VLOOKUP($D161,$A$234:$C$241,3,0)),(EA161+EB161))*(IF($D161=6,ED161,((MIN((VLOOKUP($D161,$A$234:$E$241,5,0)),ED161)))))))))/IF(AND($D161=2,'ראשי-פרטים כלליים וריכוז הוצאות'!$D$66&lt;&gt;4),1.2,1)</f>
        <v>0</v>
      </c>
      <c r="EG161" s="227"/>
      <c r="EH161" s="228"/>
      <c r="EI161" s="222"/>
      <c r="EJ161" s="226"/>
      <c r="EK161" s="187">
        <f t="shared" si="102"/>
        <v>0</v>
      </c>
      <c r="EL161" s="15">
        <f>+(IF(OR($B161=0,$C161=0,$D161=0,$DC$2&gt;$ES$1),0,IF(OR(EG161=0,EI161=0,EJ161=0),0,MIN((VLOOKUP($D161,$A$234:$C$241,3,0))*(IF($D161=6,EJ161,EI161))*((MIN((VLOOKUP($D161,$A$234:$E$241,5,0)),(IF($D161=6,EI161,EJ161))))),MIN((VLOOKUP($D161,$A$234:$C$241,3,0)),(EG161+EH161))*(IF($D161=6,EJ161,((MIN((VLOOKUP($D161,$A$234:$E$241,5,0)),EJ161)))))))))/IF(AND($D161=2,'ראשי-פרטים כלליים וריכוז הוצאות'!$D$66&lt;&gt;4),1.2,1)</f>
        <v>0</v>
      </c>
      <c r="EM161" s="227"/>
      <c r="EN161" s="228"/>
      <c r="EO161" s="222"/>
      <c r="EP161" s="226"/>
      <c r="EQ161" s="187">
        <f t="shared" si="103"/>
        <v>0</v>
      </c>
      <c r="ER161" s="15">
        <f>+(IF(OR($B161=0,$C161=0,$D161=0,$DC$2&gt;$ES$1),0,IF(OR(EM161=0,EO161=0,EP161=0),0,MIN((VLOOKUP($D161,$A$234:$C$241,3,0))*(IF($D161=6,EP161,EO161))*((MIN((VLOOKUP($D161,$A$234:$E$241,5,0)),(IF($D161=6,EO161,EP161))))),MIN((VLOOKUP($D161,$A$234:$C$241,3,0)),(EM161+EN161))*(IF($D161=6,EP161,((MIN((VLOOKUP($D161,$A$234:$E$241,5,0)),EP161)))))))))/IF(AND($D161=2,'ראשי-פרטים כלליים וריכוז הוצאות'!$D$66&lt;&gt;4),1.2,1)</f>
        <v>0</v>
      </c>
      <c r="ES161" s="62">
        <f t="shared" si="104"/>
        <v>0</v>
      </c>
      <c r="ET161" s="183">
        <f t="shared" si="105"/>
        <v>9.9999999999999995E-7</v>
      </c>
      <c r="EU161" s="184">
        <f t="shared" si="106"/>
        <v>0</v>
      </c>
      <c r="EV161" s="62">
        <f t="shared" si="107"/>
        <v>0</v>
      </c>
      <c r="EW161" s="62">
        <v>0</v>
      </c>
      <c r="EX161" s="15">
        <f t="shared" si="108"/>
        <v>0</v>
      </c>
      <c r="EY161" s="219"/>
      <c r="EZ161" s="62">
        <f>MIN(EX161+EY161*ET161*ES161/$FA$1/IF(AND($D161=2,'ראשי-פרטים כלליים וריכוז הוצאות'!$D$66&lt;&gt;4),1.2,1),IF($D161&gt;0,VLOOKUP($D161,$A$234:$C$241,3,0)*12*EU161,0))</f>
        <v>0</v>
      </c>
      <c r="FA161" s="229"/>
      <c r="FB161" s="293">
        <f t="shared" si="109"/>
        <v>0</v>
      </c>
      <c r="FC161" s="298"/>
      <c r="FD161" s="133"/>
      <c r="FE161" s="133"/>
      <c r="FF161" s="299"/>
      <c r="FG161" s="299"/>
      <c r="FH161" s="133"/>
      <c r="FI161" s="274">
        <f t="shared" si="110"/>
        <v>0</v>
      </c>
      <c r="FJ161" s="274">
        <f t="shared" si="111"/>
        <v>0</v>
      </c>
      <c r="FK161" s="297" t="str">
        <f t="shared" si="79"/>
        <v/>
      </c>
    </row>
    <row r="162" spans="1:167" s="6" customFormat="1" ht="24" hidden="1" customHeight="1" x14ac:dyDescent="0.2">
      <c r="A162" s="112">
        <v>159</v>
      </c>
      <c r="B162" s="229"/>
      <c r="C162" s="229"/>
      <c r="D162" s="230"/>
      <c r="E162" s="220"/>
      <c r="F162" s="221"/>
      <c r="G162" s="222"/>
      <c r="H162" s="223"/>
      <c r="I162" s="187">
        <f t="shared" si="80"/>
        <v>0</v>
      </c>
      <c r="J162" s="15">
        <f>(IF(OR($B162=0,$C162=0,$D162=0,$E$2&gt;$ES$1),0,IF(OR($E162=0,$G162=0,$H162=0),0,MIN((VLOOKUP($D162,$A$234:$C$241,3,0))*(IF($D162=6,$H162,$G162))*((MIN((VLOOKUP($D162,$A$234:$E$241,5,0)),(IF($D162=6,$G162,$H162))))),MIN((VLOOKUP($D162,$A$234:$C$241,3,0)),($E162+$F162))*(IF($D162=6,$H162,((MIN((VLOOKUP($D162,$A$234:$E$241,5,0)),$H162)))))))))/IF(AND($D162=2,'ראשי-פרטים כלליים וריכוז הוצאות'!$D$66&lt;&gt;4),1.2,1)</f>
        <v>0</v>
      </c>
      <c r="K162" s="224"/>
      <c r="L162" s="225"/>
      <c r="M162" s="222"/>
      <c r="N162" s="226"/>
      <c r="O162" s="187">
        <f t="shared" si="81"/>
        <v>0</v>
      </c>
      <c r="P162" s="15">
        <f>+(IF(OR($B162=0,$C162=0,$D162=0,$K$2&gt;$ES$1),0,IF(OR($K162=0,$M162=0,$N162=0),0,MIN((VLOOKUP($D162,$A$234:$C$241,3,0))*(IF($D162=6,$N162,$M162))*((MIN((VLOOKUP($D162,$A$234:$E$241,5,0)),(IF($D162=6,$M162,$N162))))),MIN((VLOOKUP($D162,$A$234:$C$241,3,0)),($K162+$L162))*(IF($D162=6,$N162,((MIN((VLOOKUP($D162,$A$234:$E$241,5,0)),$N162)))))))))/IF(AND($D162=2,'ראשי-פרטים כלליים וריכוז הוצאות'!$D$66&lt;&gt;4),1.2,1)</f>
        <v>0</v>
      </c>
      <c r="Q162" s="227"/>
      <c r="R162" s="228"/>
      <c r="S162" s="222"/>
      <c r="T162" s="226"/>
      <c r="U162" s="187">
        <f t="shared" si="82"/>
        <v>0</v>
      </c>
      <c r="V162" s="15">
        <f>+(IF(OR($B162=0,$C162=0,$D162=0,$Q$2&gt;$ES$1),0,IF(OR(Q162=0,S162=0,T162=0),0,MIN((VLOOKUP($D162,$A$234:$C$241,3,0))*(IF($D162=6,T162,S162))*((MIN((VLOOKUP($D162,$A$234:$E$241,5,0)),(IF($D162=6,S162,T162))))),MIN((VLOOKUP($D162,$A$234:$C$241,3,0)),(Q162+R162))*(IF($D162=6,T162,((MIN((VLOOKUP($D162,$A$234:$E$241,5,0)),T162)))))))))/IF(AND($D162=2,'ראשי-פרטים כלליים וריכוז הוצאות'!$D$66&lt;&gt;4),1.2,1)</f>
        <v>0</v>
      </c>
      <c r="W162" s="220"/>
      <c r="X162" s="221"/>
      <c r="Y162" s="222"/>
      <c r="Z162" s="226"/>
      <c r="AA162" s="187">
        <f t="shared" si="83"/>
        <v>0</v>
      </c>
      <c r="AB162" s="15">
        <f>+(IF(OR($B162=0,$C162=0,$D162=0,$W$2&gt;$ES$1),0,IF(OR(W162=0,Y162=0,Z162=0),0,MIN((VLOOKUP($D162,$A$234:$C$241,3,0))*(IF($D162=6,Z162,Y162))*((MIN((VLOOKUP($D162,$A$234:$E$241,5,0)),(IF($D162=6,Y162,Z162))))),MIN((VLOOKUP($D162,$A$234:$C$241,3,0)),(W162+X162))*(IF($D162=6,Z162,((MIN((VLOOKUP($D162,$A$234:$E$241,5,0)),Z162)))))))))/IF(AND($D162=2,'ראשי-פרטים כלליים וריכוז הוצאות'!$D$66&lt;&gt;4),1.2,1)</f>
        <v>0</v>
      </c>
      <c r="AC162" s="224"/>
      <c r="AD162" s="225"/>
      <c r="AE162" s="222"/>
      <c r="AF162" s="226"/>
      <c r="AG162" s="187">
        <f t="shared" si="84"/>
        <v>0</v>
      </c>
      <c r="AH162" s="15">
        <f>+(IF(OR($B162=0,$C162=0,$D162=0,$AC$2&gt;$ES$1),0,IF(OR(AC162=0,AE162=0,AF162=0),0,MIN((VLOOKUP($D162,$A$234:$C$241,3,0))*(IF($D162=6,AF162,AE162))*((MIN((VLOOKUP($D162,$A$234:$E$241,5,0)),(IF($D162=6,AE162,AF162))))),MIN((VLOOKUP($D162,$A$234:$C$241,3,0)),(AC162+AD162))*(IF($D162=6,AF162,((MIN((VLOOKUP($D162,$A$234:$E$241,5,0)),AF162)))))))))/IF(AND($D162=2,'ראשי-פרטים כלליים וריכוז הוצאות'!$D$66&lt;&gt;4),1.2,1)</f>
        <v>0</v>
      </c>
      <c r="AI162" s="227"/>
      <c r="AJ162" s="228"/>
      <c r="AK162" s="222"/>
      <c r="AL162" s="226"/>
      <c r="AM162" s="187">
        <f t="shared" si="85"/>
        <v>0</v>
      </c>
      <c r="AN162" s="15">
        <f>+(IF(OR($B162=0,$C162=0,$D162=0,$AI$2&gt;$ES$1),0,IF(OR(AI162=0,AK162=0,AL162=0),0,MIN((VLOOKUP($D162,$A$234:$C$241,3,0))*(IF($D162=6,AL162,AK162))*((MIN((VLOOKUP($D162,$A$234:$E$241,5,0)),(IF($D162=6,AK162,AL162))))),MIN((VLOOKUP($D162,$A$234:$C$241,3,0)),(AI162+AJ162))*(IF($D162=6,AL162,((MIN((VLOOKUP($D162,$A$234:$E$241,5,0)),AL162)))))))))/IF(AND($D162=2,'ראשי-פרטים כלליים וריכוז הוצאות'!$D$66&lt;&gt;4),1.2,1)</f>
        <v>0</v>
      </c>
      <c r="AO162" s="220"/>
      <c r="AP162" s="221"/>
      <c r="AQ162" s="222"/>
      <c r="AR162" s="226"/>
      <c r="AS162" s="187">
        <f t="shared" si="86"/>
        <v>0</v>
      </c>
      <c r="AT162" s="15">
        <f>+(IF(OR($B162=0,$C162=0,$D162=0,$AO$2&gt;$ES$1),0,IF(OR(AO162=0,AQ162=0,AR162=0),0,MIN((VLOOKUP($D162,$A$234:$C$241,3,0))*(IF($D162=6,AR162,AQ162))*((MIN((VLOOKUP($D162,$A$234:$E$241,5,0)),(IF($D162=6,AQ162,AR162))))),MIN((VLOOKUP($D162,$A$234:$C$241,3,0)),(AO162+AP162))*(IF($D162=6,AR162,((MIN((VLOOKUP($D162,$A$234:$E$241,5,0)),AR162)))))))))/IF(AND($D162=2,'ראשי-פרטים כלליים וריכוז הוצאות'!$D$66&lt;&gt;4),1.2,1)</f>
        <v>0</v>
      </c>
      <c r="AU162" s="224"/>
      <c r="AV162" s="225"/>
      <c r="AW162" s="222"/>
      <c r="AX162" s="226"/>
      <c r="AY162" s="187">
        <f t="shared" si="87"/>
        <v>0</v>
      </c>
      <c r="AZ162" s="15">
        <f>+(IF(OR($B162=0,$C162=0,$D162=0,$AU$2&gt;$ES$1),0,IF(OR(AU162=0,AW162=0,AX162=0),0,MIN((VLOOKUP($D162,$A$234:$C$241,3,0))*(IF($D162=6,AX162,AW162))*((MIN((VLOOKUP($D162,$A$234:$E$241,5,0)),(IF($D162=6,AW162,AX162))))),MIN((VLOOKUP($D162,$A$234:$C$241,3,0)),(AU162+AV162))*(IF($D162=6,AX162,((MIN((VLOOKUP($D162,$A$234:$E$241,5,0)),AX162)))))))))/IF(AND($D162=2,'ראשי-פרטים כלליים וריכוז הוצאות'!$D$66&lt;&gt;4),1.2,1)</f>
        <v>0</v>
      </c>
      <c r="BA162" s="227"/>
      <c r="BB162" s="228"/>
      <c r="BC162" s="222"/>
      <c r="BD162" s="226"/>
      <c r="BE162" s="187">
        <f t="shared" si="88"/>
        <v>0</v>
      </c>
      <c r="BF162" s="15">
        <f>+(IF(OR($B162=0,$C162=0,$D162=0,$BA$2&gt;$ES$1),0,IF(OR(BA162=0,BC162=0,BD162=0),0,MIN((VLOOKUP($D162,$A$234:$C$241,3,0))*(IF($D162=6,BD162,BC162))*((MIN((VLOOKUP($D162,$A$234:$E$241,5,0)),(IF($D162=6,BC162,BD162))))),MIN((VLOOKUP($D162,$A$234:$C$241,3,0)),(BA162+BB162))*(IF($D162=6,BD162,((MIN((VLOOKUP($D162,$A$234:$E$241,5,0)),BD162)))))))))/IF(AND($D162=2,'ראשי-פרטים כלליים וריכוז הוצאות'!$D$66&lt;&gt;4),1.2,1)</f>
        <v>0</v>
      </c>
      <c r="BG162" s="227"/>
      <c r="BH162" s="228"/>
      <c r="BI162" s="222"/>
      <c r="BJ162" s="226"/>
      <c r="BK162" s="187">
        <f t="shared" si="89"/>
        <v>0</v>
      </c>
      <c r="BL162" s="15">
        <f>+(IF(OR($B162=0,$C162=0,$D162=0,$BG$2&gt;$ES$1),0,IF(OR(BG162=0,BI162=0,BJ162=0),0,MIN((VLOOKUP($D162,$A$234:$C$241,3,0))*(IF($D162=6,BJ162,BI162))*((MIN((VLOOKUP($D162,$A$234:$E$241,5,0)),(IF($D162=6,BI162,BJ162))))),MIN((VLOOKUP($D162,$A$234:$C$241,3,0)),(BG162+BH162))*(IF($D162=6,BJ162,((MIN((VLOOKUP($D162,$A$234:$E$241,5,0)),BJ162)))))))))/IF(AND($D162=2,'ראשי-פרטים כלליים וריכוז הוצאות'!$D$66&lt;&gt;4),1.2,1)</f>
        <v>0</v>
      </c>
      <c r="BM162" s="227"/>
      <c r="BN162" s="228"/>
      <c r="BO162" s="222"/>
      <c r="BP162" s="226"/>
      <c r="BQ162" s="187">
        <f t="shared" si="90"/>
        <v>0</v>
      </c>
      <c r="BR162" s="15">
        <f>+(IF(OR($B162=0,$C162=0,$D162=0,$BM$2&gt;$ES$1),0,IF(OR(BM162=0,BO162=0,BP162=0),0,MIN((VLOOKUP($D162,$A$234:$C$241,3,0))*(IF($D162=6,BP162,BO162))*((MIN((VLOOKUP($D162,$A$234:$E$241,5,0)),(IF($D162=6,BO162,BP162))))),MIN((VLOOKUP($D162,$A$234:$C$241,3,0)),(BM162+BN162))*(IF($D162=6,BP162,((MIN((VLOOKUP($D162,$A$234:$E$241,5,0)),BP162)))))))))/IF(AND($D162=2,'ראשי-פרטים כלליים וריכוז הוצאות'!$D$66&lt;&gt;4),1.2,1)</f>
        <v>0</v>
      </c>
      <c r="BS162" s="227"/>
      <c r="BT162" s="228"/>
      <c r="BU162" s="222"/>
      <c r="BV162" s="226"/>
      <c r="BW162" s="187">
        <f t="shared" si="91"/>
        <v>0</v>
      </c>
      <c r="BX162" s="15">
        <f>+(IF(OR($B162=0,$C162=0,$D162=0,$BS$2&gt;$ES$1),0,IF(OR(BS162=0,BU162=0,BV162=0),0,MIN((VLOOKUP($D162,$A$234:$C$241,3,0))*(IF($D162=6,BV162,BU162))*((MIN((VLOOKUP($D162,$A$234:$E$241,5,0)),(IF($D162=6,BU162,BV162))))),MIN((VLOOKUP($D162,$A$234:$C$241,3,0)),(BS162+BT162))*(IF($D162=6,BV162,((MIN((VLOOKUP($D162,$A$234:$E$241,5,0)),BV162)))))))))/IF(AND($D162=2,'ראשי-פרטים כלליים וריכוז הוצאות'!$D$66&lt;&gt;4),1.2,1)</f>
        <v>0</v>
      </c>
      <c r="BY162" s="227"/>
      <c r="BZ162" s="228"/>
      <c r="CA162" s="222"/>
      <c r="CB162" s="226"/>
      <c r="CC162" s="187">
        <f t="shared" si="92"/>
        <v>0</v>
      </c>
      <c r="CD162" s="15">
        <f>+(IF(OR($B162=0,$C162=0,$D162=0,$BY$2&gt;$ES$1),0,IF(OR(BY162=0,CA162=0,CB162=0),0,MIN((VLOOKUP($D162,$A$234:$C$241,3,0))*(IF($D162=6,CB162,CA162))*((MIN((VLOOKUP($D162,$A$234:$E$241,5,0)),(IF($D162=6,CA162,CB162))))),MIN((VLOOKUP($D162,$A$234:$C$241,3,0)),(BY162+BZ162))*(IF($D162=6,CB162,((MIN((VLOOKUP($D162,$A$234:$E$241,5,0)),CB162)))))))))/IF(AND($D162=2,'ראשי-פרטים כלליים וריכוז הוצאות'!$D$66&lt;&gt;4),1.2,1)</f>
        <v>0</v>
      </c>
      <c r="CE162" s="227"/>
      <c r="CF162" s="228"/>
      <c r="CG162" s="222"/>
      <c r="CH162" s="226"/>
      <c r="CI162" s="187">
        <f t="shared" si="93"/>
        <v>0</v>
      </c>
      <c r="CJ162" s="15">
        <f>+(IF(OR($B162=0,$C162=0,$D162=0,$CE$2&gt;$ES$1),0,IF(OR(CE162=0,CG162=0,CH162=0),0,MIN((VLOOKUP($D162,$A$234:$C$241,3,0))*(IF($D162=6,CH162,CG162))*((MIN((VLOOKUP($D162,$A$234:$E$241,5,0)),(IF($D162=6,CG162,CH162))))),MIN((VLOOKUP($D162,$A$234:$C$241,3,0)),(CE162+CF162))*(IF($D162=6,CH162,((MIN((VLOOKUP($D162,$A$234:$E$241,5,0)),CH162)))))))))/IF(AND($D162=2,'ראשי-פרטים כלליים וריכוז הוצאות'!$D$66&lt;&gt;4),1.2,1)</f>
        <v>0</v>
      </c>
      <c r="CK162" s="227"/>
      <c r="CL162" s="228"/>
      <c r="CM162" s="222"/>
      <c r="CN162" s="226"/>
      <c r="CO162" s="187">
        <f t="shared" si="94"/>
        <v>0</v>
      </c>
      <c r="CP162" s="15">
        <f>+(IF(OR($B162=0,$C162=0,$D162=0,$CK$2&gt;$ES$1),0,IF(OR(CK162=0,CM162=0,CN162=0),0,MIN((VLOOKUP($D162,$A$234:$C$241,3,0))*(IF($D162=6,CN162,CM162))*((MIN((VLOOKUP($D162,$A$234:$E$241,5,0)),(IF($D162=6,CM162,CN162))))),MIN((VLOOKUP($D162,$A$234:$C$241,3,0)),(CK162+CL162))*(IF($D162=6,CN162,((MIN((VLOOKUP($D162,$A$234:$E$241,5,0)),CN162)))))))))/IF(AND($D162=2,'ראשי-פרטים כלליים וריכוז הוצאות'!$D$66&lt;&gt;4),1.2,1)</f>
        <v>0</v>
      </c>
      <c r="CQ162" s="227"/>
      <c r="CR162" s="228"/>
      <c r="CS162" s="222"/>
      <c r="CT162" s="226"/>
      <c r="CU162" s="187">
        <f t="shared" si="95"/>
        <v>0</v>
      </c>
      <c r="CV162" s="15">
        <f>+(IF(OR($B162=0,$C162=0,$D162=0,$CQ$2&gt;$ES$1),0,IF(OR(CQ162=0,CS162=0,CT162=0),0,MIN((VLOOKUP($D162,$A$234:$C$241,3,0))*(IF($D162=6,CT162,CS162))*((MIN((VLOOKUP($D162,$A$234:$E$241,5,0)),(IF($D162=6,CS162,CT162))))),MIN((VLOOKUP($D162,$A$234:$C$241,3,0)),(CQ162+CR162))*(IF($D162=6,CT162,((MIN((VLOOKUP($D162,$A$234:$E$241,5,0)),CT162)))))))))/IF(AND($D162=2,'ראשי-פרטים כלליים וריכוז הוצאות'!$D$66&lt;&gt;4),1.2,1)</f>
        <v>0</v>
      </c>
      <c r="CW162" s="227"/>
      <c r="CX162" s="228"/>
      <c r="CY162" s="222"/>
      <c r="CZ162" s="226"/>
      <c r="DA162" s="187">
        <f t="shared" si="96"/>
        <v>0</v>
      </c>
      <c r="DB162" s="15">
        <f>+(IF(OR($B162=0,$C162=0,$D162=0,$CW$2&gt;$ES$1),0,IF(OR(CW162=0,CY162=0,CZ162=0),0,MIN((VLOOKUP($D162,$A$234:$C$241,3,0))*(IF($D162=6,CZ162,CY162))*((MIN((VLOOKUP($D162,$A$234:$E$241,5,0)),(IF($D162=6,CY162,CZ162))))),MIN((VLOOKUP($D162,$A$234:$C$241,3,0)),(CW162+CX162))*(IF($D162=6,CZ162,((MIN((VLOOKUP($D162,$A$234:$E$241,5,0)),CZ162)))))))))/IF(AND($D162=2,'ראשי-פרטים כלליים וריכוז הוצאות'!$D$66&lt;&gt;4),1.2,1)</f>
        <v>0</v>
      </c>
      <c r="DC162" s="227"/>
      <c r="DD162" s="228"/>
      <c r="DE162" s="222"/>
      <c r="DF162" s="226"/>
      <c r="DG162" s="187">
        <f t="shared" si="97"/>
        <v>0</v>
      </c>
      <c r="DH162" s="15">
        <f>+(IF(OR($B162=0,$C162=0,$D162=0,$DC$2&gt;$ES$1),0,IF(OR(DC162=0,DE162=0,DF162=0),0,MIN((VLOOKUP($D162,$A$234:$C$241,3,0))*(IF($D162=6,DF162,DE162))*((MIN((VLOOKUP($D162,$A$234:$E$241,5,0)),(IF($D162=6,DE162,DF162))))),MIN((VLOOKUP($D162,$A$234:$C$241,3,0)),(DC162+DD162))*(IF($D162=6,DF162,((MIN((VLOOKUP($D162,$A$234:$E$241,5,0)),DF162)))))))))/IF(AND($D162=2,'ראשי-פרטים כלליים וריכוז הוצאות'!$D$66&lt;&gt;4),1.2,1)</f>
        <v>0</v>
      </c>
      <c r="DI162" s="227"/>
      <c r="DJ162" s="228"/>
      <c r="DK162" s="222"/>
      <c r="DL162" s="226"/>
      <c r="DM162" s="187">
        <f t="shared" si="98"/>
        <v>0</v>
      </c>
      <c r="DN162" s="15">
        <f>+(IF(OR($B162=0,$C162=0,$D162=0,$DC$2&gt;$ES$1),0,IF(OR(DI162=0,DK162=0,DL162=0),0,MIN((VLOOKUP($D162,$A$234:$C$241,3,0))*(IF($D162=6,DL162,DK162))*((MIN((VLOOKUP($D162,$A$234:$E$241,5,0)),(IF($D162=6,DK162,DL162))))),MIN((VLOOKUP($D162,$A$234:$C$241,3,0)),(DI162+DJ162))*(IF($D162=6,DL162,((MIN((VLOOKUP($D162,$A$234:$E$241,5,0)),DL162)))))))))/IF(AND($D162=2,'ראשי-פרטים כלליים וריכוז הוצאות'!$D$66&lt;&gt;4),1.2,1)</f>
        <v>0</v>
      </c>
      <c r="DO162" s="227"/>
      <c r="DP162" s="228"/>
      <c r="DQ162" s="222"/>
      <c r="DR162" s="226"/>
      <c r="DS162" s="187">
        <f t="shared" si="99"/>
        <v>0</v>
      </c>
      <c r="DT162" s="15">
        <f>+(IF(OR($B162=0,$C162=0,$D162=0,$DC$2&gt;$ES$1),0,IF(OR(DO162=0,DQ162=0,DR162=0),0,MIN((VLOOKUP($D162,$A$234:$C$241,3,0))*(IF($D162=6,DR162,DQ162))*((MIN((VLOOKUP($D162,$A$234:$E$241,5,0)),(IF($D162=6,DQ162,DR162))))),MIN((VLOOKUP($D162,$A$234:$C$241,3,0)),(DO162+DP162))*(IF($D162=6,DR162,((MIN((VLOOKUP($D162,$A$234:$E$241,5,0)),DR162)))))))))/IF(AND($D162=2,'ראשי-פרטים כלליים וריכוז הוצאות'!$D$66&lt;&gt;4),1.2,1)</f>
        <v>0</v>
      </c>
      <c r="DU162" s="227"/>
      <c r="DV162" s="228"/>
      <c r="DW162" s="222"/>
      <c r="DX162" s="226"/>
      <c r="DY162" s="187">
        <f t="shared" si="100"/>
        <v>0</v>
      </c>
      <c r="DZ162" s="15">
        <f>+(IF(OR($B162=0,$C162=0,$D162=0,$DC$2&gt;$ES$1),0,IF(OR(DU162=0,DW162=0,DX162=0),0,MIN((VLOOKUP($D162,$A$234:$C$241,3,0))*(IF($D162=6,DX162,DW162))*((MIN((VLOOKUP($D162,$A$234:$E$241,5,0)),(IF($D162=6,DW162,DX162))))),MIN((VLOOKUP($D162,$A$234:$C$241,3,0)),(DU162+DV162))*(IF($D162=6,DX162,((MIN((VLOOKUP($D162,$A$234:$E$241,5,0)),DX162)))))))))/IF(AND($D162=2,'ראשי-פרטים כלליים וריכוז הוצאות'!$D$66&lt;&gt;4),1.2,1)</f>
        <v>0</v>
      </c>
      <c r="EA162" s="227"/>
      <c r="EB162" s="228"/>
      <c r="EC162" s="222"/>
      <c r="ED162" s="226"/>
      <c r="EE162" s="187">
        <f t="shared" si="101"/>
        <v>0</v>
      </c>
      <c r="EF162" s="15">
        <f>+(IF(OR($B162=0,$C162=0,$D162=0,$DC$2&gt;$ES$1),0,IF(OR(EA162=0,EC162=0,ED162=0),0,MIN((VLOOKUP($D162,$A$234:$C$241,3,0))*(IF($D162=6,ED162,EC162))*((MIN((VLOOKUP($D162,$A$234:$E$241,5,0)),(IF($D162=6,EC162,ED162))))),MIN((VLOOKUP($D162,$A$234:$C$241,3,0)),(EA162+EB162))*(IF($D162=6,ED162,((MIN((VLOOKUP($D162,$A$234:$E$241,5,0)),ED162)))))))))/IF(AND($D162=2,'ראשי-פרטים כלליים וריכוז הוצאות'!$D$66&lt;&gt;4),1.2,1)</f>
        <v>0</v>
      </c>
      <c r="EG162" s="227"/>
      <c r="EH162" s="228"/>
      <c r="EI162" s="222"/>
      <c r="EJ162" s="226"/>
      <c r="EK162" s="187">
        <f t="shared" si="102"/>
        <v>0</v>
      </c>
      <c r="EL162" s="15">
        <f>+(IF(OR($B162=0,$C162=0,$D162=0,$DC$2&gt;$ES$1),0,IF(OR(EG162=0,EI162=0,EJ162=0),0,MIN((VLOOKUP($D162,$A$234:$C$241,3,0))*(IF($D162=6,EJ162,EI162))*((MIN((VLOOKUP($D162,$A$234:$E$241,5,0)),(IF($D162=6,EI162,EJ162))))),MIN((VLOOKUP($D162,$A$234:$C$241,3,0)),(EG162+EH162))*(IF($D162=6,EJ162,((MIN((VLOOKUP($D162,$A$234:$E$241,5,0)),EJ162)))))))))/IF(AND($D162=2,'ראשי-פרטים כלליים וריכוז הוצאות'!$D$66&lt;&gt;4),1.2,1)</f>
        <v>0</v>
      </c>
      <c r="EM162" s="227"/>
      <c r="EN162" s="228"/>
      <c r="EO162" s="222"/>
      <c r="EP162" s="226"/>
      <c r="EQ162" s="187">
        <f t="shared" si="103"/>
        <v>0</v>
      </c>
      <c r="ER162" s="15">
        <f>+(IF(OR($B162=0,$C162=0,$D162=0,$DC$2&gt;$ES$1),0,IF(OR(EM162=0,EO162=0,EP162=0),0,MIN((VLOOKUP($D162,$A$234:$C$241,3,0))*(IF($D162=6,EP162,EO162))*((MIN((VLOOKUP($D162,$A$234:$E$241,5,0)),(IF($D162=6,EO162,EP162))))),MIN((VLOOKUP($D162,$A$234:$C$241,3,0)),(EM162+EN162))*(IF($D162=6,EP162,((MIN((VLOOKUP($D162,$A$234:$E$241,5,0)),EP162)))))))))/IF(AND($D162=2,'ראשי-פרטים כלליים וריכוז הוצאות'!$D$66&lt;&gt;4),1.2,1)</f>
        <v>0</v>
      </c>
      <c r="ES162" s="62">
        <f t="shared" si="104"/>
        <v>0</v>
      </c>
      <c r="ET162" s="183">
        <f t="shared" si="105"/>
        <v>9.9999999999999995E-7</v>
      </c>
      <c r="EU162" s="184">
        <f t="shared" si="106"/>
        <v>0</v>
      </c>
      <c r="EV162" s="62">
        <f t="shared" si="107"/>
        <v>0</v>
      </c>
      <c r="EW162" s="62">
        <v>0</v>
      </c>
      <c r="EX162" s="15">
        <f t="shared" si="108"/>
        <v>0</v>
      </c>
      <c r="EY162" s="219"/>
      <c r="EZ162" s="62">
        <f>MIN(EX162+EY162*ET162*ES162/$FA$1/IF(AND($D162=2,'ראשי-פרטים כלליים וריכוז הוצאות'!$D$66&lt;&gt;4),1.2,1),IF($D162&gt;0,VLOOKUP($D162,$A$234:$C$241,3,0)*12*EU162,0))</f>
        <v>0</v>
      </c>
      <c r="FA162" s="229"/>
      <c r="FB162" s="293">
        <f t="shared" si="109"/>
        <v>0</v>
      </c>
      <c r="FC162" s="298"/>
      <c r="FD162" s="133"/>
      <c r="FE162" s="133"/>
      <c r="FF162" s="299"/>
      <c r="FG162" s="299"/>
      <c r="FH162" s="133"/>
      <c r="FI162" s="274">
        <f t="shared" si="110"/>
        <v>0</v>
      </c>
      <c r="FJ162" s="274">
        <f t="shared" si="111"/>
        <v>0</v>
      </c>
      <c r="FK162" s="297" t="str">
        <f t="shared" si="79"/>
        <v/>
      </c>
    </row>
    <row r="163" spans="1:167" s="6" customFormat="1" ht="24" hidden="1" customHeight="1" x14ac:dyDescent="0.2">
      <c r="A163" s="112">
        <v>160</v>
      </c>
      <c r="B163" s="229"/>
      <c r="C163" s="229"/>
      <c r="D163" s="230"/>
      <c r="E163" s="220"/>
      <c r="F163" s="221"/>
      <c r="G163" s="222"/>
      <c r="H163" s="223"/>
      <c r="I163" s="187">
        <f t="shared" si="80"/>
        <v>0</v>
      </c>
      <c r="J163" s="15">
        <f>(IF(OR($B163=0,$C163=0,$D163=0,$E$2&gt;$ES$1),0,IF(OR($E163=0,$G163=0,$H163=0),0,MIN((VLOOKUP($D163,$A$234:$C$241,3,0))*(IF($D163=6,$H163,$G163))*((MIN((VLOOKUP($D163,$A$234:$E$241,5,0)),(IF($D163=6,$G163,$H163))))),MIN((VLOOKUP($D163,$A$234:$C$241,3,0)),($E163+$F163))*(IF($D163=6,$H163,((MIN((VLOOKUP($D163,$A$234:$E$241,5,0)),$H163)))))))))/IF(AND($D163=2,'ראשי-פרטים כלליים וריכוז הוצאות'!$D$66&lt;&gt;4),1.2,1)</f>
        <v>0</v>
      </c>
      <c r="K163" s="224"/>
      <c r="L163" s="225"/>
      <c r="M163" s="222"/>
      <c r="N163" s="226"/>
      <c r="O163" s="187">
        <f t="shared" si="81"/>
        <v>0</v>
      </c>
      <c r="P163" s="15">
        <f>+(IF(OR($B163=0,$C163=0,$D163=0,$K$2&gt;$ES$1),0,IF(OR($K163=0,$M163=0,$N163=0),0,MIN((VLOOKUP($D163,$A$234:$C$241,3,0))*(IF($D163=6,$N163,$M163))*((MIN((VLOOKUP($D163,$A$234:$E$241,5,0)),(IF($D163=6,$M163,$N163))))),MIN((VLOOKUP($D163,$A$234:$C$241,3,0)),($K163+$L163))*(IF($D163=6,$N163,((MIN((VLOOKUP($D163,$A$234:$E$241,5,0)),$N163)))))))))/IF(AND($D163=2,'ראשי-פרטים כלליים וריכוז הוצאות'!$D$66&lt;&gt;4),1.2,1)</f>
        <v>0</v>
      </c>
      <c r="Q163" s="227"/>
      <c r="R163" s="228"/>
      <c r="S163" s="222"/>
      <c r="T163" s="226"/>
      <c r="U163" s="187">
        <f t="shared" si="82"/>
        <v>0</v>
      </c>
      <c r="V163" s="15">
        <f>+(IF(OR($B163=0,$C163=0,$D163=0,$Q$2&gt;$ES$1),0,IF(OR(Q163=0,S163=0,T163=0),0,MIN((VLOOKUP($D163,$A$234:$C$241,3,0))*(IF($D163=6,T163,S163))*((MIN((VLOOKUP($D163,$A$234:$E$241,5,0)),(IF($D163=6,S163,T163))))),MIN((VLOOKUP($D163,$A$234:$C$241,3,0)),(Q163+R163))*(IF($D163=6,T163,((MIN((VLOOKUP($D163,$A$234:$E$241,5,0)),T163)))))))))/IF(AND($D163=2,'ראשי-פרטים כלליים וריכוז הוצאות'!$D$66&lt;&gt;4),1.2,1)</f>
        <v>0</v>
      </c>
      <c r="W163" s="220"/>
      <c r="X163" s="221"/>
      <c r="Y163" s="222"/>
      <c r="Z163" s="226"/>
      <c r="AA163" s="187">
        <f t="shared" si="83"/>
        <v>0</v>
      </c>
      <c r="AB163" s="15">
        <f>+(IF(OR($B163=0,$C163=0,$D163=0,$W$2&gt;$ES$1),0,IF(OR(W163=0,Y163=0,Z163=0),0,MIN((VLOOKUP($D163,$A$234:$C$241,3,0))*(IF($D163=6,Z163,Y163))*((MIN((VLOOKUP($D163,$A$234:$E$241,5,0)),(IF($D163=6,Y163,Z163))))),MIN((VLOOKUP($D163,$A$234:$C$241,3,0)),(W163+X163))*(IF($D163=6,Z163,((MIN((VLOOKUP($D163,$A$234:$E$241,5,0)),Z163)))))))))/IF(AND($D163=2,'ראשי-פרטים כלליים וריכוז הוצאות'!$D$66&lt;&gt;4),1.2,1)</f>
        <v>0</v>
      </c>
      <c r="AC163" s="224"/>
      <c r="AD163" s="225"/>
      <c r="AE163" s="222"/>
      <c r="AF163" s="226"/>
      <c r="AG163" s="187">
        <f t="shared" si="84"/>
        <v>0</v>
      </c>
      <c r="AH163" s="15">
        <f>+(IF(OR($B163=0,$C163=0,$D163=0,$AC$2&gt;$ES$1),0,IF(OR(AC163=0,AE163=0,AF163=0),0,MIN((VLOOKUP($D163,$A$234:$C$241,3,0))*(IF($D163=6,AF163,AE163))*((MIN((VLOOKUP($D163,$A$234:$E$241,5,0)),(IF($D163=6,AE163,AF163))))),MIN((VLOOKUP($D163,$A$234:$C$241,3,0)),(AC163+AD163))*(IF($D163=6,AF163,((MIN((VLOOKUP($D163,$A$234:$E$241,5,0)),AF163)))))))))/IF(AND($D163=2,'ראשי-פרטים כלליים וריכוז הוצאות'!$D$66&lt;&gt;4),1.2,1)</f>
        <v>0</v>
      </c>
      <c r="AI163" s="227"/>
      <c r="AJ163" s="228"/>
      <c r="AK163" s="222"/>
      <c r="AL163" s="226"/>
      <c r="AM163" s="187">
        <f t="shared" si="85"/>
        <v>0</v>
      </c>
      <c r="AN163" s="15">
        <f>+(IF(OR($B163=0,$C163=0,$D163=0,$AI$2&gt;$ES$1),0,IF(OR(AI163=0,AK163=0,AL163=0),0,MIN((VLOOKUP($D163,$A$234:$C$241,3,0))*(IF($D163=6,AL163,AK163))*((MIN((VLOOKUP($D163,$A$234:$E$241,5,0)),(IF($D163=6,AK163,AL163))))),MIN((VLOOKUP($D163,$A$234:$C$241,3,0)),(AI163+AJ163))*(IF($D163=6,AL163,((MIN((VLOOKUP($D163,$A$234:$E$241,5,0)),AL163)))))))))/IF(AND($D163=2,'ראשי-פרטים כלליים וריכוז הוצאות'!$D$66&lt;&gt;4),1.2,1)</f>
        <v>0</v>
      </c>
      <c r="AO163" s="220"/>
      <c r="AP163" s="221"/>
      <c r="AQ163" s="222"/>
      <c r="AR163" s="226"/>
      <c r="AS163" s="187">
        <f t="shared" si="86"/>
        <v>0</v>
      </c>
      <c r="AT163" s="15">
        <f>+(IF(OR($B163=0,$C163=0,$D163=0,$AO$2&gt;$ES$1),0,IF(OR(AO163=0,AQ163=0,AR163=0),0,MIN((VLOOKUP($D163,$A$234:$C$241,3,0))*(IF($D163=6,AR163,AQ163))*((MIN((VLOOKUP($D163,$A$234:$E$241,5,0)),(IF($D163=6,AQ163,AR163))))),MIN((VLOOKUP($D163,$A$234:$C$241,3,0)),(AO163+AP163))*(IF($D163=6,AR163,((MIN((VLOOKUP($D163,$A$234:$E$241,5,0)),AR163)))))))))/IF(AND($D163=2,'ראשי-פרטים כלליים וריכוז הוצאות'!$D$66&lt;&gt;4),1.2,1)</f>
        <v>0</v>
      </c>
      <c r="AU163" s="224"/>
      <c r="AV163" s="225"/>
      <c r="AW163" s="222"/>
      <c r="AX163" s="226"/>
      <c r="AY163" s="187">
        <f t="shared" si="87"/>
        <v>0</v>
      </c>
      <c r="AZ163" s="15">
        <f>+(IF(OR($B163=0,$C163=0,$D163=0,$AU$2&gt;$ES$1),0,IF(OR(AU163=0,AW163=0,AX163=0),0,MIN((VLOOKUP($D163,$A$234:$C$241,3,0))*(IF($D163=6,AX163,AW163))*((MIN((VLOOKUP($D163,$A$234:$E$241,5,0)),(IF($D163=6,AW163,AX163))))),MIN((VLOOKUP($D163,$A$234:$C$241,3,0)),(AU163+AV163))*(IF($D163=6,AX163,((MIN((VLOOKUP($D163,$A$234:$E$241,5,0)),AX163)))))))))/IF(AND($D163=2,'ראשי-פרטים כלליים וריכוז הוצאות'!$D$66&lt;&gt;4),1.2,1)</f>
        <v>0</v>
      </c>
      <c r="BA163" s="227"/>
      <c r="BB163" s="228"/>
      <c r="BC163" s="222"/>
      <c r="BD163" s="226"/>
      <c r="BE163" s="187">
        <f t="shared" si="88"/>
        <v>0</v>
      </c>
      <c r="BF163" s="15">
        <f>+(IF(OR($B163=0,$C163=0,$D163=0,$BA$2&gt;$ES$1),0,IF(OR(BA163=0,BC163=0,BD163=0),0,MIN((VLOOKUP($D163,$A$234:$C$241,3,0))*(IF($D163=6,BD163,BC163))*((MIN((VLOOKUP($D163,$A$234:$E$241,5,0)),(IF($D163=6,BC163,BD163))))),MIN((VLOOKUP($D163,$A$234:$C$241,3,0)),(BA163+BB163))*(IF($D163=6,BD163,((MIN((VLOOKUP($D163,$A$234:$E$241,5,0)),BD163)))))))))/IF(AND($D163=2,'ראשי-פרטים כלליים וריכוז הוצאות'!$D$66&lt;&gt;4),1.2,1)</f>
        <v>0</v>
      </c>
      <c r="BG163" s="227"/>
      <c r="BH163" s="228"/>
      <c r="BI163" s="222"/>
      <c r="BJ163" s="226"/>
      <c r="BK163" s="187">
        <f t="shared" si="89"/>
        <v>0</v>
      </c>
      <c r="BL163" s="15">
        <f>+(IF(OR($B163=0,$C163=0,$D163=0,$BG$2&gt;$ES$1),0,IF(OR(BG163=0,BI163=0,BJ163=0),0,MIN((VLOOKUP($D163,$A$234:$C$241,3,0))*(IF($D163=6,BJ163,BI163))*((MIN((VLOOKUP($D163,$A$234:$E$241,5,0)),(IF($D163=6,BI163,BJ163))))),MIN((VLOOKUP($D163,$A$234:$C$241,3,0)),(BG163+BH163))*(IF($D163=6,BJ163,((MIN((VLOOKUP($D163,$A$234:$E$241,5,0)),BJ163)))))))))/IF(AND($D163=2,'ראשי-פרטים כלליים וריכוז הוצאות'!$D$66&lt;&gt;4),1.2,1)</f>
        <v>0</v>
      </c>
      <c r="BM163" s="227"/>
      <c r="BN163" s="228"/>
      <c r="BO163" s="222"/>
      <c r="BP163" s="226"/>
      <c r="BQ163" s="187">
        <f t="shared" si="90"/>
        <v>0</v>
      </c>
      <c r="BR163" s="15">
        <f>+(IF(OR($B163=0,$C163=0,$D163=0,$BM$2&gt;$ES$1),0,IF(OR(BM163=0,BO163=0,BP163=0),0,MIN((VLOOKUP($D163,$A$234:$C$241,3,0))*(IF($D163=6,BP163,BO163))*((MIN((VLOOKUP($D163,$A$234:$E$241,5,0)),(IF($D163=6,BO163,BP163))))),MIN((VLOOKUP($D163,$A$234:$C$241,3,0)),(BM163+BN163))*(IF($D163=6,BP163,((MIN((VLOOKUP($D163,$A$234:$E$241,5,0)),BP163)))))))))/IF(AND($D163=2,'ראשי-פרטים כלליים וריכוז הוצאות'!$D$66&lt;&gt;4),1.2,1)</f>
        <v>0</v>
      </c>
      <c r="BS163" s="227"/>
      <c r="BT163" s="228"/>
      <c r="BU163" s="222"/>
      <c r="BV163" s="226"/>
      <c r="BW163" s="187">
        <f t="shared" si="91"/>
        <v>0</v>
      </c>
      <c r="BX163" s="15">
        <f>+(IF(OR($B163=0,$C163=0,$D163=0,$BS$2&gt;$ES$1),0,IF(OR(BS163=0,BU163=0,BV163=0),0,MIN((VLOOKUP($D163,$A$234:$C$241,3,0))*(IF($D163=6,BV163,BU163))*((MIN((VLOOKUP($D163,$A$234:$E$241,5,0)),(IF($D163=6,BU163,BV163))))),MIN((VLOOKUP($D163,$A$234:$C$241,3,0)),(BS163+BT163))*(IF($D163=6,BV163,((MIN((VLOOKUP($D163,$A$234:$E$241,5,0)),BV163)))))))))/IF(AND($D163=2,'ראשי-פרטים כלליים וריכוז הוצאות'!$D$66&lt;&gt;4),1.2,1)</f>
        <v>0</v>
      </c>
      <c r="BY163" s="227"/>
      <c r="BZ163" s="228"/>
      <c r="CA163" s="222"/>
      <c r="CB163" s="226"/>
      <c r="CC163" s="187">
        <f t="shared" si="92"/>
        <v>0</v>
      </c>
      <c r="CD163" s="15">
        <f>+(IF(OR($B163=0,$C163=0,$D163=0,$BY$2&gt;$ES$1),0,IF(OR(BY163=0,CA163=0,CB163=0),0,MIN((VLOOKUP($D163,$A$234:$C$241,3,0))*(IF($D163=6,CB163,CA163))*((MIN((VLOOKUP($D163,$A$234:$E$241,5,0)),(IF($D163=6,CA163,CB163))))),MIN((VLOOKUP($D163,$A$234:$C$241,3,0)),(BY163+BZ163))*(IF($D163=6,CB163,((MIN((VLOOKUP($D163,$A$234:$E$241,5,0)),CB163)))))))))/IF(AND($D163=2,'ראשי-פרטים כלליים וריכוז הוצאות'!$D$66&lt;&gt;4),1.2,1)</f>
        <v>0</v>
      </c>
      <c r="CE163" s="227"/>
      <c r="CF163" s="228"/>
      <c r="CG163" s="222"/>
      <c r="CH163" s="226"/>
      <c r="CI163" s="187">
        <f t="shared" si="93"/>
        <v>0</v>
      </c>
      <c r="CJ163" s="15">
        <f>+(IF(OR($B163=0,$C163=0,$D163=0,$CE$2&gt;$ES$1),0,IF(OR(CE163=0,CG163=0,CH163=0),0,MIN((VLOOKUP($D163,$A$234:$C$241,3,0))*(IF($D163=6,CH163,CG163))*((MIN((VLOOKUP($D163,$A$234:$E$241,5,0)),(IF($D163=6,CG163,CH163))))),MIN((VLOOKUP($D163,$A$234:$C$241,3,0)),(CE163+CF163))*(IF($D163=6,CH163,((MIN((VLOOKUP($D163,$A$234:$E$241,5,0)),CH163)))))))))/IF(AND($D163=2,'ראשי-פרטים כלליים וריכוז הוצאות'!$D$66&lt;&gt;4),1.2,1)</f>
        <v>0</v>
      </c>
      <c r="CK163" s="227"/>
      <c r="CL163" s="228"/>
      <c r="CM163" s="222"/>
      <c r="CN163" s="226"/>
      <c r="CO163" s="187">
        <f t="shared" si="94"/>
        <v>0</v>
      </c>
      <c r="CP163" s="15">
        <f>+(IF(OR($B163=0,$C163=0,$D163=0,$CK$2&gt;$ES$1),0,IF(OR(CK163=0,CM163=0,CN163=0),0,MIN((VLOOKUP($D163,$A$234:$C$241,3,0))*(IF($D163=6,CN163,CM163))*((MIN((VLOOKUP($D163,$A$234:$E$241,5,0)),(IF($D163=6,CM163,CN163))))),MIN((VLOOKUP($D163,$A$234:$C$241,3,0)),(CK163+CL163))*(IF($D163=6,CN163,((MIN((VLOOKUP($D163,$A$234:$E$241,5,0)),CN163)))))))))/IF(AND($D163=2,'ראשי-פרטים כלליים וריכוז הוצאות'!$D$66&lt;&gt;4),1.2,1)</f>
        <v>0</v>
      </c>
      <c r="CQ163" s="227"/>
      <c r="CR163" s="228"/>
      <c r="CS163" s="222"/>
      <c r="CT163" s="226"/>
      <c r="CU163" s="187">
        <f t="shared" si="95"/>
        <v>0</v>
      </c>
      <c r="CV163" s="15">
        <f>+(IF(OR($B163=0,$C163=0,$D163=0,$CQ$2&gt;$ES$1),0,IF(OR(CQ163=0,CS163=0,CT163=0),0,MIN((VLOOKUP($D163,$A$234:$C$241,3,0))*(IF($D163=6,CT163,CS163))*((MIN((VLOOKUP($D163,$A$234:$E$241,5,0)),(IF($D163=6,CS163,CT163))))),MIN((VLOOKUP($D163,$A$234:$C$241,3,0)),(CQ163+CR163))*(IF($D163=6,CT163,((MIN((VLOOKUP($D163,$A$234:$E$241,5,0)),CT163)))))))))/IF(AND($D163=2,'ראשי-פרטים כלליים וריכוז הוצאות'!$D$66&lt;&gt;4),1.2,1)</f>
        <v>0</v>
      </c>
      <c r="CW163" s="227"/>
      <c r="CX163" s="228"/>
      <c r="CY163" s="222"/>
      <c r="CZ163" s="226"/>
      <c r="DA163" s="187">
        <f t="shared" si="96"/>
        <v>0</v>
      </c>
      <c r="DB163" s="15">
        <f>+(IF(OR($B163=0,$C163=0,$D163=0,$CW$2&gt;$ES$1),0,IF(OR(CW163=0,CY163=0,CZ163=0),0,MIN((VLOOKUP($D163,$A$234:$C$241,3,0))*(IF($D163=6,CZ163,CY163))*((MIN((VLOOKUP($D163,$A$234:$E$241,5,0)),(IF($D163=6,CY163,CZ163))))),MIN((VLOOKUP($D163,$A$234:$C$241,3,0)),(CW163+CX163))*(IF($D163=6,CZ163,((MIN((VLOOKUP($D163,$A$234:$E$241,5,0)),CZ163)))))))))/IF(AND($D163=2,'ראשי-פרטים כלליים וריכוז הוצאות'!$D$66&lt;&gt;4),1.2,1)</f>
        <v>0</v>
      </c>
      <c r="DC163" s="227"/>
      <c r="DD163" s="228"/>
      <c r="DE163" s="222"/>
      <c r="DF163" s="226"/>
      <c r="DG163" s="187">
        <f t="shared" si="97"/>
        <v>0</v>
      </c>
      <c r="DH163" s="15">
        <f>+(IF(OR($B163=0,$C163=0,$D163=0,$DC$2&gt;$ES$1),0,IF(OR(DC163=0,DE163=0,DF163=0),0,MIN((VLOOKUP($D163,$A$234:$C$241,3,0))*(IF($D163=6,DF163,DE163))*((MIN((VLOOKUP($D163,$A$234:$E$241,5,0)),(IF($D163=6,DE163,DF163))))),MIN((VLOOKUP($D163,$A$234:$C$241,3,0)),(DC163+DD163))*(IF($D163=6,DF163,((MIN((VLOOKUP($D163,$A$234:$E$241,5,0)),DF163)))))))))/IF(AND($D163=2,'ראשי-פרטים כלליים וריכוז הוצאות'!$D$66&lt;&gt;4),1.2,1)</f>
        <v>0</v>
      </c>
      <c r="DI163" s="227"/>
      <c r="DJ163" s="228"/>
      <c r="DK163" s="222"/>
      <c r="DL163" s="226"/>
      <c r="DM163" s="187">
        <f t="shared" si="98"/>
        <v>0</v>
      </c>
      <c r="DN163" s="15">
        <f>+(IF(OR($B163=0,$C163=0,$D163=0,$DC$2&gt;$ES$1),0,IF(OR(DI163=0,DK163=0,DL163=0),0,MIN((VLOOKUP($D163,$A$234:$C$241,3,0))*(IF($D163=6,DL163,DK163))*((MIN((VLOOKUP($D163,$A$234:$E$241,5,0)),(IF($D163=6,DK163,DL163))))),MIN((VLOOKUP($D163,$A$234:$C$241,3,0)),(DI163+DJ163))*(IF($D163=6,DL163,((MIN((VLOOKUP($D163,$A$234:$E$241,5,0)),DL163)))))))))/IF(AND($D163=2,'ראשי-פרטים כלליים וריכוז הוצאות'!$D$66&lt;&gt;4),1.2,1)</f>
        <v>0</v>
      </c>
      <c r="DO163" s="227"/>
      <c r="DP163" s="228"/>
      <c r="DQ163" s="222"/>
      <c r="DR163" s="226"/>
      <c r="DS163" s="187">
        <f t="shared" si="99"/>
        <v>0</v>
      </c>
      <c r="DT163" s="15">
        <f>+(IF(OR($B163=0,$C163=0,$D163=0,$DC$2&gt;$ES$1),0,IF(OR(DO163=0,DQ163=0,DR163=0),0,MIN((VLOOKUP($D163,$A$234:$C$241,3,0))*(IF($D163=6,DR163,DQ163))*((MIN((VLOOKUP($D163,$A$234:$E$241,5,0)),(IF($D163=6,DQ163,DR163))))),MIN((VLOOKUP($D163,$A$234:$C$241,3,0)),(DO163+DP163))*(IF($D163=6,DR163,((MIN((VLOOKUP($D163,$A$234:$E$241,5,0)),DR163)))))))))/IF(AND($D163=2,'ראשי-פרטים כלליים וריכוז הוצאות'!$D$66&lt;&gt;4),1.2,1)</f>
        <v>0</v>
      </c>
      <c r="DU163" s="227"/>
      <c r="DV163" s="228"/>
      <c r="DW163" s="222"/>
      <c r="DX163" s="226"/>
      <c r="DY163" s="187">
        <f t="shared" si="100"/>
        <v>0</v>
      </c>
      <c r="DZ163" s="15">
        <f>+(IF(OR($B163=0,$C163=0,$D163=0,$DC$2&gt;$ES$1),0,IF(OR(DU163=0,DW163=0,DX163=0),0,MIN((VLOOKUP($D163,$A$234:$C$241,3,0))*(IF($D163=6,DX163,DW163))*((MIN((VLOOKUP($D163,$A$234:$E$241,5,0)),(IF($D163=6,DW163,DX163))))),MIN((VLOOKUP($D163,$A$234:$C$241,3,0)),(DU163+DV163))*(IF($D163=6,DX163,((MIN((VLOOKUP($D163,$A$234:$E$241,5,0)),DX163)))))))))/IF(AND($D163=2,'ראשי-פרטים כלליים וריכוז הוצאות'!$D$66&lt;&gt;4),1.2,1)</f>
        <v>0</v>
      </c>
      <c r="EA163" s="227"/>
      <c r="EB163" s="228"/>
      <c r="EC163" s="222"/>
      <c r="ED163" s="226"/>
      <c r="EE163" s="187">
        <f t="shared" si="101"/>
        <v>0</v>
      </c>
      <c r="EF163" s="15">
        <f>+(IF(OR($B163=0,$C163=0,$D163=0,$DC$2&gt;$ES$1),0,IF(OR(EA163=0,EC163=0,ED163=0),0,MIN((VLOOKUP($D163,$A$234:$C$241,3,0))*(IF($D163=6,ED163,EC163))*((MIN((VLOOKUP($D163,$A$234:$E$241,5,0)),(IF($D163=6,EC163,ED163))))),MIN((VLOOKUP($D163,$A$234:$C$241,3,0)),(EA163+EB163))*(IF($D163=6,ED163,((MIN((VLOOKUP($D163,$A$234:$E$241,5,0)),ED163)))))))))/IF(AND($D163=2,'ראשי-פרטים כלליים וריכוז הוצאות'!$D$66&lt;&gt;4),1.2,1)</f>
        <v>0</v>
      </c>
      <c r="EG163" s="227"/>
      <c r="EH163" s="228"/>
      <c r="EI163" s="222"/>
      <c r="EJ163" s="226"/>
      <c r="EK163" s="187">
        <f t="shared" si="102"/>
        <v>0</v>
      </c>
      <c r="EL163" s="15">
        <f>+(IF(OR($B163=0,$C163=0,$D163=0,$DC$2&gt;$ES$1),0,IF(OR(EG163=0,EI163=0,EJ163=0),0,MIN((VLOOKUP($D163,$A$234:$C$241,3,0))*(IF($D163=6,EJ163,EI163))*((MIN((VLOOKUP($D163,$A$234:$E$241,5,0)),(IF($D163=6,EI163,EJ163))))),MIN((VLOOKUP($D163,$A$234:$C$241,3,0)),(EG163+EH163))*(IF($D163=6,EJ163,((MIN((VLOOKUP($D163,$A$234:$E$241,5,0)),EJ163)))))))))/IF(AND($D163=2,'ראשי-פרטים כלליים וריכוז הוצאות'!$D$66&lt;&gt;4),1.2,1)</f>
        <v>0</v>
      </c>
      <c r="EM163" s="227"/>
      <c r="EN163" s="228"/>
      <c r="EO163" s="222"/>
      <c r="EP163" s="226"/>
      <c r="EQ163" s="187">
        <f t="shared" si="103"/>
        <v>0</v>
      </c>
      <c r="ER163" s="15">
        <f>+(IF(OR($B163=0,$C163=0,$D163=0,$DC$2&gt;$ES$1),0,IF(OR(EM163=0,EO163=0,EP163=0),0,MIN((VLOOKUP($D163,$A$234:$C$241,3,0))*(IF($D163=6,EP163,EO163))*((MIN((VLOOKUP($D163,$A$234:$E$241,5,0)),(IF($D163=6,EO163,EP163))))),MIN((VLOOKUP($D163,$A$234:$C$241,3,0)),(EM163+EN163))*(IF($D163=6,EP163,((MIN((VLOOKUP($D163,$A$234:$E$241,5,0)),EP163)))))))))/IF(AND($D163=2,'ראשי-פרטים כלליים וריכוז הוצאות'!$D$66&lt;&gt;4),1.2,1)</f>
        <v>0</v>
      </c>
      <c r="ES163" s="62">
        <f t="shared" si="104"/>
        <v>0</v>
      </c>
      <c r="ET163" s="183">
        <f t="shared" si="105"/>
        <v>9.9999999999999995E-7</v>
      </c>
      <c r="EU163" s="184">
        <f t="shared" si="106"/>
        <v>0</v>
      </c>
      <c r="EV163" s="62">
        <f t="shared" si="107"/>
        <v>0</v>
      </c>
      <c r="EW163" s="62">
        <v>0</v>
      </c>
      <c r="EX163" s="15">
        <f t="shared" si="108"/>
        <v>0</v>
      </c>
      <c r="EY163" s="219"/>
      <c r="EZ163" s="62">
        <f>MIN(EX163+EY163*ET163*ES163/$FA$1/IF(AND($D163=2,'ראשי-פרטים כלליים וריכוז הוצאות'!$D$66&lt;&gt;4),1.2,1),IF($D163&gt;0,VLOOKUP($D163,$A$234:$C$241,3,0)*12*EU163,0))</f>
        <v>0</v>
      </c>
      <c r="FA163" s="229"/>
      <c r="FB163" s="293">
        <f t="shared" si="109"/>
        <v>0</v>
      </c>
      <c r="FC163" s="298"/>
      <c r="FD163" s="133"/>
      <c r="FE163" s="133"/>
      <c r="FF163" s="299"/>
      <c r="FG163" s="299"/>
      <c r="FH163" s="133"/>
      <c r="FI163" s="274">
        <f t="shared" si="110"/>
        <v>0</v>
      </c>
      <c r="FJ163" s="274">
        <f t="shared" si="111"/>
        <v>0</v>
      </c>
      <c r="FK163" s="297" t="str">
        <f t="shared" si="79"/>
        <v/>
      </c>
    </row>
    <row r="164" spans="1:167" s="6" customFormat="1" ht="24" hidden="1" customHeight="1" x14ac:dyDescent="0.2">
      <c r="A164" s="112">
        <v>161</v>
      </c>
      <c r="B164" s="229"/>
      <c r="C164" s="229"/>
      <c r="D164" s="230"/>
      <c r="E164" s="220"/>
      <c r="F164" s="221"/>
      <c r="G164" s="222"/>
      <c r="H164" s="223"/>
      <c r="I164" s="187">
        <f t="shared" si="80"/>
        <v>0</v>
      </c>
      <c r="J164" s="15">
        <f>(IF(OR($B164=0,$C164=0,$D164=0,$E$2&gt;$ES$1),0,IF(OR($E164=0,$G164=0,$H164=0),0,MIN((VLOOKUP($D164,$A$234:$C$241,3,0))*(IF($D164=6,$H164,$G164))*((MIN((VLOOKUP($D164,$A$234:$E$241,5,0)),(IF($D164=6,$G164,$H164))))),MIN((VLOOKUP($D164,$A$234:$C$241,3,0)),($E164+$F164))*(IF($D164=6,$H164,((MIN((VLOOKUP($D164,$A$234:$E$241,5,0)),$H164)))))))))/IF(AND($D164=2,'ראשי-פרטים כלליים וריכוז הוצאות'!$D$66&lt;&gt;4),1.2,1)</f>
        <v>0</v>
      </c>
      <c r="K164" s="224"/>
      <c r="L164" s="225"/>
      <c r="M164" s="222"/>
      <c r="N164" s="226"/>
      <c r="O164" s="187">
        <f t="shared" si="81"/>
        <v>0</v>
      </c>
      <c r="P164" s="15">
        <f>+(IF(OR($B164=0,$C164=0,$D164=0,$K$2&gt;$ES$1),0,IF(OR($K164=0,$M164=0,$N164=0),0,MIN((VLOOKUP($D164,$A$234:$C$241,3,0))*(IF($D164=6,$N164,$M164))*((MIN((VLOOKUP($D164,$A$234:$E$241,5,0)),(IF($D164=6,$M164,$N164))))),MIN((VLOOKUP($D164,$A$234:$C$241,3,0)),($K164+$L164))*(IF($D164=6,$N164,((MIN((VLOOKUP($D164,$A$234:$E$241,5,0)),$N164)))))))))/IF(AND($D164=2,'ראשי-פרטים כלליים וריכוז הוצאות'!$D$66&lt;&gt;4),1.2,1)</f>
        <v>0</v>
      </c>
      <c r="Q164" s="227"/>
      <c r="R164" s="228"/>
      <c r="S164" s="222"/>
      <c r="T164" s="226"/>
      <c r="U164" s="187">
        <f t="shared" si="82"/>
        <v>0</v>
      </c>
      <c r="V164" s="15">
        <f>+(IF(OR($B164=0,$C164=0,$D164=0,$Q$2&gt;$ES$1),0,IF(OR(Q164=0,S164=0,T164=0),0,MIN((VLOOKUP($D164,$A$234:$C$241,3,0))*(IF($D164=6,T164,S164))*((MIN((VLOOKUP($D164,$A$234:$E$241,5,0)),(IF($D164=6,S164,T164))))),MIN((VLOOKUP($D164,$A$234:$C$241,3,0)),(Q164+R164))*(IF($D164=6,T164,((MIN((VLOOKUP($D164,$A$234:$E$241,5,0)),T164)))))))))/IF(AND($D164=2,'ראשי-פרטים כלליים וריכוז הוצאות'!$D$66&lt;&gt;4),1.2,1)</f>
        <v>0</v>
      </c>
      <c r="W164" s="220"/>
      <c r="X164" s="221"/>
      <c r="Y164" s="222"/>
      <c r="Z164" s="226"/>
      <c r="AA164" s="187">
        <f t="shared" si="83"/>
        <v>0</v>
      </c>
      <c r="AB164" s="15">
        <f>+(IF(OR($B164=0,$C164=0,$D164=0,$W$2&gt;$ES$1),0,IF(OR(W164=0,Y164=0,Z164=0),0,MIN((VLOOKUP($D164,$A$234:$C$241,3,0))*(IF($D164=6,Z164,Y164))*((MIN((VLOOKUP($D164,$A$234:$E$241,5,0)),(IF($D164=6,Y164,Z164))))),MIN((VLOOKUP($D164,$A$234:$C$241,3,0)),(W164+X164))*(IF($D164=6,Z164,((MIN((VLOOKUP($D164,$A$234:$E$241,5,0)),Z164)))))))))/IF(AND($D164=2,'ראשי-פרטים כלליים וריכוז הוצאות'!$D$66&lt;&gt;4),1.2,1)</f>
        <v>0</v>
      </c>
      <c r="AC164" s="224"/>
      <c r="AD164" s="225"/>
      <c r="AE164" s="222"/>
      <c r="AF164" s="226"/>
      <c r="AG164" s="187">
        <f t="shared" si="84"/>
        <v>0</v>
      </c>
      <c r="AH164" s="15">
        <f>+(IF(OR($B164=0,$C164=0,$D164=0,$AC$2&gt;$ES$1),0,IF(OR(AC164=0,AE164=0,AF164=0),0,MIN((VLOOKUP($D164,$A$234:$C$241,3,0))*(IF($D164=6,AF164,AE164))*((MIN((VLOOKUP($D164,$A$234:$E$241,5,0)),(IF($D164=6,AE164,AF164))))),MIN((VLOOKUP($D164,$A$234:$C$241,3,0)),(AC164+AD164))*(IF($D164=6,AF164,((MIN((VLOOKUP($D164,$A$234:$E$241,5,0)),AF164)))))))))/IF(AND($D164=2,'ראשי-פרטים כלליים וריכוז הוצאות'!$D$66&lt;&gt;4),1.2,1)</f>
        <v>0</v>
      </c>
      <c r="AI164" s="227"/>
      <c r="AJ164" s="228"/>
      <c r="AK164" s="222"/>
      <c r="AL164" s="226"/>
      <c r="AM164" s="187">
        <f t="shared" si="85"/>
        <v>0</v>
      </c>
      <c r="AN164" s="15">
        <f>+(IF(OR($B164=0,$C164=0,$D164=0,$AI$2&gt;$ES$1),0,IF(OR(AI164=0,AK164=0,AL164=0),0,MIN((VLOOKUP($D164,$A$234:$C$241,3,0))*(IF($D164=6,AL164,AK164))*((MIN((VLOOKUP($D164,$A$234:$E$241,5,0)),(IF($D164=6,AK164,AL164))))),MIN((VLOOKUP($D164,$A$234:$C$241,3,0)),(AI164+AJ164))*(IF($D164=6,AL164,((MIN((VLOOKUP($D164,$A$234:$E$241,5,0)),AL164)))))))))/IF(AND($D164=2,'ראשי-פרטים כלליים וריכוז הוצאות'!$D$66&lt;&gt;4),1.2,1)</f>
        <v>0</v>
      </c>
      <c r="AO164" s="220"/>
      <c r="AP164" s="221"/>
      <c r="AQ164" s="222"/>
      <c r="AR164" s="226"/>
      <c r="AS164" s="187">
        <f t="shared" si="86"/>
        <v>0</v>
      </c>
      <c r="AT164" s="15">
        <f>+(IF(OR($B164=0,$C164=0,$D164=0,$AO$2&gt;$ES$1),0,IF(OR(AO164=0,AQ164=0,AR164=0),0,MIN((VLOOKUP($D164,$A$234:$C$241,3,0))*(IF($D164=6,AR164,AQ164))*((MIN((VLOOKUP($D164,$A$234:$E$241,5,0)),(IF($D164=6,AQ164,AR164))))),MIN((VLOOKUP($D164,$A$234:$C$241,3,0)),(AO164+AP164))*(IF($D164=6,AR164,((MIN((VLOOKUP($D164,$A$234:$E$241,5,0)),AR164)))))))))/IF(AND($D164=2,'ראשי-פרטים כלליים וריכוז הוצאות'!$D$66&lt;&gt;4),1.2,1)</f>
        <v>0</v>
      </c>
      <c r="AU164" s="224"/>
      <c r="AV164" s="225"/>
      <c r="AW164" s="222"/>
      <c r="AX164" s="226"/>
      <c r="AY164" s="187">
        <f t="shared" si="87"/>
        <v>0</v>
      </c>
      <c r="AZ164" s="15">
        <f>+(IF(OR($B164=0,$C164=0,$D164=0,$AU$2&gt;$ES$1),0,IF(OR(AU164=0,AW164=0,AX164=0),0,MIN((VLOOKUP($D164,$A$234:$C$241,3,0))*(IF($D164=6,AX164,AW164))*((MIN((VLOOKUP($D164,$A$234:$E$241,5,0)),(IF($D164=6,AW164,AX164))))),MIN((VLOOKUP($D164,$A$234:$C$241,3,0)),(AU164+AV164))*(IF($D164=6,AX164,((MIN((VLOOKUP($D164,$A$234:$E$241,5,0)),AX164)))))))))/IF(AND($D164=2,'ראשי-פרטים כלליים וריכוז הוצאות'!$D$66&lt;&gt;4),1.2,1)</f>
        <v>0</v>
      </c>
      <c r="BA164" s="227"/>
      <c r="BB164" s="228"/>
      <c r="BC164" s="222"/>
      <c r="BD164" s="226"/>
      <c r="BE164" s="187">
        <f t="shared" si="88"/>
        <v>0</v>
      </c>
      <c r="BF164" s="15">
        <f>+(IF(OR($B164=0,$C164=0,$D164=0,$BA$2&gt;$ES$1),0,IF(OR(BA164=0,BC164=0,BD164=0),0,MIN((VLOOKUP($D164,$A$234:$C$241,3,0))*(IF($D164=6,BD164,BC164))*((MIN((VLOOKUP($D164,$A$234:$E$241,5,0)),(IF($D164=6,BC164,BD164))))),MIN((VLOOKUP($D164,$A$234:$C$241,3,0)),(BA164+BB164))*(IF($D164=6,BD164,((MIN((VLOOKUP($D164,$A$234:$E$241,5,0)),BD164)))))))))/IF(AND($D164=2,'ראשי-פרטים כלליים וריכוז הוצאות'!$D$66&lt;&gt;4),1.2,1)</f>
        <v>0</v>
      </c>
      <c r="BG164" s="227"/>
      <c r="BH164" s="228"/>
      <c r="BI164" s="222"/>
      <c r="BJ164" s="226"/>
      <c r="BK164" s="187">
        <f t="shared" si="89"/>
        <v>0</v>
      </c>
      <c r="BL164" s="15">
        <f>+(IF(OR($B164=0,$C164=0,$D164=0,$BG$2&gt;$ES$1),0,IF(OR(BG164=0,BI164=0,BJ164=0),0,MIN((VLOOKUP($D164,$A$234:$C$241,3,0))*(IF($D164=6,BJ164,BI164))*((MIN((VLOOKUP($D164,$A$234:$E$241,5,0)),(IF($D164=6,BI164,BJ164))))),MIN((VLOOKUP($D164,$A$234:$C$241,3,0)),(BG164+BH164))*(IF($D164=6,BJ164,((MIN((VLOOKUP($D164,$A$234:$E$241,5,0)),BJ164)))))))))/IF(AND($D164=2,'ראשי-פרטים כלליים וריכוז הוצאות'!$D$66&lt;&gt;4),1.2,1)</f>
        <v>0</v>
      </c>
      <c r="BM164" s="227"/>
      <c r="BN164" s="228"/>
      <c r="BO164" s="222"/>
      <c r="BP164" s="226"/>
      <c r="BQ164" s="187">
        <f t="shared" si="90"/>
        <v>0</v>
      </c>
      <c r="BR164" s="15">
        <f>+(IF(OR($B164=0,$C164=0,$D164=0,$BM$2&gt;$ES$1),0,IF(OR(BM164=0,BO164=0,BP164=0),0,MIN((VLOOKUP($D164,$A$234:$C$241,3,0))*(IF($D164=6,BP164,BO164))*((MIN((VLOOKUP($D164,$A$234:$E$241,5,0)),(IF($D164=6,BO164,BP164))))),MIN((VLOOKUP($D164,$A$234:$C$241,3,0)),(BM164+BN164))*(IF($D164=6,BP164,((MIN((VLOOKUP($D164,$A$234:$E$241,5,0)),BP164)))))))))/IF(AND($D164=2,'ראשי-פרטים כלליים וריכוז הוצאות'!$D$66&lt;&gt;4),1.2,1)</f>
        <v>0</v>
      </c>
      <c r="BS164" s="227"/>
      <c r="BT164" s="228"/>
      <c r="BU164" s="222"/>
      <c r="BV164" s="226"/>
      <c r="BW164" s="187">
        <f t="shared" si="91"/>
        <v>0</v>
      </c>
      <c r="BX164" s="15">
        <f>+(IF(OR($B164=0,$C164=0,$D164=0,$BS$2&gt;$ES$1),0,IF(OR(BS164=0,BU164=0,BV164=0),0,MIN((VLOOKUP($D164,$A$234:$C$241,3,0))*(IF($D164=6,BV164,BU164))*((MIN((VLOOKUP($D164,$A$234:$E$241,5,0)),(IF($D164=6,BU164,BV164))))),MIN((VLOOKUP($D164,$A$234:$C$241,3,0)),(BS164+BT164))*(IF($D164=6,BV164,((MIN((VLOOKUP($D164,$A$234:$E$241,5,0)),BV164)))))))))/IF(AND($D164=2,'ראשי-פרטים כלליים וריכוז הוצאות'!$D$66&lt;&gt;4),1.2,1)</f>
        <v>0</v>
      </c>
      <c r="BY164" s="227"/>
      <c r="BZ164" s="228"/>
      <c r="CA164" s="222"/>
      <c r="CB164" s="226"/>
      <c r="CC164" s="187">
        <f t="shared" si="92"/>
        <v>0</v>
      </c>
      <c r="CD164" s="15">
        <f>+(IF(OR($B164=0,$C164=0,$D164=0,$BY$2&gt;$ES$1),0,IF(OR(BY164=0,CA164=0,CB164=0),0,MIN((VLOOKUP($D164,$A$234:$C$241,3,0))*(IF($D164=6,CB164,CA164))*((MIN((VLOOKUP($D164,$A$234:$E$241,5,0)),(IF($D164=6,CA164,CB164))))),MIN((VLOOKUP($D164,$A$234:$C$241,3,0)),(BY164+BZ164))*(IF($D164=6,CB164,((MIN((VLOOKUP($D164,$A$234:$E$241,5,0)),CB164)))))))))/IF(AND($D164=2,'ראשי-פרטים כלליים וריכוז הוצאות'!$D$66&lt;&gt;4),1.2,1)</f>
        <v>0</v>
      </c>
      <c r="CE164" s="227"/>
      <c r="CF164" s="228"/>
      <c r="CG164" s="222"/>
      <c r="CH164" s="226"/>
      <c r="CI164" s="187">
        <f t="shared" si="93"/>
        <v>0</v>
      </c>
      <c r="CJ164" s="15">
        <f>+(IF(OR($B164=0,$C164=0,$D164=0,$CE$2&gt;$ES$1),0,IF(OR(CE164=0,CG164=0,CH164=0),0,MIN((VLOOKUP($D164,$A$234:$C$241,3,0))*(IF($D164=6,CH164,CG164))*((MIN((VLOOKUP($D164,$A$234:$E$241,5,0)),(IF($D164=6,CG164,CH164))))),MIN((VLOOKUP($D164,$A$234:$C$241,3,0)),(CE164+CF164))*(IF($D164=6,CH164,((MIN((VLOOKUP($D164,$A$234:$E$241,5,0)),CH164)))))))))/IF(AND($D164=2,'ראשי-פרטים כלליים וריכוז הוצאות'!$D$66&lt;&gt;4),1.2,1)</f>
        <v>0</v>
      </c>
      <c r="CK164" s="227"/>
      <c r="CL164" s="228"/>
      <c r="CM164" s="222"/>
      <c r="CN164" s="226"/>
      <c r="CO164" s="187">
        <f t="shared" si="94"/>
        <v>0</v>
      </c>
      <c r="CP164" s="15">
        <f>+(IF(OR($B164=0,$C164=0,$D164=0,$CK$2&gt;$ES$1),0,IF(OR(CK164=0,CM164=0,CN164=0),0,MIN((VLOOKUP($D164,$A$234:$C$241,3,0))*(IF($D164=6,CN164,CM164))*((MIN((VLOOKUP($D164,$A$234:$E$241,5,0)),(IF($D164=6,CM164,CN164))))),MIN((VLOOKUP($D164,$A$234:$C$241,3,0)),(CK164+CL164))*(IF($D164=6,CN164,((MIN((VLOOKUP($D164,$A$234:$E$241,5,0)),CN164)))))))))/IF(AND($D164=2,'ראשי-פרטים כלליים וריכוז הוצאות'!$D$66&lt;&gt;4),1.2,1)</f>
        <v>0</v>
      </c>
      <c r="CQ164" s="227"/>
      <c r="CR164" s="228"/>
      <c r="CS164" s="222"/>
      <c r="CT164" s="226"/>
      <c r="CU164" s="187">
        <f t="shared" si="95"/>
        <v>0</v>
      </c>
      <c r="CV164" s="15">
        <f>+(IF(OR($B164=0,$C164=0,$D164=0,$CQ$2&gt;$ES$1),0,IF(OR(CQ164=0,CS164=0,CT164=0),0,MIN((VLOOKUP($D164,$A$234:$C$241,3,0))*(IF($D164=6,CT164,CS164))*((MIN((VLOOKUP($D164,$A$234:$E$241,5,0)),(IF($D164=6,CS164,CT164))))),MIN((VLOOKUP($D164,$A$234:$C$241,3,0)),(CQ164+CR164))*(IF($D164=6,CT164,((MIN((VLOOKUP($D164,$A$234:$E$241,5,0)),CT164)))))))))/IF(AND($D164=2,'ראשי-פרטים כלליים וריכוז הוצאות'!$D$66&lt;&gt;4),1.2,1)</f>
        <v>0</v>
      </c>
      <c r="CW164" s="227"/>
      <c r="CX164" s="228"/>
      <c r="CY164" s="222"/>
      <c r="CZ164" s="226"/>
      <c r="DA164" s="187">
        <f t="shared" si="96"/>
        <v>0</v>
      </c>
      <c r="DB164" s="15">
        <f>+(IF(OR($B164=0,$C164=0,$D164=0,$CW$2&gt;$ES$1),0,IF(OR(CW164=0,CY164=0,CZ164=0),0,MIN((VLOOKUP($D164,$A$234:$C$241,3,0))*(IF($D164=6,CZ164,CY164))*((MIN((VLOOKUP($D164,$A$234:$E$241,5,0)),(IF($D164=6,CY164,CZ164))))),MIN((VLOOKUP($D164,$A$234:$C$241,3,0)),(CW164+CX164))*(IF($D164=6,CZ164,((MIN((VLOOKUP($D164,$A$234:$E$241,5,0)),CZ164)))))))))/IF(AND($D164=2,'ראשי-פרטים כלליים וריכוז הוצאות'!$D$66&lt;&gt;4),1.2,1)</f>
        <v>0</v>
      </c>
      <c r="DC164" s="227"/>
      <c r="DD164" s="228"/>
      <c r="DE164" s="222"/>
      <c r="DF164" s="226"/>
      <c r="DG164" s="187">
        <f t="shared" si="97"/>
        <v>0</v>
      </c>
      <c r="DH164" s="15">
        <f>+(IF(OR($B164=0,$C164=0,$D164=0,$DC$2&gt;$ES$1),0,IF(OR(DC164=0,DE164=0,DF164=0),0,MIN((VLOOKUP($D164,$A$234:$C$241,3,0))*(IF($D164=6,DF164,DE164))*((MIN((VLOOKUP($D164,$A$234:$E$241,5,0)),(IF($D164=6,DE164,DF164))))),MIN((VLOOKUP($D164,$A$234:$C$241,3,0)),(DC164+DD164))*(IF($D164=6,DF164,((MIN((VLOOKUP($D164,$A$234:$E$241,5,0)),DF164)))))))))/IF(AND($D164=2,'ראשי-פרטים כלליים וריכוז הוצאות'!$D$66&lt;&gt;4),1.2,1)</f>
        <v>0</v>
      </c>
      <c r="DI164" s="227"/>
      <c r="DJ164" s="228"/>
      <c r="DK164" s="222"/>
      <c r="DL164" s="226"/>
      <c r="DM164" s="187">
        <f t="shared" si="98"/>
        <v>0</v>
      </c>
      <c r="DN164" s="15">
        <f>+(IF(OR($B164=0,$C164=0,$D164=0,$DC$2&gt;$ES$1),0,IF(OR(DI164=0,DK164=0,DL164=0),0,MIN((VLOOKUP($D164,$A$234:$C$241,3,0))*(IF($D164=6,DL164,DK164))*((MIN((VLOOKUP($D164,$A$234:$E$241,5,0)),(IF($D164=6,DK164,DL164))))),MIN((VLOOKUP($D164,$A$234:$C$241,3,0)),(DI164+DJ164))*(IF($D164=6,DL164,((MIN((VLOOKUP($D164,$A$234:$E$241,5,0)),DL164)))))))))/IF(AND($D164=2,'ראשי-פרטים כלליים וריכוז הוצאות'!$D$66&lt;&gt;4),1.2,1)</f>
        <v>0</v>
      </c>
      <c r="DO164" s="227"/>
      <c r="DP164" s="228"/>
      <c r="DQ164" s="222"/>
      <c r="DR164" s="226"/>
      <c r="DS164" s="187">
        <f t="shared" si="99"/>
        <v>0</v>
      </c>
      <c r="DT164" s="15">
        <f>+(IF(OR($B164=0,$C164=0,$D164=0,$DC$2&gt;$ES$1),0,IF(OR(DO164=0,DQ164=0,DR164=0),0,MIN((VLOOKUP($D164,$A$234:$C$241,3,0))*(IF($D164=6,DR164,DQ164))*((MIN((VLOOKUP($D164,$A$234:$E$241,5,0)),(IF($D164=6,DQ164,DR164))))),MIN((VLOOKUP($D164,$A$234:$C$241,3,0)),(DO164+DP164))*(IF($D164=6,DR164,((MIN((VLOOKUP($D164,$A$234:$E$241,5,0)),DR164)))))))))/IF(AND($D164=2,'ראשי-פרטים כלליים וריכוז הוצאות'!$D$66&lt;&gt;4),1.2,1)</f>
        <v>0</v>
      </c>
      <c r="DU164" s="227"/>
      <c r="DV164" s="228"/>
      <c r="DW164" s="222"/>
      <c r="DX164" s="226"/>
      <c r="DY164" s="187">
        <f t="shared" si="100"/>
        <v>0</v>
      </c>
      <c r="DZ164" s="15">
        <f>+(IF(OR($B164=0,$C164=0,$D164=0,$DC$2&gt;$ES$1),0,IF(OR(DU164=0,DW164=0,DX164=0),0,MIN((VLOOKUP($D164,$A$234:$C$241,3,0))*(IF($D164=6,DX164,DW164))*((MIN((VLOOKUP($D164,$A$234:$E$241,5,0)),(IF($D164=6,DW164,DX164))))),MIN((VLOOKUP($D164,$A$234:$C$241,3,0)),(DU164+DV164))*(IF($D164=6,DX164,((MIN((VLOOKUP($D164,$A$234:$E$241,5,0)),DX164)))))))))/IF(AND($D164=2,'ראשי-פרטים כלליים וריכוז הוצאות'!$D$66&lt;&gt;4),1.2,1)</f>
        <v>0</v>
      </c>
      <c r="EA164" s="227"/>
      <c r="EB164" s="228"/>
      <c r="EC164" s="222"/>
      <c r="ED164" s="226"/>
      <c r="EE164" s="187">
        <f t="shared" si="101"/>
        <v>0</v>
      </c>
      <c r="EF164" s="15">
        <f>+(IF(OR($B164=0,$C164=0,$D164=0,$DC$2&gt;$ES$1),0,IF(OR(EA164=0,EC164=0,ED164=0),0,MIN((VLOOKUP($D164,$A$234:$C$241,3,0))*(IF($D164=6,ED164,EC164))*((MIN((VLOOKUP($D164,$A$234:$E$241,5,0)),(IF($D164=6,EC164,ED164))))),MIN((VLOOKUP($D164,$A$234:$C$241,3,0)),(EA164+EB164))*(IF($D164=6,ED164,((MIN((VLOOKUP($D164,$A$234:$E$241,5,0)),ED164)))))))))/IF(AND($D164=2,'ראשי-פרטים כלליים וריכוז הוצאות'!$D$66&lt;&gt;4),1.2,1)</f>
        <v>0</v>
      </c>
      <c r="EG164" s="227"/>
      <c r="EH164" s="228"/>
      <c r="EI164" s="222"/>
      <c r="EJ164" s="226"/>
      <c r="EK164" s="187">
        <f t="shared" si="102"/>
        <v>0</v>
      </c>
      <c r="EL164" s="15">
        <f>+(IF(OR($B164=0,$C164=0,$D164=0,$DC$2&gt;$ES$1),0,IF(OR(EG164=0,EI164=0,EJ164=0),0,MIN((VLOOKUP($D164,$A$234:$C$241,3,0))*(IF($D164=6,EJ164,EI164))*((MIN((VLOOKUP($D164,$A$234:$E$241,5,0)),(IF($D164=6,EI164,EJ164))))),MIN((VLOOKUP($D164,$A$234:$C$241,3,0)),(EG164+EH164))*(IF($D164=6,EJ164,((MIN((VLOOKUP($D164,$A$234:$E$241,5,0)),EJ164)))))))))/IF(AND($D164=2,'ראשי-פרטים כלליים וריכוז הוצאות'!$D$66&lt;&gt;4),1.2,1)</f>
        <v>0</v>
      </c>
      <c r="EM164" s="227"/>
      <c r="EN164" s="228"/>
      <c r="EO164" s="222"/>
      <c r="EP164" s="226"/>
      <c r="EQ164" s="187">
        <f t="shared" si="103"/>
        <v>0</v>
      </c>
      <c r="ER164" s="15">
        <f>+(IF(OR($B164=0,$C164=0,$D164=0,$DC$2&gt;$ES$1),0,IF(OR(EM164=0,EO164=0,EP164=0),0,MIN((VLOOKUP($D164,$A$234:$C$241,3,0))*(IF($D164=6,EP164,EO164))*((MIN((VLOOKUP($D164,$A$234:$E$241,5,0)),(IF($D164=6,EO164,EP164))))),MIN((VLOOKUP($D164,$A$234:$C$241,3,0)),(EM164+EN164))*(IF($D164=6,EP164,((MIN((VLOOKUP($D164,$A$234:$E$241,5,0)),EP164)))))))))/IF(AND($D164=2,'ראשי-פרטים כלליים וריכוז הוצאות'!$D$66&lt;&gt;4),1.2,1)</f>
        <v>0</v>
      </c>
      <c r="ES164" s="62">
        <f t="shared" si="104"/>
        <v>0</v>
      </c>
      <c r="ET164" s="183">
        <f t="shared" si="105"/>
        <v>9.9999999999999995E-7</v>
      </c>
      <c r="EU164" s="184">
        <f t="shared" si="106"/>
        <v>0</v>
      </c>
      <c r="EV164" s="62">
        <f t="shared" si="107"/>
        <v>0</v>
      </c>
      <c r="EW164" s="62">
        <v>0</v>
      </c>
      <c r="EX164" s="15">
        <f t="shared" si="108"/>
        <v>0</v>
      </c>
      <c r="EY164" s="219"/>
      <c r="EZ164" s="62">
        <f>MIN(EX164+EY164*ET164*ES164/$FA$1/IF(AND($D164=2,'ראשי-פרטים כלליים וריכוז הוצאות'!$D$66&lt;&gt;4),1.2,1),IF($D164&gt;0,VLOOKUP($D164,$A$234:$C$241,3,0)*12*EU164,0))</f>
        <v>0</v>
      </c>
      <c r="FA164" s="229"/>
      <c r="FB164" s="293">
        <f t="shared" si="109"/>
        <v>0</v>
      </c>
      <c r="FC164" s="298"/>
      <c r="FD164" s="133"/>
      <c r="FE164" s="133"/>
      <c r="FF164" s="299"/>
      <c r="FG164" s="299"/>
      <c r="FH164" s="133"/>
      <c r="FI164" s="274">
        <f t="shared" si="110"/>
        <v>0</v>
      </c>
      <c r="FJ164" s="274">
        <f t="shared" si="111"/>
        <v>0</v>
      </c>
      <c r="FK164" s="297" t="str">
        <f t="shared" si="79"/>
        <v/>
      </c>
    </row>
    <row r="165" spans="1:167" s="6" customFormat="1" ht="24" hidden="1" customHeight="1" x14ac:dyDescent="0.2">
      <c r="A165" s="112">
        <v>162</v>
      </c>
      <c r="B165" s="229"/>
      <c r="C165" s="229"/>
      <c r="D165" s="230"/>
      <c r="E165" s="220"/>
      <c r="F165" s="221"/>
      <c r="G165" s="222"/>
      <c r="H165" s="223"/>
      <c r="I165" s="187">
        <f t="shared" si="80"/>
        <v>0</v>
      </c>
      <c r="J165" s="15">
        <f>(IF(OR($B165=0,$C165=0,$D165=0,$E$2&gt;$ES$1),0,IF(OR($E165=0,$G165=0,$H165=0),0,MIN((VLOOKUP($D165,$A$234:$C$241,3,0))*(IF($D165=6,$H165,$G165))*((MIN((VLOOKUP($D165,$A$234:$E$241,5,0)),(IF($D165=6,$G165,$H165))))),MIN((VLOOKUP($D165,$A$234:$C$241,3,0)),($E165+$F165))*(IF($D165=6,$H165,((MIN((VLOOKUP($D165,$A$234:$E$241,5,0)),$H165)))))))))/IF(AND($D165=2,'ראשי-פרטים כלליים וריכוז הוצאות'!$D$66&lt;&gt;4),1.2,1)</f>
        <v>0</v>
      </c>
      <c r="K165" s="224"/>
      <c r="L165" s="225"/>
      <c r="M165" s="222"/>
      <c r="N165" s="226"/>
      <c r="O165" s="187">
        <f t="shared" si="81"/>
        <v>0</v>
      </c>
      <c r="P165" s="15">
        <f>+(IF(OR($B165=0,$C165=0,$D165=0,$K$2&gt;$ES$1),0,IF(OR($K165=0,$M165=0,$N165=0),0,MIN((VLOOKUP($D165,$A$234:$C$241,3,0))*(IF($D165=6,$N165,$M165))*((MIN((VLOOKUP($D165,$A$234:$E$241,5,0)),(IF($D165=6,$M165,$N165))))),MIN((VLOOKUP($D165,$A$234:$C$241,3,0)),($K165+$L165))*(IF($D165=6,$N165,((MIN((VLOOKUP($D165,$A$234:$E$241,5,0)),$N165)))))))))/IF(AND($D165=2,'ראשי-פרטים כלליים וריכוז הוצאות'!$D$66&lt;&gt;4),1.2,1)</f>
        <v>0</v>
      </c>
      <c r="Q165" s="227"/>
      <c r="R165" s="228"/>
      <c r="S165" s="222"/>
      <c r="T165" s="226"/>
      <c r="U165" s="187">
        <f t="shared" si="82"/>
        <v>0</v>
      </c>
      <c r="V165" s="15">
        <f>+(IF(OR($B165=0,$C165=0,$D165=0,$Q$2&gt;$ES$1),0,IF(OR(Q165=0,S165=0,T165=0),0,MIN((VLOOKUP($D165,$A$234:$C$241,3,0))*(IF($D165=6,T165,S165))*((MIN((VLOOKUP($D165,$A$234:$E$241,5,0)),(IF($D165=6,S165,T165))))),MIN((VLOOKUP($D165,$A$234:$C$241,3,0)),(Q165+R165))*(IF($D165=6,T165,((MIN((VLOOKUP($D165,$A$234:$E$241,5,0)),T165)))))))))/IF(AND($D165=2,'ראשי-פרטים כלליים וריכוז הוצאות'!$D$66&lt;&gt;4),1.2,1)</f>
        <v>0</v>
      </c>
      <c r="W165" s="220"/>
      <c r="X165" s="221"/>
      <c r="Y165" s="222"/>
      <c r="Z165" s="226"/>
      <c r="AA165" s="187">
        <f t="shared" si="83"/>
        <v>0</v>
      </c>
      <c r="AB165" s="15">
        <f>+(IF(OR($B165=0,$C165=0,$D165=0,$W$2&gt;$ES$1),0,IF(OR(W165=0,Y165=0,Z165=0),0,MIN((VLOOKUP($D165,$A$234:$C$241,3,0))*(IF($D165=6,Z165,Y165))*((MIN((VLOOKUP($D165,$A$234:$E$241,5,0)),(IF($D165=6,Y165,Z165))))),MIN((VLOOKUP($D165,$A$234:$C$241,3,0)),(W165+X165))*(IF($D165=6,Z165,((MIN((VLOOKUP($D165,$A$234:$E$241,5,0)),Z165)))))))))/IF(AND($D165=2,'ראשי-פרטים כלליים וריכוז הוצאות'!$D$66&lt;&gt;4),1.2,1)</f>
        <v>0</v>
      </c>
      <c r="AC165" s="224"/>
      <c r="AD165" s="225"/>
      <c r="AE165" s="222"/>
      <c r="AF165" s="226"/>
      <c r="AG165" s="187">
        <f t="shared" si="84"/>
        <v>0</v>
      </c>
      <c r="AH165" s="15">
        <f>+(IF(OR($B165=0,$C165=0,$D165=0,$AC$2&gt;$ES$1),0,IF(OR(AC165=0,AE165=0,AF165=0),0,MIN((VLOOKUP($D165,$A$234:$C$241,3,0))*(IF($D165=6,AF165,AE165))*((MIN((VLOOKUP($D165,$A$234:$E$241,5,0)),(IF($D165=6,AE165,AF165))))),MIN((VLOOKUP($D165,$A$234:$C$241,3,0)),(AC165+AD165))*(IF($D165=6,AF165,((MIN((VLOOKUP($D165,$A$234:$E$241,5,0)),AF165)))))))))/IF(AND($D165=2,'ראשי-פרטים כלליים וריכוז הוצאות'!$D$66&lt;&gt;4),1.2,1)</f>
        <v>0</v>
      </c>
      <c r="AI165" s="227"/>
      <c r="AJ165" s="228"/>
      <c r="AK165" s="222"/>
      <c r="AL165" s="226"/>
      <c r="AM165" s="187">
        <f t="shared" si="85"/>
        <v>0</v>
      </c>
      <c r="AN165" s="15">
        <f>+(IF(OR($B165=0,$C165=0,$D165=0,$AI$2&gt;$ES$1),0,IF(OR(AI165=0,AK165=0,AL165=0),0,MIN((VLOOKUP($D165,$A$234:$C$241,3,0))*(IF($D165=6,AL165,AK165))*((MIN((VLOOKUP($D165,$A$234:$E$241,5,0)),(IF($D165=6,AK165,AL165))))),MIN((VLOOKUP($D165,$A$234:$C$241,3,0)),(AI165+AJ165))*(IF($D165=6,AL165,((MIN((VLOOKUP($D165,$A$234:$E$241,5,0)),AL165)))))))))/IF(AND($D165=2,'ראשי-פרטים כלליים וריכוז הוצאות'!$D$66&lt;&gt;4),1.2,1)</f>
        <v>0</v>
      </c>
      <c r="AO165" s="220"/>
      <c r="AP165" s="221"/>
      <c r="AQ165" s="222"/>
      <c r="AR165" s="226"/>
      <c r="AS165" s="187">
        <f t="shared" si="86"/>
        <v>0</v>
      </c>
      <c r="AT165" s="15">
        <f>+(IF(OR($B165=0,$C165=0,$D165=0,$AO$2&gt;$ES$1),0,IF(OR(AO165=0,AQ165=0,AR165=0),0,MIN((VLOOKUP($D165,$A$234:$C$241,3,0))*(IF($D165=6,AR165,AQ165))*((MIN((VLOOKUP($D165,$A$234:$E$241,5,0)),(IF($D165=6,AQ165,AR165))))),MIN((VLOOKUP($D165,$A$234:$C$241,3,0)),(AO165+AP165))*(IF($D165=6,AR165,((MIN((VLOOKUP($D165,$A$234:$E$241,5,0)),AR165)))))))))/IF(AND($D165=2,'ראשי-פרטים כלליים וריכוז הוצאות'!$D$66&lt;&gt;4),1.2,1)</f>
        <v>0</v>
      </c>
      <c r="AU165" s="224"/>
      <c r="AV165" s="225"/>
      <c r="AW165" s="222"/>
      <c r="AX165" s="226"/>
      <c r="AY165" s="187">
        <f t="shared" si="87"/>
        <v>0</v>
      </c>
      <c r="AZ165" s="15">
        <f>+(IF(OR($B165=0,$C165=0,$D165=0,$AU$2&gt;$ES$1),0,IF(OR(AU165=0,AW165=0,AX165=0),0,MIN((VLOOKUP($D165,$A$234:$C$241,3,0))*(IF($D165=6,AX165,AW165))*((MIN((VLOOKUP($D165,$A$234:$E$241,5,0)),(IF($D165=6,AW165,AX165))))),MIN((VLOOKUP($D165,$A$234:$C$241,3,0)),(AU165+AV165))*(IF($D165=6,AX165,((MIN((VLOOKUP($D165,$A$234:$E$241,5,0)),AX165)))))))))/IF(AND($D165=2,'ראשי-פרטים כלליים וריכוז הוצאות'!$D$66&lt;&gt;4),1.2,1)</f>
        <v>0</v>
      </c>
      <c r="BA165" s="227"/>
      <c r="BB165" s="228"/>
      <c r="BC165" s="222"/>
      <c r="BD165" s="226"/>
      <c r="BE165" s="187">
        <f t="shared" si="88"/>
        <v>0</v>
      </c>
      <c r="BF165" s="15">
        <f>+(IF(OR($B165=0,$C165=0,$D165=0,$BA$2&gt;$ES$1),0,IF(OR(BA165=0,BC165=0,BD165=0),0,MIN((VLOOKUP($D165,$A$234:$C$241,3,0))*(IF($D165=6,BD165,BC165))*((MIN((VLOOKUP($D165,$A$234:$E$241,5,0)),(IF($D165=6,BC165,BD165))))),MIN((VLOOKUP($D165,$A$234:$C$241,3,0)),(BA165+BB165))*(IF($D165=6,BD165,((MIN((VLOOKUP($D165,$A$234:$E$241,5,0)),BD165)))))))))/IF(AND($D165=2,'ראשי-פרטים כלליים וריכוז הוצאות'!$D$66&lt;&gt;4),1.2,1)</f>
        <v>0</v>
      </c>
      <c r="BG165" s="227"/>
      <c r="BH165" s="228"/>
      <c r="BI165" s="222"/>
      <c r="BJ165" s="226"/>
      <c r="BK165" s="187">
        <f t="shared" si="89"/>
        <v>0</v>
      </c>
      <c r="BL165" s="15">
        <f>+(IF(OR($B165=0,$C165=0,$D165=0,$BG$2&gt;$ES$1),0,IF(OR(BG165=0,BI165=0,BJ165=0),0,MIN((VLOOKUP($D165,$A$234:$C$241,3,0))*(IF($D165=6,BJ165,BI165))*((MIN((VLOOKUP($D165,$A$234:$E$241,5,0)),(IF($D165=6,BI165,BJ165))))),MIN((VLOOKUP($D165,$A$234:$C$241,3,0)),(BG165+BH165))*(IF($D165=6,BJ165,((MIN((VLOOKUP($D165,$A$234:$E$241,5,0)),BJ165)))))))))/IF(AND($D165=2,'ראשי-פרטים כלליים וריכוז הוצאות'!$D$66&lt;&gt;4),1.2,1)</f>
        <v>0</v>
      </c>
      <c r="BM165" s="227"/>
      <c r="BN165" s="228"/>
      <c r="BO165" s="222"/>
      <c r="BP165" s="226"/>
      <c r="BQ165" s="187">
        <f t="shared" si="90"/>
        <v>0</v>
      </c>
      <c r="BR165" s="15">
        <f>+(IF(OR($B165=0,$C165=0,$D165=0,$BM$2&gt;$ES$1),0,IF(OR(BM165=0,BO165=0,BP165=0),0,MIN((VLOOKUP($D165,$A$234:$C$241,3,0))*(IF($D165=6,BP165,BO165))*((MIN((VLOOKUP($D165,$A$234:$E$241,5,0)),(IF($D165=6,BO165,BP165))))),MIN((VLOOKUP($D165,$A$234:$C$241,3,0)),(BM165+BN165))*(IF($D165=6,BP165,((MIN((VLOOKUP($D165,$A$234:$E$241,5,0)),BP165)))))))))/IF(AND($D165=2,'ראשי-פרטים כלליים וריכוז הוצאות'!$D$66&lt;&gt;4),1.2,1)</f>
        <v>0</v>
      </c>
      <c r="BS165" s="227"/>
      <c r="BT165" s="228"/>
      <c r="BU165" s="222"/>
      <c r="BV165" s="226"/>
      <c r="BW165" s="187">
        <f t="shared" si="91"/>
        <v>0</v>
      </c>
      <c r="BX165" s="15">
        <f>+(IF(OR($B165=0,$C165=0,$D165=0,$BS$2&gt;$ES$1),0,IF(OR(BS165=0,BU165=0,BV165=0),0,MIN((VLOOKUP($D165,$A$234:$C$241,3,0))*(IF($D165=6,BV165,BU165))*((MIN((VLOOKUP($D165,$A$234:$E$241,5,0)),(IF($D165=6,BU165,BV165))))),MIN((VLOOKUP($D165,$A$234:$C$241,3,0)),(BS165+BT165))*(IF($D165=6,BV165,((MIN((VLOOKUP($D165,$A$234:$E$241,5,0)),BV165)))))))))/IF(AND($D165=2,'ראשי-פרטים כלליים וריכוז הוצאות'!$D$66&lt;&gt;4),1.2,1)</f>
        <v>0</v>
      </c>
      <c r="BY165" s="227"/>
      <c r="BZ165" s="228"/>
      <c r="CA165" s="222"/>
      <c r="CB165" s="226"/>
      <c r="CC165" s="187">
        <f t="shared" si="92"/>
        <v>0</v>
      </c>
      <c r="CD165" s="15">
        <f>+(IF(OR($B165=0,$C165=0,$D165=0,$BY$2&gt;$ES$1),0,IF(OR(BY165=0,CA165=0,CB165=0),0,MIN((VLOOKUP($D165,$A$234:$C$241,3,0))*(IF($D165=6,CB165,CA165))*((MIN((VLOOKUP($D165,$A$234:$E$241,5,0)),(IF($D165=6,CA165,CB165))))),MIN((VLOOKUP($D165,$A$234:$C$241,3,0)),(BY165+BZ165))*(IF($D165=6,CB165,((MIN((VLOOKUP($D165,$A$234:$E$241,5,0)),CB165)))))))))/IF(AND($D165=2,'ראשי-פרטים כלליים וריכוז הוצאות'!$D$66&lt;&gt;4),1.2,1)</f>
        <v>0</v>
      </c>
      <c r="CE165" s="227"/>
      <c r="CF165" s="228"/>
      <c r="CG165" s="222"/>
      <c r="CH165" s="226"/>
      <c r="CI165" s="187">
        <f t="shared" si="93"/>
        <v>0</v>
      </c>
      <c r="CJ165" s="15">
        <f>+(IF(OR($B165=0,$C165=0,$D165=0,$CE$2&gt;$ES$1),0,IF(OR(CE165=0,CG165=0,CH165=0),0,MIN((VLOOKUP($D165,$A$234:$C$241,3,0))*(IF($D165=6,CH165,CG165))*((MIN((VLOOKUP($D165,$A$234:$E$241,5,0)),(IF($D165=6,CG165,CH165))))),MIN((VLOOKUP($D165,$A$234:$C$241,3,0)),(CE165+CF165))*(IF($D165=6,CH165,((MIN((VLOOKUP($D165,$A$234:$E$241,5,0)),CH165)))))))))/IF(AND($D165=2,'ראשי-פרטים כלליים וריכוז הוצאות'!$D$66&lt;&gt;4),1.2,1)</f>
        <v>0</v>
      </c>
      <c r="CK165" s="227"/>
      <c r="CL165" s="228"/>
      <c r="CM165" s="222"/>
      <c r="CN165" s="226"/>
      <c r="CO165" s="187">
        <f t="shared" si="94"/>
        <v>0</v>
      </c>
      <c r="CP165" s="15">
        <f>+(IF(OR($B165=0,$C165=0,$D165=0,$CK$2&gt;$ES$1),0,IF(OR(CK165=0,CM165=0,CN165=0),0,MIN((VLOOKUP($D165,$A$234:$C$241,3,0))*(IF($D165=6,CN165,CM165))*((MIN((VLOOKUP($D165,$A$234:$E$241,5,0)),(IF($D165=6,CM165,CN165))))),MIN((VLOOKUP($D165,$A$234:$C$241,3,0)),(CK165+CL165))*(IF($D165=6,CN165,((MIN((VLOOKUP($D165,$A$234:$E$241,5,0)),CN165)))))))))/IF(AND($D165=2,'ראשי-פרטים כלליים וריכוז הוצאות'!$D$66&lt;&gt;4),1.2,1)</f>
        <v>0</v>
      </c>
      <c r="CQ165" s="227"/>
      <c r="CR165" s="228"/>
      <c r="CS165" s="222"/>
      <c r="CT165" s="226"/>
      <c r="CU165" s="187">
        <f t="shared" si="95"/>
        <v>0</v>
      </c>
      <c r="CV165" s="15">
        <f>+(IF(OR($B165=0,$C165=0,$D165=0,$CQ$2&gt;$ES$1),0,IF(OR(CQ165=0,CS165=0,CT165=0),0,MIN((VLOOKUP($D165,$A$234:$C$241,3,0))*(IF($D165=6,CT165,CS165))*((MIN((VLOOKUP($D165,$A$234:$E$241,5,0)),(IF($D165=6,CS165,CT165))))),MIN((VLOOKUP($D165,$A$234:$C$241,3,0)),(CQ165+CR165))*(IF($D165=6,CT165,((MIN((VLOOKUP($D165,$A$234:$E$241,5,0)),CT165)))))))))/IF(AND($D165=2,'ראשי-פרטים כלליים וריכוז הוצאות'!$D$66&lt;&gt;4),1.2,1)</f>
        <v>0</v>
      </c>
      <c r="CW165" s="227"/>
      <c r="CX165" s="228"/>
      <c r="CY165" s="222"/>
      <c r="CZ165" s="226"/>
      <c r="DA165" s="187">
        <f t="shared" si="96"/>
        <v>0</v>
      </c>
      <c r="DB165" s="15">
        <f>+(IF(OR($B165=0,$C165=0,$D165=0,$CW$2&gt;$ES$1),0,IF(OR(CW165=0,CY165=0,CZ165=0),0,MIN((VLOOKUP($D165,$A$234:$C$241,3,0))*(IF($D165=6,CZ165,CY165))*((MIN((VLOOKUP($D165,$A$234:$E$241,5,0)),(IF($D165=6,CY165,CZ165))))),MIN((VLOOKUP($D165,$A$234:$C$241,3,0)),(CW165+CX165))*(IF($D165=6,CZ165,((MIN((VLOOKUP($D165,$A$234:$E$241,5,0)),CZ165)))))))))/IF(AND($D165=2,'ראשי-פרטים כלליים וריכוז הוצאות'!$D$66&lt;&gt;4),1.2,1)</f>
        <v>0</v>
      </c>
      <c r="DC165" s="227"/>
      <c r="DD165" s="228"/>
      <c r="DE165" s="222"/>
      <c r="DF165" s="226"/>
      <c r="DG165" s="187">
        <f t="shared" si="97"/>
        <v>0</v>
      </c>
      <c r="DH165" s="15">
        <f>+(IF(OR($B165=0,$C165=0,$D165=0,$DC$2&gt;$ES$1),0,IF(OR(DC165=0,DE165=0,DF165=0),0,MIN((VLOOKUP($D165,$A$234:$C$241,3,0))*(IF($D165=6,DF165,DE165))*((MIN((VLOOKUP($D165,$A$234:$E$241,5,0)),(IF($D165=6,DE165,DF165))))),MIN((VLOOKUP($D165,$A$234:$C$241,3,0)),(DC165+DD165))*(IF($D165=6,DF165,((MIN((VLOOKUP($D165,$A$234:$E$241,5,0)),DF165)))))))))/IF(AND($D165=2,'ראשי-פרטים כלליים וריכוז הוצאות'!$D$66&lt;&gt;4),1.2,1)</f>
        <v>0</v>
      </c>
      <c r="DI165" s="227"/>
      <c r="DJ165" s="228"/>
      <c r="DK165" s="222"/>
      <c r="DL165" s="226"/>
      <c r="DM165" s="187">
        <f t="shared" si="98"/>
        <v>0</v>
      </c>
      <c r="DN165" s="15">
        <f>+(IF(OR($B165=0,$C165=0,$D165=0,$DC$2&gt;$ES$1),0,IF(OR(DI165=0,DK165=0,DL165=0),0,MIN((VLOOKUP($D165,$A$234:$C$241,3,0))*(IF($D165=6,DL165,DK165))*((MIN((VLOOKUP($D165,$A$234:$E$241,5,0)),(IF($D165=6,DK165,DL165))))),MIN((VLOOKUP($D165,$A$234:$C$241,3,0)),(DI165+DJ165))*(IF($D165=6,DL165,((MIN((VLOOKUP($D165,$A$234:$E$241,5,0)),DL165)))))))))/IF(AND($D165=2,'ראשי-פרטים כלליים וריכוז הוצאות'!$D$66&lt;&gt;4),1.2,1)</f>
        <v>0</v>
      </c>
      <c r="DO165" s="227"/>
      <c r="DP165" s="228"/>
      <c r="DQ165" s="222"/>
      <c r="DR165" s="226"/>
      <c r="DS165" s="187">
        <f t="shared" si="99"/>
        <v>0</v>
      </c>
      <c r="DT165" s="15">
        <f>+(IF(OR($B165=0,$C165=0,$D165=0,$DC$2&gt;$ES$1),0,IF(OR(DO165=0,DQ165=0,DR165=0),0,MIN((VLOOKUP($D165,$A$234:$C$241,3,0))*(IF($D165=6,DR165,DQ165))*((MIN((VLOOKUP($D165,$A$234:$E$241,5,0)),(IF($D165=6,DQ165,DR165))))),MIN((VLOOKUP($D165,$A$234:$C$241,3,0)),(DO165+DP165))*(IF($D165=6,DR165,((MIN((VLOOKUP($D165,$A$234:$E$241,5,0)),DR165)))))))))/IF(AND($D165=2,'ראשי-פרטים כלליים וריכוז הוצאות'!$D$66&lt;&gt;4),1.2,1)</f>
        <v>0</v>
      </c>
      <c r="DU165" s="227"/>
      <c r="DV165" s="228"/>
      <c r="DW165" s="222"/>
      <c r="DX165" s="226"/>
      <c r="DY165" s="187">
        <f t="shared" si="100"/>
        <v>0</v>
      </c>
      <c r="DZ165" s="15">
        <f>+(IF(OR($B165=0,$C165=0,$D165=0,$DC$2&gt;$ES$1),0,IF(OR(DU165=0,DW165=0,DX165=0),0,MIN((VLOOKUP($D165,$A$234:$C$241,3,0))*(IF($D165=6,DX165,DW165))*((MIN((VLOOKUP($D165,$A$234:$E$241,5,0)),(IF($D165=6,DW165,DX165))))),MIN((VLOOKUP($D165,$A$234:$C$241,3,0)),(DU165+DV165))*(IF($D165=6,DX165,((MIN((VLOOKUP($D165,$A$234:$E$241,5,0)),DX165)))))))))/IF(AND($D165=2,'ראשי-פרטים כלליים וריכוז הוצאות'!$D$66&lt;&gt;4),1.2,1)</f>
        <v>0</v>
      </c>
      <c r="EA165" s="227"/>
      <c r="EB165" s="228"/>
      <c r="EC165" s="222"/>
      <c r="ED165" s="226"/>
      <c r="EE165" s="187">
        <f t="shared" si="101"/>
        <v>0</v>
      </c>
      <c r="EF165" s="15">
        <f>+(IF(OR($B165=0,$C165=0,$D165=0,$DC$2&gt;$ES$1),0,IF(OR(EA165=0,EC165=0,ED165=0),0,MIN((VLOOKUP($D165,$A$234:$C$241,3,0))*(IF($D165=6,ED165,EC165))*((MIN((VLOOKUP($D165,$A$234:$E$241,5,0)),(IF($D165=6,EC165,ED165))))),MIN((VLOOKUP($D165,$A$234:$C$241,3,0)),(EA165+EB165))*(IF($D165=6,ED165,((MIN((VLOOKUP($D165,$A$234:$E$241,5,0)),ED165)))))))))/IF(AND($D165=2,'ראשי-פרטים כלליים וריכוז הוצאות'!$D$66&lt;&gt;4),1.2,1)</f>
        <v>0</v>
      </c>
      <c r="EG165" s="227"/>
      <c r="EH165" s="228"/>
      <c r="EI165" s="222"/>
      <c r="EJ165" s="226"/>
      <c r="EK165" s="187">
        <f t="shared" si="102"/>
        <v>0</v>
      </c>
      <c r="EL165" s="15">
        <f>+(IF(OR($B165=0,$C165=0,$D165=0,$DC$2&gt;$ES$1),0,IF(OR(EG165=0,EI165=0,EJ165=0),0,MIN((VLOOKUP($D165,$A$234:$C$241,3,0))*(IF($D165=6,EJ165,EI165))*((MIN((VLOOKUP($D165,$A$234:$E$241,5,0)),(IF($D165=6,EI165,EJ165))))),MIN((VLOOKUP($D165,$A$234:$C$241,3,0)),(EG165+EH165))*(IF($D165=6,EJ165,((MIN((VLOOKUP($D165,$A$234:$E$241,5,0)),EJ165)))))))))/IF(AND($D165=2,'ראשי-פרטים כלליים וריכוז הוצאות'!$D$66&lt;&gt;4),1.2,1)</f>
        <v>0</v>
      </c>
      <c r="EM165" s="227"/>
      <c r="EN165" s="228"/>
      <c r="EO165" s="222"/>
      <c r="EP165" s="226"/>
      <c r="EQ165" s="187">
        <f t="shared" si="103"/>
        <v>0</v>
      </c>
      <c r="ER165" s="15">
        <f>+(IF(OR($B165=0,$C165=0,$D165=0,$DC$2&gt;$ES$1),0,IF(OR(EM165=0,EO165=0,EP165=0),0,MIN((VLOOKUP($D165,$A$234:$C$241,3,0))*(IF($D165=6,EP165,EO165))*((MIN((VLOOKUP($D165,$A$234:$E$241,5,0)),(IF($D165=6,EO165,EP165))))),MIN((VLOOKUP($D165,$A$234:$C$241,3,0)),(EM165+EN165))*(IF($D165=6,EP165,((MIN((VLOOKUP($D165,$A$234:$E$241,5,0)),EP165)))))))))/IF(AND($D165=2,'ראשי-פרטים כלליים וריכוז הוצאות'!$D$66&lt;&gt;4),1.2,1)</f>
        <v>0</v>
      </c>
      <c r="ES165" s="62">
        <f t="shared" si="104"/>
        <v>0</v>
      </c>
      <c r="ET165" s="183">
        <f t="shared" si="105"/>
        <v>9.9999999999999995E-7</v>
      </c>
      <c r="EU165" s="184">
        <f t="shared" si="106"/>
        <v>0</v>
      </c>
      <c r="EV165" s="62">
        <f t="shared" si="107"/>
        <v>0</v>
      </c>
      <c r="EW165" s="62">
        <v>0</v>
      </c>
      <c r="EX165" s="15">
        <f t="shared" si="108"/>
        <v>0</v>
      </c>
      <c r="EY165" s="219"/>
      <c r="EZ165" s="62">
        <f>MIN(EX165+EY165*ET165*ES165/$FA$1/IF(AND($D165=2,'ראשי-פרטים כלליים וריכוז הוצאות'!$D$66&lt;&gt;4),1.2,1),IF($D165&gt;0,VLOOKUP($D165,$A$234:$C$241,3,0)*12*EU165,0))</f>
        <v>0</v>
      </c>
      <c r="FA165" s="229"/>
      <c r="FB165" s="293">
        <f t="shared" si="109"/>
        <v>0</v>
      </c>
      <c r="FC165" s="298"/>
      <c r="FD165" s="133"/>
      <c r="FE165" s="133"/>
      <c r="FF165" s="299"/>
      <c r="FG165" s="299"/>
      <c r="FH165" s="133"/>
      <c r="FI165" s="274">
        <f t="shared" si="110"/>
        <v>0</v>
      </c>
      <c r="FJ165" s="274">
        <f t="shared" si="111"/>
        <v>0</v>
      </c>
      <c r="FK165" s="297" t="str">
        <f t="shared" si="79"/>
        <v/>
      </c>
    </row>
    <row r="166" spans="1:167" s="6" customFormat="1" ht="24" hidden="1" customHeight="1" x14ac:dyDescent="0.2">
      <c r="A166" s="112">
        <v>163</v>
      </c>
      <c r="B166" s="229"/>
      <c r="C166" s="229"/>
      <c r="D166" s="230"/>
      <c r="E166" s="220"/>
      <c r="F166" s="221"/>
      <c r="G166" s="222"/>
      <c r="H166" s="223"/>
      <c r="I166" s="187">
        <f t="shared" si="80"/>
        <v>0</v>
      </c>
      <c r="J166" s="15">
        <f>(IF(OR($B166=0,$C166=0,$D166=0,$E$2&gt;$ES$1),0,IF(OR($E166=0,$G166=0,$H166=0),0,MIN((VLOOKUP($D166,$A$234:$C$241,3,0))*(IF($D166=6,$H166,$G166))*((MIN((VLOOKUP($D166,$A$234:$E$241,5,0)),(IF($D166=6,$G166,$H166))))),MIN((VLOOKUP($D166,$A$234:$C$241,3,0)),($E166+$F166))*(IF($D166=6,$H166,((MIN((VLOOKUP($D166,$A$234:$E$241,5,0)),$H166)))))))))/IF(AND($D166=2,'ראשי-פרטים כלליים וריכוז הוצאות'!$D$66&lt;&gt;4),1.2,1)</f>
        <v>0</v>
      </c>
      <c r="K166" s="224"/>
      <c r="L166" s="225"/>
      <c r="M166" s="222"/>
      <c r="N166" s="226"/>
      <c r="O166" s="187">
        <f t="shared" si="81"/>
        <v>0</v>
      </c>
      <c r="P166" s="15">
        <f>+(IF(OR($B166=0,$C166=0,$D166=0,$K$2&gt;$ES$1),0,IF(OR($K166=0,$M166=0,$N166=0),0,MIN((VLOOKUP($D166,$A$234:$C$241,3,0))*(IF($D166=6,$N166,$M166))*((MIN((VLOOKUP($D166,$A$234:$E$241,5,0)),(IF($D166=6,$M166,$N166))))),MIN((VLOOKUP($D166,$A$234:$C$241,3,0)),($K166+$L166))*(IF($D166=6,$N166,((MIN((VLOOKUP($D166,$A$234:$E$241,5,0)),$N166)))))))))/IF(AND($D166=2,'ראשי-פרטים כלליים וריכוז הוצאות'!$D$66&lt;&gt;4),1.2,1)</f>
        <v>0</v>
      </c>
      <c r="Q166" s="227"/>
      <c r="R166" s="228"/>
      <c r="S166" s="222"/>
      <c r="T166" s="226"/>
      <c r="U166" s="187">
        <f t="shared" si="82"/>
        <v>0</v>
      </c>
      <c r="V166" s="15">
        <f>+(IF(OR($B166=0,$C166=0,$D166=0,$Q$2&gt;$ES$1),0,IF(OR(Q166=0,S166=0,T166=0),0,MIN((VLOOKUP($D166,$A$234:$C$241,3,0))*(IF($D166=6,T166,S166))*((MIN((VLOOKUP($D166,$A$234:$E$241,5,0)),(IF($D166=6,S166,T166))))),MIN((VLOOKUP($D166,$A$234:$C$241,3,0)),(Q166+R166))*(IF($D166=6,T166,((MIN((VLOOKUP($D166,$A$234:$E$241,5,0)),T166)))))))))/IF(AND($D166=2,'ראשי-פרטים כלליים וריכוז הוצאות'!$D$66&lt;&gt;4),1.2,1)</f>
        <v>0</v>
      </c>
      <c r="W166" s="220"/>
      <c r="X166" s="221"/>
      <c r="Y166" s="222"/>
      <c r="Z166" s="226"/>
      <c r="AA166" s="187">
        <f t="shared" si="83"/>
        <v>0</v>
      </c>
      <c r="AB166" s="15">
        <f>+(IF(OR($B166=0,$C166=0,$D166=0,$W$2&gt;$ES$1),0,IF(OR(W166=0,Y166=0,Z166=0),0,MIN((VLOOKUP($D166,$A$234:$C$241,3,0))*(IF($D166=6,Z166,Y166))*((MIN((VLOOKUP($D166,$A$234:$E$241,5,0)),(IF($D166=6,Y166,Z166))))),MIN((VLOOKUP($D166,$A$234:$C$241,3,0)),(W166+X166))*(IF($D166=6,Z166,((MIN((VLOOKUP($D166,$A$234:$E$241,5,0)),Z166)))))))))/IF(AND($D166=2,'ראשי-פרטים כלליים וריכוז הוצאות'!$D$66&lt;&gt;4),1.2,1)</f>
        <v>0</v>
      </c>
      <c r="AC166" s="224"/>
      <c r="AD166" s="225"/>
      <c r="AE166" s="222"/>
      <c r="AF166" s="226"/>
      <c r="AG166" s="187">
        <f t="shared" si="84"/>
        <v>0</v>
      </c>
      <c r="AH166" s="15">
        <f>+(IF(OR($B166=0,$C166=0,$D166=0,$AC$2&gt;$ES$1),0,IF(OR(AC166=0,AE166=0,AF166=0),0,MIN((VLOOKUP($D166,$A$234:$C$241,3,0))*(IF($D166=6,AF166,AE166))*((MIN((VLOOKUP($D166,$A$234:$E$241,5,0)),(IF($D166=6,AE166,AF166))))),MIN((VLOOKUP($D166,$A$234:$C$241,3,0)),(AC166+AD166))*(IF($D166=6,AF166,((MIN((VLOOKUP($D166,$A$234:$E$241,5,0)),AF166)))))))))/IF(AND($D166=2,'ראשי-פרטים כלליים וריכוז הוצאות'!$D$66&lt;&gt;4),1.2,1)</f>
        <v>0</v>
      </c>
      <c r="AI166" s="227"/>
      <c r="AJ166" s="228"/>
      <c r="AK166" s="222"/>
      <c r="AL166" s="226"/>
      <c r="AM166" s="187">
        <f t="shared" si="85"/>
        <v>0</v>
      </c>
      <c r="AN166" s="15">
        <f>+(IF(OR($B166=0,$C166=0,$D166=0,$AI$2&gt;$ES$1),0,IF(OR(AI166=0,AK166=0,AL166=0),0,MIN((VLOOKUP($D166,$A$234:$C$241,3,0))*(IF($D166=6,AL166,AK166))*((MIN((VLOOKUP($D166,$A$234:$E$241,5,0)),(IF($D166=6,AK166,AL166))))),MIN((VLOOKUP($D166,$A$234:$C$241,3,0)),(AI166+AJ166))*(IF($D166=6,AL166,((MIN((VLOOKUP($D166,$A$234:$E$241,5,0)),AL166)))))))))/IF(AND($D166=2,'ראשי-פרטים כלליים וריכוז הוצאות'!$D$66&lt;&gt;4),1.2,1)</f>
        <v>0</v>
      </c>
      <c r="AO166" s="220"/>
      <c r="AP166" s="221"/>
      <c r="AQ166" s="222"/>
      <c r="AR166" s="226"/>
      <c r="AS166" s="187">
        <f t="shared" si="86"/>
        <v>0</v>
      </c>
      <c r="AT166" s="15">
        <f>+(IF(OR($B166=0,$C166=0,$D166=0,$AO$2&gt;$ES$1),0,IF(OR(AO166=0,AQ166=0,AR166=0),0,MIN((VLOOKUP($D166,$A$234:$C$241,3,0))*(IF($D166=6,AR166,AQ166))*((MIN((VLOOKUP($D166,$A$234:$E$241,5,0)),(IF($D166=6,AQ166,AR166))))),MIN((VLOOKUP($D166,$A$234:$C$241,3,0)),(AO166+AP166))*(IF($D166=6,AR166,((MIN((VLOOKUP($D166,$A$234:$E$241,5,0)),AR166)))))))))/IF(AND($D166=2,'ראשי-פרטים כלליים וריכוז הוצאות'!$D$66&lt;&gt;4),1.2,1)</f>
        <v>0</v>
      </c>
      <c r="AU166" s="224"/>
      <c r="AV166" s="225"/>
      <c r="AW166" s="222"/>
      <c r="AX166" s="226"/>
      <c r="AY166" s="187">
        <f t="shared" si="87"/>
        <v>0</v>
      </c>
      <c r="AZ166" s="15">
        <f>+(IF(OR($B166=0,$C166=0,$D166=0,$AU$2&gt;$ES$1),0,IF(OR(AU166=0,AW166=0,AX166=0),0,MIN((VLOOKUP($D166,$A$234:$C$241,3,0))*(IF($D166=6,AX166,AW166))*((MIN((VLOOKUP($D166,$A$234:$E$241,5,0)),(IF($D166=6,AW166,AX166))))),MIN((VLOOKUP($D166,$A$234:$C$241,3,0)),(AU166+AV166))*(IF($D166=6,AX166,((MIN((VLOOKUP($D166,$A$234:$E$241,5,0)),AX166)))))))))/IF(AND($D166=2,'ראשי-פרטים כלליים וריכוז הוצאות'!$D$66&lt;&gt;4),1.2,1)</f>
        <v>0</v>
      </c>
      <c r="BA166" s="227"/>
      <c r="BB166" s="228"/>
      <c r="BC166" s="222"/>
      <c r="BD166" s="226"/>
      <c r="BE166" s="187">
        <f t="shared" si="88"/>
        <v>0</v>
      </c>
      <c r="BF166" s="15">
        <f>+(IF(OR($B166=0,$C166=0,$D166=0,$BA$2&gt;$ES$1),0,IF(OR(BA166=0,BC166=0,BD166=0),0,MIN((VLOOKUP($D166,$A$234:$C$241,3,0))*(IF($D166=6,BD166,BC166))*((MIN((VLOOKUP($D166,$A$234:$E$241,5,0)),(IF($D166=6,BC166,BD166))))),MIN((VLOOKUP($D166,$A$234:$C$241,3,0)),(BA166+BB166))*(IF($D166=6,BD166,((MIN((VLOOKUP($D166,$A$234:$E$241,5,0)),BD166)))))))))/IF(AND($D166=2,'ראשי-פרטים כלליים וריכוז הוצאות'!$D$66&lt;&gt;4),1.2,1)</f>
        <v>0</v>
      </c>
      <c r="BG166" s="227"/>
      <c r="BH166" s="228"/>
      <c r="BI166" s="222"/>
      <c r="BJ166" s="226"/>
      <c r="BK166" s="187">
        <f t="shared" si="89"/>
        <v>0</v>
      </c>
      <c r="BL166" s="15">
        <f>+(IF(OR($B166=0,$C166=0,$D166=0,$BG$2&gt;$ES$1),0,IF(OR(BG166=0,BI166=0,BJ166=0),0,MIN((VLOOKUP($D166,$A$234:$C$241,3,0))*(IF($D166=6,BJ166,BI166))*((MIN((VLOOKUP($D166,$A$234:$E$241,5,0)),(IF($D166=6,BI166,BJ166))))),MIN((VLOOKUP($D166,$A$234:$C$241,3,0)),(BG166+BH166))*(IF($D166=6,BJ166,((MIN((VLOOKUP($D166,$A$234:$E$241,5,0)),BJ166)))))))))/IF(AND($D166=2,'ראשי-פרטים כלליים וריכוז הוצאות'!$D$66&lt;&gt;4),1.2,1)</f>
        <v>0</v>
      </c>
      <c r="BM166" s="227"/>
      <c r="BN166" s="228"/>
      <c r="BO166" s="222"/>
      <c r="BP166" s="226"/>
      <c r="BQ166" s="187">
        <f t="shared" si="90"/>
        <v>0</v>
      </c>
      <c r="BR166" s="15">
        <f>+(IF(OR($B166=0,$C166=0,$D166=0,$BM$2&gt;$ES$1),0,IF(OR(BM166=0,BO166=0,BP166=0),0,MIN((VLOOKUP($D166,$A$234:$C$241,3,0))*(IF($D166=6,BP166,BO166))*((MIN((VLOOKUP($D166,$A$234:$E$241,5,0)),(IF($D166=6,BO166,BP166))))),MIN((VLOOKUP($D166,$A$234:$C$241,3,0)),(BM166+BN166))*(IF($D166=6,BP166,((MIN((VLOOKUP($D166,$A$234:$E$241,5,0)),BP166)))))))))/IF(AND($D166=2,'ראשי-פרטים כלליים וריכוז הוצאות'!$D$66&lt;&gt;4),1.2,1)</f>
        <v>0</v>
      </c>
      <c r="BS166" s="227"/>
      <c r="BT166" s="228"/>
      <c r="BU166" s="222"/>
      <c r="BV166" s="226"/>
      <c r="BW166" s="187">
        <f t="shared" si="91"/>
        <v>0</v>
      </c>
      <c r="BX166" s="15">
        <f>+(IF(OR($B166=0,$C166=0,$D166=0,$BS$2&gt;$ES$1),0,IF(OR(BS166=0,BU166=0,BV166=0),0,MIN((VLOOKUP($D166,$A$234:$C$241,3,0))*(IF($D166=6,BV166,BU166))*((MIN((VLOOKUP($D166,$A$234:$E$241,5,0)),(IF($D166=6,BU166,BV166))))),MIN((VLOOKUP($D166,$A$234:$C$241,3,0)),(BS166+BT166))*(IF($D166=6,BV166,((MIN((VLOOKUP($D166,$A$234:$E$241,5,0)),BV166)))))))))/IF(AND($D166=2,'ראשי-פרטים כלליים וריכוז הוצאות'!$D$66&lt;&gt;4),1.2,1)</f>
        <v>0</v>
      </c>
      <c r="BY166" s="227"/>
      <c r="BZ166" s="228"/>
      <c r="CA166" s="222"/>
      <c r="CB166" s="226"/>
      <c r="CC166" s="187">
        <f t="shared" si="92"/>
        <v>0</v>
      </c>
      <c r="CD166" s="15">
        <f>+(IF(OR($B166=0,$C166=0,$D166=0,$BY$2&gt;$ES$1),0,IF(OR(BY166=0,CA166=0,CB166=0),0,MIN((VLOOKUP($D166,$A$234:$C$241,3,0))*(IF($D166=6,CB166,CA166))*((MIN((VLOOKUP($D166,$A$234:$E$241,5,0)),(IF($D166=6,CA166,CB166))))),MIN((VLOOKUP($D166,$A$234:$C$241,3,0)),(BY166+BZ166))*(IF($D166=6,CB166,((MIN((VLOOKUP($D166,$A$234:$E$241,5,0)),CB166)))))))))/IF(AND($D166=2,'ראשי-פרטים כלליים וריכוז הוצאות'!$D$66&lt;&gt;4),1.2,1)</f>
        <v>0</v>
      </c>
      <c r="CE166" s="227"/>
      <c r="CF166" s="228"/>
      <c r="CG166" s="222"/>
      <c r="CH166" s="226"/>
      <c r="CI166" s="187">
        <f t="shared" si="93"/>
        <v>0</v>
      </c>
      <c r="CJ166" s="15">
        <f>+(IF(OR($B166=0,$C166=0,$D166=0,$CE$2&gt;$ES$1),0,IF(OR(CE166=0,CG166=0,CH166=0),0,MIN((VLOOKUP($D166,$A$234:$C$241,3,0))*(IF($D166=6,CH166,CG166))*((MIN((VLOOKUP($D166,$A$234:$E$241,5,0)),(IF($D166=6,CG166,CH166))))),MIN((VLOOKUP($D166,$A$234:$C$241,3,0)),(CE166+CF166))*(IF($D166=6,CH166,((MIN((VLOOKUP($D166,$A$234:$E$241,5,0)),CH166)))))))))/IF(AND($D166=2,'ראשי-פרטים כלליים וריכוז הוצאות'!$D$66&lt;&gt;4),1.2,1)</f>
        <v>0</v>
      </c>
      <c r="CK166" s="227"/>
      <c r="CL166" s="228"/>
      <c r="CM166" s="222"/>
      <c r="CN166" s="226"/>
      <c r="CO166" s="187">
        <f t="shared" si="94"/>
        <v>0</v>
      </c>
      <c r="CP166" s="15">
        <f>+(IF(OR($B166=0,$C166=0,$D166=0,$CK$2&gt;$ES$1),0,IF(OR(CK166=0,CM166=0,CN166=0),0,MIN((VLOOKUP($D166,$A$234:$C$241,3,0))*(IF($D166=6,CN166,CM166))*((MIN((VLOOKUP($D166,$A$234:$E$241,5,0)),(IF($D166=6,CM166,CN166))))),MIN((VLOOKUP($D166,$A$234:$C$241,3,0)),(CK166+CL166))*(IF($D166=6,CN166,((MIN((VLOOKUP($D166,$A$234:$E$241,5,0)),CN166)))))))))/IF(AND($D166=2,'ראשי-פרטים כלליים וריכוז הוצאות'!$D$66&lt;&gt;4),1.2,1)</f>
        <v>0</v>
      </c>
      <c r="CQ166" s="227"/>
      <c r="CR166" s="228"/>
      <c r="CS166" s="222"/>
      <c r="CT166" s="226"/>
      <c r="CU166" s="187">
        <f t="shared" si="95"/>
        <v>0</v>
      </c>
      <c r="CV166" s="15">
        <f>+(IF(OR($B166=0,$C166=0,$D166=0,$CQ$2&gt;$ES$1),0,IF(OR(CQ166=0,CS166=0,CT166=0),0,MIN((VLOOKUP($D166,$A$234:$C$241,3,0))*(IF($D166=6,CT166,CS166))*((MIN((VLOOKUP($D166,$A$234:$E$241,5,0)),(IF($D166=6,CS166,CT166))))),MIN((VLOOKUP($D166,$A$234:$C$241,3,0)),(CQ166+CR166))*(IF($D166=6,CT166,((MIN((VLOOKUP($D166,$A$234:$E$241,5,0)),CT166)))))))))/IF(AND($D166=2,'ראשי-פרטים כלליים וריכוז הוצאות'!$D$66&lt;&gt;4),1.2,1)</f>
        <v>0</v>
      </c>
      <c r="CW166" s="227"/>
      <c r="CX166" s="228"/>
      <c r="CY166" s="222"/>
      <c r="CZ166" s="226"/>
      <c r="DA166" s="187">
        <f t="shared" si="96"/>
        <v>0</v>
      </c>
      <c r="DB166" s="15">
        <f>+(IF(OR($B166=0,$C166=0,$D166=0,$CW$2&gt;$ES$1),0,IF(OR(CW166=0,CY166=0,CZ166=0),0,MIN((VLOOKUP($D166,$A$234:$C$241,3,0))*(IF($D166=6,CZ166,CY166))*((MIN((VLOOKUP($D166,$A$234:$E$241,5,0)),(IF($D166=6,CY166,CZ166))))),MIN((VLOOKUP($D166,$A$234:$C$241,3,0)),(CW166+CX166))*(IF($D166=6,CZ166,((MIN((VLOOKUP($D166,$A$234:$E$241,5,0)),CZ166)))))))))/IF(AND($D166=2,'ראשי-פרטים כלליים וריכוז הוצאות'!$D$66&lt;&gt;4),1.2,1)</f>
        <v>0</v>
      </c>
      <c r="DC166" s="227"/>
      <c r="DD166" s="228"/>
      <c r="DE166" s="222"/>
      <c r="DF166" s="226"/>
      <c r="DG166" s="187">
        <f t="shared" si="97"/>
        <v>0</v>
      </c>
      <c r="DH166" s="15">
        <f>+(IF(OR($B166=0,$C166=0,$D166=0,$DC$2&gt;$ES$1),0,IF(OR(DC166=0,DE166=0,DF166=0),0,MIN((VLOOKUP($D166,$A$234:$C$241,3,0))*(IF($D166=6,DF166,DE166))*((MIN((VLOOKUP($D166,$A$234:$E$241,5,0)),(IF($D166=6,DE166,DF166))))),MIN((VLOOKUP($D166,$A$234:$C$241,3,0)),(DC166+DD166))*(IF($D166=6,DF166,((MIN((VLOOKUP($D166,$A$234:$E$241,5,0)),DF166)))))))))/IF(AND($D166=2,'ראשי-פרטים כלליים וריכוז הוצאות'!$D$66&lt;&gt;4),1.2,1)</f>
        <v>0</v>
      </c>
      <c r="DI166" s="227"/>
      <c r="DJ166" s="228"/>
      <c r="DK166" s="222"/>
      <c r="DL166" s="226"/>
      <c r="DM166" s="187">
        <f t="shared" si="98"/>
        <v>0</v>
      </c>
      <c r="DN166" s="15">
        <f>+(IF(OR($B166=0,$C166=0,$D166=0,$DC$2&gt;$ES$1),0,IF(OR(DI166=0,DK166=0,DL166=0),0,MIN((VLOOKUP($D166,$A$234:$C$241,3,0))*(IF($D166=6,DL166,DK166))*((MIN((VLOOKUP($D166,$A$234:$E$241,5,0)),(IF($D166=6,DK166,DL166))))),MIN((VLOOKUP($D166,$A$234:$C$241,3,0)),(DI166+DJ166))*(IF($D166=6,DL166,((MIN((VLOOKUP($D166,$A$234:$E$241,5,0)),DL166)))))))))/IF(AND($D166=2,'ראשי-פרטים כלליים וריכוז הוצאות'!$D$66&lt;&gt;4),1.2,1)</f>
        <v>0</v>
      </c>
      <c r="DO166" s="227"/>
      <c r="DP166" s="228"/>
      <c r="DQ166" s="222"/>
      <c r="DR166" s="226"/>
      <c r="DS166" s="187">
        <f t="shared" si="99"/>
        <v>0</v>
      </c>
      <c r="DT166" s="15">
        <f>+(IF(OR($B166=0,$C166=0,$D166=0,$DC$2&gt;$ES$1),0,IF(OR(DO166=0,DQ166=0,DR166=0),0,MIN((VLOOKUP($D166,$A$234:$C$241,3,0))*(IF($D166=6,DR166,DQ166))*((MIN((VLOOKUP($D166,$A$234:$E$241,5,0)),(IF($D166=6,DQ166,DR166))))),MIN((VLOOKUP($D166,$A$234:$C$241,3,0)),(DO166+DP166))*(IF($D166=6,DR166,((MIN((VLOOKUP($D166,$A$234:$E$241,5,0)),DR166)))))))))/IF(AND($D166=2,'ראשי-פרטים כלליים וריכוז הוצאות'!$D$66&lt;&gt;4),1.2,1)</f>
        <v>0</v>
      </c>
      <c r="DU166" s="227"/>
      <c r="DV166" s="228"/>
      <c r="DW166" s="222"/>
      <c r="DX166" s="226"/>
      <c r="DY166" s="187">
        <f t="shared" si="100"/>
        <v>0</v>
      </c>
      <c r="DZ166" s="15">
        <f>+(IF(OR($B166=0,$C166=0,$D166=0,$DC$2&gt;$ES$1),0,IF(OR(DU166=0,DW166=0,DX166=0),0,MIN((VLOOKUP($D166,$A$234:$C$241,3,0))*(IF($D166=6,DX166,DW166))*((MIN((VLOOKUP($D166,$A$234:$E$241,5,0)),(IF($D166=6,DW166,DX166))))),MIN((VLOOKUP($D166,$A$234:$C$241,3,0)),(DU166+DV166))*(IF($D166=6,DX166,((MIN((VLOOKUP($D166,$A$234:$E$241,5,0)),DX166)))))))))/IF(AND($D166=2,'ראשי-פרטים כלליים וריכוז הוצאות'!$D$66&lt;&gt;4),1.2,1)</f>
        <v>0</v>
      </c>
      <c r="EA166" s="227"/>
      <c r="EB166" s="228"/>
      <c r="EC166" s="222"/>
      <c r="ED166" s="226"/>
      <c r="EE166" s="187">
        <f t="shared" si="101"/>
        <v>0</v>
      </c>
      <c r="EF166" s="15">
        <f>+(IF(OR($B166=0,$C166=0,$D166=0,$DC$2&gt;$ES$1),0,IF(OR(EA166=0,EC166=0,ED166=0),0,MIN((VLOOKUP($D166,$A$234:$C$241,3,0))*(IF($D166=6,ED166,EC166))*((MIN((VLOOKUP($D166,$A$234:$E$241,5,0)),(IF($D166=6,EC166,ED166))))),MIN((VLOOKUP($D166,$A$234:$C$241,3,0)),(EA166+EB166))*(IF($D166=6,ED166,((MIN((VLOOKUP($D166,$A$234:$E$241,5,0)),ED166)))))))))/IF(AND($D166=2,'ראשי-פרטים כלליים וריכוז הוצאות'!$D$66&lt;&gt;4),1.2,1)</f>
        <v>0</v>
      </c>
      <c r="EG166" s="227"/>
      <c r="EH166" s="228"/>
      <c r="EI166" s="222"/>
      <c r="EJ166" s="226"/>
      <c r="EK166" s="187">
        <f t="shared" si="102"/>
        <v>0</v>
      </c>
      <c r="EL166" s="15">
        <f>+(IF(OR($B166=0,$C166=0,$D166=0,$DC$2&gt;$ES$1),0,IF(OR(EG166=0,EI166=0,EJ166=0),0,MIN((VLOOKUP($D166,$A$234:$C$241,3,0))*(IF($D166=6,EJ166,EI166))*((MIN((VLOOKUP($D166,$A$234:$E$241,5,0)),(IF($D166=6,EI166,EJ166))))),MIN((VLOOKUP($D166,$A$234:$C$241,3,0)),(EG166+EH166))*(IF($D166=6,EJ166,((MIN((VLOOKUP($D166,$A$234:$E$241,5,0)),EJ166)))))))))/IF(AND($D166=2,'ראשי-פרטים כלליים וריכוז הוצאות'!$D$66&lt;&gt;4),1.2,1)</f>
        <v>0</v>
      </c>
      <c r="EM166" s="227"/>
      <c r="EN166" s="228"/>
      <c r="EO166" s="222"/>
      <c r="EP166" s="226"/>
      <c r="EQ166" s="187">
        <f t="shared" si="103"/>
        <v>0</v>
      </c>
      <c r="ER166" s="15">
        <f>+(IF(OR($B166=0,$C166=0,$D166=0,$DC$2&gt;$ES$1),0,IF(OR(EM166=0,EO166=0,EP166=0),0,MIN((VLOOKUP($D166,$A$234:$C$241,3,0))*(IF($D166=6,EP166,EO166))*((MIN((VLOOKUP($D166,$A$234:$E$241,5,0)),(IF($D166=6,EO166,EP166))))),MIN((VLOOKUP($D166,$A$234:$C$241,3,0)),(EM166+EN166))*(IF($D166=6,EP166,((MIN((VLOOKUP($D166,$A$234:$E$241,5,0)),EP166)))))))))/IF(AND($D166=2,'ראשי-פרטים כלליים וריכוז הוצאות'!$D$66&lt;&gt;4),1.2,1)</f>
        <v>0</v>
      </c>
      <c r="ES166" s="62">
        <f t="shared" si="104"/>
        <v>0</v>
      </c>
      <c r="ET166" s="183">
        <f t="shared" si="105"/>
        <v>9.9999999999999995E-7</v>
      </c>
      <c r="EU166" s="184">
        <f t="shared" si="106"/>
        <v>0</v>
      </c>
      <c r="EV166" s="62">
        <f t="shared" si="107"/>
        <v>0</v>
      </c>
      <c r="EW166" s="62">
        <v>0</v>
      </c>
      <c r="EX166" s="15">
        <f t="shared" si="108"/>
        <v>0</v>
      </c>
      <c r="EY166" s="219"/>
      <c r="EZ166" s="62">
        <f>MIN(EX166+EY166*ET166*ES166/$FA$1/IF(AND($D166=2,'ראשי-פרטים כלליים וריכוז הוצאות'!$D$66&lt;&gt;4),1.2,1),IF($D166&gt;0,VLOOKUP($D166,$A$234:$C$241,3,0)*12*EU166,0))</f>
        <v>0</v>
      </c>
      <c r="FA166" s="229"/>
      <c r="FB166" s="293">
        <f t="shared" si="109"/>
        <v>0</v>
      </c>
      <c r="FC166" s="298"/>
      <c r="FD166" s="133"/>
      <c r="FE166" s="133"/>
      <c r="FF166" s="299"/>
      <c r="FG166" s="299"/>
      <c r="FH166" s="133"/>
      <c r="FI166" s="274">
        <f t="shared" si="110"/>
        <v>0</v>
      </c>
      <c r="FJ166" s="274">
        <f t="shared" si="111"/>
        <v>0</v>
      </c>
      <c r="FK166" s="297" t="str">
        <f t="shared" si="79"/>
        <v/>
      </c>
    </row>
    <row r="167" spans="1:167" s="6" customFormat="1" ht="24" hidden="1" customHeight="1" x14ac:dyDescent="0.2">
      <c r="A167" s="112">
        <v>164</v>
      </c>
      <c r="B167" s="229"/>
      <c r="C167" s="229"/>
      <c r="D167" s="230"/>
      <c r="E167" s="220"/>
      <c r="F167" s="221"/>
      <c r="G167" s="222"/>
      <c r="H167" s="223"/>
      <c r="I167" s="187">
        <f t="shared" si="80"/>
        <v>0</v>
      </c>
      <c r="J167" s="15">
        <f>(IF(OR($B167=0,$C167=0,$D167=0,$E$2&gt;$ES$1),0,IF(OR($E167=0,$G167=0,$H167=0),0,MIN((VLOOKUP($D167,$A$234:$C$241,3,0))*(IF($D167=6,$H167,$G167))*((MIN((VLOOKUP($D167,$A$234:$E$241,5,0)),(IF($D167=6,$G167,$H167))))),MIN((VLOOKUP($D167,$A$234:$C$241,3,0)),($E167+$F167))*(IF($D167=6,$H167,((MIN((VLOOKUP($D167,$A$234:$E$241,5,0)),$H167)))))))))/IF(AND($D167=2,'ראשי-פרטים כלליים וריכוז הוצאות'!$D$66&lt;&gt;4),1.2,1)</f>
        <v>0</v>
      </c>
      <c r="K167" s="224"/>
      <c r="L167" s="225"/>
      <c r="M167" s="222"/>
      <c r="N167" s="226"/>
      <c r="O167" s="187">
        <f t="shared" si="81"/>
        <v>0</v>
      </c>
      <c r="P167" s="15">
        <f>+(IF(OR($B167=0,$C167=0,$D167=0,$K$2&gt;$ES$1),0,IF(OR($K167=0,$M167=0,$N167=0),0,MIN((VLOOKUP($D167,$A$234:$C$241,3,0))*(IF($D167=6,$N167,$M167))*((MIN((VLOOKUP($D167,$A$234:$E$241,5,0)),(IF($D167=6,$M167,$N167))))),MIN((VLOOKUP($D167,$A$234:$C$241,3,0)),($K167+$L167))*(IF($D167=6,$N167,((MIN((VLOOKUP($D167,$A$234:$E$241,5,0)),$N167)))))))))/IF(AND($D167=2,'ראשי-פרטים כלליים וריכוז הוצאות'!$D$66&lt;&gt;4),1.2,1)</f>
        <v>0</v>
      </c>
      <c r="Q167" s="227"/>
      <c r="R167" s="228"/>
      <c r="S167" s="222"/>
      <c r="T167" s="226"/>
      <c r="U167" s="187">
        <f t="shared" si="82"/>
        <v>0</v>
      </c>
      <c r="V167" s="15">
        <f>+(IF(OR($B167=0,$C167=0,$D167=0,$Q$2&gt;$ES$1),0,IF(OR(Q167=0,S167=0,T167=0),0,MIN((VLOOKUP($D167,$A$234:$C$241,3,0))*(IF($D167=6,T167,S167))*((MIN((VLOOKUP($D167,$A$234:$E$241,5,0)),(IF($D167=6,S167,T167))))),MIN((VLOOKUP($D167,$A$234:$C$241,3,0)),(Q167+R167))*(IF($D167=6,T167,((MIN((VLOOKUP($D167,$A$234:$E$241,5,0)),T167)))))))))/IF(AND($D167=2,'ראשי-פרטים כלליים וריכוז הוצאות'!$D$66&lt;&gt;4),1.2,1)</f>
        <v>0</v>
      </c>
      <c r="W167" s="220"/>
      <c r="X167" s="221"/>
      <c r="Y167" s="222"/>
      <c r="Z167" s="226"/>
      <c r="AA167" s="187">
        <f t="shared" si="83"/>
        <v>0</v>
      </c>
      <c r="AB167" s="15">
        <f>+(IF(OR($B167=0,$C167=0,$D167=0,$W$2&gt;$ES$1),0,IF(OR(W167=0,Y167=0,Z167=0),0,MIN((VLOOKUP($D167,$A$234:$C$241,3,0))*(IF($D167=6,Z167,Y167))*((MIN((VLOOKUP($D167,$A$234:$E$241,5,0)),(IF($D167=6,Y167,Z167))))),MIN((VLOOKUP($D167,$A$234:$C$241,3,0)),(W167+X167))*(IF($D167=6,Z167,((MIN((VLOOKUP($D167,$A$234:$E$241,5,0)),Z167)))))))))/IF(AND($D167=2,'ראשי-פרטים כלליים וריכוז הוצאות'!$D$66&lt;&gt;4),1.2,1)</f>
        <v>0</v>
      </c>
      <c r="AC167" s="224"/>
      <c r="AD167" s="225"/>
      <c r="AE167" s="222"/>
      <c r="AF167" s="226"/>
      <c r="AG167" s="187">
        <f t="shared" si="84"/>
        <v>0</v>
      </c>
      <c r="AH167" s="15">
        <f>+(IF(OR($B167=0,$C167=0,$D167=0,$AC$2&gt;$ES$1),0,IF(OR(AC167=0,AE167=0,AF167=0),0,MIN((VLOOKUP($D167,$A$234:$C$241,3,0))*(IF($D167=6,AF167,AE167))*((MIN((VLOOKUP($D167,$A$234:$E$241,5,0)),(IF($D167=6,AE167,AF167))))),MIN((VLOOKUP($D167,$A$234:$C$241,3,0)),(AC167+AD167))*(IF($D167=6,AF167,((MIN((VLOOKUP($D167,$A$234:$E$241,5,0)),AF167)))))))))/IF(AND($D167=2,'ראשי-פרטים כלליים וריכוז הוצאות'!$D$66&lt;&gt;4),1.2,1)</f>
        <v>0</v>
      </c>
      <c r="AI167" s="227"/>
      <c r="AJ167" s="228"/>
      <c r="AK167" s="222"/>
      <c r="AL167" s="226"/>
      <c r="AM167" s="187">
        <f t="shared" si="85"/>
        <v>0</v>
      </c>
      <c r="AN167" s="15">
        <f>+(IF(OR($B167=0,$C167=0,$D167=0,$AI$2&gt;$ES$1),0,IF(OR(AI167=0,AK167=0,AL167=0),0,MIN((VLOOKUP($D167,$A$234:$C$241,3,0))*(IF($D167=6,AL167,AK167))*((MIN((VLOOKUP($D167,$A$234:$E$241,5,0)),(IF($D167=6,AK167,AL167))))),MIN((VLOOKUP($D167,$A$234:$C$241,3,0)),(AI167+AJ167))*(IF($D167=6,AL167,((MIN((VLOOKUP($D167,$A$234:$E$241,5,0)),AL167)))))))))/IF(AND($D167=2,'ראשי-פרטים כלליים וריכוז הוצאות'!$D$66&lt;&gt;4),1.2,1)</f>
        <v>0</v>
      </c>
      <c r="AO167" s="220"/>
      <c r="AP167" s="221"/>
      <c r="AQ167" s="222"/>
      <c r="AR167" s="226"/>
      <c r="AS167" s="187">
        <f t="shared" si="86"/>
        <v>0</v>
      </c>
      <c r="AT167" s="15">
        <f>+(IF(OR($B167=0,$C167=0,$D167=0,$AO$2&gt;$ES$1),0,IF(OR(AO167=0,AQ167=0,AR167=0),0,MIN((VLOOKUP($D167,$A$234:$C$241,3,0))*(IF($D167=6,AR167,AQ167))*((MIN((VLOOKUP($D167,$A$234:$E$241,5,0)),(IF($D167=6,AQ167,AR167))))),MIN((VLOOKUP($D167,$A$234:$C$241,3,0)),(AO167+AP167))*(IF($D167=6,AR167,((MIN((VLOOKUP($D167,$A$234:$E$241,5,0)),AR167)))))))))/IF(AND($D167=2,'ראשי-פרטים כלליים וריכוז הוצאות'!$D$66&lt;&gt;4),1.2,1)</f>
        <v>0</v>
      </c>
      <c r="AU167" s="224"/>
      <c r="AV167" s="225"/>
      <c r="AW167" s="222"/>
      <c r="AX167" s="226"/>
      <c r="AY167" s="187">
        <f t="shared" si="87"/>
        <v>0</v>
      </c>
      <c r="AZ167" s="15">
        <f>+(IF(OR($B167=0,$C167=0,$D167=0,$AU$2&gt;$ES$1),0,IF(OR(AU167=0,AW167=0,AX167=0),0,MIN((VLOOKUP($D167,$A$234:$C$241,3,0))*(IF($D167=6,AX167,AW167))*((MIN((VLOOKUP($D167,$A$234:$E$241,5,0)),(IF($D167=6,AW167,AX167))))),MIN((VLOOKUP($D167,$A$234:$C$241,3,0)),(AU167+AV167))*(IF($D167=6,AX167,((MIN((VLOOKUP($D167,$A$234:$E$241,5,0)),AX167)))))))))/IF(AND($D167=2,'ראשי-פרטים כלליים וריכוז הוצאות'!$D$66&lt;&gt;4),1.2,1)</f>
        <v>0</v>
      </c>
      <c r="BA167" s="227"/>
      <c r="BB167" s="228"/>
      <c r="BC167" s="222"/>
      <c r="BD167" s="226"/>
      <c r="BE167" s="187">
        <f t="shared" si="88"/>
        <v>0</v>
      </c>
      <c r="BF167" s="15">
        <f>+(IF(OR($B167=0,$C167=0,$D167=0,$BA$2&gt;$ES$1),0,IF(OR(BA167=0,BC167=0,BD167=0),0,MIN((VLOOKUP($D167,$A$234:$C$241,3,0))*(IF($D167=6,BD167,BC167))*((MIN((VLOOKUP($D167,$A$234:$E$241,5,0)),(IF($D167=6,BC167,BD167))))),MIN((VLOOKUP($D167,$A$234:$C$241,3,0)),(BA167+BB167))*(IF($D167=6,BD167,((MIN((VLOOKUP($D167,$A$234:$E$241,5,0)),BD167)))))))))/IF(AND($D167=2,'ראשי-פרטים כלליים וריכוז הוצאות'!$D$66&lt;&gt;4),1.2,1)</f>
        <v>0</v>
      </c>
      <c r="BG167" s="227"/>
      <c r="BH167" s="228"/>
      <c r="BI167" s="222"/>
      <c r="BJ167" s="226"/>
      <c r="BK167" s="187">
        <f t="shared" si="89"/>
        <v>0</v>
      </c>
      <c r="BL167" s="15">
        <f>+(IF(OR($B167=0,$C167=0,$D167=0,$BG$2&gt;$ES$1),0,IF(OR(BG167=0,BI167=0,BJ167=0),0,MIN((VLOOKUP($D167,$A$234:$C$241,3,0))*(IF($D167=6,BJ167,BI167))*((MIN((VLOOKUP($D167,$A$234:$E$241,5,0)),(IF($D167=6,BI167,BJ167))))),MIN((VLOOKUP($D167,$A$234:$C$241,3,0)),(BG167+BH167))*(IF($D167=6,BJ167,((MIN((VLOOKUP($D167,$A$234:$E$241,5,0)),BJ167)))))))))/IF(AND($D167=2,'ראשי-פרטים כלליים וריכוז הוצאות'!$D$66&lt;&gt;4),1.2,1)</f>
        <v>0</v>
      </c>
      <c r="BM167" s="227"/>
      <c r="BN167" s="228"/>
      <c r="BO167" s="222"/>
      <c r="BP167" s="226"/>
      <c r="BQ167" s="187">
        <f t="shared" si="90"/>
        <v>0</v>
      </c>
      <c r="BR167" s="15">
        <f>+(IF(OR($B167=0,$C167=0,$D167=0,$BM$2&gt;$ES$1),0,IF(OR(BM167=0,BO167=0,BP167=0),0,MIN((VLOOKUP($D167,$A$234:$C$241,3,0))*(IF($D167=6,BP167,BO167))*((MIN((VLOOKUP($D167,$A$234:$E$241,5,0)),(IF($D167=6,BO167,BP167))))),MIN((VLOOKUP($D167,$A$234:$C$241,3,0)),(BM167+BN167))*(IF($D167=6,BP167,((MIN((VLOOKUP($D167,$A$234:$E$241,5,0)),BP167)))))))))/IF(AND($D167=2,'ראשי-פרטים כלליים וריכוז הוצאות'!$D$66&lt;&gt;4),1.2,1)</f>
        <v>0</v>
      </c>
      <c r="BS167" s="227"/>
      <c r="BT167" s="228"/>
      <c r="BU167" s="222"/>
      <c r="BV167" s="226"/>
      <c r="BW167" s="187">
        <f t="shared" si="91"/>
        <v>0</v>
      </c>
      <c r="BX167" s="15">
        <f>+(IF(OR($B167=0,$C167=0,$D167=0,$BS$2&gt;$ES$1),0,IF(OR(BS167=0,BU167=0,BV167=0),0,MIN((VLOOKUP($D167,$A$234:$C$241,3,0))*(IF($D167=6,BV167,BU167))*((MIN((VLOOKUP($D167,$A$234:$E$241,5,0)),(IF($D167=6,BU167,BV167))))),MIN((VLOOKUP($D167,$A$234:$C$241,3,0)),(BS167+BT167))*(IF($D167=6,BV167,((MIN((VLOOKUP($D167,$A$234:$E$241,5,0)),BV167)))))))))/IF(AND($D167=2,'ראשי-פרטים כלליים וריכוז הוצאות'!$D$66&lt;&gt;4),1.2,1)</f>
        <v>0</v>
      </c>
      <c r="BY167" s="227"/>
      <c r="BZ167" s="228"/>
      <c r="CA167" s="222"/>
      <c r="CB167" s="226"/>
      <c r="CC167" s="187">
        <f t="shared" si="92"/>
        <v>0</v>
      </c>
      <c r="CD167" s="15">
        <f>+(IF(OR($B167=0,$C167=0,$D167=0,$BY$2&gt;$ES$1),0,IF(OR(BY167=0,CA167=0,CB167=0),0,MIN((VLOOKUP($D167,$A$234:$C$241,3,0))*(IF($D167=6,CB167,CA167))*((MIN((VLOOKUP($D167,$A$234:$E$241,5,0)),(IF($D167=6,CA167,CB167))))),MIN((VLOOKUP($D167,$A$234:$C$241,3,0)),(BY167+BZ167))*(IF($D167=6,CB167,((MIN((VLOOKUP($D167,$A$234:$E$241,5,0)),CB167)))))))))/IF(AND($D167=2,'ראשי-פרטים כלליים וריכוז הוצאות'!$D$66&lt;&gt;4),1.2,1)</f>
        <v>0</v>
      </c>
      <c r="CE167" s="227"/>
      <c r="CF167" s="228"/>
      <c r="CG167" s="222"/>
      <c r="CH167" s="226"/>
      <c r="CI167" s="187">
        <f t="shared" si="93"/>
        <v>0</v>
      </c>
      <c r="CJ167" s="15">
        <f>+(IF(OR($B167=0,$C167=0,$D167=0,$CE$2&gt;$ES$1),0,IF(OR(CE167=0,CG167=0,CH167=0),0,MIN((VLOOKUP($D167,$A$234:$C$241,3,0))*(IF($D167=6,CH167,CG167))*((MIN((VLOOKUP($D167,$A$234:$E$241,5,0)),(IF($D167=6,CG167,CH167))))),MIN((VLOOKUP($D167,$A$234:$C$241,3,0)),(CE167+CF167))*(IF($D167=6,CH167,((MIN((VLOOKUP($D167,$A$234:$E$241,5,0)),CH167)))))))))/IF(AND($D167=2,'ראשי-פרטים כלליים וריכוז הוצאות'!$D$66&lt;&gt;4),1.2,1)</f>
        <v>0</v>
      </c>
      <c r="CK167" s="227"/>
      <c r="CL167" s="228"/>
      <c r="CM167" s="222"/>
      <c r="CN167" s="226"/>
      <c r="CO167" s="187">
        <f t="shared" si="94"/>
        <v>0</v>
      </c>
      <c r="CP167" s="15">
        <f>+(IF(OR($B167=0,$C167=0,$D167=0,$CK$2&gt;$ES$1),0,IF(OR(CK167=0,CM167=0,CN167=0),0,MIN((VLOOKUP($D167,$A$234:$C$241,3,0))*(IF($D167=6,CN167,CM167))*((MIN((VLOOKUP($D167,$A$234:$E$241,5,0)),(IF($D167=6,CM167,CN167))))),MIN((VLOOKUP($D167,$A$234:$C$241,3,0)),(CK167+CL167))*(IF($D167=6,CN167,((MIN((VLOOKUP($D167,$A$234:$E$241,5,0)),CN167)))))))))/IF(AND($D167=2,'ראשי-פרטים כלליים וריכוז הוצאות'!$D$66&lt;&gt;4),1.2,1)</f>
        <v>0</v>
      </c>
      <c r="CQ167" s="227"/>
      <c r="CR167" s="228"/>
      <c r="CS167" s="222"/>
      <c r="CT167" s="226"/>
      <c r="CU167" s="187">
        <f t="shared" si="95"/>
        <v>0</v>
      </c>
      <c r="CV167" s="15">
        <f>+(IF(OR($B167=0,$C167=0,$D167=0,$CQ$2&gt;$ES$1),0,IF(OR(CQ167=0,CS167=0,CT167=0),0,MIN((VLOOKUP($D167,$A$234:$C$241,3,0))*(IF($D167=6,CT167,CS167))*((MIN((VLOOKUP($D167,$A$234:$E$241,5,0)),(IF($D167=6,CS167,CT167))))),MIN((VLOOKUP($D167,$A$234:$C$241,3,0)),(CQ167+CR167))*(IF($D167=6,CT167,((MIN((VLOOKUP($D167,$A$234:$E$241,5,0)),CT167)))))))))/IF(AND($D167=2,'ראשי-פרטים כלליים וריכוז הוצאות'!$D$66&lt;&gt;4),1.2,1)</f>
        <v>0</v>
      </c>
      <c r="CW167" s="227"/>
      <c r="CX167" s="228"/>
      <c r="CY167" s="222"/>
      <c r="CZ167" s="226"/>
      <c r="DA167" s="187">
        <f t="shared" si="96"/>
        <v>0</v>
      </c>
      <c r="DB167" s="15">
        <f>+(IF(OR($B167=0,$C167=0,$D167=0,$CW$2&gt;$ES$1),0,IF(OR(CW167=0,CY167=0,CZ167=0),0,MIN((VLOOKUP($D167,$A$234:$C$241,3,0))*(IF($D167=6,CZ167,CY167))*((MIN((VLOOKUP($D167,$A$234:$E$241,5,0)),(IF($D167=6,CY167,CZ167))))),MIN((VLOOKUP($D167,$A$234:$C$241,3,0)),(CW167+CX167))*(IF($D167=6,CZ167,((MIN((VLOOKUP($D167,$A$234:$E$241,5,0)),CZ167)))))))))/IF(AND($D167=2,'ראשי-פרטים כלליים וריכוז הוצאות'!$D$66&lt;&gt;4),1.2,1)</f>
        <v>0</v>
      </c>
      <c r="DC167" s="227"/>
      <c r="DD167" s="228"/>
      <c r="DE167" s="222"/>
      <c r="DF167" s="226"/>
      <c r="DG167" s="187">
        <f t="shared" si="97"/>
        <v>0</v>
      </c>
      <c r="DH167" s="15">
        <f>+(IF(OR($B167=0,$C167=0,$D167=0,$DC$2&gt;$ES$1),0,IF(OR(DC167=0,DE167=0,DF167=0),0,MIN((VLOOKUP($D167,$A$234:$C$241,3,0))*(IF($D167=6,DF167,DE167))*((MIN((VLOOKUP($D167,$A$234:$E$241,5,0)),(IF($D167=6,DE167,DF167))))),MIN((VLOOKUP($D167,$A$234:$C$241,3,0)),(DC167+DD167))*(IF($D167=6,DF167,((MIN((VLOOKUP($D167,$A$234:$E$241,5,0)),DF167)))))))))/IF(AND($D167=2,'ראשי-פרטים כלליים וריכוז הוצאות'!$D$66&lt;&gt;4),1.2,1)</f>
        <v>0</v>
      </c>
      <c r="DI167" s="227"/>
      <c r="DJ167" s="228"/>
      <c r="DK167" s="222"/>
      <c r="DL167" s="226"/>
      <c r="DM167" s="187">
        <f t="shared" si="98"/>
        <v>0</v>
      </c>
      <c r="DN167" s="15">
        <f>+(IF(OR($B167=0,$C167=0,$D167=0,$DC$2&gt;$ES$1),0,IF(OR(DI167=0,DK167=0,DL167=0),0,MIN((VLOOKUP($D167,$A$234:$C$241,3,0))*(IF($D167=6,DL167,DK167))*((MIN((VLOOKUP($D167,$A$234:$E$241,5,0)),(IF($D167=6,DK167,DL167))))),MIN((VLOOKUP($D167,$A$234:$C$241,3,0)),(DI167+DJ167))*(IF($D167=6,DL167,((MIN((VLOOKUP($D167,$A$234:$E$241,5,0)),DL167)))))))))/IF(AND($D167=2,'ראשי-פרטים כלליים וריכוז הוצאות'!$D$66&lt;&gt;4),1.2,1)</f>
        <v>0</v>
      </c>
      <c r="DO167" s="227"/>
      <c r="DP167" s="228"/>
      <c r="DQ167" s="222"/>
      <c r="DR167" s="226"/>
      <c r="DS167" s="187">
        <f t="shared" si="99"/>
        <v>0</v>
      </c>
      <c r="DT167" s="15">
        <f>+(IF(OR($B167=0,$C167=0,$D167=0,$DC$2&gt;$ES$1),0,IF(OR(DO167=0,DQ167=0,DR167=0),0,MIN((VLOOKUP($D167,$A$234:$C$241,3,0))*(IF($D167=6,DR167,DQ167))*((MIN((VLOOKUP($D167,$A$234:$E$241,5,0)),(IF($D167=6,DQ167,DR167))))),MIN((VLOOKUP($D167,$A$234:$C$241,3,0)),(DO167+DP167))*(IF($D167=6,DR167,((MIN((VLOOKUP($D167,$A$234:$E$241,5,0)),DR167)))))))))/IF(AND($D167=2,'ראשי-פרטים כלליים וריכוז הוצאות'!$D$66&lt;&gt;4),1.2,1)</f>
        <v>0</v>
      </c>
      <c r="DU167" s="227"/>
      <c r="DV167" s="228"/>
      <c r="DW167" s="222"/>
      <c r="DX167" s="226"/>
      <c r="DY167" s="187">
        <f t="shared" si="100"/>
        <v>0</v>
      </c>
      <c r="DZ167" s="15">
        <f>+(IF(OR($B167=0,$C167=0,$D167=0,$DC$2&gt;$ES$1),0,IF(OR(DU167=0,DW167=0,DX167=0),0,MIN((VLOOKUP($D167,$A$234:$C$241,3,0))*(IF($D167=6,DX167,DW167))*((MIN((VLOOKUP($D167,$A$234:$E$241,5,0)),(IF($D167=6,DW167,DX167))))),MIN((VLOOKUP($D167,$A$234:$C$241,3,0)),(DU167+DV167))*(IF($D167=6,DX167,((MIN((VLOOKUP($D167,$A$234:$E$241,5,0)),DX167)))))))))/IF(AND($D167=2,'ראשי-פרטים כלליים וריכוז הוצאות'!$D$66&lt;&gt;4),1.2,1)</f>
        <v>0</v>
      </c>
      <c r="EA167" s="227"/>
      <c r="EB167" s="228"/>
      <c r="EC167" s="222"/>
      <c r="ED167" s="226"/>
      <c r="EE167" s="187">
        <f t="shared" si="101"/>
        <v>0</v>
      </c>
      <c r="EF167" s="15">
        <f>+(IF(OR($B167=0,$C167=0,$D167=0,$DC$2&gt;$ES$1),0,IF(OR(EA167=0,EC167=0,ED167=0),0,MIN((VLOOKUP($D167,$A$234:$C$241,3,0))*(IF($D167=6,ED167,EC167))*((MIN((VLOOKUP($D167,$A$234:$E$241,5,0)),(IF($D167=6,EC167,ED167))))),MIN((VLOOKUP($D167,$A$234:$C$241,3,0)),(EA167+EB167))*(IF($D167=6,ED167,((MIN((VLOOKUP($D167,$A$234:$E$241,5,0)),ED167)))))))))/IF(AND($D167=2,'ראשי-פרטים כלליים וריכוז הוצאות'!$D$66&lt;&gt;4),1.2,1)</f>
        <v>0</v>
      </c>
      <c r="EG167" s="227"/>
      <c r="EH167" s="228"/>
      <c r="EI167" s="222"/>
      <c r="EJ167" s="226"/>
      <c r="EK167" s="187">
        <f t="shared" si="102"/>
        <v>0</v>
      </c>
      <c r="EL167" s="15">
        <f>+(IF(OR($B167=0,$C167=0,$D167=0,$DC$2&gt;$ES$1),0,IF(OR(EG167=0,EI167=0,EJ167=0),0,MIN((VLOOKUP($D167,$A$234:$C$241,3,0))*(IF($D167=6,EJ167,EI167))*((MIN((VLOOKUP($D167,$A$234:$E$241,5,0)),(IF($D167=6,EI167,EJ167))))),MIN((VLOOKUP($D167,$A$234:$C$241,3,0)),(EG167+EH167))*(IF($D167=6,EJ167,((MIN((VLOOKUP($D167,$A$234:$E$241,5,0)),EJ167)))))))))/IF(AND($D167=2,'ראשי-פרטים כלליים וריכוז הוצאות'!$D$66&lt;&gt;4),1.2,1)</f>
        <v>0</v>
      </c>
      <c r="EM167" s="227"/>
      <c r="EN167" s="228"/>
      <c r="EO167" s="222"/>
      <c r="EP167" s="226"/>
      <c r="EQ167" s="187">
        <f t="shared" si="103"/>
        <v>0</v>
      </c>
      <c r="ER167" s="15">
        <f>+(IF(OR($B167=0,$C167=0,$D167=0,$DC$2&gt;$ES$1),0,IF(OR(EM167=0,EO167=0,EP167=0),0,MIN((VLOOKUP($D167,$A$234:$C$241,3,0))*(IF($D167=6,EP167,EO167))*((MIN((VLOOKUP($D167,$A$234:$E$241,5,0)),(IF($D167=6,EO167,EP167))))),MIN((VLOOKUP($D167,$A$234:$C$241,3,0)),(EM167+EN167))*(IF($D167=6,EP167,((MIN((VLOOKUP($D167,$A$234:$E$241,5,0)),EP167)))))))))/IF(AND($D167=2,'ראשי-פרטים כלליים וריכוז הוצאות'!$D$66&lt;&gt;4),1.2,1)</f>
        <v>0</v>
      </c>
      <c r="ES167" s="62">
        <f t="shared" si="104"/>
        <v>0</v>
      </c>
      <c r="ET167" s="183">
        <f t="shared" si="105"/>
        <v>9.9999999999999995E-7</v>
      </c>
      <c r="EU167" s="184">
        <f t="shared" si="106"/>
        <v>0</v>
      </c>
      <c r="EV167" s="62">
        <f t="shared" si="107"/>
        <v>0</v>
      </c>
      <c r="EW167" s="62">
        <v>0</v>
      </c>
      <c r="EX167" s="15">
        <f t="shared" si="108"/>
        <v>0</v>
      </c>
      <c r="EY167" s="219"/>
      <c r="EZ167" s="62">
        <f>MIN(EX167+EY167*ET167*ES167/$FA$1/IF(AND($D167=2,'ראשי-פרטים כלליים וריכוז הוצאות'!$D$66&lt;&gt;4),1.2,1),IF($D167&gt;0,VLOOKUP($D167,$A$234:$C$241,3,0)*12*EU167,0))</f>
        <v>0</v>
      </c>
      <c r="FA167" s="229"/>
      <c r="FB167" s="293">
        <f t="shared" si="109"/>
        <v>0</v>
      </c>
      <c r="FC167" s="298"/>
      <c r="FD167" s="133"/>
      <c r="FE167" s="133"/>
      <c r="FF167" s="299"/>
      <c r="FG167" s="299"/>
      <c r="FH167" s="133"/>
      <c r="FI167" s="274">
        <f t="shared" si="110"/>
        <v>0</v>
      </c>
      <c r="FJ167" s="274">
        <f t="shared" si="111"/>
        <v>0</v>
      </c>
      <c r="FK167" s="297" t="str">
        <f t="shared" si="79"/>
        <v/>
      </c>
    </row>
    <row r="168" spans="1:167" s="6" customFormat="1" ht="24" hidden="1" customHeight="1" x14ac:dyDescent="0.2">
      <c r="A168" s="112">
        <v>165</v>
      </c>
      <c r="B168" s="229"/>
      <c r="C168" s="229"/>
      <c r="D168" s="230"/>
      <c r="E168" s="220"/>
      <c r="F168" s="221"/>
      <c r="G168" s="222"/>
      <c r="H168" s="223"/>
      <c r="I168" s="187">
        <f t="shared" si="80"/>
        <v>0</v>
      </c>
      <c r="J168" s="15">
        <f>(IF(OR($B168=0,$C168=0,$D168=0,$E$2&gt;$ES$1),0,IF(OR($E168=0,$G168=0,$H168=0),0,MIN((VLOOKUP($D168,$A$234:$C$241,3,0))*(IF($D168=6,$H168,$G168))*((MIN((VLOOKUP($D168,$A$234:$E$241,5,0)),(IF($D168=6,$G168,$H168))))),MIN((VLOOKUP($D168,$A$234:$C$241,3,0)),($E168+$F168))*(IF($D168=6,$H168,((MIN((VLOOKUP($D168,$A$234:$E$241,5,0)),$H168)))))))))/IF(AND($D168=2,'ראשי-פרטים כלליים וריכוז הוצאות'!$D$66&lt;&gt;4),1.2,1)</f>
        <v>0</v>
      </c>
      <c r="K168" s="224"/>
      <c r="L168" s="225"/>
      <c r="M168" s="222"/>
      <c r="N168" s="226"/>
      <c r="O168" s="187">
        <f t="shared" si="81"/>
        <v>0</v>
      </c>
      <c r="P168" s="15">
        <f>+(IF(OR($B168=0,$C168=0,$D168=0,$K$2&gt;$ES$1),0,IF(OR($K168=0,$M168=0,$N168=0),0,MIN((VLOOKUP($D168,$A$234:$C$241,3,0))*(IF($D168=6,$N168,$M168))*((MIN((VLOOKUP($D168,$A$234:$E$241,5,0)),(IF($D168=6,$M168,$N168))))),MIN((VLOOKUP($D168,$A$234:$C$241,3,0)),($K168+$L168))*(IF($D168=6,$N168,((MIN((VLOOKUP($D168,$A$234:$E$241,5,0)),$N168)))))))))/IF(AND($D168=2,'ראשי-פרטים כלליים וריכוז הוצאות'!$D$66&lt;&gt;4),1.2,1)</f>
        <v>0</v>
      </c>
      <c r="Q168" s="227"/>
      <c r="R168" s="228"/>
      <c r="S168" s="222"/>
      <c r="T168" s="226"/>
      <c r="U168" s="187">
        <f t="shared" si="82"/>
        <v>0</v>
      </c>
      <c r="V168" s="15">
        <f>+(IF(OR($B168=0,$C168=0,$D168=0,$Q$2&gt;$ES$1),0,IF(OR(Q168=0,S168=0,T168=0),0,MIN((VLOOKUP($D168,$A$234:$C$241,3,0))*(IF($D168=6,T168,S168))*((MIN((VLOOKUP($D168,$A$234:$E$241,5,0)),(IF($D168=6,S168,T168))))),MIN((VLOOKUP($D168,$A$234:$C$241,3,0)),(Q168+R168))*(IF($D168=6,T168,((MIN((VLOOKUP($D168,$A$234:$E$241,5,0)),T168)))))))))/IF(AND($D168=2,'ראשי-פרטים כלליים וריכוז הוצאות'!$D$66&lt;&gt;4),1.2,1)</f>
        <v>0</v>
      </c>
      <c r="W168" s="220"/>
      <c r="X168" s="221"/>
      <c r="Y168" s="222"/>
      <c r="Z168" s="226"/>
      <c r="AA168" s="187">
        <f t="shared" si="83"/>
        <v>0</v>
      </c>
      <c r="AB168" s="15">
        <f>+(IF(OR($B168=0,$C168=0,$D168=0,$W$2&gt;$ES$1),0,IF(OR(W168=0,Y168=0,Z168=0),0,MIN((VLOOKUP($D168,$A$234:$C$241,3,0))*(IF($D168=6,Z168,Y168))*((MIN((VLOOKUP($D168,$A$234:$E$241,5,0)),(IF($D168=6,Y168,Z168))))),MIN((VLOOKUP($D168,$A$234:$C$241,3,0)),(W168+X168))*(IF($D168=6,Z168,((MIN((VLOOKUP($D168,$A$234:$E$241,5,0)),Z168)))))))))/IF(AND($D168=2,'ראשי-פרטים כלליים וריכוז הוצאות'!$D$66&lt;&gt;4),1.2,1)</f>
        <v>0</v>
      </c>
      <c r="AC168" s="224"/>
      <c r="AD168" s="225"/>
      <c r="AE168" s="222"/>
      <c r="AF168" s="226"/>
      <c r="AG168" s="187">
        <f t="shared" si="84"/>
        <v>0</v>
      </c>
      <c r="AH168" s="15">
        <f>+(IF(OR($B168=0,$C168=0,$D168=0,$AC$2&gt;$ES$1),0,IF(OR(AC168=0,AE168=0,AF168=0),0,MIN((VLOOKUP($D168,$A$234:$C$241,3,0))*(IF($D168=6,AF168,AE168))*((MIN((VLOOKUP($D168,$A$234:$E$241,5,0)),(IF($D168=6,AE168,AF168))))),MIN((VLOOKUP($D168,$A$234:$C$241,3,0)),(AC168+AD168))*(IF($D168=6,AF168,((MIN((VLOOKUP($D168,$A$234:$E$241,5,0)),AF168)))))))))/IF(AND($D168=2,'ראשי-פרטים כלליים וריכוז הוצאות'!$D$66&lt;&gt;4),1.2,1)</f>
        <v>0</v>
      </c>
      <c r="AI168" s="227"/>
      <c r="AJ168" s="228"/>
      <c r="AK168" s="222"/>
      <c r="AL168" s="226"/>
      <c r="AM168" s="187">
        <f t="shared" si="85"/>
        <v>0</v>
      </c>
      <c r="AN168" s="15">
        <f>+(IF(OR($B168=0,$C168=0,$D168=0,$AI$2&gt;$ES$1),0,IF(OR(AI168=0,AK168=0,AL168=0),0,MIN((VLOOKUP($D168,$A$234:$C$241,3,0))*(IF($D168=6,AL168,AK168))*((MIN((VLOOKUP($D168,$A$234:$E$241,5,0)),(IF($D168=6,AK168,AL168))))),MIN((VLOOKUP($D168,$A$234:$C$241,3,0)),(AI168+AJ168))*(IF($D168=6,AL168,((MIN((VLOOKUP($D168,$A$234:$E$241,5,0)),AL168)))))))))/IF(AND($D168=2,'ראשי-פרטים כלליים וריכוז הוצאות'!$D$66&lt;&gt;4),1.2,1)</f>
        <v>0</v>
      </c>
      <c r="AO168" s="220"/>
      <c r="AP168" s="221"/>
      <c r="AQ168" s="222"/>
      <c r="AR168" s="226"/>
      <c r="AS168" s="187">
        <f t="shared" si="86"/>
        <v>0</v>
      </c>
      <c r="AT168" s="15">
        <f>+(IF(OR($B168=0,$C168=0,$D168=0,$AO$2&gt;$ES$1),0,IF(OR(AO168=0,AQ168=0,AR168=0),0,MIN((VLOOKUP($D168,$A$234:$C$241,3,0))*(IF($D168=6,AR168,AQ168))*((MIN((VLOOKUP($D168,$A$234:$E$241,5,0)),(IF($D168=6,AQ168,AR168))))),MIN((VLOOKUP($D168,$A$234:$C$241,3,0)),(AO168+AP168))*(IF($D168=6,AR168,((MIN((VLOOKUP($D168,$A$234:$E$241,5,0)),AR168)))))))))/IF(AND($D168=2,'ראשי-פרטים כלליים וריכוז הוצאות'!$D$66&lt;&gt;4),1.2,1)</f>
        <v>0</v>
      </c>
      <c r="AU168" s="224"/>
      <c r="AV168" s="225"/>
      <c r="AW168" s="222"/>
      <c r="AX168" s="226"/>
      <c r="AY168" s="187">
        <f t="shared" si="87"/>
        <v>0</v>
      </c>
      <c r="AZ168" s="15">
        <f>+(IF(OR($B168=0,$C168=0,$D168=0,$AU$2&gt;$ES$1),0,IF(OR(AU168=0,AW168=0,AX168=0),0,MIN((VLOOKUP($D168,$A$234:$C$241,3,0))*(IF($D168=6,AX168,AW168))*((MIN((VLOOKUP($D168,$A$234:$E$241,5,0)),(IF($D168=6,AW168,AX168))))),MIN((VLOOKUP($D168,$A$234:$C$241,3,0)),(AU168+AV168))*(IF($D168=6,AX168,((MIN((VLOOKUP($D168,$A$234:$E$241,5,0)),AX168)))))))))/IF(AND($D168=2,'ראשי-פרטים כלליים וריכוז הוצאות'!$D$66&lt;&gt;4),1.2,1)</f>
        <v>0</v>
      </c>
      <c r="BA168" s="227"/>
      <c r="BB168" s="228"/>
      <c r="BC168" s="222"/>
      <c r="BD168" s="226"/>
      <c r="BE168" s="187">
        <f t="shared" si="88"/>
        <v>0</v>
      </c>
      <c r="BF168" s="15">
        <f>+(IF(OR($B168=0,$C168=0,$D168=0,$BA$2&gt;$ES$1),0,IF(OR(BA168=0,BC168=0,BD168=0),0,MIN((VLOOKUP($D168,$A$234:$C$241,3,0))*(IF($D168=6,BD168,BC168))*((MIN((VLOOKUP($D168,$A$234:$E$241,5,0)),(IF($D168=6,BC168,BD168))))),MIN((VLOOKUP($D168,$A$234:$C$241,3,0)),(BA168+BB168))*(IF($D168=6,BD168,((MIN((VLOOKUP($D168,$A$234:$E$241,5,0)),BD168)))))))))/IF(AND($D168=2,'ראשי-פרטים כלליים וריכוז הוצאות'!$D$66&lt;&gt;4),1.2,1)</f>
        <v>0</v>
      </c>
      <c r="BG168" s="227"/>
      <c r="BH168" s="228"/>
      <c r="BI168" s="222"/>
      <c r="BJ168" s="226"/>
      <c r="BK168" s="187">
        <f t="shared" si="89"/>
        <v>0</v>
      </c>
      <c r="BL168" s="15">
        <f>+(IF(OR($B168=0,$C168=0,$D168=0,$BG$2&gt;$ES$1),0,IF(OR(BG168=0,BI168=0,BJ168=0),0,MIN((VLOOKUP($D168,$A$234:$C$241,3,0))*(IF($D168=6,BJ168,BI168))*((MIN((VLOOKUP($D168,$A$234:$E$241,5,0)),(IF($D168=6,BI168,BJ168))))),MIN((VLOOKUP($D168,$A$234:$C$241,3,0)),(BG168+BH168))*(IF($D168=6,BJ168,((MIN((VLOOKUP($D168,$A$234:$E$241,5,0)),BJ168)))))))))/IF(AND($D168=2,'ראשי-פרטים כלליים וריכוז הוצאות'!$D$66&lt;&gt;4),1.2,1)</f>
        <v>0</v>
      </c>
      <c r="BM168" s="227"/>
      <c r="BN168" s="228"/>
      <c r="BO168" s="222"/>
      <c r="BP168" s="226"/>
      <c r="BQ168" s="187">
        <f t="shared" si="90"/>
        <v>0</v>
      </c>
      <c r="BR168" s="15">
        <f>+(IF(OR($B168=0,$C168=0,$D168=0,$BM$2&gt;$ES$1),0,IF(OR(BM168=0,BO168=0,BP168=0),0,MIN((VLOOKUP($D168,$A$234:$C$241,3,0))*(IF($D168=6,BP168,BO168))*((MIN((VLOOKUP($D168,$A$234:$E$241,5,0)),(IF($D168=6,BO168,BP168))))),MIN((VLOOKUP($D168,$A$234:$C$241,3,0)),(BM168+BN168))*(IF($D168=6,BP168,((MIN((VLOOKUP($D168,$A$234:$E$241,5,0)),BP168)))))))))/IF(AND($D168=2,'ראשי-פרטים כלליים וריכוז הוצאות'!$D$66&lt;&gt;4),1.2,1)</f>
        <v>0</v>
      </c>
      <c r="BS168" s="227"/>
      <c r="BT168" s="228"/>
      <c r="BU168" s="222"/>
      <c r="BV168" s="226"/>
      <c r="BW168" s="187">
        <f t="shared" si="91"/>
        <v>0</v>
      </c>
      <c r="BX168" s="15">
        <f>+(IF(OR($B168=0,$C168=0,$D168=0,$BS$2&gt;$ES$1),0,IF(OR(BS168=0,BU168=0,BV168=0),0,MIN((VLOOKUP($D168,$A$234:$C$241,3,0))*(IF($D168=6,BV168,BU168))*((MIN((VLOOKUP($D168,$A$234:$E$241,5,0)),(IF($D168=6,BU168,BV168))))),MIN((VLOOKUP($D168,$A$234:$C$241,3,0)),(BS168+BT168))*(IF($D168=6,BV168,((MIN((VLOOKUP($D168,$A$234:$E$241,5,0)),BV168)))))))))/IF(AND($D168=2,'ראשי-פרטים כלליים וריכוז הוצאות'!$D$66&lt;&gt;4),1.2,1)</f>
        <v>0</v>
      </c>
      <c r="BY168" s="227"/>
      <c r="BZ168" s="228"/>
      <c r="CA168" s="222"/>
      <c r="CB168" s="226"/>
      <c r="CC168" s="187">
        <f t="shared" si="92"/>
        <v>0</v>
      </c>
      <c r="CD168" s="15">
        <f>+(IF(OR($B168=0,$C168=0,$D168=0,$BY$2&gt;$ES$1),0,IF(OR(BY168=0,CA168=0,CB168=0),0,MIN((VLOOKUP($D168,$A$234:$C$241,3,0))*(IF($D168=6,CB168,CA168))*((MIN((VLOOKUP($D168,$A$234:$E$241,5,0)),(IF($D168=6,CA168,CB168))))),MIN((VLOOKUP($D168,$A$234:$C$241,3,0)),(BY168+BZ168))*(IF($D168=6,CB168,((MIN((VLOOKUP($D168,$A$234:$E$241,5,0)),CB168)))))))))/IF(AND($D168=2,'ראשי-פרטים כלליים וריכוז הוצאות'!$D$66&lt;&gt;4),1.2,1)</f>
        <v>0</v>
      </c>
      <c r="CE168" s="227"/>
      <c r="CF168" s="228"/>
      <c r="CG168" s="222"/>
      <c r="CH168" s="226"/>
      <c r="CI168" s="187">
        <f t="shared" si="93"/>
        <v>0</v>
      </c>
      <c r="CJ168" s="15">
        <f>+(IF(OR($B168=0,$C168=0,$D168=0,$CE$2&gt;$ES$1),0,IF(OR(CE168=0,CG168=0,CH168=0),0,MIN((VLOOKUP($D168,$A$234:$C$241,3,0))*(IF($D168=6,CH168,CG168))*((MIN((VLOOKUP($D168,$A$234:$E$241,5,0)),(IF($D168=6,CG168,CH168))))),MIN((VLOOKUP($D168,$A$234:$C$241,3,0)),(CE168+CF168))*(IF($D168=6,CH168,((MIN((VLOOKUP($D168,$A$234:$E$241,5,0)),CH168)))))))))/IF(AND($D168=2,'ראשי-פרטים כלליים וריכוז הוצאות'!$D$66&lt;&gt;4),1.2,1)</f>
        <v>0</v>
      </c>
      <c r="CK168" s="227"/>
      <c r="CL168" s="228"/>
      <c r="CM168" s="222"/>
      <c r="CN168" s="226"/>
      <c r="CO168" s="187">
        <f t="shared" si="94"/>
        <v>0</v>
      </c>
      <c r="CP168" s="15">
        <f>+(IF(OR($B168=0,$C168=0,$D168=0,$CK$2&gt;$ES$1),0,IF(OR(CK168=0,CM168=0,CN168=0),0,MIN((VLOOKUP($D168,$A$234:$C$241,3,0))*(IF($D168=6,CN168,CM168))*((MIN((VLOOKUP($D168,$A$234:$E$241,5,0)),(IF($D168=6,CM168,CN168))))),MIN((VLOOKUP($D168,$A$234:$C$241,3,0)),(CK168+CL168))*(IF($D168=6,CN168,((MIN((VLOOKUP($D168,$A$234:$E$241,5,0)),CN168)))))))))/IF(AND($D168=2,'ראשי-פרטים כלליים וריכוז הוצאות'!$D$66&lt;&gt;4),1.2,1)</f>
        <v>0</v>
      </c>
      <c r="CQ168" s="227"/>
      <c r="CR168" s="228"/>
      <c r="CS168" s="222"/>
      <c r="CT168" s="226"/>
      <c r="CU168" s="187">
        <f t="shared" si="95"/>
        <v>0</v>
      </c>
      <c r="CV168" s="15">
        <f>+(IF(OR($B168=0,$C168=0,$D168=0,$CQ$2&gt;$ES$1),0,IF(OR(CQ168=0,CS168=0,CT168=0),0,MIN((VLOOKUP($D168,$A$234:$C$241,3,0))*(IF($D168=6,CT168,CS168))*((MIN((VLOOKUP($D168,$A$234:$E$241,5,0)),(IF($D168=6,CS168,CT168))))),MIN((VLOOKUP($D168,$A$234:$C$241,3,0)),(CQ168+CR168))*(IF($D168=6,CT168,((MIN((VLOOKUP($D168,$A$234:$E$241,5,0)),CT168)))))))))/IF(AND($D168=2,'ראשי-פרטים כלליים וריכוז הוצאות'!$D$66&lt;&gt;4),1.2,1)</f>
        <v>0</v>
      </c>
      <c r="CW168" s="227"/>
      <c r="CX168" s="228"/>
      <c r="CY168" s="222"/>
      <c r="CZ168" s="226"/>
      <c r="DA168" s="187">
        <f t="shared" si="96"/>
        <v>0</v>
      </c>
      <c r="DB168" s="15">
        <f>+(IF(OR($B168=0,$C168=0,$D168=0,$CW$2&gt;$ES$1),0,IF(OR(CW168=0,CY168=0,CZ168=0),0,MIN((VLOOKUP($D168,$A$234:$C$241,3,0))*(IF($D168=6,CZ168,CY168))*((MIN((VLOOKUP($D168,$A$234:$E$241,5,0)),(IF($D168=6,CY168,CZ168))))),MIN((VLOOKUP($D168,$A$234:$C$241,3,0)),(CW168+CX168))*(IF($D168=6,CZ168,((MIN((VLOOKUP($D168,$A$234:$E$241,5,0)),CZ168)))))))))/IF(AND($D168=2,'ראשי-פרטים כלליים וריכוז הוצאות'!$D$66&lt;&gt;4),1.2,1)</f>
        <v>0</v>
      </c>
      <c r="DC168" s="227"/>
      <c r="DD168" s="228"/>
      <c r="DE168" s="222"/>
      <c r="DF168" s="226"/>
      <c r="DG168" s="187">
        <f t="shared" si="97"/>
        <v>0</v>
      </c>
      <c r="DH168" s="15">
        <f>+(IF(OR($B168=0,$C168=0,$D168=0,$DC$2&gt;$ES$1),0,IF(OR(DC168=0,DE168=0,DF168=0),0,MIN((VLOOKUP($D168,$A$234:$C$241,3,0))*(IF($D168=6,DF168,DE168))*((MIN((VLOOKUP($D168,$A$234:$E$241,5,0)),(IF($D168=6,DE168,DF168))))),MIN((VLOOKUP($D168,$A$234:$C$241,3,0)),(DC168+DD168))*(IF($D168=6,DF168,((MIN((VLOOKUP($D168,$A$234:$E$241,5,0)),DF168)))))))))/IF(AND($D168=2,'ראשי-פרטים כלליים וריכוז הוצאות'!$D$66&lt;&gt;4),1.2,1)</f>
        <v>0</v>
      </c>
      <c r="DI168" s="227"/>
      <c r="DJ168" s="228"/>
      <c r="DK168" s="222"/>
      <c r="DL168" s="226"/>
      <c r="DM168" s="187">
        <f t="shared" si="98"/>
        <v>0</v>
      </c>
      <c r="DN168" s="15">
        <f>+(IF(OR($B168=0,$C168=0,$D168=0,$DC$2&gt;$ES$1),0,IF(OR(DI168=0,DK168=0,DL168=0),0,MIN((VLOOKUP($D168,$A$234:$C$241,3,0))*(IF($D168=6,DL168,DK168))*((MIN((VLOOKUP($D168,$A$234:$E$241,5,0)),(IF($D168=6,DK168,DL168))))),MIN((VLOOKUP($D168,$A$234:$C$241,3,0)),(DI168+DJ168))*(IF($D168=6,DL168,((MIN((VLOOKUP($D168,$A$234:$E$241,5,0)),DL168)))))))))/IF(AND($D168=2,'ראשי-פרטים כלליים וריכוז הוצאות'!$D$66&lt;&gt;4),1.2,1)</f>
        <v>0</v>
      </c>
      <c r="DO168" s="227"/>
      <c r="DP168" s="228"/>
      <c r="DQ168" s="222"/>
      <c r="DR168" s="226"/>
      <c r="DS168" s="187">
        <f t="shared" si="99"/>
        <v>0</v>
      </c>
      <c r="DT168" s="15">
        <f>+(IF(OR($B168=0,$C168=0,$D168=0,$DC$2&gt;$ES$1),0,IF(OR(DO168=0,DQ168=0,DR168=0),0,MIN((VLOOKUP($D168,$A$234:$C$241,3,0))*(IF($D168=6,DR168,DQ168))*((MIN((VLOOKUP($D168,$A$234:$E$241,5,0)),(IF($D168=6,DQ168,DR168))))),MIN((VLOOKUP($D168,$A$234:$C$241,3,0)),(DO168+DP168))*(IF($D168=6,DR168,((MIN((VLOOKUP($D168,$A$234:$E$241,5,0)),DR168)))))))))/IF(AND($D168=2,'ראשי-פרטים כלליים וריכוז הוצאות'!$D$66&lt;&gt;4),1.2,1)</f>
        <v>0</v>
      </c>
      <c r="DU168" s="227"/>
      <c r="DV168" s="228"/>
      <c r="DW168" s="222"/>
      <c r="DX168" s="226"/>
      <c r="DY168" s="187">
        <f t="shared" si="100"/>
        <v>0</v>
      </c>
      <c r="DZ168" s="15">
        <f>+(IF(OR($B168=0,$C168=0,$D168=0,$DC$2&gt;$ES$1),0,IF(OR(DU168=0,DW168=0,DX168=0),0,MIN((VLOOKUP($D168,$A$234:$C$241,3,0))*(IF($D168=6,DX168,DW168))*((MIN((VLOOKUP($D168,$A$234:$E$241,5,0)),(IF($D168=6,DW168,DX168))))),MIN((VLOOKUP($D168,$A$234:$C$241,3,0)),(DU168+DV168))*(IF($D168=6,DX168,((MIN((VLOOKUP($D168,$A$234:$E$241,5,0)),DX168)))))))))/IF(AND($D168=2,'ראשי-פרטים כלליים וריכוז הוצאות'!$D$66&lt;&gt;4),1.2,1)</f>
        <v>0</v>
      </c>
      <c r="EA168" s="227"/>
      <c r="EB168" s="228"/>
      <c r="EC168" s="222"/>
      <c r="ED168" s="226"/>
      <c r="EE168" s="187">
        <f t="shared" si="101"/>
        <v>0</v>
      </c>
      <c r="EF168" s="15">
        <f>+(IF(OR($B168=0,$C168=0,$D168=0,$DC$2&gt;$ES$1),0,IF(OR(EA168=0,EC168=0,ED168=0),0,MIN((VLOOKUP($D168,$A$234:$C$241,3,0))*(IF($D168=6,ED168,EC168))*((MIN((VLOOKUP($D168,$A$234:$E$241,5,0)),(IF($D168=6,EC168,ED168))))),MIN((VLOOKUP($D168,$A$234:$C$241,3,0)),(EA168+EB168))*(IF($D168=6,ED168,((MIN((VLOOKUP($D168,$A$234:$E$241,5,0)),ED168)))))))))/IF(AND($D168=2,'ראשי-פרטים כלליים וריכוז הוצאות'!$D$66&lt;&gt;4),1.2,1)</f>
        <v>0</v>
      </c>
      <c r="EG168" s="227"/>
      <c r="EH168" s="228"/>
      <c r="EI168" s="222"/>
      <c r="EJ168" s="226"/>
      <c r="EK168" s="187">
        <f t="shared" si="102"/>
        <v>0</v>
      </c>
      <c r="EL168" s="15">
        <f>+(IF(OR($B168=0,$C168=0,$D168=0,$DC$2&gt;$ES$1),0,IF(OR(EG168=0,EI168=0,EJ168=0),0,MIN((VLOOKUP($D168,$A$234:$C$241,3,0))*(IF($D168=6,EJ168,EI168))*((MIN((VLOOKUP($D168,$A$234:$E$241,5,0)),(IF($D168=6,EI168,EJ168))))),MIN((VLOOKUP($D168,$A$234:$C$241,3,0)),(EG168+EH168))*(IF($D168=6,EJ168,((MIN((VLOOKUP($D168,$A$234:$E$241,5,0)),EJ168)))))))))/IF(AND($D168=2,'ראשי-פרטים כלליים וריכוז הוצאות'!$D$66&lt;&gt;4),1.2,1)</f>
        <v>0</v>
      </c>
      <c r="EM168" s="227"/>
      <c r="EN168" s="228"/>
      <c r="EO168" s="222"/>
      <c r="EP168" s="226"/>
      <c r="EQ168" s="187">
        <f t="shared" si="103"/>
        <v>0</v>
      </c>
      <c r="ER168" s="15">
        <f>+(IF(OR($B168=0,$C168=0,$D168=0,$DC$2&gt;$ES$1),0,IF(OR(EM168=0,EO168=0,EP168=0),0,MIN((VLOOKUP($D168,$A$234:$C$241,3,0))*(IF($D168=6,EP168,EO168))*((MIN((VLOOKUP($D168,$A$234:$E$241,5,0)),(IF($D168=6,EO168,EP168))))),MIN((VLOOKUP($D168,$A$234:$C$241,3,0)),(EM168+EN168))*(IF($D168=6,EP168,((MIN((VLOOKUP($D168,$A$234:$E$241,5,0)),EP168)))))))))/IF(AND($D168=2,'ראשי-פרטים כלליים וריכוז הוצאות'!$D$66&lt;&gt;4),1.2,1)</f>
        <v>0</v>
      </c>
      <c r="ES168" s="62">
        <f t="shared" si="104"/>
        <v>0</v>
      </c>
      <c r="ET168" s="183">
        <f t="shared" si="105"/>
        <v>9.9999999999999995E-7</v>
      </c>
      <c r="EU168" s="184">
        <f t="shared" si="106"/>
        <v>0</v>
      </c>
      <c r="EV168" s="62">
        <f t="shared" si="107"/>
        <v>0</v>
      </c>
      <c r="EW168" s="62">
        <v>0</v>
      </c>
      <c r="EX168" s="15">
        <f t="shared" si="108"/>
        <v>0</v>
      </c>
      <c r="EY168" s="219"/>
      <c r="EZ168" s="62">
        <f>MIN(EX168+EY168*ET168*ES168/$FA$1/IF(AND($D168=2,'ראשי-פרטים כלליים וריכוז הוצאות'!$D$66&lt;&gt;4),1.2,1),IF($D168&gt;0,VLOOKUP($D168,$A$234:$C$241,3,0)*12*EU168,0))</f>
        <v>0</v>
      </c>
      <c r="FA168" s="229"/>
      <c r="FB168" s="293">
        <f t="shared" si="109"/>
        <v>0</v>
      </c>
      <c r="FC168" s="298"/>
      <c r="FD168" s="133"/>
      <c r="FE168" s="133"/>
      <c r="FF168" s="299"/>
      <c r="FG168" s="299"/>
      <c r="FH168" s="133"/>
      <c r="FI168" s="274">
        <f t="shared" si="110"/>
        <v>0</v>
      </c>
      <c r="FJ168" s="274">
        <f t="shared" si="111"/>
        <v>0</v>
      </c>
      <c r="FK168" s="297" t="str">
        <f t="shared" si="79"/>
        <v/>
      </c>
    </row>
    <row r="169" spans="1:167" s="6" customFormat="1" ht="24" hidden="1" customHeight="1" x14ac:dyDescent="0.2">
      <c r="A169" s="112">
        <v>166</v>
      </c>
      <c r="B169" s="229"/>
      <c r="C169" s="229"/>
      <c r="D169" s="230"/>
      <c r="E169" s="220"/>
      <c r="F169" s="221"/>
      <c r="G169" s="222"/>
      <c r="H169" s="223"/>
      <c r="I169" s="187">
        <f t="shared" si="80"/>
        <v>0</v>
      </c>
      <c r="J169" s="15">
        <f>(IF(OR($B169=0,$C169=0,$D169=0,$E$2&gt;$ES$1),0,IF(OR($E169=0,$G169=0,$H169=0),0,MIN((VLOOKUP($D169,$A$234:$C$241,3,0))*(IF($D169=6,$H169,$G169))*((MIN((VLOOKUP($D169,$A$234:$E$241,5,0)),(IF($D169=6,$G169,$H169))))),MIN((VLOOKUP($D169,$A$234:$C$241,3,0)),($E169+$F169))*(IF($D169=6,$H169,((MIN((VLOOKUP($D169,$A$234:$E$241,5,0)),$H169)))))))))/IF(AND($D169=2,'ראשי-פרטים כלליים וריכוז הוצאות'!$D$66&lt;&gt;4),1.2,1)</f>
        <v>0</v>
      </c>
      <c r="K169" s="224"/>
      <c r="L169" s="225"/>
      <c r="M169" s="222"/>
      <c r="N169" s="226"/>
      <c r="O169" s="187">
        <f t="shared" si="81"/>
        <v>0</v>
      </c>
      <c r="P169" s="15">
        <f>+(IF(OR($B169=0,$C169=0,$D169=0,$K$2&gt;$ES$1),0,IF(OR($K169=0,$M169=0,$N169=0),0,MIN((VLOOKUP($D169,$A$234:$C$241,3,0))*(IF($D169=6,$N169,$M169))*((MIN((VLOOKUP($D169,$A$234:$E$241,5,0)),(IF($D169=6,$M169,$N169))))),MIN((VLOOKUP($D169,$A$234:$C$241,3,0)),($K169+$L169))*(IF($D169=6,$N169,((MIN((VLOOKUP($D169,$A$234:$E$241,5,0)),$N169)))))))))/IF(AND($D169=2,'ראשי-פרטים כלליים וריכוז הוצאות'!$D$66&lt;&gt;4),1.2,1)</f>
        <v>0</v>
      </c>
      <c r="Q169" s="227"/>
      <c r="R169" s="228"/>
      <c r="S169" s="222"/>
      <c r="T169" s="226"/>
      <c r="U169" s="187">
        <f t="shared" si="82"/>
        <v>0</v>
      </c>
      <c r="V169" s="15">
        <f>+(IF(OR($B169=0,$C169=0,$D169=0,$Q$2&gt;$ES$1),0,IF(OR(Q169=0,S169=0,T169=0),0,MIN((VLOOKUP($D169,$A$234:$C$241,3,0))*(IF($D169=6,T169,S169))*((MIN((VLOOKUP($D169,$A$234:$E$241,5,0)),(IF($D169=6,S169,T169))))),MIN((VLOOKUP($D169,$A$234:$C$241,3,0)),(Q169+R169))*(IF($D169=6,T169,((MIN((VLOOKUP($D169,$A$234:$E$241,5,0)),T169)))))))))/IF(AND($D169=2,'ראשי-פרטים כלליים וריכוז הוצאות'!$D$66&lt;&gt;4),1.2,1)</f>
        <v>0</v>
      </c>
      <c r="W169" s="220"/>
      <c r="X169" s="221"/>
      <c r="Y169" s="222"/>
      <c r="Z169" s="226"/>
      <c r="AA169" s="187">
        <f t="shared" si="83"/>
        <v>0</v>
      </c>
      <c r="AB169" s="15">
        <f>+(IF(OR($B169=0,$C169=0,$D169=0,$W$2&gt;$ES$1),0,IF(OR(W169=0,Y169=0,Z169=0),0,MIN((VLOOKUP($D169,$A$234:$C$241,3,0))*(IF($D169=6,Z169,Y169))*((MIN((VLOOKUP($D169,$A$234:$E$241,5,0)),(IF($D169=6,Y169,Z169))))),MIN((VLOOKUP($D169,$A$234:$C$241,3,0)),(W169+X169))*(IF($D169=6,Z169,((MIN((VLOOKUP($D169,$A$234:$E$241,5,0)),Z169)))))))))/IF(AND($D169=2,'ראשי-פרטים כלליים וריכוז הוצאות'!$D$66&lt;&gt;4),1.2,1)</f>
        <v>0</v>
      </c>
      <c r="AC169" s="224"/>
      <c r="AD169" s="225"/>
      <c r="AE169" s="222"/>
      <c r="AF169" s="226"/>
      <c r="AG169" s="187">
        <f t="shared" si="84"/>
        <v>0</v>
      </c>
      <c r="AH169" s="15">
        <f>+(IF(OR($B169=0,$C169=0,$D169=0,$AC$2&gt;$ES$1),0,IF(OR(AC169=0,AE169=0,AF169=0),0,MIN((VLOOKUP($D169,$A$234:$C$241,3,0))*(IF($D169=6,AF169,AE169))*((MIN((VLOOKUP($D169,$A$234:$E$241,5,0)),(IF($D169=6,AE169,AF169))))),MIN((VLOOKUP($D169,$A$234:$C$241,3,0)),(AC169+AD169))*(IF($D169=6,AF169,((MIN((VLOOKUP($D169,$A$234:$E$241,5,0)),AF169)))))))))/IF(AND($D169=2,'ראשי-פרטים כלליים וריכוז הוצאות'!$D$66&lt;&gt;4),1.2,1)</f>
        <v>0</v>
      </c>
      <c r="AI169" s="227"/>
      <c r="AJ169" s="228"/>
      <c r="AK169" s="222"/>
      <c r="AL169" s="226"/>
      <c r="AM169" s="187">
        <f t="shared" si="85"/>
        <v>0</v>
      </c>
      <c r="AN169" s="15">
        <f>+(IF(OR($B169=0,$C169=0,$D169=0,$AI$2&gt;$ES$1),0,IF(OR(AI169=0,AK169=0,AL169=0),0,MIN((VLOOKUP($D169,$A$234:$C$241,3,0))*(IF($D169=6,AL169,AK169))*((MIN((VLOOKUP($D169,$A$234:$E$241,5,0)),(IF($D169=6,AK169,AL169))))),MIN((VLOOKUP($D169,$A$234:$C$241,3,0)),(AI169+AJ169))*(IF($D169=6,AL169,((MIN((VLOOKUP($D169,$A$234:$E$241,5,0)),AL169)))))))))/IF(AND($D169=2,'ראשי-פרטים כלליים וריכוז הוצאות'!$D$66&lt;&gt;4),1.2,1)</f>
        <v>0</v>
      </c>
      <c r="AO169" s="220"/>
      <c r="AP169" s="221"/>
      <c r="AQ169" s="222"/>
      <c r="AR169" s="226"/>
      <c r="AS169" s="187">
        <f t="shared" si="86"/>
        <v>0</v>
      </c>
      <c r="AT169" s="15">
        <f>+(IF(OR($B169=0,$C169=0,$D169=0,$AO$2&gt;$ES$1),0,IF(OR(AO169=0,AQ169=0,AR169=0),0,MIN((VLOOKUP($D169,$A$234:$C$241,3,0))*(IF($D169=6,AR169,AQ169))*((MIN((VLOOKUP($D169,$A$234:$E$241,5,0)),(IF($D169=6,AQ169,AR169))))),MIN((VLOOKUP($D169,$A$234:$C$241,3,0)),(AO169+AP169))*(IF($D169=6,AR169,((MIN((VLOOKUP($D169,$A$234:$E$241,5,0)),AR169)))))))))/IF(AND($D169=2,'ראשי-פרטים כלליים וריכוז הוצאות'!$D$66&lt;&gt;4),1.2,1)</f>
        <v>0</v>
      </c>
      <c r="AU169" s="224"/>
      <c r="AV169" s="225"/>
      <c r="AW169" s="222"/>
      <c r="AX169" s="226"/>
      <c r="AY169" s="187">
        <f t="shared" si="87"/>
        <v>0</v>
      </c>
      <c r="AZ169" s="15">
        <f>+(IF(OR($B169=0,$C169=0,$D169=0,$AU$2&gt;$ES$1),0,IF(OR(AU169=0,AW169=0,AX169=0),0,MIN((VLOOKUP($D169,$A$234:$C$241,3,0))*(IF($D169=6,AX169,AW169))*((MIN((VLOOKUP($D169,$A$234:$E$241,5,0)),(IF($D169=6,AW169,AX169))))),MIN((VLOOKUP($D169,$A$234:$C$241,3,0)),(AU169+AV169))*(IF($D169=6,AX169,((MIN((VLOOKUP($D169,$A$234:$E$241,5,0)),AX169)))))))))/IF(AND($D169=2,'ראשי-פרטים כלליים וריכוז הוצאות'!$D$66&lt;&gt;4),1.2,1)</f>
        <v>0</v>
      </c>
      <c r="BA169" s="227"/>
      <c r="BB169" s="228"/>
      <c r="BC169" s="222"/>
      <c r="BD169" s="226"/>
      <c r="BE169" s="187">
        <f t="shared" si="88"/>
        <v>0</v>
      </c>
      <c r="BF169" s="15">
        <f>+(IF(OR($B169=0,$C169=0,$D169=0,$BA$2&gt;$ES$1),0,IF(OR(BA169=0,BC169=0,BD169=0),0,MIN((VLOOKUP($D169,$A$234:$C$241,3,0))*(IF($D169=6,BD169,BC169))*((MIN((VLOOKUP($D169,$A$234:$E$241,5,0)),(IF($D169=6,BC169,BD169))))),MIN((VLOOKUP($D169,$A$234:$C$241,3,0)),(BA169+BB169))*(IF($D169=6,BD169,((MIN((VLOOKUP($D169,$A$234:$E$241,5,0)),BD169)))))))))/IF(AND($D169=2,'ראשי-פרטים כלליים וריכוז הוצאות'!$D$66&lt;&gt;4),1.2,1)</f>
        <v>0</v>
      </c>
      <c r="BG169" s="227"/>
      <c r="BH169" s="228"/>
      <c r="BI169" s="222"/>
      <c r="BJ169" s="226"/>
      <c r="BK169" s="187">
        <f t="shared" si="89"/>
        <v>0</v>
      </c>
      <c r="BL169" s="15">
        <f>+(IF(OR($B169=0,$C169=0,$D169=0,$BG$2&gt;$ES$1),0,IF(OR(BG169=0,BI169=0,BJ169=0),0,MIN((VLOOKUP($D169,$A$234:$C$241,3,0))*(IF($D169=6,BJ169,BI169))*((MIN((VLOOKUP($D169,$A$234:$E$241,5,0)),(IF($D169=6,BI169,BJ169))))),MIN((VLOOKUP($D169,$A$234:$C$241,3,0)),(BG169+BH169))*(IF($D169=6,BJ169,((MIN((VLOOKUP($D169,$A$234:$E$241,5,0)),BJ169)))))))))/IF(AND($D169=2,'ראשי-פרטים כלליים וריכוז הוצאות'!$D$66&lt;&gt;4),1.2,1)</f>
        <v>0</v>
      </c>
      <c r="BM169" s="227"/>
      <c r="BN169" s="228"/>
      <c r="BO169" s="222"/>
      <c r="BP169" s="226"/>
      <c r="BQ169" s="187">
        <f t="shared" si="90"/>
        <v>0</v>
      </c>
      <c r="BR169" s="15">
        <f>+(IF(OR($B169=0,$C169=0,$D169=0,$BM$2&gt;$ES$1),0,IF(OR(BM169=0,BO169=0,BP169=0),0,MIN((VLOOKUP($D169,$A$234:$C$241,3,0))*(IF($D169=6,BP169,BO169))*((MIN((VLOOKUP($D169,$A$234:$E$241,5,0)),(IF($D169=6,BO169,BP169))))),MIN((VLOOKUP($D169,$A$234:$C$241,3,0)),(BM169+BN169))*(IF($D169=6,BP169,((MIN((VLOOKUP($D169,$A$234:$E$241,5,0)),BP169)))))))))/IF(AND($D169=2,'ראשי-פרטים כלליים וריכוז הוצאות'!$D$66&lt;&gt;4),1.2,1)</f>
        <v>0</v>
      </c>
      <c r="BS169" s="227"/>
      <c r="BT169" s="228"/>
      <c r="BU169" s="222"/>
      <c r="BV169" s="226"/>
      <c r="BW169" s="187">
        <f t="shared" si="91"/>
        <v>0</v>
      </c>
      <c r="BX169" s="15">
        <f>+(IF(OR($B169=0,$C169=0,$D169=0,$BS$2&gt;$ES$1),0,IF(OR(BS169=0,BU169=0,BV169=0),0,MIN((VLOOKUP($D169,$A$234:$C$241,3,0))*(IF($D169=6,BV169,BU169))*((MIN((VLOOKUP($D169,$A$234:$E$241,5,0)),(IF($D169=6,BU169,BV169))))),MIN((VLOOKUP($D169,$A$234:$C$241,3,0)),(BS169+BT169))*(IF($D169=6,BV169,((MIN((VLOOKUP($D169,$A$234:$E$241,5,0)),BV169)))))))))/IF(AND($D169=2,'ראשי-פרטים כלליים וריכוז הוצאות'!$D$66&lt;&gt;4),1.2,1)</f>
        <v>0</v>
      </c>
      <c r="BY169" s="227"/>
      <c r="BZ169" s="228"/>
      <c r="CA169" s="222"/>
      <c r="CB169" s="226"/>
      <c r="CC169" s="187">
        <f t="shared" si="92"/>
        <v>0</v>
      </c>
      <c r="CD169" s="15">
        <f>+(IF(OR($B169=0,$C169=0,$D169=0,$BY$2&gt;$ES$1),0,IF(OR(BY169=0,CA169=0,CB169=0),0,MIN((VLOOKUP($D169,$A$234:$C$241,3,0))*(IF($D169=6,CB169,CA169))*((MIN((VLOOKUP($D169,$A$234:$E$241,5,0)),(IF($D169=6,CA169,CB169))))),MIN((VLOOKUP($D169,$A$234:$C$241,3,0)),(BY169+BZ169))*(IF($D169=6,CB169,((MIN((VLOOKUP($D169,$A$234:$E$241,5,0)),CB169)))))))))/IF(AND($D169=2,'ראשי-פרטים כלליים וריכוז הוצאות'!$D$66&lt;&gt;4),1.2,1)</f>
        <v>0</v>
      </c>
      <c r="CE169" s="227"/>
      <c r="CF169" s="228"/>
      <c r="CG169" s="222"/>
      <c r="CH169" s="226"/>
      <c r="CI169" s="187">
        <f t="shared" si="93"/>
        <v>0</v>
      </c>
      <c r="CJ169" s="15">
        <f>+(IF(OR($B169=0,$C169=0,$D169=0,$CE$2&gt;$ES$1),0,IF(OR(CE169=0,CG169=0,CH169=0),0,MIN((VLOOKUP($D169,$A$234:$C$241,3,0))*(IF($D169=6,CH169,CG169))*((MIN((VLOOKUP($D169,$A$234:$E$241,5,0)),(IF($D169=6,CG169,CH169))))),MIN((VLOOKUP($D169,$A$234:$C$241,3,0)),(CE169+CF169))*(IF($D169=6,CH169,((MIN((VLOOKUP($D169,$A$234:$E$241,5,0)),CH169)))))))))/IF(AND($D169=2,'ראשי-פרטים כלליים וריכוז הוצאות'!$D$66&lt;&gt;4),1.2,1)</f>
        <v>0</v>
      </c>
      <c r="CK169" s="227"/>
      <c r="CL169" s="228"/>
      <c r="CM169" s="222"/>
      <c r="CN169" s="226"/>
      <c r="CO169" s="187">
        <f t="shared" si="94"/>
        <v>0</v>
      </c>
      <c r="CP169" s="15">
        <f>+(IF(OR($B169=0,$C169=0,$D169=0,$CK$2&gt;$ES$1),0,IF(OR(CK169=0,CM169=0,CN169=0),0,MIN((VLOOKUP($D169,$A$234:$C$241,3,0))*(IF($D169=6,CN169,CM169))*((MIN((VLOOKUP($D169,$A$234:$E$241,5,0)),(IF($D169=6,CM169,CN169))))),MIN((VLOOKUP($D169,$A$234:$C$241,3,0)),(CK169+CL169))*(IF($D169=6,CN169,((MIN((VLOOKUP($D169,$A$234:$E$241,5,0)),CN169)))))))))/IF(AND($D169=2,'ראשי-פרטים כלליים וריכוז הוצאות'!$D$66&lt;&gt;4),1.2,1)</f>
        <v>0</v>
      </c>
      <c r="CQ169" s="227"/>
      <c r="CR169" s="228"/>
      <c r="CS169" s="222"/>
      <c r="CT169" s="226"/>
      <c r="CU169" s="187">
        <f t="shared" si="95"/>
        <v>0</v>
      </c>
      <c r="CV169" s="15">
        <f>+(IF(OR($B169=0,$C169=0,$D169=0,$CQ$2&gt;$ES$1),0,IF(OR(CQ169=0,CS169=0,CT169=0),0,MIN((VLOOKUP($D169,$A$234:$C$241,3,0))*(IF($D169=6,CT169,CS169))*((MIN((VLOOKUP($D169,$A$234:$E$241,5,0)),(IF($D169=6,CS169,CT169))))),MIN((VLOOKUP($D169,$A$234:$C$241,3,0)),(CQ169+CR169))*(IF($D169=6,CT169,((MIN((VLOOKUP($D169,$A$234:$E$241,5,0)),CT169)))))))))/IF(AND($D169=2,'ראשי-פרטים כלליים וריכוז הוצאות'!$D$66&lt;&gt;4),1.2,1)</f>
        <v>0</v>
      </c>
      <c r="CW169" s="227"/>
      <c r="CX169" s="228"/>
      <c r="CY169" s="222"/>
      <c r="CZ169" s="226"/>
      <c r="DA169" s="187">
        <f t="shared" si="96"/>
        <v>0</v>
      </c>
      <c r="DB169" s="15">
        <f>+(IF(OR($B169=0,$C169=0,$D169=0,$CW$2&gt;$ES$1),0,IF(OR(CW169=0,CY169=0,CZ169=0),0,MIN((VLOOKUP($D169,$A$234:$C$241,3,0))*(IF($D169=6,CZ169,CY169))*((MIN((VLOOKUP($D169,$A$234:$E$241,5,0)),(IF($D169=6,CY169,CZ169))))),MIN((VLOOKUP($D169,$A$234:$C$241,3,0)),(CW169+CX169))*(IF($D169=6,CZ169,((MIN((VLOOKUP($D169,$A$234:$E$241,5,0)),CZ169)))))))))/IF(AND($D169=2,'ראשי-פרטים כלליים וריכוז הוצאות'!$D$66&lt;&gt;4),1.2,1)</f>
        <v>0</v>
      </c>
      <c r="DC169" s="227"/>
      <c r="DD169" s="228"/>
      <c r="DE169" s="222"/>
      <c r="DF169" s="226"/>
      <c r="DG169" s="187">
        <f t="shared" si="97"/>
        <v>0</v>
      </c>
      <c r="DH169" s="15">
        <f>+(IF(OR($B169=0,$C169=0,$D169=0,$DC$2&gt;$ES$1),0,IF(OR(DC169=0,DE169=0,DF169=0),0,MIN((VLOOKUP($D169,$A$234:$C$241,3,0))*(IF($D169=6,DF169,DE169))*((MIN((VLOOKUP($D169,$A$234:$E$241,5,0)),(IF($D169=6,DE169,DF169))))),MIN((VLOOKUP($D169,$A$234:$C$241,3,0)),(DC169+DD169))*(IF($D169=6,DF169,((MIN((VLOOKUP($D169,$A$234:$E$241,5,0)),DF169)))))))))/IF(AND($D169=2,'ראשי-פרטים כלליים וריכוז הוצאות'!$D$66&lt;&gt;4),1.2,1)</f>
        <v>0</v>
      </c>
      <c r="DI169" s="227"/>
      <c r="DJ169" s="228"/>
      <c r="DK169" s="222"/>
      <c r="DL169" s="226"/>
      <c r="DM169" s="187">
        <f t="shared" si="98"/>
        <v>0</v>
      </c>
      <c r="DN169" s="15">
        <f>+(IF(OR($B169=0,$C169=0,$D169=0,$DC$2&gt;$ES$1),0,IF(OR(DI169=0,DK169=0,DL169=0),0,MIN((VLOOKUP($D169,$A$234:$C$241,3,0))*(IF($D169=6,DL169,DK169))*((MIN((VLOOKUP($D169,$A$234:$E$241,5,0)),(IF($D169=6,DK169,DL169))))),MIN((VLOOKUP($D169,$A$234:$C$241,3,0)),(DI169+DJ169))*(IF($D169=6,DL169,((MIN((VLOOKUP($D169,$A$234:$E$241,5,0)),DL169)))))))))/IF(AND($D169=2,'ראשי-פרטים כלליים וריכוז הוצאות'!$D$66&lt;&gt;4),1.2,1)</f>
        <v>0</v>
      </c>
      <c r="DO169" s="227"/>
      <c r="DP169" s="228"/>
      <c r="DQ169" s="222"/>
      <c r="DR169" s="226"/>
      <c r="DS169" s="187">
        <f t="shared" si="99"/>
        <v>0</v>
      </c>
      <c r="DT169" s="15">
        <f>+(IF(OR($B169=0,$C169=0,$D169=0,$DC$2&gt;$ES$1),0,IF(OR(DO169=0,DQ169=0,DR169=0),0,MIN((VLOOKUP($D169,$A$234:$C$241,3,0))*(IF($D169=6,DR169,DQ169))*((MIN((VLOOKUP($D169,$A$234:$E$241,5,0)),(IF($D169=6,DQ169,DR169))))),MIN((VLOOKUP($D169,$A$234:$C$241,3,0)),(DO169+DP169))*(IF($D169=6,DR169,((MIN((VLOOKUP($D169,$A$234:$E$241,5,0)),DR169)))))))))/IF(AND($D169=2,'ראשי-פרטים כלליים וריכוז הוצאות'!$D$66&lt;&gt;4),1.2,1)</f>
        <v>0</v>
      </c>
      <c r="DU169" s="227"/>
      <c r="DV169" s="228"/>
      <c r="DW169" s="222"/>
      <c r="DX169" s="226"/>
      <c r="DY169" s="187">
        <f t="shared" si="100"/>
        <v>0</v>
      </c>
      <c r="DZ169" s="15">
        <f>+(IF(OR($B169=0,$C169=0,$D169=0,$DC$2&gt;$ES$1),0,IF(OR(DU169=0,DW169=0,DX169=0),0,MIN((VLOOKUP($D169,$A$234:$C$241,3,0))*(IF($D169=6,DX169,DW169))*((MIN((VLOOKUP($D169,$A$234:$E$241,5,0)),(IF($D169=6,DW169,DX169))))),MIN((VLOOKUP($D169,$A$234:$C$241,3,0)),(DU169+DV169))*(IF($D169=6,DX169,((MIN((VLOOKUP($D169,$A$234:$E$241,5,0)),DX169)))))))))/IF(AND($D169=2,'ראשי-פרטים כלליים וריכוז הוצאות'!$D$66&lt;&gt;4),1.2,1)</f>
        <v>0</v>
      </c>
      <c r="EA169" s="227"/>
      <c r="EB169" s="228"/>
      <c r="EC169" s="222"/>
      <c r="ED169" s="226"/>
      <c r="EE169" s="187">
        <f t="shared" si="101"/>
        <v>0</v>
      </c>
      <c r="EF169" s="15">
        <f>+(IF(OR($B169=0,$C169=0,$D169=0,$DC$2&gt;$ES$1),0,IF(OR(EA169=0,EC169=0,ED169=0),0,MIN((VLOOKUP($D169,$A$234:$C$241,3,0))*(IF($D169=6,ED169,EC169))*((MIN((VLOOKUP($D169,$A$234:$E$241,5,0)),(IF($D169=6,EC169,ED169))))),MIN((VLOOKUP($D169,$A$234:$C$241,3,0)),(EA169+EB169))*(IF($D169=6,ED169,((MIN((VLOOKUP($D169,$A$234:$E$241,5,0)),ED169)))))))))/IF(AND($D169=2,'ראשי-פרטים כלליים וריכוז הוצאות'!$D$66&lt;&gt;4),1.2,1)</f>
        <v>0</v>
      </c>
      <c r="EG169" s="227"/>
      <c r="EH169" s="228"/>
      <c r="EI169" s="222"/>
      <c r="EJ169" s="226"/>
      <c r="EK169" s="187">
        <f t="shared" si="102"/>
        <v>0</v>
      </c>
      <c r="EL169" s="15">
        <f>+(IF(OR($B169=0,$C169=0,$D169=0,$DC$2&gt;$ES$1),0,IF(OR(EG169=0,EI169=0,EJ169=0),0,MIN((VLOOKUP($D169,$A$234:$C$241,3,0))*(IF($D169=6,EJ169,EI169))*((MIN((VLOOKUP($D169,$A$234:$E$241,5,0)),(IF($D169=6,EI169,EJ169))))),MIN((VLOOKUP($D169,$A$234:$C$241,3,0)),(EG169+EH169))*(IF($D169=6,EJ169,((MIN((VLOOKUP($D169,$A$234:$E$241,5,0)),EJ169)))))))))/IF(AND($D169=2,'ראשי-פרטים כלליים וריכוז הוצאות'!$D$66&lt;&gt;4),1.2,1)</f>
        <v>0</v>
      </c>
      <c r="EM169" s="227"/>
      <c r="EN169" s="228"/>
      <c r="EO169" s="222"/>
      <c r="EP169" s="226"/>
      <c r="EQ169" s="187">
        <f t="shared" si="103"/>
        <v>0</v>
      </c>
      <c r="ER169" s="15">
        <f>+(IF(OR($B169=0,$C169=0,$D169=0,$DC$2&gt;$ES$1),0,IF(OR(EM169=0,EO169=0,EP169=0),0,MIN((VLOOKUP($D169,$A$234:$C$241,3,0))*(IF($D169=6,EP169,EO169))*((MIN((VLOOKUP($D169,$A$234:$E$241,5,0)),(IF($D169=6,EO169,EP169))))),MIN((VLOOKUP($D169,$A$234:$C$241,3,0)),(EM169+EN169))*(IF($D169=6,EP169,((MIN((VLOOKUP($D169,$A$234:$E$241,5,0)),EP169)))))))))/IF(AND($D169=2,'ראשי-פרטים כלליים וריכוז הוצאות'!$D$66&lt;&gt;4),1.2,1)</f>
        <v>0</v>
      </c>
      <c r="ES169" s="62">
        <f t="shared" si="104"/>
        <v>0</v>
      </c>
      <c r="ET169" s="183">
        <f t="shared" si="105"/>
        <v>9.9999999999999995E-7</v>
      </c>
      <c r="EU169" s="184">
        <f t="shared" si="106"/>
        <v>0</v>
      </c>
      <c r="EV169" s="62">
        <f t="shared" si="107"/>
        <v>0</v>
      </c>
      <c r="EW169" s="62">
        <v>0</v>
      </c>
      <c r="EX169" s="15">
        <f t="shared" si="108"/>
        <v>0</v>
      </c>
      <c r="EY169" s="219"/>
      <c r="EZ169" s="62">
        <f>MIN(EX169+EY169*ET169*ES169/$FA$1/IF(AND($D169=2,'ראשי-פרטים כלליים וריכוז הוצאות'!$D$66&lt;&gt;4),1.2,1),IF($D169&gt;0,VLOOKUP($D169,$A$234:$C$241,3,0)*12*EU169,0))</f>
        <v>0</v>
      </c>
      <c r="FA169" s="229"/>
      <c r="FB169" s="293">
        <f t="shared" si="109"/>
        <v>0</v>
      </c>
      <c r="FC169" s="298"/>
      <c r="FD169" s="133"/>
      <c r="FE169" s="133"/>
      <c r="FF169" s="299"/>
      <c r="FG169" s="299"/>
      <c r="FH169" s="133"/>
      <c r="FI169" s="274">
        <f t="shared" si="110"/>
        <v>0</v>
      </c>
      <c r="FJ169" s="274">
        <f t="shared" si="111"/>
        <v>0</v>
      </c>
      <c r="FK169" s="297" t="str">
        <f t="shared" si="79"/>
        <v/>
      </c>
    </row>
    <row r="170" spans="1:167" s="6" customFormat="1" ht="24" hidden="1" customHeight="1" x14ac:dyDescent="0.2">
      <c r="A170" s="112">
        <v>167</v>
      </c>
      <c r="B170" s="229"/>
      <c r="C170" s="229"/>
      <c r="D170" s="230"/>
      <c r="E170" s="220"/>
      <c r="F170" s="221"/>
      <c r="G170" s="222"/>
      <c r="H170" s="223"/>
      <c r="I170" s="187">
        <f t="shared" si="80"/>
        <v>0</v>
      </c>
      <c r="J170" s="15">
        <f>(IF(OR($B170=0,$C170=0,$D170=0,$E$2&gt;$ES$1),0,IF(OR($E170=0,$G170=0,$H170=0),0,MIN((VLOOKUP($D170,$A$234:$C$241,3,0))*(IF($D170=6,$H170,$G170))*((MIN((VLOOKUP($D170,$A$234:$E$241,5,0)),(IF($D170=6,$G170,$H170))))),MIN((VLOOKUP($D170,$A$234:$C$241,3,0)),($E170+$F170))*(IF($D170=6,$H170,((MIN((VLOOKUP($D170,$A$234:$E$241,5,0)),$H170)))))))))/IF(AND($D170=2,'ראשי-פרטים כלליים וריכוז הוצאות'!$D$66&lt;&gt;4),1.2,1)</f>
        <v>0</v>
      </c>
      <c r="K170" s="224"/>
      <c r="L170" s="225"/>
      <c r="M170" s="222"/>
      <c r="N170" s="226"/>
      <c r="O170" s="187">
        <f t="shared" si="81"/>
        <v>0</v>
      </c>
      <c r="P170" s="15">
        <f>+(IF(OR($B170=0,$C170=0,$D170=0,$K$2&gt;$ES$1),0,IF(OR($K170=0,$M170=0,$N170=0),0,MIN((VLOOKUP($D170,$A$234:$C$241,3,0))*(IF($D170=6,$N170,$M170))*((MIN((VLOOKUP($D170,$A$234:$E$241,5,0)),(IF($D170=6,$M170,$N170))))),MIN((VLOOKUP($D170,$A$234:$C$241,3,0)),($K170+$L170))*(IF($D170=6,$N170,((MIN((VLOOKUP($D170,$A$234:$E$241,5,0)),$N170)))))))))/IF(AND($D170=2,'ראשי-פרטים כלליים וריכוז הוצאות'!$D$66&lt;&gt;4),1.2,1)</f>
        <v>0</v>
      </c>
      <c r="Q170" s="227"/>
      <c r="R170" s="228"/>
      <c r="S170" s="222"/>
      <c r="T170" s="226"/>
      <c r="U170" s="187">
        <f t="shared" si="82"/>
        <v>0</v>
      </c>
      <c r="V170" s="15">
        <f>+(IF(OR($B170=0,$C170=0,$D170=0,$Q$2&gt;$ES$1),0,IF(OR(Q170=0,S170=0,T170=0),0,MIN((VLOOKUP($D170,$A$234:$C$241,3,0))*(IF($D170=6,T170,S170))*((MIN((VLOOKUP($D170,$A$234:$E$241,5,0)),(IF($D170=6,S170,T170))))),MIN((VLOOKUP($D170,$A$234:$C$241,3,0)),(Q170+R170))*(IF($D170=6,T170,((MIN((VLOOKUP($D170,$A$234:$E$241,5,0)),T170)))))))))/IF(AND($D170=2,'ראשי-פרטים כלליים וריכוז הוצאות'!$D$66&lt;&gt;4),1.2,1)</f>
        <v>0</v>
      </c>
      <c r="W170" s="220"/>
      <c r="X170" s="221"/>
      <c r="Y170" s="222"/>
      <c r="Z170" s="226"/>
      <c r="AA170" s="187">
        <f t="shared" si="83"/>
        <v>0</v>
      </c>
      <c r="AB170" s="15">
        <f>+(IF(OR($B170=0,$C170=0,$D170=0,$W$2&gt;$ES$1),0,IF(OR(W170=0,Y170=0,Z170=0),0,MIN((VLOOKUP($D170,$A$234:$C$241,3,0))*(IF($D170=6,Z170,Y170))*((MIN((VLOOKUP($D170,$A$234:$E$241,5,0)),(IF($D170=6,Y170,Z170))))),MIN((VLOOKUP($D170,$A$234:$C$241,3,0)),(W170+X170))*(IF($D170=6,Z170,((MIN((VLOOKUP($D170,$A$234:$E$241,5,0)),Z170)))))))))/IF(AND($D170=2,'ראשי-פרטים כלליים וריכוז הוצאות'!$D$66&lt;&gt;4),1.2,1)</f>
        <v>0</v>
      </c>
      <c r="AC170" s="224"/>
      <c r="AD170" s="225"/>
      <c r="AE170" s="222"/>
      <c r="AF170" s="226"/>
      <c r="AG170" s="187">
        <f t="shared" si="84"/>
        <v>0</v>
      </c>
      <c r="AH170" s="15">
        <f>+(IF(OR($B170=0,$C170=0,$D170=0,$AC$2&gt;$ES$1),0,IF(OR(AC170=0,AE170=0,AF170=0),0,MIN((VLOOKUP($D170,$A$234:$C$241,3,0))*(IF($D170=6,AF170,AE170))*((MIN((VLOOKUP($D170,$A$234:$E$241,5,0)),(IF($D170=6,AE170,AF170))))),MIN((VLOOKUP($D170,$A$234:$C$241,3,0)),(AC170+AD170))*(IF($D170=6,AF170,((MIN((VLOOKUP($D170,$A$234:$E$241,5,0)),AF170)))))))))/IF(AND($D170=2,'ראשי-פרטים כלליים וריכוז הוצאות'!$D$66&lt;&gt;4),1.2,1)</f>
        <v>0</v>
      </c>
      <c r="AI170" s="227"/>
      <c r="AJ170" s="228"/>
      <c r="AK170" s="222"/>
      <c r="AL170" s="226"/>
      <c r="AM170" s="187">
        <f t="shared" si="85"/>
        <v>0</v>
      </c>
      <c r="AN170" s="15">
        <f>+(IF(OR($B170=0,$C170=0,$D170=0,$AI$2&gt;$ES$1),0,IF(OR(AI170=0,AK170=0,AL170=0),0,MIN((VLOOKUP($D170,$A$234:$C$241,3,0))*(IF($D170=6,AL170,AK170))*((MIN((VLOOKUP($D170,$A$234:$E$241,5,0)),(IF($D170=6,AK170,AL170))))),MIN((VLOOKUP($D170,$A$234:$C$241,3,0)),(AI170+AJ170))*(IF($D170=6,AL170,((MIN((VLOOKUP($D170,$A$234:$E$241,5,0)),AL170)))))))))/IF(AND($D170=2,'ראשי-פרטים כלליים וריכוז הוצאות'!$D$66&lt;&gt;4),1.2,1)</f>
        <v>0</v>
      </c>
      <c r="AO170" s="220"/>
      <c r="AP170" s="221"/>
      <c r="AQ170" s="222"/>
      <c r="AR170" s="226"/>
      <c r="AS170" s="187">
        <f t="shared" si="86"/>
        <v>0</v>
      </c>
      <c r="AT170" s="15">
        <f>+(IF(OR($B170=0,$C170=0,$D170=0,$AO$2&gt;$ES$1),0,IF(OR(AO170=0,AQ170=0,AR170=0),0,MIN((VLOOKUP($D170,$A$234:$C$241,3,0))*(IF($D170=6,AR170,AQ170))*((MIN((VLOOKUP($D170,$A$234:$E$241,5,0)),(IF($D170=6,AQ170,AR170))))),MIN((VLOOKUP($D170,$A$234:$C$241,3,0)),(AO170+AP170))*(IF($D170=6,AR170,((MIN((VLOOKUP($D170,$A$234:$E$241,5,0)),AR170)))))))))/IF(AND($D170=2,'ראשי-פרטים כלליים וריכוז הוצאות'!$D$66&lt;&gt;4),1.2,1)</f>
        <v>0</v>
      </c>
      <c r="AU170" s="224"/>
      <c r="AV170" s="225"/>
      <c r="AW170" s="222"/>
      <c r="AX170" s="226"/>
      <c r="AY170" s="187">
        <f t="shared" si="87"/>
        <v>0</v>
      </c>
      <c r="AZ170" s="15">
        <f>+(IF(OR($B170=0,$C170=0,$D170=0,$AU$2&gt;$ES$1),0,IF(OR(AU170=0,AW170=0,AX170=0),0,MIN((VLOOKUP($D170,$A$234:$C$241,3,0))*(IF($D170=6,AX170,AW170))*((MIN((VLOOKUP($D170,$A$234:$E$241,5,0)),(IF($D170=6,AW170,AX170))))),MIN((VLOOKUP($D170,$A$234:$C$241,3,0)),(AU170+AV170))*(IF($D170=6,AX170,((MIN((VLOOKUP($D170,$A$234:$E$241,5,0)),AX170)))))))))/IF(AND($D170=2,'ראשי-פרטים כלליים וריכוז הוצאות'!$D$66&lt;&gt;4),1.2,1)</f>
        <v>0</v>
      </c>
      <c r="BA170" s="227"/>
      <c r="BB170" s="228"/>
      <c r="BC170" s="222"/>
      <c r="BD170" s="226"/>
      <c r="BE170" s="187">
        <f t="shared" si="88"/>
        <v>0</v>
      </c>
      <c r="BF170" s="15">
        <f>+(IF(OR($B170=0,$C170=0,$D170=0,$BA$2&gt;$ES$1),0,IF(OR(BA170=0,BC170=0,BD170=0),0,MIN((VLOOKUP($D170,$A$234:$C$241,3,0))*(IF($D170=6,BD170,BC170))*((MIN((VLOOKUP($D170,$A$234:$E$241,5,0)),(IF($D170=6,BC170,BD170))))),MIN((VLOOKUP($D170,$A$234:$C$241,3,0)),(BA170+BB170))*(IF($D170=6,BD170,((MIN((VLOOKUP($D170,$A$234:$E$241,5,0)),BD170)))))))))/IF(AND($D170=2,'ראשי-פרטים כלליים וריכוז הוצאות'!$D$66&lt;&gt;4),1.2,1)</f>
        <v>0</v>
      </c>
      <c r="BG170" s="227"/>
      <c r="BH170" s="228"/>
      <c r="BI170" s="222"/>
      <c r="BJ170" s="226"/>
      <c r="BK170" s="187">
        <f t="shared" si="89"/>
        <v>0</v>
      </c>
      <c r="BL170" s="15">
        <f>+(IF(OR($B170=0,$C170=0,$D170=0,$BG$2&gt;$ES$1),0,IF(OR(BG170=0,BI170=0,BJ170=0),0,MIN((VLOOKUP($D170,$A$234:$C$241,3,0))*(IF($D170=6,BJ170,BI170))*((MIN((VLOOKUP($D170,$A$234:$E$241,5,0)),(IF($D170=6,BI170,BJ170))))),MIN((VLOOKUP($D170,$A$234:$C$241,3,0)),(BG170+BH170))*(IF($D170=6,BJ170,((MIN((VLOOKUP($D170,$A$234:$E$241,5,0)),BJ170)))))))))/IF(AND($D170=2,'ראשי-פרטים כלליים וריכוז הוצאות'!$D$66&lt;&gt;4),1.2,1)</f>
        <v>0</v>
      </c>
      <c r="BM170" s="227"/>
      <c r="BN170" s="228"/>
      <c r="BO170" s="222"/>
      <c r="BP170" s="226"/>
      <c r="BQ170" s="187">
        <f t="shared" si="90"/>
        <v>0</v>
      </c>
      <c r="BR170" s="15">
        <f>+(IF(OR($B170=0,$C170=0,$D170=0,$BM$2&gt;$ES$1),0,IF(OR(BM170=0,BO170=0,BP170=0),0,MIN((VLOOKUP($D170,$A$234:$C$241,3,0))*(IF($D170=6,BP170,BO170))*((MIN((VLOOKUP($D170,$A$234:$E$241,5,0)),(IF($D170=6,BO170,BP170))))),MIN((VLOOKUP($D170,$A$234:$C$241,3,0)),(BM170+BN170))*(IF($D170=6,BP170,((MIN((VLOOKUP($D170,$A$234:$E$241,5,0)),BP170)))))))))/IF(AND($D170=2,'ראשי-פרטים כלליים וריכוז הוצאות'!$D$66&lt;&gt;4),1.2,1)</f>
        <v>0</v>
      </c>
      <c r="BS170" s="227"/>
      <c r="BT170" s="228"/>
      <c r="BU170" s="222"/>
      <c r="BV170" s="226"/>
      <c r="BW170" s="187">
        <f t="shared" si="91"/>
        <v>0</v>
      </c>
      <c r="BX170" s="15">
        <f>+(IF(OR($B170=0,$C170=0,$D170=0,$BS$2&gt;$ES$1),0,IF(OR(BS170=0,BU170=0,BV170=0),0,MIN((VLOOKUP($D170,$A$234:$C$241,3,0))*(IF($D170=6,BV170,BU170))*((MIN((VLOOKUP($D170,$A$234:$E$241,5,0)),(IF($D170=6,BU170,BV170))))),MIN((VLOOKUP($D170,$A$234:$C$241,3,0)),(BS170+BT170))*(IF($D170=6,BV170,((MIN((VLOOKUP($D170,$A$234:$E$241,5,0)),BV170)))))))))/IF(AND($D170=2,'ראשי-פרטים כלליים וריכוז הוצאות'!$D$66&lt;&gt;4),1.2,1)</f>
        <v>0</v>
      </c>
      <c r="BY170" s="227"/>
      <c r="BZ170" s="228"/>
      <c r="CA170" s="222"/>
      <c r="CB170" s="226"/>
      <c r="CC170" s="187">
        <f t="shared" si="92"/>
        <v>0</v>
      </c>
      <c r="CD170" s="15">
        <f>+(IF(OR($B170=0,$C170=0,$D170=0,$BY$2&gt;$ES$1),0,IF(OR(BY170=0,CA170=0,CB170=0),0,MIN((VLOOKUP($D170,$A$234:$C$241,3,0))*(IF($D170=6,CB170,CA170))*((MIN((VLOOKUP($D170,$A$234:$E$241,5,0)),(IF($D170=6,CA170,CB170))))),MIN((VLOOKUP($D170,$A$234:$C$241,3,0)),(BY170+BZ170))*(IF($D170=6,CB170,((MIN((VLOOKUP($D170,$A$234:$E$241,5,0)),CB170)))))))))/IF(AND($D170=2,'ראשי-פרטים כלליים וריכוז הוצאות'!$D$66&lt;&gt;4),1.2,1)</f>
        <v>0</v>
      </c>
      <c r="CE170" s="227"/>
      <c r="CF170" s="228"/>
      <c r="CG170" s="222"/>
      <c r="CH170" s="226"/>
      <c r="CI170" s="187">
        <f t="shared" si="93"/>
        <v>0</v>
      </c>
      <c r="CJ170" s="15">
        <f>+(IF(OR($B170=0,$C170=0,$D170=0,$CE$2&gt;$ES$1),0,IF(OR(CE170=0,CG170=0,CH170=0),0,MIN((VLOOKUP($D170,$A$234:$C$241,3,0))*(IF($D170=6,CH170,CG170))*((MIN((VLOOKUP($D170,$A$234:$E$241,5,0)),(IF($D170=6,CG170,CH170))))),MIN((VLOOKUP($D170,$A$234:$C$241,3,0)),(CE170+CF170))*(IF($D170=6,CH170,((MIN((VLOOKUP($D170,$A$234:$E$241,5,0)),CH170)))))))))/IF(AND($D170=2,'ראשי-פרטים כלליים וריכוז הוצאות'!$D$66&lt;&gt;4),1.2,1)</f>
        <v>0</v>
      </c>
      <c r="CK170" s="227"/>
      <c r="CL170" s="228"/>
      <c r="CM170" s="222"/>
      <c r="CN170" s="226"/>
      <c r="CO170" s="187">
        <f t="shared" si="94"/>
        <v>0</v>
      </c>
      <c r="CP170" s="15">
        <f>+(IF(OR($B170=0,$C170=0,$D170=0,$CK$2&gt;$ES$1),0,IF(OR(CK170=0,CM170=0,CN170=0),0,MIN((VLOOKUP($D170,$A$234:$C$241,3,0))*(IF($D170=6,CN170,CM170))*((MIN((VLOOKUP($D170,$A$234:$E$241,5,0)),(IF($D170=6,CM170,CN170))))),MIN((VLOOKUP($D170,$A$234:$C$241,3,0)),(CK170+CL170))*(IF($D170=6,CN170,((MIN((VLOOKUP($D170,$A$234:$E$241,5,0)),CN170)))))))))/IF(AND($D170=2,'ראשי-פרטים כלליים וריכוז הוצאות'!$D$66&lt;&gt;4),1.2,1)</f>
        <v>0</v>
      </c>
      <c r="CQ170" s="227"/>
      <c r="CR170" s="228"/>
      <c r="CS170" s="222"/>
      <c r="CT170" s="226"/>
      <c r="CU170" s="187">
        <f t="shared" si="95"/>
        <v>0</v>
      </c>
      <c r="CV170" s="15">
        <f>+(IF(OR($B170=0,$C170=0,$D170=0,$CQ$2&gt;$ES$1),0,IF(OR(CQ170=0,CS170=0,CT170=0),0,MIN((VLOOKUP($D170,$A$234:$C$241,3,0))*(IF($D170=6,CT170,CS170))*((MIN((VLOOKUP($D170,$A$234:$E$241,5,0)),(IF($D170=6,CS170,CT170))))),MIN((VLOOKUP($D170,$A$234:$C$241,3,0)),(CQ170+CR170))*(IF($D170=6,CT170,((MIN((VLOOKUP($D170,$A$234:$E$241,5,0)),CT170)))))))))/IF(AND($D170=2,'ראשי-פרטים כלליים וריכוז הוצאות'!$D$66&lt;&gt;4),1.2,1)</f>
        <v>0</v>
      </c>
      <c r="CW170" s="227"/>
      <c r="CX170" s="228"/>
      <c r="CY170" s="222"/>
      <c r="CZ170" s="226"/>
      <c r="DA170" s="187">
        <f t="shared" si="96"/>
        <v>0</v>
      </c>
      <c r="DB170" s="15">
        <f>+(IF(OR($B170=0,$C170=0,$D170=0,$CW$2&gt;$ES$1),0,IF(OR(CW170=0,CY170=0,CZ170=0),0,MIN((VLOOKUP($D170,$A$234:$C$241,3,0))*(IF($D170=6,CZ170,CY170))*((MIN((VLOOKUP($D170,$A$234:$E$241,5,0)),(IF($D170=6,CY170,CZ170))))),MIN((VLOOKUP($D170,$A$234:$C$241,3,0)),(CW170+CX170))*(IF($D170=6,CZ170,((MIN((VLOOKUP($D170,$A$234:$E$241,5,0)),CZ170)))))))))/IF(AND($D170=2,'ראשי-פרטים כלליים וריכוז הוצאות'!$D$66&lt;&gt;4),1.2,1)</f>
        <v>0</v>
      </c>
      <c r="DC170" s="227"/>
      <c r="DD170" s="228"/>
      <c r="DE170" s="222"/>
      <c r="DF170" s="226"/>
      <c r="DG170" s="187">
        <f t="shared" si="97"/>
        <v>0</v>
      </c>
      <c r="DH170" s="15">
        <f>+(IF(OR($B170=0,$C170=0,$D170=0,$DC$2&gt;$ES$1),0,IF(OR(DC170=0,DE170=0,DF170=0),0,MIN((VLOOKUP($D170,$A$234:$C$241,3,0))*(IF($D170=6,DF170,DE170))*((MIN((VLOOKUP($D170,$A$234:$E$241,5,0)),(IF($D170=6,DE170,DF170))))),MIN((VLOOKUP($D170,$A$234:$C$241,3,0)),(DC170+DD170))*(IF($D170=6,DF170,((MIN((VLOOKUP($D170,$A$234:$E$241,5,0)),DF170)))))))))/IF(AND($D170=2,'ראשי-פרטים כלליים וריכוז הוצאות'!$D$66&lt;&gt;4),1.2,1)</f>
        <v>0</v>
      </c>
      <c r="DI170" s="227"/>
      <c r="DJ170" s="228"/>
      <c r="DK170" s="222"/>
      <c r="DL170" s="226"/>
      <c r="DM170" s="187">
        <f t="shared" si="98"/>
        <v>0</v>
      </c>
      <c r="DN170" s="15">
        <f>+(IF(OR($B170=0,$C170=0,$D170=0,$DC$2&gt;$ES$1),0,IF(OR(DI170=0,DK170=0,DL170=0),0,MIN((VLOOKUP($D170,$A$234:$C$241,3,0))*(IF($D170=6,DL170,DK170))*((MIN((VLOOKUP($D170,$A$234:$E$241,5,0)),(IF($D170=6,DK170,DL170))))),MIN((VLOOKUP($D170,$A$234:$C$241,3,0)),(DI170+DJ170))*(IF($D170=6,DL170,((MIN((VLOOKUP($D170,$A$234:$E$241,5,0)),DL170)))))))))/IF(AND($D170=2,'ראשי-פרטים כלליים וריכוז הוצאות'!$D$66&lt;&gt;4),1.2,1)</f>
        <v>0</v>
      </c>
      <c r="DO170" s="227"/>
      <c r="DP170" s="228"/>
      <c r="DQ170" s="222"/>
      <c r="DR170" s="226"/>
      <c r="DS170" s="187">
        <f t="shared" si="99"/>
        <v>0</v>
      </c>
      <c r="DT170" s="15">
        <f>+(IF(OR($B170=0,$C170=0,$D170=0,$DC$2&gt;$ES$1),0,IF(OR(DO170=0,DQ170=0,DR170=0),0,MIN((VLOOKUP($D170,$A$234:$C$241,3,0))*(IF($D170=6,DR170,DQ170))*((MIN((VLOOKUP($D170,$A$234:$E$241,5,0)),(IF($D170=6,DQ170,DR170))))),MIN((VLOOKUP($D170,$A$234:$C$241,3,0)),(DO170+DP170))*(IF($D170=6,DR170,((MIN((VLOOKUP($D170,$A$234:$E$241,5,0)),DR170)))))))))/IF(AND($D170=2,'ראשי-פרטים כלליים וריכוז הוצאות'!$D$66&lt;&gt;4),1.2,1)</f>
        <v>0</v>
      </c>
      <c r="DU170" s="227"/>
      <c r="DV170" s="228"/>
      <c r="DW170" s="222"/>
      <c r="DX170" s="226"/>
      <c r="DY170" s="187">
        <f t="shared" si="100"/>
        <v>0</v>
      </c>
      <c r="DZ170" s="15">
        <f>+(IF(OR($B170=0,$C170=0,$D170=0,$DC$2&gt;$ES$1),0,IF(OR(DU170=0,DW170=0,DX170=0),0,MIN((VLOOKUP($D170,$A$234:$C$241,3,0))*(IF($D170=6,DX170,DW170))*((MIN((VLOOKUP($D170,$A$234:$E$241,5,0)),(IF($D170=6,DW170,DX170))))),MIN((VLOOKUP($D170,$A$234:$C$241,3,0)),(DU170+DV170))*(IF($D170=6,DX170,((MIN((VLOOKUP($D170,$A$234:$E$241,5,0)),DX170)))))))))/IF(AND($D170=2,'ראשי-פרטים כלליים וריכוז הוצאות'!$D$66&lt;&gt;4),1.2,1)</f>
        <v>0</v>
      </c>
      <c r="EA170" s="227"/>
      <c r="EB170" s="228"/>
      <c r="EC170" s="222"/>
      <c r="ED170" s="226"/>
      <c r="EE170" s="187">
        <f t="shared" si="101"/>
        <v>0</v>
      </c>
      <c r="EF170" s="15">
        <f>+(IF(OR($B170=0,$C170=0,$D170=0,$DC$2&gt;$ES$1),0,IF(OR(EA170=0,EC170=0,ED170=0),0,MIN((VLOOKUP($D170,$A$234:$C$241,3,0))*(IF($D170=6,ED170,EC170))*((MIN((VLOOKUP($D170,$A$234:$E$241,5,0)),(IF($D170=6,EC170,ED170))))),MIN((VLOOKUP($D170,$A$234:$C$241,3,0)),(EA170+EB170))*(IF($D170=6,ED170,((MIN((VLOOKUP($D170,$A$234:$E$241,5,0)),ED170)))))))))/IF(AND($D170=2,'ראשי-פרטים כלליים וריכוז הוצאות'!$D$66&lt;&gt;4),1.2,1)</f>
        <v>0</v>
      </c>
      <c r="EG170" s="227"/>
      <c r="EH170" s="228"/>
      <c r="EI170" s="222"/>
      <c r="EJ170" s="226"/>
      <c r="EK170" s="187">
        <f t="shared" si="102"/>
        <v>0</v>
      </c>
      <c r="EL170" s="15">
        <f>+(IF(OR($B170=0,$C170=0,$D170=0,$DC$2&gt;$ES$1),0,IF(OR(EG170=0,EI170=0,EJ170=0),0,MIN((VLOOKUP($D170,$A$234:$C$241,3,0))*(IF($D170=6,EJ170,EI170))*((MIN((VLOOKUP($D170,$A$234:$E$241,5,0)),(IF($D170=6,EI170,EJ170))))),MIN((VLOOKUP($D170,$A$234:$C$241,3,0)),(EG170+EH170))*(IF($D170=6,EJ170,((MIN((VLOOKUP($D170,$A$234:$E$241,5,0)),EJ170)))))))))/IF(AND($D170=2,'ראשי-פרטים כלליים וריכוז הוצאות'!$D$66&lt;&gt;4),1.2,1)</f>
        <v>0</v>
      </c>
      <c r="EM170" s="227"/>
      <c r="EN170" s="228"/>
      <c r="EO170" s="222"/>
      <c r="EP170" s="226"/>
      <c r="EQ170" s="187">
        <f t="shared" si="103"/>
        <v>0</v>
      </c>
      <c r="ER170" s="15">
        <f>+(IF(OR($B170=0,$C170=0,$D170=0,$DC$2&gt;$ES$1),0,IF(OR(EM170=0,EO170=0,EP170=0),0,MIN((VLOOKUP($D170,$A$234:$C$241,3,0))*(IF($D170=6,EP170,EO170))*((MIN((VLOOKUP($D170,$A$234:$E$241,5,0)),(IF($D170=6,EO170,EP170))))),MIN((VLOOKUP($D170,$A$234:$C$241,3,0)),(EM170+EN170))*(IF($D170=6,EP170,((MIN((VLOOKUP($D170,$A$234:$E$241,5,0)),EP170)))))))))/IF(AND($D170=2,'ראשי-פרטים כלליים וריכוז הוצאות'!$D$66&lt;&gt;4),1.2,1)</f>
        <v>0</v>
      </c>
      <c r="ES170" s="62">
        <f t="shared" si="104"/>
        <v>0</v>
      </c>
      <c r="ET170" s="183">
        <f t="shared" si="105"/>
        <v>9.9999999999999995E-7</v>
      </c>
      <c r="EU170" s="184">
        <f t="shared" si="106"/>
        <v>0</v>
      </c>
      <c r="EV170" s="62">
        <f t="shared" si="107"/>
        <v>0</v>
      </c>
      <c r="EW170" s="62">
        <v>0</v>
      </c>
      <c r="EX170" s="15">
        <f t="shared" si="108"/>
        <v>0</v>
      </c>
      <c r="EY170" s="219"/>
      <c r="EZ170" s="62">
        <f>MIN(EX170+EY170*ET170*ES170/$FA$1/IF(AND($D170=2,'ראשי-פרטים כלליים וריכוז הוצאות'!$D$66&lt;&gt;4),1.2,1),IF($D170&gt;0,VLOOKUP($D170,$A$234:$C$241,3,0)*12*EU170,0))</f>
        <v>0</v>
      </c>
      <c r="FA170" s="229"/>
      <c r="FB170" s="293">
        <f t="shared" si="109"/>
        <v>0</v>
      </c>
      <c r="FC170" s="298"/>
      <c r="FD170" s="133"/>
      <c r="FE170" s="133"/>
      <c r="FF170" s="299"/>
      <c r="FG170" s="299"/>
      <c r="FH170" s="133"/>
      <c r="FI170" s="274">
        <f t="shared" si="110"/>
        <v>0</v>
      </c>
      <c r="FJ170" s="274">
        <f t="shared" si="111"/>
        <v>0</v>
      </c>
      <c r="FK170" s="297" t="str">
        <f t="shared" si="79"/>
        <v/>
      </c>
    </row>
    <row r="171" spans="1:167" s="6" customFormat="1" ht="24" hidden="1" customHeight="1" x14ac:dyDescent="0.2">
      <c r="A171" s="112">
        <v>168</v>
      </c>
      <c r="B171" s="229"/>
      <c r="C171" s="229"/>
      <c r="D171" s="230"/>
      <c r="E171" s="220"/>
      <c r="F171" s="221"/>
      <c r="G171" s="222"/>
      <c r="H171" s="223"/>
      <c r="I171" s="187">
        <f t="shared" si="80"/>
        <v>0</v>
      </c>
      <c r="J171" s="15">
        <f>(IF(OR($B171=0,$C171=0,$D171=0,$E$2&gt;$ES$1),0,IF(OR($E171=0,$G171=0,$H171=0),0,MIN((VLOOKUP($D171,$A$234:$C$241,3,0))*(IF($D171=6,$H171,$G171))*((MIN((VLOOKUP($D171,$A$234:$E$241,5,0)),(IF($D171=6,$G171,$H171))))),MIN((VLOOKUP($D171,$A$234:$C$241,3,0)),($E171+$F171))*(IF($D171=6,$H171,((MIN((VLOOKUP($D171,$A$234:$E$241,5,0)),$H171)))))))))/IF(AND($D171=2,'ראשי-פרטים כלליים וריכוז הוצאות'!$D$66&lt;&gt;4),1.2,1)</f>
        <v>0</v>
      </c>
      <c r="K171" s="224"/>
      <c r="L171" s="225"/>
      <c r="M171" s="222"/>
      <c r="N171" s="226"/>
      <c r="O171" s="187">
        <f t="shared" si="81"/>
        <v>0</v>
      </c>
      <c r="P171" s="15">
        <f>+(IF(OR($B171=0,$C171=0,$D171=0,$K$2&gt;$ES$1),0,IF(OR($K171=0,$M171=0,$N171=0),0,MIN((VLOOKUP($D171,$A$234:$C$241,3,0))*(IF($D171=6,$N171,$M171))*((MIN((VLOOKUP($D171,$A$234:$E$241,5,0)),(IF($D171=6,$M171,$N171))))),MIN((VLOOKUP($D171,$A$234:$C$241,3,0)),($K171+$L171))*(IF($D171=6,$N171,((MIN((VLOOKUP($D171,$A$234:$E$241,5,0)),$N171)))))))))/IF(AND($D171=2,'ראשי-פרטים כלליים וריכוז הוצאות'!$D$66&lt;&gt;4),1.2,1)</f>
        <v>0</v>
      </c>
      <c r="Q171" s="227"/>
      <c r="R171" s="228"/>
      <c r="S171" s="222"/>
      <c r="T171" s="226"/>
      <c r="U171" s="187">
        <f t="shared" si="82"/>
        <v>0</v>
      </c>
      <c r="V171" s="15">
        <f>+(IF(OR($B171=0,$C171=0,$D171=0,$Q$2&gt;$ES$1),0,IF(OR(Q171=0,S171=0,T171=0),0,MIN((VLOOKUP($D171,$A$234:$C$241,3,0))*(IF($D171=6,T171,S171))*((MIN((VLOOKUP($D171,$A$234:$E$241,5,0)),(IF($D171=6,S171,T171))))),MIN((VLOOKUP($D171,$A$234:$C$241,3,0)),(Q171+R171))*(IF($D171=6,T171,((MIN((VLOOKUP($D171,$A$234:$E$241,5,0)),T171)))))))))/IF(AND($D171=2,'ראשי-פרטים כלליים וריכוז הוצאות'!$D$66&lt;&gt;4),1.2,1)</f>
        <v>0</v>
      </c>
      <c r="W171" s="220"/>
      <c r="X171" s="221"/>
      <c r="Y171" s="222"/>
      <c r="Z171" s="226"/>
      <c r="AA171" s="187">
        <f t="shared" si="83"/>
        <v>0</v>
      </c>
      <c r="AB171" s="15">
        <f>+(IF(OR($B171=0,$C171=0,$D171=0,$W$2&gt;$ES$1),0,IF(OR(W171=0,Y171=0,Z171=0),0,MIN((VLOOKUP($D171,$A$234:$C$241,3,0))*(IF($D171=6,Z171,Y171))*((MIN((VLOOKUP($D171,$A$234:$E$241,5,0)),(IF($D171=6,Y171,Z171))))),MIN((VLOOKUP($D171,$A$234:$C$241,3,0)),(W171+X171))*(IF($D171=6,Z171,((MIN((VLOOKUP($D171,$A$234:$E$241,5,0)),Z171)))))))))/IF(AND($D171=2,'ראשי-פרטים כלליים וריכוז הוצאות'!$D$66&lt;&gt;4),1.2,1)</f>
        <v>0</v>
      </c>
      <c r="AC171" s="224"/>
      <c r="AD171" s="225"/>
      <c r="AE171" s="222"/>
      <c r="AF171" s="226"/>
      <c r="AG171" s="187">
        <f t="shared" si="84"/>
        <v>0</v>
      </c>
      <c r="AH171" s="15">
        <f>+(IF(OR($B171=0,$C171=0,$D171=0,$AC$2&gt;$ES$1),0,IF(OR(AC171=0,AE171=0,AF171=0),0,MIN((VLOOKUP($D171,$A$234:$C$241,3,0))*(IF($D171=6,AF171,AE171))*((MIN((VLOOKUP($D171,$A$234:$E$241,5,0)),(IF($D171=6,AE171,AF171))))),MIN((VLOOKUP($D171,$A$234:$C$241,3,0)),(AC171+AD171))*(IF($D171=6,AF171,((MIN((VLOOKUP($D171,$A$234:$E$241,5,0)),AF171)))))))))/IF(AND($D171=2,'ראשי-פרטים כלליים וריכוז הוצאות'!$D$66&lt;&gt;4),1.2,1)</f>
        <v>0</v>
      </c>
      <c r="AI171" s="227"/>
      <c r="AJ171" s="228"/>
      <c r="AK171" s="222"/>
      <c r="AL171" s="226"/>
      <c r="AM171" s="187">
        <f t="shared" si="85"/>
        <v>0</v>
      </c>
      <c r="AN171" s="15">
        <f>+(IF(OR($B171=0,$C171=0,$D171=0,$AI$2&gt;$ES$1),0,IF(OR(AI171=0,AK171=0,AL171=0),0,MIN((VLOOKUP($D171,$A$234:$C$241,3,0))*(IF($D171=6,AL171,AK171))*((MIN((VLOOKUP($D171,$A$234:$E$241,5,0)),(IF($D171=6,AK171,AL171))))),MIN((VLOOKUP($D171,$A$234:$C$241,3,0)),(AI171+AJ171))*(IF($D171=6,AL171,((MIN((VLOOKUP($D171,$A$234:$E$241,5,0)),AL171)))))))))/IF(AND($D171=2,'ראשי-פרטים כלליים וריכוז הוצאות'!$D$66&lt;&gt;4),1.2,1)</f>
        <v>0</v>
      </c>
      <c r="AO171" s="220"/>
      <c r="AP171" s="221"/>
      <c r="AQ171" s="222"/>
      <c r="AR171" s="226"/>
      <c r="AS171" s="187">
        <f t="shared" si="86"/>
        <v>0</v>
      </c>
      <c r="AT171" s="15">
        <f>+(IF(OR($B171=0,$C171=0,$D171=0,$AO$2&gt;$ES$1),0,IF(OR(AO171=0,AQ171=0,AR171=0),0,MIN((VLOOKUP($D171,$A$234:$C$241,3,0))*(IF($D171=6,AR171,AQ171))*((MIN((VLOOKUP($D171,$A$234:$E$241,5,0)),(IF($D171=6,AQ171,AR171))))),MIN((VLOOKUP($D171,$A$234:$C$241,3,0)),(AO171+AP171))*(IF($D171=6,AR171,((MIN((VLOOKUP($D171,$A$234:$E$241,5,0)),AR171)))))))))/IF(AND($D171=2,'ראשי-פרטים כלליים וריכוז הוצאות'!$D$66&lt;&gt;4),1.2,1)</f>
        <v>0</v>
      </c>
      <c r="AU171" s="224"/>
      <c r="AV171" s="225"/>
      <c r="AW171" s="222"/>
      <c r="AX171" s="226"/>
      <c r="AY171" s="187">
        <f t="shared" si="87"/>
        <v>0</v>
      </c>
      <c r="AZ171" s="15">
        <f>+(IF(OR($B171=0,$C171=0,$D171=0,$AU$2&gt;$ES$1),0,IF(OR(AU171=0,AW171=0,AX171=0),0,MIN((VLOOKUP($D171,$A$234:$C$241,3,0))*(IF($D171=6,AX171,AW171))*((MIN((VLOOKUP($D171,$A$234:$E$241,5,0)),(IF($D171=6,AW171,AX171))))),MIN((VLOOKUP($D171,$A$234:$C$241,3,0)),(AU171+AV171))*(IF($D171=6,AX171,((MIN((VLOOKUP($D171,$A$234:$E$241,5,0)),AX171)))))))))/IF(AND($D171=2,'ראשי-פרטים כלליים וריכוז הוצאות'!$D$66&lt;&gt;4),1.2,1)</f>
        <v>0</v>
      </c>
      <c r="BA171" s="227"/>
      <c r="BB171" s="228"/>
      <c r="BC171" s="222"/>
      <c r="BD171" s="226"/>
      <c r="BE171" s="187">
        <f t="shared" si="88"/>
        <v>0</v>
      </c>
      <c r="BF171" s="15">
        <f>+(IF(OR($B171=0,$C171=0,$D171=0,$BA$2&gt;$ES$1),0,IF(OR(BA171=0,BC171=0,BD171=0),0,MIN((VLOOKUP($D171,$A$234:$C$241,3,0))*(IF($D171=6,BD171,BC171))*((MIN((VLOOKUP($D171,$A$234:$E$241,5,0)),(IF($D171=6,BC171,BD171))))),MIN((VLOOKUP($D171,$A$234:$C$241,3,0)),(BA171+BB171))*(IF($D171=6,BD171,((MIN((VLOOKUP($D171,$A$234:$E$241,5,0)),BD171)))))))))/IF(AND($D171=2,'ראשי-פרטים כלליים וריכוז הוצאות'!$D$66&lt;&gt;4),1.2,1)</f>
        <v>0</v>
      </c>
      <c r="BG171" s="227"/>
      <c r="BH171" s="228"/>
      <c r="BI171" s="222"/>
      <c r="BJ171" s="226"/>
      <c r="BK171" s="187">
        <f t="shared" si="89"/>
        <v>0</v>
      </c>
      <c r="BL171" s="15">
        <f>+(IF(OR($B171=0,$C171=0,$D171=0,$BG$2&gt;$ES$1),0,IF(OR(BG171=0,BI171=0,BJ171=0),0,MIN((VLOOKUP($D171,$A$234:$C$241,3,0))*(IF($D171=6,BJ171,BI171))*((MIN((VLOOKUP($D171,$A$234:$E$241,5,0)),(IF($D171=6,BI171,BJ171))))),MIN((VLOOKUP($D171,$A$234:$C$241,3,0)),(BG171+BH171))*(IF($D171=6,BJ171,((MIN((VLOOKUP($D171,$A$234:$E$241,5,0)),BJ171)))))))))/IF(AND($D171=2,'ראשי-פרטים כלליים וריכוז הוצאות'!$D$66&lt;&gt;4),1.2,1)</f>
        <v>0</v>
      </c>
      <c r="BM171" s="227"/>
      <c r="BN171" s="228"/>
      <c r="BO171" s="222"/>
      <c r="BP171" s="226"/>
      <c r="BQ171" s="187">
        <f t="shared" si="90"/>
        <v>0</v>
      </c>
      <c r="BR171" s="15">
        <f>+(IF(OR($B171=0,$C171=0,$D171=0,$BM$2&gt;$ES$1),0,IF(OR(BM171=0,BO171=0,BP171=0),0,MIN((VLOOKUP($D171,$A$234:$C$241,3,0))*(IF($D171=6,BP171,BO171))*((MIN((VLOOKUP($D171,$A$234:$E$241,5,0)),(IF($D171=6,BO171,BP171))))),MIN((VLOOKUP($D171,$A$234:$C$241,3,0)),(BM171+BN171))*(IF($D171=6,BP171,((MIN((VLOOKUP($D171,$A$234:$E$241,5,0)),BP171)))))))))/IF(AND($D171=2,'ראשי-פרטים כלליים וריכוז הוצאות'!$D$66&lt;&gt;4),1.2,1)</f>
        <v>0</v>
      </c>
      <c r="BS171" s="227"/>
      <c r="BT171" s="228"/>
      <c r="BU171" s="222"/>
      <c r="BV171" s="226"/>
      <c r="BW171" s="187">
        <f t="shared" si="91"/>
        <v>0</v>
      </c>
      <c r="BX171" s="15">
        <f>+(IF(OR($B171=0,$C171=0,$D171=0,$BS$2&gt;$ES$1),0,IF(OR(BS171=0,BU171=0,BV171=0),0,MIN((VLOOKUP($D171,$A$234:$C$241,3,0))*(IF($D171=6,BV171,BU171))*((MIN((VLOOKUP($D171,$A$234:$E$241,5,0)),(IF($D171=6,BU171,BV171))))),MIN((VLOOKUP($D171,$A$234:$C$241,3,0)),(BS171+BT171))*(IF($D171=6,BV171,((MIN((VLOOKUP($D171,$A$234:$E$241,5,0)),BV171)))))))))/IF(AND($D171=2,'ראשי-פרטים כלליים וריכוז הוצאות'!$D$66&lt;&gt;4),1.2,1)</f>
        <v>0</v>
      </c>
      <c r="BY171" s="227"/>
      <c r="BZ171" s="228"/>
      <c r="CA171" s="222"/>
      <c r="CB171" s="226"/>
      <c r="CC171" s="187">
        <f t="shared" si="92"/>
        <v>0</v>
      </c>
      <c r="CD171" s="15">
        <f>+(IF(OR($B171=0,$C171=0,$D171=0,$BY$2&gt;$ES$1),0,IF(OR(BY171=0,CA171=0,CB171=0),0,MIN((VLOOKUP($D171,$A$234:$C$241,3,0))*(IF($D171=6,CB171,CA171))*((MIN((VLOOKUP($D171,$A$234:$E$241,5,0)),(IF($D171=6,CA171,CB171))))),MIN((VLOOKUP($D171,$A$234:$C$241,3,0)),(BY171+BZ171))*(IF($D171=6,CB171,((MIN((VLOOKUP($D171,$A$234:$E$241,5,0)),CB171)))))))))/IF(AND($D171=2,'ראשי-פרטים כלליים וריכוז הוצאות'!$D$66&lt;&gt;4),1.2,1)</f>
        <v>0</v>
      </c>
      <c r="CE171" s="227"/>
      <c r="CF171" s="228"/>
      <c r="CG171" s="222"/>
      <c r="CH171" s="226"/>
      <c r="CI171" s="187">
        <f t="shared" si="93"/>
        <v>0</v>
      </c>
      <c r="CJ171" s="15">
        <f>+(IF(OR($B171=0,$C171=0,$D171=0,$CE$2&gt;$ES$1),0,IF(OR(CE171=0,CG171=0,CH171=0),0,MIN((VLOOKUP($D171,$A$234:$C$241,3,0))*(IF($D171=6,CH171,CG171))*((MIN((VLOOKUP($D171,$A$234:$E$241,5,0)),(IF($D171=6,CG171,CH171))))),MIN((VLOOKUP($D171,$A$234:$C$241,3,0)),(CE171+CF171))*(IF($D171=6,CH171,((MIN((VLOOKUP($D171,$A$234:$E$241,5,0)),CH171)))))))))/IF(AND($D171=2,'ראשי-פרטים כלליים וריכוז הוצאות'!$D$66&lt;&gt;4),1.2,1)</f>
        <v>0</v>
      </c>
      <c r="CK171" s="227"/>
      <c r="CL171" s="228"/>
      <c r="CM171" s="222"/>
      <c r="CN171" s="226"/>
      <c r="CO171" s="187">
        <f t="shared" si="94"/>
        <v>0</v>
      </c>
      <c r="CP171" s="15">
        <f>+(IF(OR($B171=0,$C171=0,$D171=0,$CK$2&gt;$ES$1),0,IF(OR(CK171=0,CM171=0,CN171=0),0,MIN((VLOOKUP($D171,$A$234:$C$241,3,0))*(IF($D171=6,CN171,CM171))*((MIN((VLOOKUP($D171,$A$234:$E$241,5,0)),(IF($D171=6,CM171,CN171))))),MIN((VLOOKUP($D171,$A$234:$C$241,3,0)),(CK171+CL171))*(IF($D171=6,CN171,((MIN((VLOOKUP($D171,$A$234:$E$241,5,0)),CN171)))))))))/IF(AND($D171=2,'ראשי-פרטים כלליים וריכוז הוצאות'!$D$66&lt;&gt;4),1.2,1)</f>
        <v>0</v>
      </c>
      <c r="CQ171" s="227"/>
      <c r="CR171" s="228"/>
      <c r="CS171" s="222"/>
      <c r="CT171" s="226"/>
      <c r="CU171" s="187">
        <f t="shared" si="95"/>
        <v>0</v>
      </c>
      <c r="CV171" s="15">
        <f>+(IF(OR($B171=0,$C171=0,$D171=0,$CQ$2&gt;$ES$1),0,IF(OR(CQ171=0,CS171=0,CT171=0),0,MIN((VLOOKUP($D171,$A$234:$C$241,3,0))*(IF($D171=6,CT171,CS171))*((MIN((VLOOKUP($D171,$A$234:$E$241,5,0)),(IF($D171=6,CS171,CT171))))),MIN((VLOOKUP($D171,$A$234:$C$241,3,0)),(CQ171+CR171))*(IF($D171=6,CT171,((MIN((VLOOKUP($D171,$A$234:$E$241,5,0)),CT171)))))))))/IF(AND($D171=2,'ראשי-פרטים כלליים וריכוז הוצאות'!$D$66&lt;&gt;4),1.2,1)</f>
        <v>0</v>
      </c>
      <c r="CW171" s="227"/>
      <c r="CX171" s="228"/>
      <c r="CY171" s="222"/>
      <c r="CZ171" s="226"/>
      <c r="DA171" s="187">
        <f t="shared" si="96"/>
        <v>0</v>
      </c>
      <c r="DB171" s="15">
        <f>+(IF(OR($B171=0,$C171=0,$D171=0,$CW$2&gt;$ES$1),0,IF(OR(CW171=0,CY171=0,CZ171=0),0,MIN((VLOOKUP($D171,$A$234:$C$241,3,0))*(IF($D171=6,CZ171,CY171))*((MIN((VLOOKUP($D171,$A$234:$E$241,5,0)),(IF($D171=6,CY171,CZ171))))),MIN((VLOOKUP($D171,$A$234:$C$241,3,0)),(CW171+CX171))*(IF($D171=6,CZ171,((MIN((VLOOKUP($D171,$A$234:$E$241,5,0)),CZ171)))))))))/IF(AND($D171=2,'ראשי-פרטים כלליים וריכוז הוצאות'!$D$66&lt;&gt;4),1.2,1)</f>
        <v>0</v>
      </c>
      <c r="DC171" s="227"/>
      <c r="DD171" s="228"/>
      <c r="DE171" s="222"/>
      <c r="DF171" s="226"/>
      <c r="DG171" s="187">
        <f t="shared" si="97"/>
        <v>0</v>
      </c>
      <c r="DH171" s="15">
        <f>+(IF(OR($B171=0,$C171=0,$D171=0,$DC$2&gt;$ES$1),0,IF(OR(DC171=0,DE171=0,DF171=0),0,MIN((VLOOKUP($D171,$A$234:$C$241,3,0))*(IF($D171=6,DF171,DE171))*((MIN((VLOOKUP($D171,$A$234:$E$241,5,0)),(IF($D171=6,DE171,DF171))))),MIN((VLOOKUP($D171,$A$234:$C$241,3,0)),(DC171+DD171))*(IF($D171=6,DF171,((MIN((VLOOKUP($D171,$A$234:$E$241,5,0)),DF171)))))))))/IF(AND($D171=2,'ראשי-פרטים כלליים וריכוז הוצאות'!$D$66&lt;&gt;4),1.2,1)</f>
        <v>0</v>
      </c>
      <c r="DI171" s="227"/>
      <c r="DJ171" s="228"/>
      <c r="DK171" s="222"/>
      <c r="DL171" s="226"/>
      <c r="DM171" s="187">
        <f t="shared" si="98"/>
        <v>0</v>
      </c>
      <c r="DN171" s="15">
        <f>+(IF(OR($B171=0,$C171=0,$D171=0,$DC$2&gt;$ES$1),0,IF(OR(DI171=0,DK171=0,DL171=0),0,MIN((VLOOKUP($D171,$A$234:$C$241,3,0))*(IF($D171=6,DL171,DK171))*((MIN((VLOOKUP($D171,$A$234:$E$241,5,0)),(IF($D171=6,DK171,DL171))))),MIN((VLOOKUP($D171,$A$234:$C$241,3,0)),(DI171+DJ171))*(IF($D171=6,DL171,((MIN((VLOOKUP($D171,$A$234:$E$241,5,0)),DL171)))))))))/IF(AND($D171=2,'ראשי-פרטים כלליים וריכוז הוצאות'!$D$66&lt;&gt;4),1.2,1)</f>
        <v>0</v>
      </c>
      <c r="DO171" s="227"/>
      <c r="DP171" s="228"/>
      <c r="DQ171" s="222"/>
      <c r="DR171" s="226"/>
      <c r="DS171" s="187">
        <f t="shared" si="99"/>
        <v>0</v>
      </c>
      <c r="DT171" s="15">
        <f>+(IF(OR($B171=0,$C171=0,$D171=0,$DC$2&gt;$ES$1),0,IF(OR(DO171=0,DQ171=0,DR171=0),0,MIN((VLOOKUP($D171,$A$234:$C$241,3,0))*(IF($D171=6,DR171,DQ171))*((MIN((VLOOKUP($D171,$A$234:$E$241,5,0)),(IF($D171=6,DQ171,DR171))))),MIN((VLOOKUP($D171,$A$234:$C$241,3,0)),(DO171+DP171))*(IF($D171=6,DR171,((MIN((VLOOKUP($D171,$A$234:$E$241,5,0)),DR171)))))))))/IF(AND($D171=2,'ראשי-פרטים כלליים וריכוז הוצאות'!$D$66&lt;&gt;4),1.2,1)</f>
        <v>0</v>
      </c>
      <c r="DU171" s="227"/>
      <c r="DV171" s="228"/>
      <c r="DW171" s="222"/>
      <c r="DX171" s="226"/>
      <c r="DY171" s="187">
        <f t="shared" si="100"/>
        <v>0</v>
      </c>
      <c r="DZ171" s="15">
        <f>+(IF(OR($B171=0,$C171=0,$D171=0,$DC$2&gt;$ES$1),0,IF(OR(DU171=0,DW171=0,DX171=0),0,MIN((VLOOKUP($D171,$A$234:$C$241,3,0))*(IF($D171=6,DX171,DW171))*((MIN((VLOOKUP($D171,$A$234:$E$241,5,0)),(IF($D171=6,DW171,DX171))))),MIN((VLOOKUP($D171,$A$234:$C$241,3,0)),(DU171+DV171))*(IF($D171=6,DX171,((MIN((VLOOKUP($D171,$A$234:$E$241,5,0)),DX171)))))))))/IF(AND($D171=2,'ראשי-פרטים כלליים וריכוז הוצאות'!$D$66&lt;&gt;4),1.2,1)</f>
        <v>0</v>
      </c>
      <c r="EA171" s="227"/>
      <c r="EB171" s="228"/>
      <c r="EC171" s="222"/>
      <c r="ED171" s="226"/>
      <c r="EE171" s="187">
        <f t="shared" si="101"/>
        <v>0</v>
      </c>
      <c r="EF171" s="15">
        <f>+(IF(OR($B171=0,$C171=0,$D171=0,$DC$2&gt;$ES$1),0,IF(OR(EA171=0,EC171=0,ED171=0),0,MIN((VLOOKUP($D171,$A$234:$C$241,3,0))*(IF($D171=6,ED171,EC171))*((MIN((VLOOKUP($D171,$A$234:$E$241,5,0)),(IF($D171=6,EC171,ED171))))),MIN((VLOOKUP($D171,$A$234:$C$241,3,0)),(EA171+EB171))*(IF($D171=6,ED171,((MIN((VLOOKUP($D171,$A$234:$E$241,5,0)),ED171)))))))))/IF(AND($D171=2,'ראשי-פרטים כלליים וריכוז הוצאות'!$D$66&lt;&gt;4),1.2,1)</f>
        <v>0</v>
      </c>
      <c r="EG171" s="227"/>
      <c r="EH171" s="228"/>
      <c r="EI171" s="222"/>
      <c r="EJ171" s="226"/>
      <c r="EK171" s="187">
        <f t="shared" si="102"/>
        <v>0</v>
      </c>
      <c r="EL171" s="15">
        <f>+(IF(OR($B171=0,$C171=0,$D171=0,$DC$2&gt;$ES$1),0,IF(OR(EG171=0,EI171=0,EJ171=0),0,MIN((VLOOKUP($D171,$A$234:$C$241,3,0))*(IF($D171=6,EJ171,EI171))*((MIN((VLOOKUP($D171,$A$234:$E$241,5,0)),(IF($D171=6,EI171,EJ171))))),MIN((VLOOKUP($D171,$A$234:$C$241,3,0)),(EG171+EH171))*(IF($D171=6,EJ171,((MIN((VLOOKUP($D171,$A$234:$E$241,5,0)),EJ171)))))))))/IF(AND($D171=2,'ראשי-פרטים כלליים וריכוז הוצאות'!$D$66&lt;&gt;4),1.2,1)</f>
        <v>0</v>
      </c>
      <c r="EM171" s="227"/>
      <c r="EN171" s="228"/>
      <c r="EO171" s="222"/>
      <c r="EP171" s="226"/>
      <c r="EQ171" s="187">
        <f t="shared" si="103"/>
        <v>0</v>
      </c>
      <c r="ER171" s="15">
        <f>+(IF(OR($B171=0,$C171=0,$D171=0,$DC$2&gt;$ES$1),0,IF(OR(EM171=0,EO171=0,EP171=0),0,MIN((VLOOKUP($D171,$A$234:$C$241,3,0))*(IF($D171=6,EP171,EO171))*((MIN((VLOOKUP($D171,$A$234:$E$241,5,0)),(IF($D171=6,EO171,EP171))))),MIN((VLOOKUP($D171,$A$234:$C$241,3,0)),(EM171+EN171))*(IF($D171=6,EP171,((MIN((VLOOKUP($D171,$A$234:$E$241,5,0)),EP171)))))))))/IF(AND($D171=2,'ראשי-פרטים כלליים וריכוז הוצאות'!$D$66&lt;&gt;4),1.2,1)</f>
        <v>0</v>
      </c>
      <c r="ES171" s="62">
        <f t="shared" si="104"/>
        <v>0</v>
      </c>
      <c r="ET171" s="183">
        <f t="shared" si="105"/>
        <v>9.9999999999999995E-7</v>
      </c>
      <c r="EU171" s="184">
        <f t="shared" si="106"/>
        <v>0</v>
      </c>
      <c r="EV171" s="62">
        <f t="shared" si="107"/>
        <v>0</v>
      </c>
      <c r="EW171" s="62">
        <v>0</v>
      </c>
      <c r="EX171" s="15">
        <f t="shared" si="108"/>
        <v>0</v>
      </c>
      <c r="EY171" s="219"/>
      <c r="EZ171" s="62">
        <f>MIN(EX171+EY171*ET171*ES171/$FA$1/IF(AND($D171=2,'ראשי-פרטים כלליים וריכוז הוצאות'!$D$66&lt;&gt;4),1.2,1),IF($D171&gt;0,VLOOKUP($D171,$A$234:$C$241,3,0)*12*EU171,0))</f>
        <v>0</v>
      </c>
      <c r="FA171" s="229"/>
      <c r="FB171" s="293">
        <f t="shared" si="109"/>
        <v>0</v>
      </c>
      <c r="FC171" s="298"/>
      <c r="FD171" s="133"/>
      <c r="FE171" s="133"/>
      <c r="FF171" s="299"/>
      <c r="FG171" s="299"/>
      <c r="FH171" s="133"/>
      <c r="FI171" s="274">
        <f t="shared" si="110"/>
        <v>0</v>
      </c>
      <c r="FJ171" s="274">
        <f t="shared" si="111"/>
        <v>0</v>
      </c>
      <c r="FK171" s="297" t="str">
        <f t="shared" si="79"/>
        <v/>
      </c>
    </row>
    <row r="172" spans="1:167" s="6" customFormat="1" ht="24" hidden="1" customHeight="1" x14ac:dyDescent="0.2">
      <c r="A172" s="112">
        <v>169</v>
      </c>
      <c r="B172" s="229"/>
      <c r="C172" s="229"/>
      <c r="D172" s="230"/>
      <c r="E172" s="220"/>
      <c r="F172" s="221"/>
      <c r="G172" s="222"/>
      <c r="H172" s="223"/>
      <c r="I172" s="187">
        <f t="shared" si="80"/>
        <v>0</v>
      </c>
      <c r="J172" s="15">
        <f>(IF(OR($B172=0,$C172=0,$D172=0,$E$2&gt;$ES$1),0,IF(OR($E172=0,$G172=0,$H172=0),0,MIN((VLOOKUP($D172,$A$234:$C$241,3,0))*(IF($D172=6,$H172,$G172))*((MIN((VLOOKUP($D172,$A$234:$E$241,5,0)),(IF($D172=6,$G172,$H172))))),MIN((VLOOKUP($D172,$A$234:$C$241,3,0)),($E172+$F172))*(IF($D172=6,$H172,((MIN((VLOOKUP($D172,$A$234:$E$241,5,0)),$H172)))))))))/IF(AND($D172=2,'ראשי-פרטים כלליים וריכוז הוצאות'!$D$66&lt;&gt;4),1.2,1)</f>
        <v>0</v>
      </c>
      <c r="K172" s="224"/>
      <c r="L172" s="225"/>
      <c r="M172" s="222"/>
      <c r="N172" s="226"/>
      <c r="O172" s="187">
        <f t="shared" si="81"/>
        <v>0</v>
      </c>
      <c r="P172" s="15">
        <f>+(IF(OR($B172=0,$C172=0,$D172=0,$K$2&gt;$ES$1),0,IF(OR($K172=0,$M172=0,$N172=0),0,MIN((VLOOKUP($D172,$A$234:$C$241,3,0))*(IF($D172=6,$N172,$M172))*((MIN((VLOOKUP($D172,$A$234:$E$241,5,0)),(IF($D172=6,$M172,$N172))))),MIN((VLOOKUP($D172,$A$234:$C$241,3,0)),($K172+$L172))*(IF($D172=6,$N172,((MIN((VLOOKUP($D172,$A$234:$E$241,5,0)),$N172)))))))))/IF(AND($D172=2,'ראשי-פרטים כלליים וריכוז הוצאות'!$D$66&lt;&gt;4),1.2,1)</f>
        <v>0</v>
      </c>
      <c r="Q172" s="227"/>
      <c r="R172" s="228"/>
      <c r="S172" s="222"/>
      <c r="T172" s="226"/>
      <c r="U172" s="187">
        <f t="shared" si="82"/>
        <v>0</v>
      </c>
      <c r="V172" s="15">
        <f>+(IF(OR($B172=0,$C172=0,$D172=0,$Q$2&gt;$ES$1),0,IF(OR(Q172=0,S172=0,T172=0),0,MIN((VLOOKUP($D172,$A$234:$C$241,3,0))*(IF($D172=6,T172,S172))*((MIN((VLOOKUP($D172,$A$234:$E$241,5,0)),(IF($D172=6,S172,T172))))),MIN((VLOOKUP($D172,$A$234:$C$241,3,0)),(Q172+R172))*(IF($D172=6,T172,((MIN((VLOOKUP($D172,$A$234:$E$241,5,0)),T172)))))))))/IF(AND($D172=2,'ראשי-פרטים כלליים וריכוז הוצאות'!$D$66&lt;&gt;4),1.2,1)</f>
        <v>0</v>
      </c>
      <c r="W172" s="220"/>
      <c r="X172" s="221"/>
      <c r="Y172" s="222"/>
      <c r="Z172" s="226"/>
      <c r="AA172" s="187">
        <f t="shared" si="83"/>
        <v>0</v>
      </c>
      <c r="AB172" s="15">
        <f>+(IF(OR($B172=0,$C172=0,$D172=0,$W$2&gt;$ES$1),0,IF(OR(W172=0,Y172=0,Z172=0),0,MIN((VLOOKUP($D172,$A$234:$C$241,3,0))*(IF($D172=6,Z172,Y172))*((MIN((VLOOKUP($D172,$A$234:$E$241,5,0)),(IF($D172=6,Y172,Z172))))),MIN((VLOOKUP($D172,$A$234:$C$241,3,0)),(W172+X172))*(IF($D172=6,Z172,((MIN((VLOOKUP($D172,$A$234:$E$241,5,0)),Z172)))))))))/IF(AND($D172=2,'ראשי-פרטים כלליים וריכוז הוצאות'!$D$66&lt;&gt;4),1.2,1)</f>
        <v>0</v>
      </c>
      <c r="AC172" s="224"/>
      <c r="AD172" s="225"/>
      <c r="AE172" s="222"/>
      <c r="AF172" s="226"/>
      <c r="AG172" s="187">
        <f t="shared" si="84"/>
        <v>0</v>
      </c>
      <c r="AH172" s="15">
        <f>+(IF(OR($B172=0,$C172=0,$D172=0,$AC$2&gt;$ES$1),0,IF(OR(AC172=0,AE172=0,AF172=0),0,MIN((VLOOKUP($D172,$A$234:$C$241,3,0))*(IF($D172=6,AF172,AE172))*((MIN((VLOOKUP($D172,$A$234:$E$241,5,0)),(IF($D172=6,AE172,AF172))))),MIN((VLOOKUP($D172,$A$234:$C$241,3,0)),(AC172+AD172))*(IF($D172=6,AF172,((MIN((VLOOKUP($D172,$A$234:$E$241,5,0)),AF172)))))))))/IF(AND($D172=2,'ראשי-פרטים כלליים וריכוז הוצאות'!$D$66&lt;&gt;4),1.2,1)</f>
        <v>0</v>
      </c>
      <c r="AI172" s="227"/>
      <c r="AJ172" s="228"/>
      <c r="AK172" s="222"/>
      <c r="AL172" s="226"/>
      <c r="AM172" s="187">
        <f t="shared" si="85"/>
        <v>0</v>
      </c>
      <c r="AN172" s="15">
        <f>+(IF(OR($B172=0,$C172=0,$D172=0,$AI$2&gt;$ES$1),0,IF(OR(AI172=0,AK172=0,AL172=0),0,MIN((VLOOKUP($D172,$A$234:$C$241,3,0))*(IF($D172=6,AL172,AK172))*((MIN((VLOOKUP($D172,$A$234:$E$241,5,0)),(IF($D172=6,AK172,AL172))))),MIN((VLOOKUP($D172,$A$234:$C$241,3,0)),(AI172+AJ172))*(IF($D172=6,AL172,((MIN((VLOOKUP($D172,$A$234:$E$241,5,0)),AL172)))))))))/IF(AND($D172=2,'ראשי-פרטים כלליים וריכוז הוצאות'!$D$66&lt;&gt;4),1.2,1)</f>
        <v>0</v>
      </c>
      <c r="AO172" s="220"/>
      <c r="AP172" s="221"/>
      <c r="AQ172" s="222"/>
      <c r="AR172" s="226"/>
      <c r="AS172" s="187">
        <f t="shared" si="86"/>
        <v>0</v>
      </c>
      <c r="AT172" s="15">
        <f>+(IF(OR($B172=0,$C172=0,$D172=0,$AO$2&gt;$ES$1),0,IF(OR(AO172=0,AQ172=0,AR172=0),0,MIN((VLOOKUP($D172,$A$234:$C$241,3,0))*(IF($D172=6,AR172,AQ172))*((MIN((VLOOKUP($D172,$A$234:$E$241,5,0)),(IF($D172=6,AQ172,AR172))))),MIN((VLOOKUP($D172,$A$234:$C$241,3,0)),(AO172+AP172))*(IF($D172=6,AR172,((MIN((VLOOKUP($D172,$A$234:$E$241,5,0)),AR172)))))))))/IF(AND($D172=2,'ראשי-פרטים כלליים וריכוז הוצאות'!$D$66&lt;&gt;4),1.2,1)</f>
        <v>0</v>
      </c>
      <c r="AU172" s="224"/>
      <c r="AV172" s="225"/>
      <c r="AW172" s="222"/>
      <c r="AX172" s="226"/>
      <c r="AY172" s="187">
        <f t="shared" si="87"/>
        <v>0</v>
      </c>
      <c r="AZ172" s="15">
        <f>+(IF(OR($B172=0,$C172=0,$D172=0,$AU$2&gt;$ES$1),0,IF(OR(AU172=0,AW172=0,AX172=0),0,MIN((VLOOKUP($D172,$A$234:$C$241,3,0))*(IF($D172=6,AX172,AW172))*((MIN((VLOOKUP($D172,$A$234:$E$241,5,0)),(IF($D172=6,AW172,AX172))))),MIN((VLOOKUP($D172,$A$234:$C$241,3,0)),(AU172+AV172))*(IF($D172=6,AX172,((MIN((VLOOKUP($D172,$A$234:$E$241,5,0)),AX172)))))))))/IF(AND($D172=2,'ראשי-פרטים כלליים וריכוז הוצאות'!$D$66&lt;&gt;4),1.2,1)</f>
        <v>0</v>
      </c>
      <c r="BA172" s="227"/>
      <c r="BB172" s="228"/>
      <c r="BC172" s="222"/>
      <c r="BD172" s="226"/>
      <c r="BE172" s="187">
        <f t="shared" si="88"/>
        <v>0</v>
      </c>
      <c r="BF172" s="15">
        <f>+(IF(OR($B172=0,$C172=0,$D172=0,$BA$2&gt;$ES$1),0,IF(OR(BA172=0,BC172=0,BD172=0),0,MIN((VLOOKUP($D172,$A$234:$C$241,3,0))*(IF($D172=6,BD172,BC172))*((MIN((VLOOKUP($D172,$A$234:$E$241,5,0)),(IF($D172=6,BC172,BD172))))),MIN((VLOOKUP($D172,$A$234:$C$241,3,0)),(BA172+BB172))*(IF($D172=6,BD172,((MIN((VLOOKUP($D172,$A$234:$E$241,5,0)),BD172)))))))))/IF(AND($D172=2,'ראשי-פרטים כלליים וריכוז הוצאות'!$D$66&lt;&gt;4),1.2,1)</f>
        <v>0</v>
      </c>
      <c r="BG172" s="227"/>
      <c r="BH172" s="228"/>
      <c r="BI172" s="222"/>
      <c r="BJ172" s="226"/>
      <c r="BK172" s="187">
        <f t="shared" si="89"/>
        <v>0</v>
      </c>
      <c r="BL172" s="15">
        <f>+(IF(OR($B172=0,$C172=0,$D172=0,$BG$2&gt;$ES$1),0,IF(OR(BG172=0,BI172=0,BJ172=0),0,MIN((VLOOKUP($D172,$A$234:$C$241,3,0))*(IF($D172=6,BJ172,BI172))*((MIN((VLOOKUP($D172,$A$234:$E$241,5,0)),(IF($D172=6,BI172,BJ172))))),MIN((VLOOKUP($D172,$A$234:$C$241,3,0)),(BG172+BH172))*(IF($D172=6,BJ172,((MIN((VLOOKUP($D172,$A$234:$E$241,5,0)),BJ172)))))))))/IF(AND($D172=2,'ראשי-פרטים כלליים וריכוז הוצאות'!$D$66&lt;&gt;4),1.2,1)</f>
        <v>0</v>
      </c>
      <c r="BM172" s="227"/>
      <c r="BN172" s="228"/>
      <c r="BO172" s="222"/>
      <c r="BP172" s="226"/>
      <c r="BQ172" s="187">
        <f t="shared" si="90"/>
        <v>0</v>
      </c>
      <c r="BR172" s="15">
        <f>+(IF(OR($B172=0,$C172=0,$D172=0,$BM$2&gt;$ES$1),0,IF(OR(BM172=0,BO172=0,BP172=0),0,MIN((VLOOKUP($D172,$A$234:$C$241,3,0))*(IF($D172=6,BP172,BO172))*((MIN((VLOOKUP($D172,$A$234:$E$241,5,0)),(IF($D172=6,BO172,BP172))))),MIN((VLOOKUP($D172,$A$234:$C$241,3,0)),(BM172+BN172))*(IF($D172=6,BP172,((MIN((VLOOKUP($D172,$A$234:$E$241,5,0)),BP172)))))))))/IF(AND($D172=2,'ראשי-פרטים כלליים וריכוז הוצאות'!$D$66&lt;&gt;4),1.2,1)</f>
        <v>0</v>
      </c>
      <c r="BS172" s="227"/>
      <c r="BT172" s="228"/>
      <c r="BU172" s="222"/>
      <c r="BV172" s="226"/>
      <c r="BW172" s="187">
        <f t="shared" si="91"/>
        <v>0</v>
      </c>
      <c r="BX172" s="15">
        <f>+(IF(OR($B172=0,$C172=0,$D172=0,$BS$2&gt;$ES$1),0,IF(OR(BS172=0,BU172=0,BV172=0),0,MIN((VLOOKUP($D172,$A$234:$C$241,3,0))*(IF($D172=6,BV172,BU172))*((MIN((VLOOKUP($D172,$A$234:$E$241,5,0)),(IF($D172=6,BU172,BV172))))),MIN((VLOOKUP($D172,$A$234:$C$241,3,0)),(BS172+BT172))*(IF($D172=6,BV172,((MIN((VLOOKUP($D172,$A$234:$E$241,5,0)),BV172)))))))))/IF(AND($D172=2,'ראשי-פרטים כלליים וריכוז הוצאות'!$D$66&lt;&gt;4),1.2,1)</f>
        <v>0</v>
      </c>
      <c r="BY172" s="227"/>
      <c r="BZ172" s="228"/>
      <c r="CA172" s="222"/>
      <c r="CB172" s="226"/>
      <c r="CC172" s="187">
        <f t="shared" si="92"/>
        <v>0</v>
      </c>
      <c r="CD172" s="15">
        <f>+(IF(OR($B172=0,$C172=0,$D172=0,$BY$2&gt;$ES$1),0,IF(OR(BY172=0,CA172=0,CB172=0),0,MIN((VLOOKUP($D172,$A$234:$C$241,3,0))*(IF($D172=6,CB172,CA172))*((MIN((VLOOKUP($D172,$A$234:$E$241,5,0)),(IF($D172=6,CA172,CB172))))),MIN((VLOOKUP($D172,$A$234:$C$241,3,0)),(BY172+BZ172))*(IF($D172=6,CB172,((MIN((VLOOKUP($D172,$A$234:$E$241,5,0)),CB172)))))))))/IF(AND($D172=2,'ראשי-פרטים כלליים וריכוז הוצאות'!$D$66&lt;&gt;4),1.2,1)</f>
        <v>0</v>
      </c>
      <c r="CE172" s="227"/>
      <c r="CF172" s="228"/>
      <c r="CG172" s="222"/>
      <c r="CH172" s="226"/>
      <c r="CI172" s="187">
        <f t="shared" si="93"/>
        <v>0</v>
      </c>
      <c r="CJ172" s="15">
        <f>+(IF(OR($B172=0,$C172=0,$D172=0,$CE$2&gt;$ES$1),0,IF(OR(CE172=0,CG172=0,CH172=0),0,MIN((VLOOKUP($D172,$A$234:$C$241,3,0))*(IF($D172=6,CH172,CG172))*((MIN((VLOOKUP($D172,$A$234:$E$241,5,0)),(IF($D172=6,CG172,CH172))))),MIN((VLOOKUP($D172,$A$234:$C$241,3,0)),(CE172+CF172))*(IF($D172=6,CH172,((MIN((VLOOKUP($D172,$A$234:$E$241,5,0)),CH172)))))))))/IF(AND($D172=2,'ראשי-פרטים כלליים וריכוז הוצאות'!$D$66&lt;&gt;4),1.2,1)</f>
        <v>0</v>
      </c>
      <c r="CK172" s="227"/>
      <c r="CL172" s="228"/>
      <c r="CM172" s="222"/>
      <c r="CN172" s="226"/>
      <c r="CO172" s="187">
        <f t="shared" si="94"/>
        <v>0</v>
      </c>
      <c r="CP172" s="15">
        <f>+(IF(OR($B172=0,$C172=0,$D172=0,$CK$2&gt;$ES$1),0,IF(OR(CK172=0,CM172=0,CN172=0),0,MIN((VLOOKUP($D172,$A$234:$C$241,3,0))*(IF($D172=6,CN172,CM172))*((MIN((VLOOKUP($D172,$A$234:$E$241,5,0)),(IF($D172=6,CM172,CN172))))),MIN((VLOOKUP($D172,$A$234:$C$241,3,0)),(CK172+CL172))*(IF($D172=6,CN172,((MIN((VLOOKUP($D172,$A$234:$E$241,5,0)),CN172)))))))))/IF(AND($D172=2,'ראשי-פרטים כלליים וריכוז הוצאות'!$D$66&lt;&gt;4),1.2,1)</f>
        <v>0</v>
      </c>
      <c r="CQ172" s="227"/>
      <c r="CR172" s="228"/>
      <c r="CS172" s="222"/>
      <c r="CT172" s="226"/>
      <c r="CU172" s="187">
        <f t="shared" si="95"/>
        <v>0</v>
      </c>
      <c r="CV172" s="15">
        <f>+(IF(OR($B172=0,$C172=0,$D172=0,$CQ$2&gt;$ES$1),0,IF(OR(CQ172=0,CS172=0,CT172=0),0,MIN((VLOOKUP($D172,$A$234:$C$241,3,0))*(IF($D172=6,CT172,CS172))*((MIN((VLOOKUP($D172,$A$234:$E$241,5,0)),(IF($D172=6,CS172,CT172))))),MIN((VLOOKUP($D172,$A$234:$C$241,3,0)),(CQ172+CR172))*(IF($D172=6,CT172,((MIN((VLOOKUP($D172,$A$234:$E$241,5,0)),CT172)))))))))/IF(AND($D172=2,'ראשי-פרטים כלליים וריכוז הוצאות'!$D$66&lt;&gt;4),1.2,1)</f>
        <v>0</v>
      </c>
      <c r="CW172" s="227"/>
      <c r="CX172" s="228"/>
      <c r="CY172" s="222"/>
      <c r="CZ172" s="226"/>
      <c r="DA172" s="187">
        <f t="shared" si="96"/>
        <v>0</v>
      </c>
      <c r="DB172" s="15">
        <f>+(IF(OR($B172=0,$C172=0,$D172=0,$CW$2&gt;$ES$1),0,IF(OR(CW172=0,CY172=0,CZ172=0),0,MIN((VLOOKUP($D172,$A$234:$C$241,3,0))*(IF($D172=6,CZ172,CY172))*((MIN((VLOOKUP($D172,$A$234:$E$241,5,0)),(IF($D172=6,CY172,CZ172))))),MIN((VLOOKUP($D172,$A$234:$C$241,3,0)),(CW172+CX172))*(IF($D172=6,CZ172,((MIN((VLOOKUP($D172,$A$234:$E$241,5,0)),CZ172)))))))))/IF(AND($D172=2,'ראשי-פרטים כלליים וריכוז הוצאות'!$D$66&lt;&gt;4),1.2,1)</f>
        <v>0</v>
      </c>
      <c r="DC172" s="227"/>
      <c r="DD172" s="228"/>
      <c r="DE172" s="222"/>
      <c r="DF172" s="226"/>
      <c r="DG172" s="187">
        <f t="shared" si="97"/>
        <v>0</v>
      </c>
      <c r="DH172" s="15">
        <f>+(IF(OR($B172=0,$C172=0,$D172=0,$DC$2&gt;$ES$1),0,IF(OR(DC172=0,DE172=0,DF172=0),0,MIN((VLOOKUP($D172,$A$234:$C$241,3,0))*(IF($D172=6,DF172,DE172))*((MIN((VLOOKUP($D172,$A$234:$E$241,5,0)),(IF($D172=6,DE172,DF172))))),MIN((VLOOKUP($D172,$A$234:$C$241,3,0)),(DC172+DD172))*(IF($D172=6,DF172,((MIN((VLOOKUP($D172,$A$234:$E$241,5,0)),DF172)))))))))/IF(AND($D172=2,'ראשי-פרטים כלליים וריכוז הוצאות'!$D$66&lt;&gt;4),1.2,1)</f>
        <v>0</v>
      </c>
      <c r="DI172" s="227"/>
      <c r="DJ172" s="228"/>
      <c r="DK172" s="222"/>
      <c r="DL172" s="226"/>
      <c r="DM172" s="187">
        <f t="shared" si="98"/>
        <v>0</v>
      </c>
      <c r="DN172" s="15">
        <f>+(IF(OR($B172=0,$C172=0,$D172=0,$DC$2&gt;$ES$1),0,IF(OR(DI172=0,DK172=0,DL172=0),0,MIN((VLOOKUP($D172,$A$234:$C$241,3,0))*(IF($D172=6,DL172,DK172))*((MIN((VLOOKUP($D172,$A$234:$E$241,5,0)),(IF($D172=6,DK172,DL172))))),MIN((VLOOKUP($D172,$A$234:$C$241,3,0)),(DI172+DJ172))*(IF($D172=6,DL172,((MIN((VLOOKUP($D172,$A$234:$E$241,5,0)),DL172)))))))))/IF(AND($D172=2,'ראשי-פרטים כלליים וריכוז הוצאות'!$D$66&lt;&gt;4),1.2,1)</f>
        <v>0</v>
      </c>
      <c r="DO172" s="227"/>
      <c r="DP172" s="228"/>
      <c r="DQ172" s="222"/>
      <c r="DR172" s="226"/>
      <c r="DS172" s="187">
        <f t="shared" si="99"/>
        <v>0</v>
      </c>
      <c r="DT172" s="15">
        <f>+(IF(OR($B172=0,$C172=0,$D172=0,$DC$2&gt;$ES$1),0,IF(OR(DO172=0,DQ172=0,DR172=0),0,MIN((VLOOKUP($D172,$A$234:$C$241,3,0))*(IF($D172=6,DR172,DQ172))*((MIN((VLOOKUP($D172,$A$234:$E$241,5,0)),(IF($D172=6,DQ172,DR172))))),MIN((VLOOKUP($D172,$A$234:$C$241,3,0)),(DO172+DP172))*(IF($D172=6,DR172,((MIN((VLOOKUP($D172,$A$234:$E$241,5,0)),DR172)))))))))/IF(AND($D172=2,'ראשי-פרטים כלליים וריכוז הוצאות'!$D$66&lt;&gt;4),1.2,1)</f>
        <v>0</v>
      </c>
      <c r="DU172" s="227"/>
      <c r="DV172" s="228"/>
      <c r="DW172" s="222"/>
      <c r="DX172" s="226"/>
      <c r="DY172" s="187">
        <f t="shared" si="100"/>
        <v>0</v>
      </c>
      <c r="DZ172" s="15">
        <f>+(IF(OR($B172=0,$C172=0,$D172=0,$DC$2&gt;$ES$1),0,IF(OR(DU172=0,DW172=0,DX172=0),0,MIN((VLOOKUP($D172,$A$234:$C$241,3,0))*(IF($D172=6,DX172,DW172))*((MIN((VLOOKUP($D172,$A$234:$E$241,5,0)),(IF($D172=6,DW172,DX172))))),MIN((VLOOKUP($D172,$A$234:$C$241,3,0)),(DU172+DV172))*(IF($D172=6,DX172,((MIN((VLOOKUP($D172,$A$234:$E$241,5,0)),DX172)))))))))/IF(AND($D172=2,'ראשי-פרטים כלליים וריכוז הוצאות'!$D$66&lt;&gt;4),1.2,1)</f>
        <v>0</v>
      </c>
      <c r="EA172" s="227"/>
      <c r="EB172" s="228"/>
      <c r="EC172" s="222"/>
      <c r="ED172" s="226"/>
      <c r="EE172" s="187">
        <f t="shared" si="101"/>
        <v>0</v>
      </c>
      <c r="EF172" s="15">
        <f>+(IF(OR($B172=0,$C172=0,$D172=0,$DC$2&gt;$ES$1),0,IF(OR(EA172=0,EC172=0,ED172=0),0,MIN((VLOOKUP($D172,$A$234:$C$241,3,0))*(IF($D172=6,ED172,EC172))*((MIN((VLOOKUP($D172,$A$234:$E$241,5,0)),(IF($D172=6,EC172,ED172))))),MIN((VLOOKUP($D172,$A$234:$C$241,3,0)),(EA172+EB172))*(IF($D172=6,ED172,((MIN((VLOOKUP($D172,$A$234:$E$241,5,0)),ED172)))))))))/IF(AND($D172=2,'ראשי-פרטים כלליים וריכוז הוצאות'!$D$66&lt;&gt;4),1.2,1)</f>
        <v>0</v>
      </c>
      <c r="EG172" s="227"/>
      <c r="EH172" s="228"/>
      <c r="EI172" s="222"/>
      <c r="EJ172" s="226"/>
      <c r="EK172" s="187">
        <f t="shared" si="102"/>
        <v>0</v>
      </c>
      <c r="EL172" s="15">
        <f>+(IF(OR($B172=0,$C172=0,$D172=0,$DC$2&gt;$ES$1),0,IF(OR(EG172=0,EI172=0,EJ172=0),0,MIN((VLOOKUP($D172,$A$234:$C$241,3,0))*(IF($D172=6,EJ172,EI172))*((MIN((VLOOKUP($D172,$A$234:$E$241,5,0)),(IF($D172=6,EI172,EJ172))))),MIN((VLOOKUP($D172,$A$234:$C$241,3,0)),(EG172+EH172))*(IF($D172=6,EJ172,((MIN((VLOOKUP($D172,$A$234:$E$241,5,0)),EJ172)))))))))/IF(AND($D172=2,'ראשי-פרטים כלליים וריכוז הוצאות'!$D$66&lt;&gt;4),1.2,1)</f>
        <v>0</v>
      </c>
      <c r="EM172" s="227"/>
      <c r="EN172" s="228"/>
      <c r="EO172" s="222"/>
      <c r="EP172" s="226"/>
      <c r="EQ172" s="187">
        <f t="shared" si="103"/>
        <v>0</v>
      </c>
      <c r="ER172" s="15">
        <f>+(IF(OR($B172=0,$C172=0,$D172=0,$DC$2&gt;$ES$1),0,IF(OR(EM172=0,EO172=0,EP172=0),0,MIN((VLOOKUP($D172,$A$234:$C$241,3,0))*(IF($D172=6,EP172,EO172))*((MIN((VLOOKUP($D172,$A$234:$E$241,5,0)),(IF($D172=6,EO172,EP172))))),MIN((VLOOKUP($D172,$A$234:$C$241,3,0)),(EM172+EN172))*(IF($D172=6,EP172,((MIN((VLOOKUP($D172,$A$234:$E$241,5,0)),EP172)))))))))/IF(AND($D172=2,'ראשי-פרטים כלליים וריכוז הוצאות'!$D$66&lt;&gt;4),1.2,1)</f>
        <v>0</v>
      </c>
      <c r="ES172" s="62">
        <f t="shared" si="104"/>
        <v>0</v>
      </c>
      <c r="ET172" s="183">
        <f t="shared" si="105"/>
        <v>9.9999999999999995E-7</v>
      </c>
      <c r="EU172" s="184">
        <f t="shared" si="106"/>
        <v>0</v>
      </c>
      <c r="EV172" s="62">
        <f t="shared" si="107"/>
        <v>0</v>
      </c>
      <c r="EW172" s="62">
        <v>0</v>
      </c>
      <c r="EX172" s="15">
        <f t="shared" si="108"/>
        <v>0</v>
      </c>
      <c r="EY172" s="219"/>
      <c r="EZ172" s="62">
        <f>MIN(EX172+EY172*ET172*ES172/$FA$1/IF(AND($D172=2,'ראשי-פרטים כלליים וריכוז הוצאות'!$D$66&lt;&gt;4),1.2,1),IF($D172&gt;0,VLOOKUP($D172,$A$234:$C$241,3,0)*12*EU172,0))</f>
        <v>0</v>
      </c>
      <c r="FA172" s="229"/>
      <c r="FB172" s="293">
        <f t="shared" si="109"/>
        <v>0</v>
      </c>
      <c r="FC172" s="298"/>
      <c r="FD172" s="133"/>
      <c r="FE172" s="133"/>
      <c r="FF172" s="299"/>
      <c r="FG172" s="299"/>
      <c r="FH172" s="133"/>
      <c r="FI172" s="274">
        <f t="shared" si="110"/>
        <v>0</v>
      </c>
      <c r="FJ172" s="274">
        <f t="shared" si="111"/>
        <v>0</v>
      </c>
      <c r="FK172" s="297" t="str">
        <f t="shared" si="79"/>
        <v/>
      </c>
    </row>
    <row r="173" spans="1:167" s="6" customFormat="1" ht="24" hidden="1" customHeight="1" x14ac:dyDescent="0.2">
      <c r="A173" s="112">
        <v>170</v>
      </c>
      <c r="B173" s="229"/>
      <c r="C173" s="229"/>
      <c r="D173" s="230"/>
      <c r="E173" s="220"/>
      <c r="F173" s="221"/>
      <c r="G173" s="222"/>
      <c r="H173" s="223"/>
      <c r="I173" s="187">
        <f t="shared" si="80"/>
        <v>0</v>
      </c>
      <c r="J173" s="15">
        <f>(IF(OR($B173=0,$C173=0,$D173=0,$E$2&gt;$ES$1),0,IF(OR($E173=0,$G173=0,$H173=0),0,MIN((VLOOKUP($D173,$A$234:$C$241,3,0))*(IF($D173=6,$H173,$G173))*((MIN((VLOOKUP($D173,$A$234:$E$241,5,0)),(IF($D173=6,$G173,$H173))))),MIN((VLOOKUP($D173,$A$234:$C$241,3,0)),($E173+$F173))*(IF($D173=6,$H173,((MIN((VLOOKUP($D173,$A$234:$E$241,5,0)),$H173)))))))))/IF(AND($D173=2,'ראשי-פרטים כלליים וריכוז הוצאות'!$D$66&lt;&gt;4),1.2,1)</f>
        <v>0</v>
      </c>
      <c r="K173" s="224"/>
      <c r="L173" s="225"/>
      <c r="M173" s="222"/>
      <c r="N173" s="226"/>
      <c r="O173" s="187">
        <f t="shared" si="81"/>
        <v>0</v>
      </c>
      <c r="P173" s="15">
        <f>+(IF(OR($B173=0,$C173=0,$D173=0,$K$2&gt;$ES$1),0,IF(OR($K173=0,$M173=0,$N173=0),0,MIN((VLOOKUP($D173,$A$234:$C$241,3,0))*(IF($D173=6,$N173,$M173))*((MIN((VLOOKUP($D173,$A$234:$E$241,5,0)),(IF($D173=6,$M173,$N173))))),MIN((VLOOKUP($D173,$A$234:$C$241,3,0)),($K173+$L173))*(IF($D173=6,$N173,((MIN((VLOOKUP($D173,$A$234:$E$241,5,0)),$N173)))))))))/IF(AND($D173=2,'ראשי-פרטים כלליים וריכוז הוצאות'!$D$66&lt;&gt;4),1.2,1)</f>
        <v>0</v>
      </c>
      <c r="Q173" s="227"/>
      <c r="R173" s="228"/>
      <c r="S173" s="222"/>
      <c r="T173" s="226"/>
      <c r="U173" s="187">
        <f t="shared" si="82"/>
        <v>0</v>
      </c>
      <c r="V173" s="15">
        <f>+(IF(OR($B173=0,$C173=0,$D173=0,$Q$2&gt;$ES$1),0,IF(OR(Q173=0,S173=0,T173=0),0,MIN((VLOOKUP($D173,$A$234:$C$241,3,0))*(IF($D173=6,T173,S173))*((MIN((VLOOKUP($D173,$A$234:$E$241,5,0)),(IF($D173=6,S173,T173))))),MIN((VLOOKUP($D173,$A$234:$C$241,3,0)),(Q173+R173))*(IF($D173=6,T173,((MIN((VLOOKUP($D173,$A$234:$E$241,5,0)),T173)))))))))/IF(AND($D173=2,'ראשי-פרטים כלליים וריכוז הוצאות'!$D$66&lt;&gt;4),1.2,1)</f>
        <v>0</v>
      </c>
      <c r="W173" s="220"/>
      <c r="X173" s="221"/>
      <c r="Y173" s="222"/>
      <c r="Z173" s="226"/>
      <c r="AA173" s="187">
        <f t="shared" si="83"/>
        <v>0</v>
      </c>
      <c r="AB173" s="15">
        <f>+(IF(OR($B173=0,$C173=0,$D173=0,$W$2&gt;$ES$1),0,IF(OR(W173=0,Y173=0,Z173=0),0,MIN((VLOOKUP($D173,$A$234:$C$241,3,0))*(IF($D173=6,Z173,Y173))*((MIN((VLOOKUP($D173,$A$234:$E$241,5,0)),(IF($D173=6,Y173,Z173))))),MIN((VLOOKUP($D173,$A$234:$C$241,3,0)),(W173+X173))*(IF($D173=6,Z173,((MIN((VLOOKUP($D173,$A$234:$E$241,5,0)),Z173)))))))))/IF(AND($D173=2,'ראשי-פרטים כלליים וריכוז הוצאות'!$D$66&lt;&gt;4),1.2,1)</f>
        <v>0</v>
      </c>
      <c r="AC173" s="224"/>
      <c r="AD173" s="225"/>
      <c r="AE173" s="222"/>
      <c r="AF173" s="226"/>
      <c r="AG173" s="187">
        <f t="shared" si="84"/>
        <v>0</v>
      </c>
      <c r="AH173" s="15">
        <f>+(IF(OR($B173=0,$C173=0,$D173=0,$AC$2&gt;$ES$1),0,IF(OR(AC173=0,AE173=0,AF173=0),0,MIN((VLOOKUP($D173,$A$234:$C$241,3,0))*(IF($D173=6,AF173,AE173))*((MIN((VLOOKUP($D173,$A$234:$E$241,5,0)),(IF($D173=6,AE173,AF173))))),MIN((VLOOKUP($D173,$A$234:$C$241,3,0)),(AC173+AD173))*(IF($D173=6,AF173,((MIN((VLOOKUP($D173,$A$234:$E$241,5,0)),AF173)))))))))/IF(AND($D173=2,'ראשי-פרטים כלליים וריכוז הוצאות'!$D$66&lt;&gt;4),1.2,1)</f>
        <v>0</v>
      </c>
      <c r="AI173" s="227"/>
      <c r="AJ173" s="228"/>
      <c r="AK173" s="222"/>
      <c r="AL173" s="226"/>
      <c r="AM173" s="187">
        <f t="shared" si="85"/>
        <v>0</v>
      </c>
      <c r="AN173" s="15">
        <f>+(IF(OR($B173=0,$C173=0,$D173=0,$AI$2&gt;$ES$1),0,IF(OR(AI173=0,AK173=0,AL173=0),0,MIN((VLOOKUP($D173,$A$234:$C$241,3,0))*(IF($D173=6,AL173,AK173))*((MIN((VLOOKUP($D173,$A$234:$E$241,5,0)),(IF($D173=6,AK173,AL173))))),MIN((VLOOKUP($D173,$A$234:$C$241,3,0)),(AI173+AJ173))*(IF($D173=6,AL173,((MIN((VLOOKUP($D173,$A$234:$E$241,5,0)),AL173)))))))))/IF(AND($D173=2,'ראשי-פרטים כלליים וריכוז הוצאות'!$D$66&lt;&gt;4),1.2,1)</f>
        <v>0</v>
      </c>
      <c r="AO173" s="220"/>
      <c r="AP173" s="221"/>
      <c r="AQ173" s="222"/>
      <c r="AR173" s="226"/>
      <c r="AS173" s="187">
        <f t="shared" si="86"/>
        <v>0</v>
      </c>
      <c r="AT173" s="15">
        <f>+(IF(OR($B173=0,$C173=0,$D173=0,$AO$2&gt;$ES$1),0,IF(OR(AO173=0,AQ173=0,AR173=0),0,MIN((VLOOKUP($D173,$A$234:$C$241,3,0))*(IF($D173=6,AR173,AQ173))*((MIN((VLOOKUP($D173,$A$234:$E$241,5,0)),(IF($D173=6,AQ173,AR173))))),MIN((VLOOKUP($D173,$A$234:$C$241,3,0)),(AO173+AP173))*(IF($D173=6,AR173,((MIN((VLOOKUP($D173,$A$234:$E$241,5,0)),AR173)))))))))/IF(AND($D173=2,'ראשי-פרטים כלליים וריכוז הוצאות'!$D$66&lt;&gt;4),1.2,1)</f>
        <v>0</v>
      </c>
      <c r="AU173" s="224"/>
      <c r="AV173" s="225"/>
      <c r="AW173" s="222"/>
      <c r="AX173" s="226"/>
      <c r="AY173" s="187">
        <f t="shared" si="87"/>
        <v>0</v>
      </c>
      <c r="AZ173" s="15">
        <f>+(IF(OR($B173=0,$C173=0,$D173=0,$AU$2&gt;$ES$1),0,IF(OR(AU173=0,AW173=0,AX173=0),0,MIN((VLOOKUP($D173,$A$234:$C$241,3,0))*(IF($D173=6,AX173,AW173))*((MIN((VLOOKUP($D173,$A$234:$E$241,5,0)),(IF($D173=6,AW173,AX173))))),MIN((VLOOKUP($D173,$A$234:$C$241,3,0)),(AU173+AV173))*(IF($D173=6,AX173,((MIN((VLOOKUP($D173,$A$234:$E$241,5,0)),AX173)))))))))/IF(AND($D173=2,'ראשי-פרטים כלליים וריכוז הוצאות'!$D$66&lt;&gt;4),1.2,1)</f>
        <v>0</v>
      </c>
      <c r="BA173" s="227"/>
      <c r="BB173" s="228"/>
      <c r="BC173" s="222"/>
      <c r="BD173" s="226"/>
      <c r="BE173" s="187">
        <f t="shared" si="88"/>
        <v>0</v>
      </c>
      <c r="BF173" s="15">
        <f>+(IF(OR($B173=0,$C173=0,$D173=0,$BA$2&gt;$ES$1),0,IF(OR(BA173=0,BC173=0,BD173=0),0,MIN((VLOOKUP($D173,$A$234:$C$241,3,0))*(IF($D173=6,BD173,BC173))*((MIN((VLOOKUP($D173,$A$234:$E$241,5,0)),(IF($D173=6,BC173,BD173))))),MIN((VLOOKUP($D173,$A$234:$C$241,3,0)),(BA173+BB173))*(IF($D173=6,BD173,((MIN((VLOOKUP($D173,$A$234:$E$241,5,0)),BD173)))))))))/IF(AND($D173=2,'ראשי-פרטים כלליים וריכוז הוצאות'!$D$66&lt;&gt;4),1.2,1)</f>
        <v>0</v>
      </c>
      <c r="BG173" s="227"/>
      <c r="BH173" s="228"/>
      <c r="BI173" s="222"/>
      <c r="BJ173" s="226"/>
      <c r="BK173" s="187">
        <f t="shared" si="89"/>
        <v>0</v>
      </c>
      <c r="BL173" s="15">
        <f>+(IF(OR($B173=0,$C173=0,$D173=0,$BG$2&gt;$ES$1),0,IF(OR(BG173=0,BI173=0,BJ173=0),0,MIN((VLOOKUP($D173,$A$234:$C$241,3,0))*(IF($D173=6,BJ173,BI173))*((MIN((VLOOKUP($D173,$A$234:$E$241,5,0)),(IF($D173=6,BI173,BJ173))))),MIN((VLOOKUP($D173,$A$234:$C$241,3,0)),(BG173+BH173))*(IF($D173=6,BJ173,((MIN((VLOOKUP($D173,$A$234:$E$241,5,0)),BJ173)))))))))/IF(AND($D173=2,'ראשי-פרטים כלליים וריכוז הוצאות'!$D$66&lt;&gt;4),1.2,1)</f>
        <v>0</v>
      </c>
      <c r="BM173" s="227"/>
      <c r="BN173" s="228"/>
      <c r="BO173" s="222"/>
      <c r="BP173" s="226"/>
      <c r="BQ173" s="187">
        <f t="shared" si="90"/>
        <v>0</v>
      </c>
      <c r="BR173" s="15">
        <f>+(IF(OR($B173=0,$C173=0,$D173=0,$BM$2&gt;$ES$1),0,IF(OR(BM173=0,BO173=0,BP173=0),0,MIN((VLOOKUP($D173,$A$234:$C$241,3,0))*(IF($D173=6,BP173,BO173))*((MIN((VLOOKUP($D173,$A$234:$E$241,5,0)),(IF($D173=6,BO173,BP173))))),MIN((VLOOKUP($D173,$A$234:$C$241,3,0)),(BM173+BN173))*(IF($D173=6,BP173,((MIN((VLOOKUP($D173,$A$234:$E$241,5,0)),BP173)))))))))/IF(AND($D173=2,'ראשי-פרטים כלליים וריכוז הוצאות'!$D$66&lt;&gt;4),1.2,1)</f>
        <v>0</v>
      </c>
      <c r="BS173" s="227"/>
      <c r="BT173" s="228"/>
      <c r="BU173" s="222"/>
      <c r="BV173" s="226"/>
      <c r="BW173" s="187">
        <f t="shared" si="91"/>
        <v>0</v>
      </c>
      <c r="BX173" s="15">
        <f>+(IF(OR($B173=0,$C173=0,$D173=0,$BS$2&gt;$ES$1),0,IF(OR(BS173=0,BU173=0,BV173=0),0,MIN((VLOOKUP($D173,$A$234:$C$241,3,0))*(IF($D173=6,BV173,BU173))*((MIN((VLOOKUP($D173,$A$234:$E$241,5,0)),(IF($D173=6,BU173,BV173))))),MIN((VLOOKUP($D173,$A$234:$C$241,3,0)),(BS173+BT173))*(IF($D173=6,BV173,((MIN((VLOOKUP($D173,$A$234:$E$241,5,0)),BV173)))))))))/IF(AND($D173=2,'ראשי-פרטים כלליים וריכוז הוצאות'!$D$66&lt;&gt;4),1.2,1)</f>
        <v>0</v>
      </c>
      <c r="BY173" s="227"/>
      <c r="BZ173" s="228"/>
      <c r="CA173" s="222"/>
      <c r="CB173" s="226"/>
      <c r="CC173" s="187">
        <f t="shared" si="92"/>
        <v>0</v>
      </c>
      <c r="CD173" s="15">
        <f>+(IF(OR($B173=0,$C173=0,$D173=0,$BY$2&gt;$ES$1),0,IF(OR(BY173=0,CA173=0,CB173=0),0,MIN((VLOOKUP($D173,$A$234:$C$241,3,0))*(IF($D173=6,CB173,CA173))*((MIN((VLOOKUP($D173,$A$234:$E$241,5,0)),(IF($D173=6,CA173,CB173))))),MIN((VLOOKUP($D173,$A$234:$C$241,3,0)),(BY173+BZ173))*(IF($D173=6,CB173,((MIN((VLOOKUP($D173,$A$234:$E$241,5,0)),CB173)))))))))/IF(AND($D173=2,'ראשי-פרטים כלליים וריכוז הוצאות'!$D$66&lt;&gt;4),1.2,1)</f>
        <v>0</v>
      </c>
      <c r="CE173" s="227"/>
      <c r="CF173" s="228"/>
      <c r="CG173" s="222"/>
      <c r="CH173" s="226"/>
      <c r="CI173" s="187">
        <f t="shared" si="93"/>
        <v>0</v>
      </c>
      <c r="CJ173" s="15">
        <f>+(IF(OR($B173=0,$C173=0,$D173=0,$CE$2&gt;$ES$1),0,IF(OR(CE173=0,CG173=0,CH173=0),0,MIN((VLOOKUP($D173,$A$234:$C$241,3,0))*(IF($D173=6,CH173,CG173))*((MIN((VLOOKUP($D173,$A$234:$E$241,5,0)),(IF($D173=6,CG173,CH173))))),MIN((VLOOKUP($D173,$A$234:$C$241,3,0)),(CE173+CF173))*(IF($D173=6,CH173,((MIN((VLOOKUP($D173,$A$234:$E$241,5,0)),CH173)))))))))/IF(AND($D173=2,'ראשי-פרטים כלליים וריכוז הוצאות'!$D$66&lt;&gt;4),1.2,1)</f>
        <v>0</v>
      </c>
      <c r="CK173" s="227"/>
      <c r="CL173" s="228"/>
      <c r="CM173" s="222"/>
      <c r="CN173" s="226"/>
      <c r="CO173" s="187">
        <f t="shared" si="94"/>
        <v>0</v>
      </c>
      <c r="CP173" s="15">
        <f>+(IF(OR($B173=0,$C173=0,$D173=0,$CK$2&gt;$ES$1),0,IF(OR(CK173=0,CM173=0,CN173=0),0,MIN((VLOOKUP($D173,$A$234:$C$241,3,0))*(IF($D173=6,CN173,CM173))*((MIN((VLOOKUP($D173,$A$234:$E$241,5,0)),(IF($D173=6,CM173,CN173))))),MIN((VLOOKUP($D173,$A$234:$C$241,3,0)),(CK173+CL173))*(IF($D173=6,CN173,((MIN((VLOOKUP($D173,$A$234:$E$241,5,0)),CN173)))))))))/IF(AND($D173=2,'ראשי-פרטים כלליים וריכוז הוצאות'!$D$66&lt;&gt;4),1.2,1)</f>
        <v>0</v>
      </c>
      <c r="CQ173" s="227"/>
      <c r="CR173" s="228"/>
      <c r="CS173" s="222"/>
      <c r="CT173" s="226"/>
      <c r="CU173" s="187">
        <f t="shared" si="95"/>
        <v>0</v>
      </c>
      <c r="CV173" s="15">
        <f>+(IF(OR($B173=0,$C173=0,$D173=0,$CQ$2&gt;$ES$1),0,IF(OR(CQ173=0,CS173=0,CT173=0),0,MIN((VLOOKUP($D173,$A$234:$C$241,3,0))*(IF($D173=6,CT173,CS173))*((MIN((VLOOKUP($D173,$A$234:$E$241,5,0)),(IF($D173=6,CS173,CT173))))),MIN((VLOOKUP($D173,$A$234:$C$241,3,0)),(CQ173+CR173))*(IF($D173=6,CT173,((MIN((VLOOKUP($D173,$A$234:$E$241,5,0)),CT173)))))))))/IF(AND($D173=2,'ראשי-פרטים כלליים וריכוז הוצאות'!$D$66&lt;&gt;4),1.2,1)</f>
        <v>0</v>
      </c>
      <c r="CW173" s="227"/>
      <c r="CX173" s="228"/>
      <c r="CY173" s="222"/>
      <c r="CZ173" s="226"/>
      <c r="DA173" s="187">
        <f t="shared" si="96"/>
        <v>0</v>
      </c>
      <c r="DB173" s="15">
        <f>+(IF(OR($B173=0,$C173=0,$D173=0,$CW$2&gt;$ES$1),0,IF(OR(CW173=0,CY173=0,CZ173=0),0,MIN((VLOOKUP($D173,$A$234:$C$241,3,0))*(IF($D173=6,CZ173,CY173))*((MIN((VLOOKUP($D173,$A$234:$E$241,5,0)),(IF($D173=6,CY173,CZ173))))),MIN((VLOOKUP($D173,$A$234:$C$241,3,0)),(CW173+CX173))*(IF($D173=6,CZ173,((MIN((VLOOKUP($D173,$A$234:$E$241,5,0)),CZ173)))))))))/IF(AND($D173=2,'ראשי-פרטים כלליים וריכוז הוצאות'!$D$66&lt;&gt;4),1.2,1)</f>
        <v>0</v>
      </c>
      <c r="DC173" s="227"/>
      <c r="DD173" s="228"/>
      <c r="DE173" s="222"/>
      <c r="DF173" s="226"/>
      <c r="DG173" s="187">
        <f t="shared" si="97"/>
        <v>0</v>
      </c>
      <c r="DH173" s="15">
        <f>+(IF(OR($B173=0,$C173=0,$D173=0,$DC$2&gt;$ES$1),0,IF(OR(DC173=0,DE173=0,DF173=0),0,MIN((VLOOKUP($D173,$A$234:$C$241,3,0))*(IF($D173=6,DF173,DE173))*((MIN((VLOOKUP($D173,$A$234:$E$241,5,0)),(IF($D173=6,DE173,DF173))))),MIN((VLOOKUP($D173,$A$234:$C$241,3,0)),(DC173+DD173))*(IF($D173=6,DF173,((MIN((VLOOKUP($D173,$A$234:$E$241,5,0)),DF173)))))))))/IF(AND($D173=2,'ראשי-פרטים כלליים וריכוז הוצאות'!$D$66&lt;&gt;4),1.2,1)</f>
        <v>0</v>
      </c>
      <c r="DI173" s="227"/>
      <c r="DJ173" s="228"/>
      <c r="DK173" s="222"/>
      <c r="DL173" s="226"/>
      <c r="DM173" s="187">
        <f t="shared" si="98"/>
        <v>0</v>
      </c>
      <c r="DN173" s="15">
        <f>+(IF(OR($B173=0,$C173=0,$D173=0,$DC$2&gt;$ES$1),0,IF(OR(DI173=0,DK173=0,DL173=0),0,MIN((VLOOKUP($D173,$A$234:$C$241,3,0))*(IF($D173=6,DL173,DK173))*((MIN((VLOOKUP($D173,$A$234:$E$241,5,0)),(IF($D173=6,DK173,DL173))))),MIN((VLOOKUP($D173,$A$234:$C$241,3,0)),(DI173+DJ173))*(IF($D173=6,DL173,((MIN((VLOOKUP($D173,$A$234:$E$241,5,0)),DL173)))))))))/IF(AND($D173=2,'ראשי-פרטים כלליים וריכוז הוצאות'!$D$66&lt;&gt;4),1.2,1)</f>
        <v>0</v>
      </c>
      <c r="DO173" s="227"/>
      <c r="DP173" s="228"/>
      <c r="DQ173" s="222"/>
      <c r="DR173" s="226"/>
      <c r="DS173" s="187">
        <f t="shared" si="99"/>
        <v>0</v>
      </c>
      <c r="DT173" s="15">
        <f>+(IF(OR($B173=0,$C173=0,$D173=0,$DC$2&gt;$ES$1),0,IF(OR(DO173=0,DQ173=0,DR173=0),0,MIN((VLOOKUP($D173,$A$234:$C$241,3,0))*(IF($D173=6,DR173,DQ173))*((MIN((VLOOKUP($D173,$A$234:$E$241,5,0)),(IF($D173=6,DQ173,DR173))))),MIN((VLOOKUP($D173,$A$234:$C$241,3,0)),(DO173+DP173))*(IF($D173=6,DR173,((MIN((VLOOKUP($D173,$A$234:$E$241,5,0)),DR173)))))))))/IF(AND($D173=2,'ראשי-פרטים כלליים וריכוז הוצאות'!$D$66&lt;&gt;4),1.2,1)</f>
        <v>0</v>
      </c>
      <c r="DU173" s="227"/>
      <c r="DV173" s="228"/>
      <c r="DW173" s="222"/>
      <c r="DX173" s="226"/>
      <c r="DY173" s="187">
        <f t="shared" si="100"/>
        <v>0</v>
      </c>
      <c r="DZ173" s="15">
        <f>+(IF(OR($B173=0,$C173=0,$D173=0,$DC$2&gt;$ES$1),0,IF(OR(DU173=0,DW173=0,DX173=0),0,MIN((VLOOKUP($D173,$A$234:$C$241,3,0))*(IF($D173=6,DX173,DW173))*((MIN((VLOOKUP($D173,$A$234:$E$241,5,0)),(IF($D173=6,DW173,DX173))))),MIN((VLOOKUP($D173,$A$234:$C$241,3,0)),(DU173+DV173))*(IF($D173=6,DX173,((MIN((VLOOKUP($D173,$A$234:$E$241,5,0)),DX173)))))))))/IF(AND($D173=2,'ראשי-פרטים כלליים וריכוז הוצאות'!$D$66&lt;&gt;4),1.2,1)</f>
        <v>0</v>
      </c>
      <c r="EA173" s="227"/>
      <c r="EB173" s="228"/>
      <c r="EC173" s="222"/>
      <c r="ED173" s="226"/>
      <c r="EE173" s="187">
        <f t="shared" si="101"/>
        <v>0</v>
      </c>
      <c r="EF173" s="15">
        <f>+(IF(OR($B173=0,$C173=0,$D173=0,$DC$2&gt;$ES$1),0,IF(OR(EA173=0,EC173=0,ED173=0),0,MIN((VLOOKUP($D173,$A$234:$C$241,3,0))*(IF($D173=6,ED173,EC173))*((MIN((VLOOKUP($D173,$A$234:$E$241,5,0)),(IF($D173=6,EC173,ED173))))),MIN((VLOOKUP($D173,$A$234:$C$241,3,0)),(EA173+EB173))*(IF($D173=6,ED173,((MIN((VLOOKUP($D173,$A$234:$E$241,5,0)),ED173)))))))))/IF(AND($D173=2,'ראשי-פרטים כלליים וריכוז הוצאות'!$D$66&lt;&gt;4),1.2,1)</f>
        <v>0</v>
      </c>
      <c r="EG173" s="227"/>
      <c r="EH173" s="228"/>
      <c r="EI173" s="222"/>
      <c r="EJ173" s="226"/>
      <c r="EK173" s="187">
        <f t="shared" si="102"/>
        <v>0</v>
      </c>
      <c r="EL173" s="15">
        <f>+(IF(OR($B173=0,$C173=0,$D173=0,$DC$2&gt;$ES$1),0,IF(OR(EG173=0,EI173=0,EJ173=0),0,MIN((VLOOKUP($D173,$A$234:$C$241,3,0))*(IF($D173=6,EJ173,EI173))*((MIN((VLOOKUP($D173,$A$234:$E$241,5,0)),(IF($D173=6,EI173,EJ173))))),MIN((VLOOKUP($D173,$A$234:$C$241,3,0)),(EG173+EH173))*(IF($D173=6,EJ173,((MIN((VLOOKUP($D173,$A$234:$E$241,5,0)),EJ173)))))))))/IF(AND($D173=2,'ראשי-פרטים כלליים וריכוז הוצאות'!$D$66&lt;&gt;4),1.2,1)</f>
        <v>0</v>
      </c>
      <c r="EM173" s="227"/>
      <c r="EN173" s="228"/>
      <c r="EO173" s="222"/>
      <c r="EP173" s="226"/>
      <c r="EQ173" s="187">
        <f t="shared" si="103"/>
        <v>0</v>
      </c>
      <c r="ER173" s="15">
        <f>+(IF(OR($B173=0,$C173=0,$D173=0,$DC$2&gt;$ES$1),0,IF(OR(EM173=0,EO173=0,EP173=0),0,MIN((VLOOKUP($D173,$A$234:$C$241,3,0))*(IF($D173=6,EP173,EO173))*((MIN((VLOOKUP($D173,$A$234:$E$241,5,0)),(IF($D173=6,EO173,EP173))))),MIN((VLOOKUP($D173,$A$234:$C$241,3,0)),(EM173+EN173))*(IF($D173=6,EP173,((MIN((VLOOKUP($D173,$A$234:$E$241,5,0)),EP173)))))))))/IF(AND($D173=2,'ראשי-פרטים כלליים וריכוז הוצאות'!$D$66&lt;&gt;4),1.2,1)</f>
        <v>0</v>
      </c>
      <c r="ES173" s="62">
        <f t="shared" si="104"/>
        <v>0</v>
      </c>
      <c r="ET173" s="183">
        <f t="shared" si="105"/>
        <v>9.9999999999999995E-7</v>
      </c>
      <c r="EU173" s="184">
        <f t="shared" si="106"/>
        <v>0</v>
      </c>
      <c r="EV173" s="62">
        <f t="shared" si="107"/>
        <v>0</v>
      </c>
      <c r="EW173" s="62">
        <v>0</v>
      </c>
      <c r="EX173" s="15">
        <f t="shared" si="108"/>
        <v>0</v>
      </c>
      <c r="EY173" s="219"/>
      <c r="EZ173" s="62">
        <f>MIN(EX173+EY173*ET173*ES173/$FA$1/IF(AND($D173=2,'ראשי-פרטים כלליים וריכוז הוצאות'!$D$66&lt;&gt;4),1.2,1),IF($D173&gt;0,VLOOKUP($D173,$A$234:$C$241,3,0)*12*EU173,0))</f>
        <v>0</v>
      </c>
      <c r="FA173" s="229"/>
      <c r="FB173" s="293">
        <f t="shared" si="109"/>
        <v>0</v>
      </c>
      <c r="FC173" s="298"/>
      <c r="FD173" s="133"/>
      <c r="FE173" s="133"/>
      <c r="FF173" s="299"/>
      <c r="FG173" s="299"/>
      <c r="FH173" s="133"/>
      <c r="FI173" s="274">
        <f t="shared" si="110"/>
        <v>0</v>
      </c>
      <c r="FJ173" s="274">
        <f t="shared" si="111"/>
        <v>0</v>
      </c>
      <c r="FK173" s="297" t="str">
        <f t="shared" si="79"/>
        <v/>
      </c>
    </row>
    <row r="174" spans="1:167" s="6" customFormat="1" ht="24" hidden="1" customHeight="1" x14ac:dyDescent="0.2">
      <c r="A174" s="112">
        <v>171</v>
      </c>
      <c r="B174" s="229"/>
      <c r="C174" s="229"/>
      <c r="D174" s="230"/>
      <c r="E174" s="220"/>
      <c r="F174" s="221"/>
      <c r="G174" s="222"/>
      <c r="H174" s="223"/>
      <c r="I174" s="187">
        <f t="shared" si="80"/>
        <v>0</v>
      </c>
      <c r="J174" s="15">
        <f>(IF(OR($B174=0,$C174=0,$D174=0,$E$2&gt;$ES$1),0,IF(OR($E174=0,$G174=0,$H174=0),0,MIN((VLOOKUP($D174,$A$234:$C$241,3,0))*(IF($D174=6,$H174,$G174))*((MIN((VLOOKUP($D174,$A$234:$E$241,5,0)),(IF($D174=6,$G174,$H174))))),MIN((VLOOKUP($D174,$A$234:$C$241,3,0)),($E174+$F174))*(IF($D174=6,$H174,((MIN((VLOOKUP($D174,$A$234:$E$241,5,0)),$H174)))))))))/IF(AND($D174=2,'ראשי-פרטים כלליים וריכוז הוצאות'!$D$66&lt;&gt;4),1.2,1)</f>
        <v>0</v>
      </c>
      <c r="K174" s="224"/>
      <c r="L174" s="225"/>
      <c r="M174" s="222"/>
      <c r="N174" s="226"/>
      <c r="O174" s="187">
        <f t="shared" si="81"/>
        <v>0</v>
      </c>
      <c r="P174" s="15">
        <f>+(IF(OR($B174=0,$C174=0,$D174=0,$K$2&gt;$ES$1),0,IF(OR($K174=0,$M174=0,$N174=0),0,MIN((VLOOKUP($D174,$A$234:$C$241,3,0))*(IF($D174=6,$N174,$M174))*((MIN((VLOOKUP($D174,$A$234:$E$241,5,0)),(IF($D174=6,$M174,$N174))))),MIN((VLOOKUP($D174,$A$234:$C$241,3,0)),($K174+$L174))*(IF($D174=6,$N174,((MIN((VLOOKUP($D174,$A$234:$E$241,5,0)),$N174)))))))))/IF(AND($D174=2,'ראשי-פרטים כלליים וריכוז הוצאות'!$D$66&lt;&gt;4),1.2,1)</f>
        <v>0</v>
      </c>
      <c r="Q174" s="227"/>
      <c r="R174" s="228"/>
      <c r="S174" s="222"/>
      <c r="T174" s="226"/>
      <c r="U174" s="187">
        <f t="shared" si="82"/>
        <v>0</v>
      </c>
      <c r="V174" s="15">
        <f>+(IF(OR($B174=0,$C174=0,$D174=0,$Q$2&gt;$ES$1),0,IF(OR(Q174=0,S174=0,T174=0),0,MIN((VLOOKUP($D174,$A$234:$C$241,3,0))*(IF($D174=6,T174,S174))*((MIN((VLOOKUP($D174,$A$234:$E$241,5,0)),(IF($D174=6,S174,T174))))),MIN((VLOOKUP($D174,$A$234:$C$241,3,0)),(Q174+R174))*(IF($D174=6,T174,((MIN((VLOOKUP($D174,$A$234:$E$241,5,0)),T174)))))))))/IF(AND($D174=2,'ראשי-פרטים כלליים וריכוז הוצאות'!$D$66&lt;&gt;4),1.2,1)</f>
        <v>0</v>
      </c>
      <c r="W174" s="220"/>
      <c r="X174" s="221"/>
      <c r="Y174" s="222"/>
      <c r="Z174" s="226"/>
      <c r="AA174" s="187">
        <f t="shared" si="83"/>
        <v>0</v>
      </c>
      <c r="AB174" s="15">
        <f>+(IF(OR($B174=0,$C174=0,$D174=0,$W$2&gt;$ES$1),0,IF(OR(W174=0,Y174=0,Z174=0),0,MIN((VLOOKUP($D174,$A$234:$C$241,3,0))*(IF($D174=6,Z174,Y174))*((MIN((VLOOKUP($D174,$A$234:$E$241,5,0)),(IF($D174=6,Y174,Z174))))),MIN((VLOOKUP($D174,$A$234:$C$241,3,0)),(W174+X174))*(IF($D174=6,Z174,((MIN((VLOOKUP($D174,$A$234:$E$241,5,0)),Z174)))))))))/IF(AND($D174=2,'ראשי-פרטים כלליים וריכוז הוצאות'!$D$66&lt;&gt;4),1.2,1)</f>
        <v>0</v>
      </c>
      <c r="AC174" s="224"/>
      <c r="AD174" s="225"/>
      <c r="AE174" s="222"/>
      <c r="AF174" s="226"/>
      <c r="AG174" s="187">
        <f t="shared" si="84"/>
        <v>0</v>
      </c>
      <c r="AH174" s="15">
        <f>+(IF(OR($B174=0,$C174=0,$D174=0,$AC$2&gt;$ES$1),0,IF(OR(AC174=0,AE174=0,AF174=0),0,MIN((VLOOKUP($D174,$A$234:$C$241,3,0))*(IF($D174=6,AF174,AE174))*((MIN((VLOOKUP($D174,$A$234:$E$241,5,0)),(IF($D174=6,AE174,AF174))))),MIN((VLOOKUP($D174,$A$234:$C$241,3,0)),(AC174+AD174))*(IF($D174=6,AF174,((MIN((VLOOKUP($D174,$A$234:$E$241,5,0)),AF174)))))))))/IF(AND($D174=2,'ראשי-פרטים כלליים וריכוז הוצאות'!$D$66&lt;&gt;4),1.2,1)</f>
        <v>0</v>
      </c>
      <c r="AI174" s="227"/>
      <c r="AJ174" s="228"/>
      <c r="AK174" s="222"/>
      <c r="AL174" s="226"/>
      <c r="AM174" s="187">
        <f t="shared" si="85"/>
        <v>0</v>
      </c>
      <c r="AN174" s="15">
        <f>+(IF(OR($B174=0,$C174=0,$D174=0,$AI$2&gt;$ES$1),0,IF(OR(AI174=0,AK174=0,AL174=0),0,MIN((VLOOKUP($D174,$A$234:$C$241,3,0))*(IF($D174=6,AL174,AK174))*((MIN((VLOOKUP($D174,$A$234:$E$241,5,0)),(IF($D174=6,AK174,AL174))))),MIN((VLOOKUP($D174,$A$234:$C$241,3,0)),(AI174+AJ174))*(IF($D174=6,AL174,((MIN((VLOOKUP($D174,$A$234:$E$241,5,0)),AL174)))))))))/IF(AND($D174=2,'ראשי-פרטים כלליים וריכוז הוצאות'!$D$66&lt;&gt;4),1.2,1)</f>
        <v>0</v>
      </c>
      <c r="AO174" s="220"/>
      <c r="AP174" s="221"/>
      <c r="AQ174" s="222"/>
      <c r="AR174" s="226"/>
      <c r="AS174" s="187">
        <f t="shared" si="86"/>
        <v>0</v>
      </c>
      <c r="AT174" s="15">
        <f>+(IF(OR($B174=0,$C174=0,$D174=0,$AO$2&gt;$ES$1),0,IF(OR(AO174=0,AQ174=0,AR174=0),0,MIN((VLOOKUP($D174,$A$234:$C$241,3,0))*(IF($D174=6,AR174,AQ174))*((MIN((VLOOKUP($D174,$A$234:$E$241,5,0)),(IF($D174=6,AQ174,AR174))))),MIN((VLOOKUP($D174,$A$234:$C$241,3,0)),(AO174+AP174))*(IF($D174=6,AR174,((MIN((VLOOKUP($D174,$A$234:$E$241,5,0)),AR174)))))))))/IF(AND($D174=2,'ראשי-פרטים כלליים וריכוז הוצאות'!$D$66&lt;&gt;4),1.2,1)</f>
        <v>0</v>
      </c>
      <c r="AU174" s="224"/>
      <c r="AV174" s="225"/>
      <c r="AW174" s="222"/>
      <c r="AX174" s="226"/>
      <c r="AY174" s="187">
        <f t="shared" si="87"/>
        <v>0</v>
      </c>
      <c r="AZ174" s="15">
        <f>+(IF(OR($B174=0,$C174=0,$D174=0,$AU$2&gt;$ES$1),0,IF(OR(AU174=0,AW174=0,AX174=0),0,MIN((VLOOKUP($D174,$A$234:$C$241,3,0))*(IF($D174=6,AX174,AW174))*((MIN((VLOOKUP($D174,$A$234:$E$241,5,0)),(IF($D174=6,AW174,AX174))))),MIN((VLOOKUP($D174,$A$234:$C$241,3,0)),(AU174+AV174))*(IF($D174=6,AX174,((MIN((VLOOKUP($D174,$A$234:$E$241,5,0)),AX174)))))))))/IF(AND($D174=2,'ראשי-פרטים כלליים וריכוז הוצאות'!$D$66&lt;&gt;4),1.2,1)</f>
        <v>0</v>
      </c>
      <c r="BA174" s="227"/>
      <c r="BB174" s="228"/>
      <c r="BC174" s="222"/>
      <c r="BD174" s="226"/>
      <c r="BE174" s="187">
        <f t="shared" si="88"/>
        <v>0</v>
      </c>
      <c r="BF174" s="15">
        <f>+(IF(OR($B174=0,$C174=0,$D174=0,$BA$2&gt;$ES$1),0,IF(OR(BA174=0,BC174=0,BD174=0),0,MIN((VLOOKUP($D174,$A$234:$C$241,3,0))*(IF($D174=6,BD174,BC174))*((MIN((VLOOKUP($D174,$A$234:$E$241,5,0)),(IF($D174=6,BC174,BD174))))),MIN((VLOOKUP($D174,$A$234:$C$241,3,0)),(BA174+BB174))*(IF($D174=6,BD174,((MIN((VLOOKUP($D174,$A$234:$E$241,5,0)),BD174)))))))))/IF(AND($D174=2,'ראשי-פרטים כלליים וריכוז הוצאות'!$D$66&lt;&gt;4),1.2,1)</f>
        <v>0</v>
      </c>
      <c r="BG174" s="227"/>
      <c r="BH174" s="228"/>
      <c r="BI174" s="222"/>
      <c r="BJ174" s="226"/>
      <c r="BK174" s="187">
        <f t="shared" si="89"/>
        <v>0</v>
      </c>
      <c r="BL174" s="15">
        <f>+(IF(OR($B174=0,$C174=0,$D174=0,$BG$2&gt;$ES$1),0,IF(OR(BG174=0,BI174=0,BJ174=0),0,MIN((VLOOKUP($D174,$A$234:$C$241,3,0))*(IF($D174=6,BJ174,BI174))*((MIN((VLOOKUP($D174,$A$234:$E$241,5,0)),(IF($D174=6,BI174,BJ174))))),MIN((VLOOKUP($D174,$A$234:$C$241,3,0)),(BG174+BH174))*(IF($D174=6,BJ174,((MIN((VLOOKUP($D174,$A$234:$E$241,5,0)),BJ174)))))))))/IF(AND($D174=2,'ראשי-פרטים כלליים וריכוז הוצאות'!$D$66&lt;&gt;4),1.2,1)</f>
        <v>0</v>
      </c>
      <c r="BM174" s="227"/>
      <c r="BN174" s="228"/>
      <c r="BO174" s="222"/>
      <c r="BP174" s="226"/>
      <c r="BQ174" s="187">
        <f t="shared" si="90"/>
        <v>0</v>
      </c>
      <c r="BR174" s="15">
        <f>+(IF(OR($B174=0,$C174=0,$D174=0,$BM$2&gt;$ES$1),0,IF(OR(BM174=0,BO174=0,BP174=0),0,MIN((VLOOKUP($D174,$A$234:$C$241,3,0))*(IF($D174=6,BP174,BO174))*((MIN((VLOOKUP($D174,$A$234:$E$241,5,0)),(IF($D174=6,BO174,BP174))))),MIN((VLOOKUP($D174,$A$234:$C$241,3,0)),(BM174+BN174))*(IF($D174=6,BP174,((MIN((VLOOKUP($D174,$A$234:$E$241,5,0)),BP174)))))))))/IF(AND($D174=2,'ראשי-פרטים כלליים וריכוז הוצאות'!$D$66&lt;&gt;4),1.2,1)</f>
        <v>0</v>
      </c>
      <c r="BS174" s="227"/>
      <c r="BT174" s="228"/>
      <c r="BU174" s="222"/>
      <c r="BV174" s="226"/>
      <c r="BW174" s="187">
        <f t="shared" si="91"/>
        <v>0</v>
      </c>
      <c r="BX174" s="15">
        <f>+(IF(OR($B174=0,$C174=0,$D174=0,$BS$2&gt;$ES$1),0,IF(OR(BS174=0,BU174=0,BV174=0),0,MIN((VLOOKUP($D174,$A$234:$C$241,3,0))*(IF($D174=6,BV174,BU174))*((MIN((VLOOKUP($D174,$A$234:$E$241,5,0)),(IF($D174=6,BU174,BV174))))),MIN((VLOOKUP($D174,$A$234:$C$241,3,0)),(BS174+BT174))*(IF($D174=6,BV174,((MIN((VLOOKUP($D174,$A$234:$E$241,5,0)),BV174)))))))))/IF(AND($D174=2,'ראשי-פרטים כלליים וריכוז הוצאות'!$D$66&lt;&gt;4),1.2,1)</f>
        <v>0</v>
      </c>
      <c r="BY174" s="227"/>
      <c r="BZ174" s="228"/>
      <c r="CA174" s="222"/>
      <c r="CB174" s="226"/>
      <c r="CC174" s="187">
        <f t="shared" si="92"/>
        <v>0</v>
      </c>
      <c r="CD174" s="15">
        <f>+(IF(OR($B174=0,$C174=0,$D174=0,$BY$2&gt;$ES$1),0,IF(OR(BY174=0,CA174=0,CB174=0),0,MIN((VLOOKUP($D174,$A$234:$C$241,3,0))*(IF($D174=6,CB174,CA174))*((MIN((VLOOKUP($D174,$A$234:$E$241,5,0)),(IF($D174=6,CA174,CB174))))),MIN((VLOOKUP($D174,$A$234:$C$241,3,0)),(BY174+BZ174))*(IF($D174=6,CB174,((MIN((VLOOKUP($D174,$A$234:$E$241,5,0)),CB174)))))))))/IF(AND($D174=2,'ראשי-פרטים כלליים וריכוז הוצאות'!$D$66&lt;&gt;4),1.2,1)</f>
        <v>0</v>
      </c>
      <c r="CE174" s="227"/>
      <c r="CF174" s="228"/>
      <c r="CG174" s="222"/>
      <c r="CH174" s="226"/>
      <c r="CI174" s="187">
        <f t="shared" si="93"/>
        <v>0</v>
      </c>
      <c r="CJ174" s="15">
        <f>+(IF(OR($B174=0,$C174=0,$D174=0,$CE$2&gt;$ES$1),0,IF(OR(CE174=0,CG174=0,CH174=0),0,MIN((VLOOKUP($D174,$A$234:$C$241,3,0))*(IF($D174=6,CH174,CG174))*((MIN((VLOOKUP($D174,$A$234:$E$241,5,0)),(IF($D174=6,CG174,CH174))))),MIN((VLOOKUP($D174,$A$234:$C$241,3,0)),(CE174+CF174))*(IF($D174=6,CH174,((MIN((VLOOKUP($D174,$A$234:$E$241,5,0)),CH174)))))))))/IF(AND($D174=2,'ראשי-פרטים כלליים וריכוז הוצאות'!$D$66&lt;&gt;4),1.2,1)</f>
        <v>0</v>
      </c>
      <c r="CK174" s="227"/>
      <c r="CL174" s="228"/>
      <c r="CM174" s="222"/>
      <c r="CN174" s="226"/>
      <c r="CO174" s="187">
        <f t="shared" si="94"/>
        <v>0</v>
      </c>
      <c r="CP174" s="15">
        <f>+(IF(OR($B174=0,$C174=0,$D174=0,$CK$2&gt;$ES$1),0,IF(OR(CK174=0,CM174=0,CN174=0),0,MIN((VLOOKUP($D174,$A$234:$C$241,3,0))*(IF($D174=6,CN174,CM174))*((MIN((VLOOKUP($D174,$A$234:$E$241,5,0)),(IF($D174=6,CM174,CN174))))),MIN((VLOOKUP($D174,$A$234:$C$241,3,0)),(CK174+CL174))*(IF($D174=6,CN174,((MIN((VLOOKUP($D174,$A$234:$E$241,5,0)),CN174)))))))))/IF(AND($D174=2,'ראשי-פרטים כלליים וריכוז הוצאות'!$D$66&lt;&gt;4),1.2,1)</f>
        <v>0</v>
      </c>
      <c r="CQ174" s="227"/>
      <c r="CR174" s="228"/>
      <c r="CS174" s="222"/>
      <c r="CT174" s="226"/>
      <c r="CU174" s="187">
        <f t="shared" si="95"/>
        <v>0</v>
      </c>
      <c r="CV174" s="15">
        <f>+(IF(OR($B174=0,$C174=0,$D174=0,$CQ$2&gt;$ES$1),0,IF(OR(CQ174=0,CS174=0,CT174=0),0,MIN((VLOOKUP($D174,$A$234:$C$241,3,0))*(IF($D174=6,CT174,CS174))*((MIN((VLOOKUP($D174,$A$234:$E$241,5,0)),(IF($D174=6,CS174,CT174))))),MIN((VLOOKUP($D174,$A$234:$C$241,3,0)),(CQ174+CR174))*(IF($D174=6,CT174,((MIN((VLOOKUP($D174,$A$234:$E$241,5,0)),CT174)))))))))/IF(AND($D174=2,'ראשי-פרטים כלליים וריכוז הוצאות'!$D$66&lt;&gt;4),1.2,1)</f>
        <v>0</v>
      </c>
      <c r="CW174" s="227"/>
      <c r="CX174" s="228"/>
      <c r="CY174" s="222"/>
      <c r="CZ174" s="226"/>
      <c r="DA174" s="187">
        <f t="shared" si="96"/>
        <v>0</v>
      </c>
      <c r="DB174" s="15">
        <f>+(IF(OR($B174=0,$C174=0,$D174=0,$CW$2&gt;$ES$1),0,IF(OR(CW174=0,CY174=0,CZ174=0),0,MIN((VLOOKUP($D174,$A$234:$C$241,3,0))*(IF($D174=6,CZ174,CY174))*((MIN((VLOOKUP($D174,$A$234:$E$241,5,0)),(IF($D174=6,CY174,CZ174))))),MIN((VLOOKUP($D174,$A$234:$C$241,3,0)),(CW174+CX174))*(IF($D174=6,CZ174,((MIN((VLOOKUP($D174,$A$234:$E$241,5,0)),CZ174)))))))))/IF(AND($D174=2,'ראשי-פרטים כלליים וריכוז הוצאות'!$D$66&lt;&gt;4),1.2,1)</f>
        <v>0</v>
      </c>
      <c r="DC174" s="227"/>
      <c r="DD174" s="228"/>
      <c r="DE174" s="222"/>
      <c r="DF174" s="226"/>
      <c r="DG174" s="187">
        <f t="shared" si="97"/>
        <v>0</v>
      </c>
      <c r="DH174" s="15">
        <f>+(IF(OR($B174=0,$C174=0,$D174=0,$DC$2&gt;$ES$1),0,IF(OR(DC174=0,DE174=0,DF174=0),0,MIN((VLOOKUP($D174,$A$234:$C$241,3,0))*(IF($D174=6,DF174,DE174))*((MIN((VLOOKUP($D174,$A$234:$E$241,5,0)),(IF($D174=6,DE174,DF174))))),MIN((VLOOKUP($D174,$A$234:$C$241,3,0)),(DC174+DD174))*(IF($D174=6,DF174,((MIN((VLOOKUP($D174,$A$234:$E$241,5,0)),DF174)))))))))/IF(AND($D174=2,'ראשי-פרטים כלליים וריכוז הוצאות'!$D$66&lt;&gt;4),1.2,1)</f>
        <v>0</v>
      </c>
      <c r="DI174" s="227"/>
      <c r="DJ174" s="228"/>
      <c r="DK174" s="222"/>
      <c r="DL174" s="226"/>
      <c r="DM174" s="187">
        <f t="shared" si="98"/>
        <v>0</v>
      </c>
      <c r="DN174" s="15">
        <f>+(IF(OR($B174=0,$C174=0,$D174=0,$DC$2&gt;$ES$1),0,IF(OR(DI174=0,DK174=0,DL174=0),0,MIN((VLOOKUP($D174,$A$234:$C$241,3,0))*(IF($D174=6,DL174,DK174))*((MIN((VLOOKUP($D174,$A$234:$E$241,5,0)),(IF($D174=6,DK174,DL174))))),MIN((VLOOKUP($D174,$A$234:$C$241,3,0)),(DI174+DJ174))*(IF($D174=6,DL174,((MIN((VLOOKUP($D174,$A$234:$E$241,5,0)),DL174)))))))))/IF(AND($D174=2,'ראשי-פרטים כלליים וריכוז הוצאות'!$D$66&lt;&gt;4),1.2,1)</f>
        <v>0</v>
      </c>
      <c r="DO174" s="227"/>
      <c r="DP174" s="228"/>
      <c r="DQ174" s="222"/>
      <c r="DR174" s="226"/>
      <c r="DS174" s="187">
        <f t="shared" si="99"/>
        <v>0</v>
      </c>
      <c r="DT174" s="15">
        <f>+(IF(OR($B174=0,$C174=0,$D174=0,$DC$2&gt;$ES$1),0,IF(OR(DO174=0,DQ174=0,DR174=0),0,MIN((VLOOKUP($D174,$A$234:$C$241,3,0))*(IF($D174=6,DR174,DQ174))*((MIN((VLOOKUP($D174,$A$234:$E$241,5,0)),(IF($D174=6,DQ174,DR174))))),MIN((VLOOKUP($D174,$A$234:$C$241,3,0)),(DO174+DP174))*(IF($D174=6,DR174,((MIN((VLOOKUP($D174,$A$234:$E$241,5,0)),DR174)))))))))/IF(AND($D174=2,'ראשי-פרטים כלליים וריכוז הוצאות'!$D$66&lt;&gt;4),1.2,1)</f>
        <v>0</v>
      </c>
      <c r="DU174" s="227"/>
      <c r="DV174" s="228"/>
      <c r="DW174" s="222"/>
      <c r="DX174" s="226"/>
      <c r="DY174" s="187">
        <f t="shared" si="100"/>
        <v>0</v>
      </c>
      <c r="DZ174" s="15">
        <f>+(IF(OR($B174=0,$C174=0,$D174=0,$DC$2&gt;$ES$1),0,IF(OR(DU174=0,DW174=0,DX174=0),0,MIN((VLOOKUP($D174,$A$234:$C$241,3,0))*(IF($D174=6,DX174,DW174))*((MIN((VLOOKUP($D174,$A$234:$E$241,5,0)),(IF($D174=6,DW174,DX174))))),MIN((VLOOKUP($D174,$A$234:$C$241,3,0)),(DU174+DV174))*(IF($D174=6,DX174,((MIN((VLOOKUP($D174,$A$234:$E$241,5,0)),DX174)))))))))/IF(AND($D174=2,'ראשי-פרטים כלליים וריכוז הוצאות'!$D$66&lt;&gt;4),1.2,1)</f>
        <v>0</v>
      </c>
      <c r="EA174" s="227"/>
      <c r="EB174" s="228"/>
      <c r="EC174" s="222"/>
      <c r="ED174" s="226"/>
      <c r="EE174" s="187">
        <f t="shared" si="101"/>
        <v>0</v>
      </c>
      <c r="EF174" s="15">
        <f>+(IF(OR($B174=0,$C174=0,$D174=0,$DC$2&gt;$ES$1),0,IF(OR(EA174=0,EC174=0,ED174=0),0,MIN((VLOOKUP($D174,$A$234:$C$241,3,0))*(IF($D174=6,ED174,EC174))*((MIN((VLOOKUP($D174,$A$234:$E$241,5,0)),(IF($D174=6,EC174,ED174))))),MIN((VLOOKUP($D174,$A$234:$C$241,3,0)),(EA174+EB174))*(IF($D174=6,ED174,((MIN((VLOOKUP($D174,$A$234:$E$241,5,0)),ED174)))))))))/IF(AND($D174=2,'ראשי-פרטים כלליים וריכוז הוצאות'!$D$66&lt;&gt;4),1.2,1)</f>
        <v>0</v>
      </c>
      <c r="EG174" s="227"/>
      <c r="EH174" s="228"/>
      <c r="EI174" s="222"/>
      <c r="EJ174" s="226"/>
      <c r="EK174" s="187">
        <f t="shared" si="102"/>
        <v>0</v>
      </c>
      <c r="EL174" s="15">
        <f>+(IF(OR($B174=0,$C174=0,$D174=0,$DC$2&gt;$ES$1),0,IF(OR(EG174=0,EI174=0,EJ174=0),0,MIN((VLOOKUP($D174,$A$234:$C$241,3,0))*(IF($D174=6,EJ174,EI174))*((MIN((VLOOKUP($D174,$A$234:$E$241,5,0)),(IF($D174=6,EI174,EJ174))))),MIN((VLOOKUP($D174,$A$234:$C$241,3,0)),(EG174+EH174))*(IF($D174=6,EJ174,((MIN((VLOOKUP($D174,$A$234:$E$241,5,0)),EJ174)))))))))/IF(AND($D174=2,'ראשי-פרטים כלליים וריכוז הוצאות'!$D$66&lt;&gt;4),1.2,1)</f>
        <v>0</v>
      </c>
      <c r="EM174" s="227"/>
      <c r="EN174" s="228"/>
      <c r="EO174" s="222"/>
      <c r="EP174" s="226"/>
      <c r="EQ174" s="187">
        <f t="shared" si="103"/>
        <v>0</v>
      </c>
      <c r="ER174" s="15">
        <f>+(IF(OR($B174=0,$C174=0,$D174=0,$DC$2&gt;$ES$1),0,IF(OR(EM174=0,EO174=0,EP174=0),0,MIN((VLOOKUP($D174,$A$234:$C$241,3,0))*(IF($D174=6,EP174,EO174))*((MIN((VLOOKUP($D174,$A$234:$E$241,5,0)),(IF($D174=6,EO174,EP174))))),MIN((VLOOKUP($D174,$A$234:$C$241,3,0)),(EM174+EN174))*(IF($D174=6,EP174,((MIN((VLOOKUP($D174,$A$234:$E$241,5,0)),EP174)))))))))/IF(AND($D174=2,'ראשי-פרטים כלליים וריכוז הוצאות'!$D$66&lt;&gt;4),1.2,1)</f>
        <v>0</v>
      </c>
      <c r="ES174" s="62">
        <f t="shared" si="104"/>
        <v>0</v>
      </c>
      <c r="ET174" s="183">
        <f t="shared" si="105"/>
        <v>9.9999999999999995E-7</v>
      </c>
      <c r="EU174" s="184">
        <f t="shared" si="106"/>
        <v>0</v>
      </c>
      <c r="EV174" s="62">
        <f t="shared" si="107"/>
        <v>0</v>
      </c>
      <c r="EW174" s="62">
        <v>0</v>
      </c>
      <c r="EX174" s="15">
        <f t="shared" si="108"/>
        <v>0</v>
      </c>
      <c r="EY174" s="219"/>
      <c r="EZ174" s="62">
        <f>MIN(EX174+EY174*ET174*ES174/$FA$1/IF(AND($D174=2,'ראשי-פרטים כלליים וריכוז הוצאות'!$D$66&lt;&gt;4),1.2,1),IF($D174&gt;0,VLOOKUP($D174,$A$234:$C$241,3,0)*12*EU174,0))</f>
        <v>0</v>
      </c>
      <c r="FA174" s="229"/>
      <c r="FB174" s="293">
        <f t="shared" si="109"/>
        <v>0</v>
      </c>
      <c r="FC174" s="298"/>
      <c r="FD174" s="133"/>
      <c r="FE174" s="133"/>
      <c r="FF174" s="299"/>
      <c r="FG174" s="299"/>
      <c r="FH174" s="133"/>
      <c r="FI174" s="274">
        <f t="shared" si="110"/>
        <v>0</v>
      </c>
      <c r="FJ174" s="274">
        <f t="shared" si="111"/>
        <v>0</v>
      </c>
      <c r="FK174" s="297" t="str">
        <f t="shared" si="79"/>
        <v/>
      </c>
    </row>
    <row r="175" spans="1:167" s="6" customFormat="1" ht="24" hidden="1" customHeight="1" x14ac:dyDescent="0.2">
      <c r="A175" s="112">
        <v>172</v>
      </c>
      <c r="B175" s="229"/>
      <c r="C175" s="229"/>
      <c r="D175" s="230"/>
      <c r="E175" s="220"/>
      <c r="F175" s="221"/>
      <c r="G175" s="222"/>
      <c r="H175" s="223"/>
      <c r="I175" s="187">
        <f t="shared" si="80"/>
        <v>0</v>
      </c>
      <c r="J175" s="15">
        <f>(IF(OR($B175=0,$C175=0,$D175=0,$E$2&gt;$ES$1),0,IF(OR($E175=0,$G175=0,$H175=0),0,MIN((VLOOKUP($D175,$A$234:$C$241,3,0))*(IF($D175=6,$H175,$G175))*((MIN((VLOOKUP($D175,$A$234:$E$241,5,0)),(IF($D175=6,$G175,$H175))))),MIN((VLOOKUP($D175,$A$234:$C$241,3,0)),($E175+$F175))*(IF($D175=6,$H175,((MIN((VLOOKUP($D175,$A$234:$E$241,5,0)),$H175)))))))))/IF(AND($D175=2,'ראשי-פרטים כלליים וריכוז הוצאות'!$D$66&lt;&gt;4),1.2,1)</f>
        <v>0</v>
      </c>
      <c r="K175" s="224"/>
      <c r="L175" s="225"/>
      <c r="M175" s="222"/>
      <c r="N175" s="226"/>
      <c r="O175" s="187">
        <f t="shared" si="81"/>
        <v>0</v>
      </c>
      <c r="P175" s="15">
        <f>+(IF(OR($B175=0,$C175=0,$D175=0,$K$2&gt;$ES$1),0,IF(OR($K175=0,$M175=0,$N175=0),0,MIN((VLOOKUP($D175,$A$234:$C$241,3,0))*(IF($D175=6,$N175,$M175))*((MIN((VLOOKUP($D175,$A$234:$E$241,5,0)),(IF($D175=6,$M175,$N175))))),MIN((VLOOKUP($D175,$A$234:$C$241,3,0)),($K175+$L175))*(IF($D175=6,$N175,((MIN((VLOOKUP($D175,$A$234:$E$241,5,0)),$N175)))))))))/IF(AND($D175=2,'ראשי-פרטים כלליים וריכוז הוצאות'!$D$66&lt;&gt;4),1.2,1)</f>
        <v>0</v>
      </c>
      <c r="Q175" s="227"/>
      <c r="R175" s="228"/>
      <c r="S175" s="222"/>
      <c r="T175" s="226"/>
      <c r="U175" s="187">
        <f t="shared" si="82"/>
        <v>0</v>
      </c>
      <c r="V175" s="15">
        <f>+(IF(OR($B175=0,$C175=0,$D175=0,$Q$2&gt;$ES$1),0,IF(OR(Q175=0,S175=0,T175=0),0,MIN((VLOOKUP($D175,$A$234:$C$241,3,0))*(IF($D175=6,T175,S175))*((MIN((VLOOKUP($D175,$A$234:$E$241,5,0)),(IF($D175=6,S175,T175))))),MIN((VLOOKUP($D175,$A$234:$C$241,3,0)),(Q175+R175))*(IF($D175=6,T175,((MIN((VLOOKUP($D175,$A$234:$E$241,5,0)),T175)))))))))/IF(AND($D175=2,'ראשי-פרטים כלליים וריכוז הוצאות'!$D$66&lt;&gt;4),1.2,1)</f>
        <v>0</v>
      </c>
      <c r="W175" s="220"/>
      <c r="X175" s="221"/>
      <c r="Y175" s="222"/>
      <c r="Z175" s="226"/>
      <c r="AA175" s="187">
        <f t="shared" si="83"/>
        <v>0</v>
      </c>
      <c r="AB175" s="15">
        <f>+(IF(OR($B175=0,$C175=0,$D175=0,$W$2&gt;$ES$1),0,IF(OR(W175=0,Y175=0,Z175=0),0,MIN((VLOOKUP($D175,$A$234:$C$241,3,0))*(IF($D175=6,Z175,Y175))*((MIN((VLOOKUP($D175,$A$234:$E$241,5,0)),(IF($D175=6,Y175,Z175))))),MIN((VLOOKUP($D175,$A$234:$C$241,3,0)),(W175+X175))*(IF($D175=6,Z175,((MIN((VLOOKUP($D175,$A$234:$E$241,5,0)),Z175)))))))))/IF(AND($D175=2,'ראשי-פרטים כלליים וריכוז הוצאות'!$D$66&lt;&gt;4),1.2,1)</f>
        <v>0</v>
      </c>
      <c r="AC175" s="224"/>
      <c r="AD175" s="225"/>
      <c r="AE175" s="222"/>
      <c r="AF175" s="226"/>
      <c r="AG175" s="187">
        <f t="shared" si="84"/>
        <v>0</v>
      </c>
      <c r="AH175" s="15">
        <f>+(IF(OR($B175=0,$C175=0,$D175=0,$AC$2&gt;$ES$1),0,IF(OR(AC175=0,AE175=0,AF175=0),0,MIN((VLOOKUP($D175,$A$234:$C$241,3,0))*(IF($D175=6,AF175,AE175))*((MIN((VLOOKUP($D175,$A$234:$E$241,5,0)),(IF($D175=6,AE175,AF175))))),MIN((VLOOKUP($D175,$A$234:$C$241,3,0)),(AC175+AD175))*(IF($D175=6,AF175,((MIN((VLOOKUP($D175,$A$234:$E$241,5,0)),AF175)))))))))/IF(AND($D175=2,'ראשי-פרטים כלליים וריכוז הוצאות'!$D$66&lt;&gt;4),1.2,1)</f>
        <v>0</v>
      </c>
      <c r="AI175" s="227"/>
      <c r="AJ175" s="228"/>
      <c r="AK175" s="222"/>
      <c r="AL175" s="226"/>
      <c r="AM175" s="187">
        <f t="shared" si="85"/>
        <v>0</v>
      </c>
      <c r="AN175" s="15">
        <f>+(IF(OR($B175=0,$C175=0,$D175=0,$AI$2&gt;$ES$1),0,IF(OR(AI175=0,AK175=0,AL175=0),0,MIN((VLOOKUP($D175,$A$234:$C$241,3,0))*(IF($D175=6,AL175,AK175))*((MIN((VLOOKUP($D175,$A$234:$E$241,5,0)),(IF($D175=6,AK175,AL175))))),MIN((VLOOKUP($D175,$A$234:$C$241,3,0)),(AI175+AJ175))*(IF($D175=6,AL175,((MIN((VLOOKUP($D175,$A$234:$E$241,5,0)),AL175)))))))))/IF(AND($D175=2,'ראשי-פרטים כלליים וריכוז הוצאות'!$D$66&lt;&gt;4),1.2,1)</f>
        <v>0</v>
      </c>
      <c r="AO175" s="220"/>
      <c r="AP175" s="221"/>
      <c r="AQ175" s="222"/>
      <c r="AR175" s="226"/>
      <c r="AS175" s="187">
        <f t="shared" si="86"/>
        <v>0</v>
      </c>
      <c r="AT175" s="15">
        <f>+(IF(OR($B175=0,$C175=0,$D175=0,$AO$2&gt;$ES$1),0,IF(OR(AO175=0,AQ175=0,AR175=0),0,MIN((VLOOKUP($D175,$A$234:$C$241,3,0))*(IF($D175=6,AR175,AQ175))*((MIN((VLOOKUP($D175,$A$234:$E$241,5,0)),(IF($D175=6,AQ175,AR175))))),MIN((VLOOKUP($D175,$A$234:$C$241,3,0)),(AO175+AP175))*(IF($D175=6,AR175,((MIN((VLOOKUP($D175,$A$234:$E$241,5,0)),AR175)))))))))/IF(AND($D175=2,'ראשי-פרטים כלליים וריכוז הוצאות'!$D$66&lt;&gt;4),1.2,1)</f>
        <v>0</v>
      </c>
      <c r="AU175" s="224"/>
      <c r="AV175" s="225"/>
      <c r="AW175" s="222"/>
      <c r="AX175" s="226"/>
      <c r="AY175" s="187">
        <f t="shared" si="87"/>
        <v>0</v>
      </c>
      <c r="AZ175" s="15">
        <f>+(IF(OR($B175=0,$C175=0,$D175=0,$AU$2&gt;$ES$1),0,IF(OR(AU175=0,AW175=0,AX175=0),0,MIN((VLOOKUP($D175,$A$234:$C$241,3,0))*(IF($D175=6,AX175,AW175))*((MIN((VLOOKUP($D175,$A$234:$E$241,5,0)),(IF($D175=6,AW175,AX175))))),MIN((VLOOKUP($D175,$A$234:$C$241,3,0)),(AU175+AV175))*(IF($D175=6,AX175,((MIN((VLOOKUP($D175,$A$234:$E$241,5,0)),AX175)))))))))/IF(AND($D175=2,'ראשי-פרטים כלליים וריכוז הוצאות'!$D$66&lt;&gt;4),1.2,1)</f>
        <v>0</v>
      </c>
      <c r="BA175" s="227"/>
      <c r="BB175" s="228"/>
      <c r="BC175" s="222"/>
      <c r="BD175" s="226"/>
      <c r="BE175" s="187">
        <f t="shared" si="88"/>
        <v>0</v>
      </c>
      <c r="BF175" s="15">
        <f>+(IF(OR($B175=0,$C175=0,$D175=0,$BA$2&gt;$ES$1),0,IF(OR(BA175=0,BC175=0,BD175=0),0,MIN((VLOOKUP($D175,$A$234:$C$241,3,0))*(IF($D175=6,BD175,BC175))*((MIN((VLOOKUP($D175,$A$234:$E$241,5,0)),(IF($D175=6,BC175,BD175))))),MIN((VLOOKUP($D175,$A$234:$C$241,3,0)),(BA175+BB175))*(IF($D175=6,BD175,((MIN((VLOOKUP($D175,$A$234:$E$241,5,0)),BD175)))))))))/IF(AND($D175=2,'ראשי-פרטים כלליים וריכוז הוצאות'!$D$66&lt;&gt;4),1.2,1)</f>
        <v>0</v>
      </c>
      <c r="BG175" s="227"/>
      <c r="BH175" s="228"/>
      <c r="BI175" s="222"/>
      <c r="BJ175" s="226"/>
      <c r="BK175" s="187">
        <f t="shared" si="89"/>
        <v>0</v>
      </c>
      <c r="BL175" s="15">
        <f>+(IF(OR($B175=0,$C175=0,$D175=0,$BG$2&gt;$ES$1),0,IF(OR(BG175=0,BI175=0,BJ175=0),0,MIN((VLOOKUP($D175,$A$234:$C$241,3,0))*(IF($D175=6,BJ175,BI175))*((MIN((VLOOKUP($D175,$A$234:$E$241,5,0)),(IF($D175=6,BI175,BJ175))))),MIN((VLOOKUP($D175,$A$234:$C$241,3,0)),(BG175+BH175))*(IF($D175=6,BJ175,((MIN((VLOOKUP($D175,$A$234:$E$241,5,0)),BJ175)))))))))/IF(AND($D175=2,'ראשי-פרטים כלליים וריכוז הוצאות'!$D$66&lt;&gt;4),1.2,1)</f>
        <v>0</v>
      </c>
      <c r="BM175" s="227"/>
      <c r="BN175" s="228"/>
      <c r="BO175" s="222"/>
      <c r="BP175" s="226"/>
      <c r="BQ175" s="187">
        <f t="shared" si="90"/>
        <v>0</v>
      </c>
      <c r="BR175" s="15">
        <f>+(IF(OR($B175=0,$C175=0,$D175=0,$BM$2&gt;$ES$1),0,IF(OR(BM175=0,BO175=0,BP175=0),0,MIN((VLOOKUP($D175,$A$234:$C$241,3,0))*(IF($D175=6,BP175,BO175))*((MIN((VLOOKUP($D175,$A$234:$E$241,5,0)),(IF($D175=6,BO175,BP175))))),MIN((VLOOKUP($D175,$A$234:$C$241,3,0)),(BM175+BN175))*(IF($D175=6,BP175,((MIN((VLOOKUP($D175,$A$234:$E$241,5,0)),BP175)))))))))/IF(AND($D175=2,'ראשי-פרטים כלליים וריכוז הוצאות'!$D$66&lt;&gt;4),1.2,1)</f>
        <v>0</v>
      </c>
      <c r="BS175" s="227"/>
      <c r="BT175" s="228"/>
      <c r="BU175" s="222"/>
      <c r="BV175" s="226"/>
      <c r="BW175" s="187">
        <f t="shared" si="91"/>
        <v>0</v>
      </c>
      <c r="BX175" s="15">
        <f>+(IF(OR($B175=0,$C175=0,$D175=0,$BS$2&gt;$ES$1),0,IF(OR(BS175=0,BU175=0,BV175=0),0,MIN((VLOOKUP($D175,$A$234:$C$241,3,0))*(IF($D175=6,BV175,BU175))*((MIN((VLOOKUP($D175,$A$234:$E$241,5,0)),(IF($D175=6,BU175,BV175))))),MIN((VLOOKUP($D175,$A$234:$C$241,3,0)),(BS175+BT175))*(IF($D175=6,BV175,((MIN((VLOOKUP($D175,$A$234:$E$241,5,0)),BV175)))))))))/IF(AND($D175=2,'ראשי-פרטים כלליים וריכוז הוצאות'!$D$66&lt;&gt;4),1.2,1)</f>
        <v>0</v>
      </c>
      <c r="BY175" s="227"/>
      <c r="BZ175" s="228"/>
      <c r="CA175" s="222"/>
      <c r="CB175" s="226"/>
      <c r="CC175" s="187">
        <f t="shared" si="92"/>
        <v>0</v>
      </c>
      <c r="CD175" s="15">
        <f>+(IF(OR($B175=0,$C175=0,$D175=0,$BY$2&gt;$ES$1),0,IF(OR(BY175=0,CA175=0,CB175=0),0,MIN((VLOOKUP($D175,$A$234:$C$241,3,0))*(IF($D175=6,CB175,CA175))*((MIN((VLOOKUP($D175,$A$234:$E$241,5,0)),(IF($D175=6,CA175,CB175))))),MIN((VLOOKUP($D175,$A$234:$C$241,3,0)),(BY175+BZ175))*(IF($D175=6,CB175,((MIN((VLOOKUP($D175,$A$234:$E$241,5,0)),CB175)))))))))/IF(AND($D175=2,'ראשי-פרטים כלליים וריכוז הוצאות'!$D$66&lt;&gt;4),1.2,1)</f>
        <v>0</v>
      </c>
      <c r="CE175" s="227"/>
      <c r="CF175" s="228"/>
      <c r="CG175" s="222"/>
      <c r="CH175" s="226"/>
      <c r="CI175" s="187">
        <f t="shared" si="93"/>
        <v>0</v>
      </c>
      <c r="CJ175" s="15">
        <f>+(IF(OR($B175=0,$C175=0,$D175=0,$CE$2&gt;$ES$1),0,IF(OR(CE175=0,CG175=0,CH175=0),0,MIN((VLOOKUP($D175,$A$234:$C$241,3,0))*(IF($D175=6,CH175,CG175))*((MIN((VLOOKUP($D175,$A$234:$E$241,5,0)),(IF($D175=6,CG175,CH175))))),MIN((VLOOKUP($D175,$A$234:$C$241,3,0)),(CE175+CF175))*(IF($D175=6,CH175,((MIN((VLOOKUP($D175,$A$234:$E$241,5,0)),CH175)))))))))/IF(AND($D175=2,'ראשי-פרטים כלליים וריכוז הוצאות'!$D$66&lt;&gt;4),1.2,1)</f>
        <v>0</v>
      </c>
      <c r="CK175" s="227"/>
      <c r="CL175" s="228"/>
      <c r="CM175" s="222"/>
      <c r="CN175" s="226"/>
      <c r="CO175" s="187">
        <f t="shared" si="94"/>
        <v>0</v>
      </c>
      <c r="CP175" s="15">
        <f>+(IF(OR($B175=0,$C175=0,$D175=0,$CK$2&gt;$ES$1),0,IF(OR(CK175=0,CM175=0,CN175=0),0,MIN((VLOOKUP($D175,$A$234:$C$241,3,0))*(IF($D175=6,CN175,CM175))*((MIN((VLOOKUP($D175,$A$234:$E$241,5,0)),(IF($D175=6,CM175,CN175))))),MIN((VLOOKUP($D175,$A$234:$C$241,3,0)),(CK175+CL175))*(IF($D175=6,CN175,((MIN((VLOOKUP($D175,$A$234:$E$241,5,0)),CN175)))))))))/IF(AND($D175=2,'ראשי-פרטים כלליים וריכוז הוצאות'!$D$66&lt;&gt;4),1.2,1)</f>
        <v>0</v>
      </c>
      <c r="CQ175" s="227"/>
      <c r="CR175" s="228"/>
      <c r="CS175" s="222"/>
      <c r="CT175" s="226"/>
      <c r="CU175" s="187">
        <f t="shared" si="95"/>
        <v>0</v>
      </c>
      <c r="CV175" s="15">
        <f>+(IF(OR($B175=0,$C175=0,$D175=0,$CQ$2&gt;$ES$1),0,IF(OR(CQ175=0,CS175=0,CT175=0),0,MIN((VLOOKUP($D175,$A$234:$C$241,3,0))*(IF($D175=6,CT175,CS175))*((MIN((VLOOKUP($D175,$A$234:$E$241,5,0)),(IF($D175=6,CS175,CT175))))),MIN((VLOOKUP($D175,$A$234:$C$241,3,0)),(CQ175+CR175))*(IF($D175=6,CT175,((MIN((VLOOKUP($D175,$A$234:$E$241,5,0)),CT175)))))))))/IF(AND($D175=2,'ראשי-פרטים כלליים וריכוז הוצאות'!$D$66&lt;&gt;4),1.2,1)</f>
        <v>0</v>
      </c>
      <c r="CW175" s="227"/>
      <c r="CX175" s="228"/>
      <c r="CY175" s="222"/>
      <c r="CZ175" s="226"/>
      <c r="DA175" s="187">
        <f t="shared" si="96"/>
        <v>0</v>
      </c>
      <c r="DB175" s="15">
        <f>+(IF(OR($B175=0,$C175=0,$D175=0,$CW$2&gt;$ES$1),0,IF(OR(CW175=0,CY175=0,CZ175=0),0,MIN((VLOOKUP($D175,$A$234:$C$241,3,0))*(IF($D175=6,CZ175,CY175))*((MIN((VLOOKUP($D175,$A$234:$E$241,5,0)),(IF($D175=6,CY175,CZ175))))),MIN((VLOOKUP($D175,$A$234:$C$241,3,0)),(CW175+CX175))*(IF($D175=6,CZ175,((MIN((VLOOKUP($D175,$A$234:$E$241,5,0)),CZ175)))))))))/IF(AND($D175=2,'ראשי-פרטים כלליים וריכוז הוצאות'!$D$66&lt;&gt;4),1.2,1)</f>
        <v>0</v>
      </c>
      <c r="DC175" s="227"/>
      <c r="DD175" s="228"/>
      <c r="DE175" s="222"/>
      <c r="DF175" s="226"/>
      <c r="DG175" s="187">
        <f t="shared" si="97"/>
        <v>0</v>
      </c>
      <c r="DH175" s="15">
        <f>+(IF(OR($B175=0,$C175=0,$D175=0,$DC$2&gt;$ES$1),0,IF(OR(DC175=0,DE175=0,DF175=0),0,MIN((VLOOKUP($D175,$A$234:$C$241,3,0))*(IF($D175=6,DF175,DE175))*((MIN((VLOOKUP($D175,$A$234:$E$241,5,0)),(IF($D175=6,DE175,DF175))))),MIN((VLOOKUP($D175,$A$234:$C$241,3,0)),(DC175+DD175))*(IF($D175=6,DF175,((MIN((VLOOKUP($D175,$A$234:$E$241,5,0)),DF175)))))))))/IF(AND($D175=2,'ראשי-פרטים כלליים וריכוז הוצאות'!$D$66&lt;&gt;4),1.2,1)</f>
        <v>0</v>
      </c>
      <c r="DI175" s="227"/>
      <c r="DJ175" s="228"/>
      <c r="DK175" s="222"/>
      <c r="DL175" s="226"/>
      <c r="DM175" s="187">
        <f t="shared" si="98"/>
        <v>0</v>
      </c>
      <c r="DN175" s="15">
        <f>+(IF(OR($B175=0,$C175=0,$D175=0,$DC$2&gt;$ES$1),0,IF(OR(DI175=0,DK175=0,DL175=0),0,MIN((VLOOKUP($D175,$A$234:$C$241,3,0))*(IF($D175=6,DL175,DK175))*((MIN((VLOOKUP($D175,$A$234:$E$241,5,0)),(IF($D175=6,DK175,DL175))))),MIN((VLOOKUP($D175,$A$234:$C$241,3,0)),(DI175+DJ175))*(IF($D175=6,DL175,((MIN((VLOOKUP($D175,$A$234:$E$241,5,0)),DL175)))))))))/IF(AND($D175=2,'ראשי-פרטים כלליים וריכוז הוצאות'!$D$66&lt;&gt;4),1.2,1)</f>
        <v>0</v>
      </c>
      <c r="DO175" s="227"/>
      <c r="DP175" s="228"/>
      <c r="DQ175" s="222"/>
      <c r="DR175" s="226"/>
      <c r="DS175" s="187">
        <f t="shared" si="99"/>
        <v>0</v>
      </c>
      <c r="DT175" s="15">
        <f>+(IF(OR($B175=0,$C175=0,$D175=0,$DC$2&gt;$ES$1),0,IF(OR(DO175=0,DQ175=0,DR175=0),0,MIN((VLOOKUP($D175,$A$234:$C$241,3,0))*(IF($D175=6,DR175,DQ175))*((MIN((VLOOKUP($D175,$A$234:$E$241,5,0)),(IF($D175=6,DQ175,DR175))))),MIN((VLOOKUP($D175,$A$234:$C$241,3,0)),(DO175+DP175))*(IF($D175=6,DR175,((MIN((VLOOKUP($D175,$A$234:$E$241,5,0)),DR175)))))))))/IF(AND($D175=2,'ראשי-פרטים כלליים וריכוז הוצאות'!$D$66&lt;&gt;4),1.2,1)</f>
        <v>0</v>
      </c>
      <c r="DU175" s="227"/>
      <c r="DV175" s="228"/>
      <c r="DW175" s="222"/>
      <c r="DX175" s="226"/>
      <c r="DY175" s="187">
        <f t="shared" si="100"/>
        <v>0</v>
      </c>
      <c r="DZ175" s="15">
        <f>+(IF(OR($B175=0,$C175=0,$D175=0,$DC$2&gt;$ES$1),0,IF(OR(DU175=0,DW175=0,DX175=0),0,MIN((VLOOKUP($D175,$A$234:$C$241,3,0))*(IF($D175=6,DX175,DW175))*((MIN((VLOOKUP($D175,$A$234:$E$241,5,0)),(IF($D175=6,DW175,DX175))))),MIN((VLOOKUP($D175,$A$234:$C$241,3,0)),(DU175+DV175))*(IF($D175=6,DX175,((MIN((VLOOKUP($D175,$A$234:$E$241,5,0)),DX175)))))))))/IF(AND($D175=2,'ראשי-פרטים כלליים וריכוז הוצאות'!$D$66&lt;&gt;4),1.2,1)</f>
        <v>0</v>
      </c>
      <c r="EA175" s="227"/>
      <c r="EB175" s="228"/>
      <c r="EC175" s="222"/>
      <c r="ED175" s="226"/>
      <c r="EE175" s="187">
        <f t="shared" si="101"/>
        <v>0</v>
      </c>
      <c r="EF175" s="15">
        <f>+(IF(OR($B175=0,$C175=0,$D175=0,$DC$2&gt;$ES$1),0,IF(OR(EA175=0,EC175=0,ED175=0),0,MIN((VLOOKUP($D175,$A$234:$C$241,3,0))*(IF($D175=6,ED175,EC175))*((MIN((VLOOKUP($D175,$A$234:$E$241,5,0)),(IF($D175=6,EC175,ED175))))),MIN((VLOOKUP($D175,$A$234:$C$241,3,0)),(EA175+EB175))*(IF($D175=6,ED175,((MIN((VLOOKUP($D175,$A$234:$E$241,5,0)),ED175)))))))))/IF(AND($D175=2,'ראשי-פרטים כלליים וריכוז הוצאות'!$D$66&lt;&gt;4),1.2,1)</f>
        <v>0</v>
      </c>
      <c r="EG175" s="227"/>
      <c r="EH175" s="228"/>
      <c r="EI175" s="222"/>
      <c r="EJ175" s="226"/>
      <c r="EK175" s="187">
        <f t="shared" si="102"/>
        <v>0</v>
      </c>
      <c r="EL175" s="15">
        <f>+(IF(OR($B175=0,$C175=0,$D175=0,$DC$2&gt;$ES$1),0,IF(OR(EG175=0,EI175=0,EJ175=0),0,MIN((VLOOKUP($D175,$A$234:$C$241,3,0))*(IF($D175=6,EJ175,EI175))*((MIN((VLOOKUP($D175,$A$234:$E$241,5,0)),(IF($D175=6,EI175,EJ175))))),MIN((VLOOKUP($D175,$A$234:$C$241,3,0)),(EG175+EH175))*(IF($D175=6,EJ175,((MIN((VLOOKUP($D175,$A$234:$E$241,5,0)),EJ175)))))))))/IF(AND($D175=2,'ראשי-פרטים כלליים וריכוז הוצאות'!$D$66&lt;&gt;4),1.2,1)</f>
        <v>0</v>
      </c>
      <c r="EM175" s="227"/>
      <c r="EN175" s="228"/>
      <c r="EO175" s="222"/>
      <c r="EP175" s="226"/>
      <c r="EQ175" s="187">
        <f t="shared" si="103"/>
        <v>0</v>
      </c>
      <c r="ER175" s="15">
        <f>+(IF(OR($B175=0,$C175=0,$D175=0,$DC$2&gt;$ES$1),0,IF(OR(EM175=0,EO175=0,EP175=0),0,MIN((VLOOKUP($D175,$A$234:$C$241,3,0))*(IF($D175=6,EP175,EO175))*((MIN((VLOOKUP($D175,$A$234:$E$241,5,0)),(IF($D175=6,EO175,EP175))))),MIN((VLOOKUP($D175,$A$234:$C$241,3,0)),(EM175+EN175))*(IF($D175=6,EP175,((MIN((VLOOKUP($D175,$A$234:$E$241,5,0)),EP175)))))))))/IF(AND($D175=2,'ראשי-פרטים כלליים וריכוז הוצאות'!$D$66&lt;&gt;4),1.2,1)</f>
        <v>0</v>
      </c>
      <c r="ES175" s="62">
        <f t="shared" si="104"/>
        <v>0</v>
      </c>
      <c r="ET175" s="183">
        <f t="shared" si="105"/>
        <v>9.9999999999999995E-7</v>
      </c>
      <c r="EU175" s="184">
        <f t="shared" si="106"/>
        <v>0</v>
      </c>
      <c r="EV175" s="62">
        <f t="shared" si="107"/>
        <v>0</v>
      </c>
      <c r="EW175" s="62">
        <v>0</v>
      </c>
      <c r="EX175" s="15">
        <f t="shared" si="108"/>
        <v>0</v>
      </c>
      <c r="EY175" s="219"/>
      <c r="EZ175" s="62">
        <f>MIN(EX175+EY175*ET175*ES175/$FA$1/IF(AND($D175=2,'ראשי-פרטים כלליים וריכוז הוצאות'!$D$66&lt;&gt;4),1.2,1),IF($D175&gt;0,VLOOKUP($D175,$A$234:$C$241,3,0)*12*EU175,0))</f>
        <v>0</v>
      </c>
      <c r="FA175" s="229"/>
      <c r="FB175" s="293">
        <f t="shared" si="109"/>
        <v>0</v>
      </c>
      <c r="FC175" s="298"/>
      <c r="FD175" s="133"/>
      <c r="FE175" s="133"/>
      <c r="FF175" s="299"/>
      <c r="FG175" s="299"/>
      <c r="FH175" s="133"/>
      <c r="FI175" s="274">
        <f t="shared" si="110"/>
        <v>0</v>
      </c>
      <c r="FJ175" s="274">
        <f t="shared" si="111"/>
        <v>0</v>
      </c>
      <c r="FK175" s="297" t="str">
        <f t="shared" si="79"/>
        <v/>
      </c>
    </row>
    <row r="176" spans="1:167" s="6" customFormat="1" ht="24" hidden="1" customHeight="1" x14ac:dyDescent="0.2">
      <c r="A176" s="112">
        <v>173</v>
      </c>
      <c r="B176" s="229"/>
      <c r="C176" s="229"/>
      <c r="D176" s="230"/>
      <c r="E176" s="220"/>
      <c r="F176" s="221"/>
      <c r="G176" s="222"/>
      <c r="H176" s="223"/>
      <c r="I176" s="187">
        <f t="shared" si="80"/>
        <v>0</v>
      </c>
      <c r="J176" s="15">
        <f>(IF(OR($B176=0,$C176=0,$D176=0,$E$2&gt;$ES$1),0,IF(OR($E176=0,$G176=0,$H176=0),0,MIN((VLOOKUP($D176,$A$234:$C$241,3,0))*(IF($D176=6,$H176,$G176))*((MIN((VLOOKUP($D176,$A$234:$E$241,5,0)),(IF($D176=6,$G176,$H176))))),MIN((VLOOKUP($D176,$A$234:$C$241,3,0)),($E176+$F176))*(IF($D176=6,$H176,((MIN((VLOOKUP($D176,$A$234:$E$241,5,0)),$H176)))))))))/IF(AND($D176=2,'ראשי-פרטים כלליים וריכוז הוצאות'!$D$66&lt;&gt;4),1.2,1)</f>
        <v>0</v>
      </c>
      <c r="K176" s="224"/>
      <c r="L176" s="225"/>
      <c r="M176" s="222"/>
      <c r="N176" s="226"/>
      <c r="O176" s="187">
        <f t="shared" si="81"/>
        <v>0</v>
      </c>
      <c r="P176" s="15">
        <f>+(IF(OR($B176=0,$C176=0,$D176=0,$K$2&gt;$ES$1),0,IF(OR($K176=0,$M176=0,$N176=0),0,MIN((VLOOKUP($D176,$A$234:$C$241,3,0))*(IF($D176=6,$N176,$M176))*((MIN((VLOOKUP($D176,$A$234:$E$241,5,0)),(IF($D176=6,$M176,$N176))))),MIN((VLOOKUP($D176,$A$234:$C$241,3,0)),($K176+$L176))*(IF($D176=6,$N176,((MIN((VLOOKUP($D176,$A$234:$E$241,5,0)),$N176)))))))))/IF(AND($D176=2,'ראשי-פרטים כלליים וריכוז הוצאות'!$D$66&lt;&gt;4),1.2,1)</f>
        <v>0</v>
      </c>
      <c r="Q176" s="227"/>
      <c r="R176" s="228"/>
      <c r="S176" s="222"/>
      <c r="T176" s="226"/>
      <c r="U176" s="187">
        <f t="shared" si="82"/>
        <v>0</v>
      </c>
      <c r="V176" s="15">
        <f>+(IF(OR($B176=0,$C176=0,$D176=0,$Q$2&gt;$ES$1),0,IF(OR(Q176=0,S176=0,T176=0),0,MIN((VLOOKUP($D176,$A$234:$C$241,3,0))*(IF($D176=6,T176,S176))*((MIN((VLOOKUP($D176,$A$234:$E$241,5,0)),(IF($D176=6,S176,T176))))),MIN((VLOOKUP($D176,$A$234:$C$241,3,0)),(Q176+R176))*(IF($D176=6,T176,((MIN((VLOOKUP($D176,$A$234:$E$241,5,0)),T176)))))))))/IF(AND($D176=2,'ראשי-פרטים כלליים וריכוז הוצאות'!$D$66&lt;&gt;4),1.2,1)</f>
        <v>0</v>
      </c>
      <c r="W176" s="220"/>
      <c r="X176" s="221"/>
      <c r="Y176" s="222"/>
      <c r="Z176" s="226"/>
      <c r="AA176" s="187">
        <f t="shared" si="83"/>
        <v>0</v>
      </c>
      <c r="AB176" s="15">
        <f>+(IF(OR($B176=0,$C176=0,$D176=0,$W$2&gt;$ES$1),0,IF(OR(W176=0,Y176=0,Z176=0),0,MIN((VLOOKUP($D176,$A$234:$C$241,3,0))*(IF($D176=6,Z176,Y176))*((MIN((VLOOKUP($D176,$A$234:$E$241,5,0)),(IF($D176=6,Y176,Z176))))),MIN((VLOOKUP($D176,$A$234:$C$241,3,0)),(W176+X176))*(IF($D176=6,Z176,((MIN((VLOOKUP($D176,$A$234:$E$241,5,0)),Z176)))))))))/IF(AND($D176=2,'ראשי-פרטים כלליים וריכוז הוצאות'!$D$66&lt;&gt;4),1.2,1)</f>
        <v>0</v>
      </c>
      <c r="AC176" s="224"/>
      <c r="AD176" s="225"/>
      <c r="AE176" s="222"/>
      <c r="AF176" s="226"/>
      <c r="AG176" s="187">
        <f t="shared" si="84"/>
        <v>0</v>
      </c>
      <c r="AH176" s="15">
        <f>+(IF(OR($B176=0,$C176=0,$D176=0,$AC$2&gt;$ES$1),0,IF(OR(AC176=0,AE176=0,AF176=0),0,MIN((VLOOKUP($D176,$A$234:$C$241,3,0))*(IF($D176=6,AF176,AE176))*((MIN((VLOOKUP($D176,$A$234:$E$241,5,0)),(IF($D176=6,AE176,AF176))))),MIN((VLOOKUP($D176,$A$234:$C$241,3,0)),(AC176+AD176))*(IF($D176=6,AF176,((MIN((VLOOKUP($D176,$A$234:$E$241,5,0)),AF176)))))))))/IF(AND($D176=2,'ראשי-פרטים כלליים וריכוז הוצאות'!$D$66&lt;&gt;4),1.2,1)</f>
        <v>0</v>
      </c>
      <c r="AI176" s="227"/>
      <c r="AJ176" s="228"/>
      <c r="AK176" s="222"/>
      <c r="AL176" s="226"/>
      <c r="AM176" s="187">
        <f t="shared" si="85"/>
        <v>0</v>
      </c>
      <c r="AN176" s="15">
        <f>+(IF(OR($B176=0,$C176=0,$D176=0,$AI$2&gt;$ES$1),0,IF(OR(AI176=0,AK176=0,AL176=0),0,MIN((VLOOKUP($D176,$A$234:$C$241,3,0))*(IF($D176=6,AL176,AK176))*((MIN((VLOOKUP($D176,$A$234:$E$241,5,0)),(IF($D176=6,AK176,AL176))))),MIN((VLOOKUP($D176,$A$234:$C$241,3,0)),(AI176+AJ176))*(IF($D176=6,AL176,((MIN((VLOOKUP($D176,$A$234:$E$241,5,0)),AL176)))))))))/IF(AND($D176=2,'ראשי-פרטים כלליים וריכוז הוצאות'!$D$66&lt;&gt;4),1.2,1)</f>
        <v>0</v>
      </c>
      <c r="AO176" s="220"/>
      <c r="AP176" s="221"/>
      <c r="AQ176" s="222"/>
      <c r="AR176" s="226"/>
      <c r="AS176" s="187">
        <f t="shared" si="86"/>
        <v>0</v>
      </c>
      <c r="AT176" s="15">
        <f>+(IF(OR($B176=0,$C176=0,$D176=0,$AO$2&gt;$ES$1),0,IF(OR(AO176=0,AQ176=0,AR176=0),0,MIN((VLOOKUP($D176,$A$234:$C$241,3,0))*(IF($D176=6,AR176,AQ176))*((MIN((VLOOKUP($D176,$A$234:$E$241,5,0)),(IF($D176=6,AQ176,AR176))))),MIN((VLOOKUP($D176,$A$234:$C$241,3,0)),(AO176+AP176))*(IF($D176=6,AR176,((MIN((VLOOKUP($D176,$A$234:$E$241,5,0)),AR176)))))))))/IF(AND($D176=2,'ראשי-פרטים כלליים וריכוז הוצאות'!$D$66&lt;&gt;4),1.2,1)</f>
        <v>0</v>
      </c>
      <c r="AU176" s="224"/>
      <c r="AV176" s="225"/>
      <c r="AW176" s="222"/>
      <c r="AX176" s="226"/>
      <c r="AY176" s="187">
        <f t="shared" si="87"/>
        <v>0</v>
      </c>
      <c r="AZ176" s="15">
        <f>+(IF(OR($B176=0,$C176=0,$D176=0,$AU$2&gt;$ES$1),0,IF(OR(AU176=0,AW176=0,AX176=0),0,MIN((VLOOKUP($D176,$A$234:$C$241,3,0))*(IF($D176=6,AX176,AW176))*((MIN((VLOOKUP($D176,$A$234:$E$241,5,0)),(IF($D176=6,AW176,AX176))))),MIN((VLOOKUP($D176,$A$234:$C$241,3,0)),(AU176+AV176))*(IF($D176=6,AX176,((MIN((VLOOKUP($D176,$A$234:$E$241,5,0)),AX176)))))))))/IF(AND($D176=2,'ראשי-פרטים כלליים וריכוז הוצאות'!$D$66&lt;&gt;4),1.2,1)</f>
        <v>0</v>
      </c>
      <c r="BA176" s="227"/>
      <c r="BB176" s="228"/>
      <c r="BC176" s="222"/>
      <c r="BD176" s="226"/>
      <c r="BE176" s="187">
        <f t="shared" si="88"/>
        <v>0</v>
      </c>
      <c r="BF176" s="15">
        <f>+(IF(OR($B176=0,$C176=0,$D176=0,$BA$2&gt;$ES$1),0,IF(OR(BA176=0,BC176=0,BD176=0),0,MIN((VLOOKUP($D176,$A$234:$C$241,3,0))*(IF($D176=6,BD176,BC176))*((MIN((VLOOKUP($D176,$A$234:$E$241,5,0)),(IF($D176=6,BC176,BD176))))),MIN((VLOOKUP($D176,$A$234:$C$241,3,0)),(BA176+BB176))*(IF($D176=6,BD176,((MIN((VLOOKUP($D176,$A$234:$E$241,5,0)),BD176)))))))))/IF(AND($D176=2,'ראשי-פרטים כלליים וריכוז הוצאות'!$D$66&lt;&gt;4),1.2,1)</f>
        <v>0</v>
      </c>
      <c r="BG176" s="227"/>
      <c r="BH176" s="228"/>
      <c r="BI176" s="222"/>
      <c r="BJ176" s="226"/>
      <c r="BK176" s="187">
        <f t="shared" si="89"/>
        <v>0</v>
      </c>
      <c r="BL176" s="15">
        <f>+(IF(OR($B176=0,$C176=0,$D176=0,$BG$2&gt;$ES$1),0,IF(OR(BG176=0,BI176=0,BJ176=0),0,MIN((VLOOKUP($D176,$A$234:$C$241,3,0))*(IF($D176=6,BJ176,BI176))*((MIN((VLOOKUP($D176,$A$234:$E$241,5,0)),(IF($D176=6,BI176,BJ176))))),MIN((VLOOKUP($D176,$A$234:$C$241,3,0)),(BG176+BH176))*(IF($D176=6,BJ176,((MIN((VLOOKUP($D176,$A$234:$E$241,5,0)),BJ176)))))))))/IF(AND($D176=2,'ראשי-פרטים כלליים וריכוז הוצאות'!$D$66&lt;&gt;4),1.2,1)</f>
        <v>0</v>
      </c>
      <c r="BM176" s="227"/>
      <c r="BN176" s="228"/>
      <c r="BO176" s="222"/>
      <c r="BP176" s="226"/>
      <c r="BQ176" s="187">
        <f t="shared" si="90"/>
        <v>0</v>
      </c>
      <c r="BR176" s="15">
        <f>+(IF(OR($B176=0,$C176=0,$D176=0,$BM$2&gt;$ES$1),0,IF(OR(BM176=0,BO176=0,BP176=0),0,MIN((VLOOKUP($D176,$A$234:$C$241,3,0))*(IF($D176=6,BP176,BO176))*((MIN((VLOOKUP($D176,$A$234:$E$241,5,0)),(IF($D176=6,BO176,BP176))))),MIN((VLOOKUP($D176,$A$234:$C$241,3,0)),(BM176+BN176))*(IF($D176=6,BP176,((MIN((VLOOKUP($D176,$A$234:$E$241,5,0)),BP176)))))))))/IF(AND($D176=2,'ראשי-פרטים כלליים וריכוז הוצאות'!$D$66&lt;&gt;4),1.2,1)</f>
        <v>0</v>
      </c>
      <c r="BS176" s="227"/>
      <c r="BT176" s="228"/>
      <c r="BU176" s="222"/>
      <c r="BV176" s="226"/>
      <c r="BW176" s="187">
        <f t="shared" si="91"/>
        <v>0</v>
      </c>
      <c r="BX176" s="15">
        <f>+(IF(OR($B176=0,$C176=0,$D176=0,$BS$2&gt;$ES$1),0,IF(OR(BS176=0,BU176=0,BV176=0),0,MIN((VLOOKUP($D176,$A$234:$C$241,3,0))*(IF($D176=6,BV176,BU176))*((MIN((VLOOKUP($D176,$A$234:$E$241,5,0)),(IF($D176=6,BU176,BV176))))),MIN((VLOOKUP($D176,$A$234:$C$241,3,0)),(BS176+BT176))*(IF($D176=6,BV176,((MIN((VLOOKUP($D176,$A$234:$E$241,5,0)),BV176)))))))))/IF(AND($D176=2,'ראשי-פרטים כלליים וריכוז הוצאות'!$D$66&lt;&gt;4),1.2,1)</f>
        <v>0</v>
      </c>
      <c r="BY176" s="227"/>
      <c r="BZ176" s="228"/>
      <c r="CA176" s="222"/>
      <c r="CB176" s="226"/>
      <c r="CC176" s="187">
        <f t="shared" si="92"/>
        <v>0</v>
      </c>
      <c r="CD176" s="15">
        <f>+(IF(OR($B176=0,$C176=0,$D176=0,$BY$2&gt;$ES$1),0,IF(OR(BY176=0,CA176=0,CB176=0),0,MIN((VLOOKUP($D176,$A$234:$C$241,3,0))*(IF($D176=6,CB176,CA176))*((MIN((VLOOKUP($D176,$A$234:$E$241,5,0)),(IF($D176=6,CA176,CB176))))),MIN((VLOOKUP($D176,$A$234:$C$241,3,0)),(BY176+BZ176))*(IF($D176=6,CB176,((MIN((VLOOKUP($D176,$A$234:$E$241,5,0)),CB176)))))))))/IF(AND($D176=2,'ראשי-פרטים כלליים וריכוז הוצאות'!$D$66&lt;&gt;4),1.2,1)</f>
        <v>0</v>
      </c>
      <c r="CE176" s="227"/>
      <c r="CF176" s="228"/>
      <c r="CG176" s="222"/>
      <c r="CH176" s="226"/>
      <c r="CI176" s="187">
        <f t="shared" si="93"/>
        <v>0</v>
      </c>
      <c r="CJ176" s="15">
        <f>+(IF(OR($B176=0,$C176=0,$D176=0,$CE$2&gt;$ES$1),0,IF(OR(CE176=0,CG176=0,CH176=0),0,MIN((VLOOKUP($D176,$A$234:$C$241,3,0))*(IF($D176=6,CH176,CG176))*((MIN((VLOOKUP($D176,$A$234:$E$241,5,0)),(IF($D176=6,CG176,CH176))))),MIN((VLOOKUP($D176,$A$234:$C$241,3,0)),(CE176+CF176))*(IF($D176=6,CH176,((MIN((VLOOKUP($D176,$A$234:$E$241,5,0)),CH176)))))))))/IF(AND($D176=2,'ראשי-פרטים כלליים וריכוז הוצאות'!$D$66&lt;&gt;4),1.2,1)</f>
        <v>0</v>
      </c>
      <c r="CK176" s="227"/>
      <c r="CL176" s="228"/>
      <c r="CM176" s="222"/>
      <c r="CN176" s="226"/>
      <c r="CO176" s="187">
        <f t="shared" si="94"/>
        <v>0</v>
      </c>
      <c r="CP176" s="15">
        <f>+(IF(OR($B176=0,$C176=0,$D176=0,$CK$2&gt;$ES$1),0,IF(OR(CK176=0,CM176=0,CN176=0),0,MIN((VLOOKUP($D176,$A$234:$C$241,3,0))*(IF($D176=6,CN176,CM176))*((MIN((VLOOKUP($D176,$A$234:$E$241,5,0)),(IF($D176=6,CM176,CN176))))),MIN((VLOOKUP($D176,$A$234:$C$241,3,0)),(CK176+CL176))*(IF($D176=6,CN176,((MIN((VLOOKUP($D176,$A$234:$E$241,5,0)),CN176)))))))))/IF(AND($D176=2,'ראשי-פרטים כלליים וריכוז הוצאות'!$D$66&lt;&gt;4),1.2,1)</f>
        <v>0</v>
      </c>
      <c r="CQ176" s="227"/>
      <c r="CR176" s="228"/>
      <c r="CS176" s="222"/>
      <c r="CT176" s="226"/>
      <c r="CU176" s="187">
        <f t="shared" si="95"/>
        <v>0</v>
      </c>
      <c r="CV176" s="15">
        <f>+(IF(OR($B176=0,$C176=0,$D176=0,$CQ$2&gt;$ES$1),0,IF(OR(CQ176=0,CS176=0,CT176=0),0,MIN((VLOOKUP($D176,$A$234:$C$241,3,0))*(IF($D176=6,CT176,CS176))*((MIN((VLOOKUP($D176,$A$234:$E$241,5,0)),(IF($D176=6,CS176,CT176))))),MIN((VLOOKUP($D176,$A$234:$C$241,3,0)),(CQ176+CR176))*(IF($D176=6,CT176,((MIN((VLOOKUP($D176,$A$234:$E$241,5,0)),CT176)))))))))/IF(AND($D176=2,'ראשי-פרטים כלליים וריכוז הוצאות'!$D$66&lt;&gt;4),1.2,1)</f>
        <v>0</v>
      </c>
      <c r="CW176" s="227"/>
      <c r="CX176" s="228"/>
      <c r="CY176" s="222"/>
      <c r="CZ176" s="226"/>
      <c r="DA176" s="187">
        <f t="shared" si="96"/>
        <v>0</v>
      </c>
      <c r="DB176" s="15">
        <f>+(IF(OR($B176=0,$C176=0,$D176=0,$CW$2&gt;$ES$1),0,IF(OR(CW176=0,CY176=0,CZ176=0),0,MIN((VLOOKUP($D176,$A$234:$C$241,3,0))*(IF($D176=6,CZ176,CY176))*((MIN((VLOOKUP($D176,$A$234:$E$241,5,0)),(IF($D176=6,CY176,CZ176))))),MIN((VLOOKUP($D176,$A$234:$C$241,3,0)),(CW176+CX176))*(IF($D176=6,CZ176,((MIN((VLOOKUP($D176,$A$234:$E$241,5,0)),CZ176)))))))))/IF(AND($D176=2,'ראשי-פרטים כלליים וריכוז הוצאות'!$D$66&lt;&gt;4),1.2,1)</f>
        <v>0</v>
      </c>
      <c r="DC176" s="227"/>
      <c r="DD176" s="228"/>
      <c r="DE176" s="222"/>
      <c r="DF176" s="226"/>
      <c r="DG176" s="187">
        <f t="shared" si="97"/>
        <v>0</v>
      </c>
      <c r="DH176" s="15">
        <f>+(IF(OR($B176=0,$C176=0,$D176=0,$DC$2&gt;$ES$1),0,IF(OR(DC176=0,DE176=0,DF176=0),0,MIN((VLOOKUP($D176,$A$234:$C$241,3,0))*(IF($D176=6,DF176,DE176))*((MIN((VLOOKUP($D176,$A$234:$E$241,5,0)),(IF($D176=6,DE176,DF176))))),MIN((VLOOKUP($D176,$A$234:$C$241,3,0)),(DC176+DD176))*(IF($D176=6,DF176,((MIN((VLOOKUP($D176,$A$234:$E$241,5,0)),DF176)))))))))/IF(AND($D176=2,'ראשי-פרטים כלליים וריכוז הוצאות'!$D$66&lt;&gt;4),1.2,1)</f>
        <v>0</v>
      </c>
      <c r="DI176" s="227"/>
      <c r="DJ176" s="228"/>
      <c r="DK176" s="222"/>
      <c r="DL176" s="226"/>
      <c r="DM176" s="187">
        <f t="shared" si="98"/>
        <v>0</v>
      </c>
      <c r="DN176" s="15">
        <f>+(IF(OR($B176=0,$C176=0,$D176=0,$DC$2&gt;$ES$1),0,IF(OR(DI176=0,DK176=0,DL176=0),0,MIN((VLOOKUP($D176,$A$234:$C$241,3,0))*(IF($D176=6,DL176,DK176))*((MIN((VLOOKUP($D176,$A$234:$E$241,5,0)),(IF($D176=6,DK176,DL176))))),MIN((VLOOKUP($D176,$A$234:$C$241,3,0)),(DI176+DJ176))*(IF($D176=6,DL176,((MIN((VLOOKUP($D176,$A$234:$E$241,5,0)),DL176)))))))))/IF(AND($D176=2,'ראשי-פרטים כלליים וריכוז הוצאות'!$D$66&lt;&gt;4),1.2,1)</f>
        <v>0</v>
      </c>
      <c r="DO176" s="227"/>
      <c r="DP176" s="228"/>
      <c r="DQ176" s="222"/>
      <c r="DR176" s="226"/>
      <c r="DS176" s="187">
        <f t="shared" si="99"/>
        <v>0</v>
      </c>
      <c r="DT176" s="15">
        <f>+(IF(OR($B176=0,$C176=0,$D176=0,$DC$2&gt;$ES$1),0,IF(OR(DO176=0,DQ176=0,DR176=0),0,MIN((VLOOKUP($D176,$A$234:$C$241,3,0))*(IF($D176=6,DR176,DQ176))*((MIN((VLOOKUP($D176,$A$234:$E$241,5,0)),(IF($D176=6,DQ176,DR176))))),MIN((VLOOKUP($D176,$A$234:$C$241,3,0)),(DO176+DP176))*(IF($D176=6,DR176,((MIN((VLOOKUP($D176,$A$234:$E$241,5,0)),DR176)))))))))/IF(AND($D176=2,'ראשי-פרטים כלליים וריכוז הוצאות'!$D$66&lt;&gt;4),1.2,1)</f>
        <v>0</v>
      </c>
      <c r="DU176" s="227"/>
      <c r="DV176" s="228"/>
      <c r="DW176" s="222"/>
      <c r="DX176" s="226"/>
      <c r="DY176" s="187">
        <f t="shared" si="100"/>
        <v>0</v>
      </c>
      <c r="DZ176" s="15">
        <f>+(IF(OR($B176=0,$C176=0,$D176=0,$DC$2&gt;$ES$1),0,IF(OR(DU176=0,DW176=0,DX176=0),0,MIN((VLOOKUP($D176,$A$234:$C$241,3,0))*(IF($D176=6,DX176,DW176))*((MIN((VLOOKUP($D176,$A$234:$E$241,5,0)),(IF($D176=6,DW176,DX176))))),MIN((VLOOKUP($D176,$A$234:$C$241,3,0)),(DU176+DV176))*(IF($D176=6,DX176,((MIN((VLOOKUP($D176,$A$234:$E$241,5,0)),DX176)))))))))/IF(AND($D176=2,'ראשי-פרטים כלליים וריכוז הוצאות'!$D$66&lt;&gt;4),1.2,1)</f>
        <v>0</v>
      </c>
      <c r="EA176" s="227"/>
      <c r="EB176" s="228"/>
      <c r="EC176" s="222"/>
      <c r="ED176" s="226"/>
      <c r="EE176" s="187">
        <f t="shared" si="101"/>
        <v>0</v>
      </c>
      <c r="EF176" s="15">
        <f>+(IF(OR($B176=0,$C176=0,$D176=0,$DC$2&gt;$ES$1),0,IF(OR(EA176=0,EC176=0,ED176=0),0,MIN((VLOOKUP($D176,$A$234:$C$241,3,0))*(IF($D176=6,ED176,EC176))*((MIN((VLOOKUP($D176,$A$234:$E$241,5,0)),(IF($D176=6,EC176,ED176))))),MIN((VLOOKUP($D176,$A$234:$C$241,3,0)),(EA176+EB176))*(IF($D176=6,ED176,((MIN((VLOOKUP($D176,$A$234:$E$241,5,0)),ED176)))))))))/IF(AND($D176=2,'ראשי-פרטים כלליים וריכוז הוצאות'!$D$66&lt;&gt;4),1.2,1)</f>
        <v>0</v>
      </c>
      <c r="EG176" s="227"/>
      <c r="EH176" s="228"/>
      <c r="EI176" s="222"/>
      <c r="EJ176" s="226"/>
      <c r="EK176" s="187">
        <f t="shared" si="102"/>
        <v>0</v>
      </c>
      <c r="EL176" s="15">
        <f>+(IF(OR($B176=0,$C176=0,$D176=0,$DC$2&gt;$ES$1),0,IF(OR(EG176=0,EI176=0,EJ176=0),0,MIN((VLOOKUP($D176,$A$234:$C$241,3,0))*(IF($D176=6,EJ176,EI176))*((MIN((VLOOKUP($D176,$A$234:$E$241,5,0)),(IF($D176=6,EI176,EJ176))))),MIN((VLOOKUP($D176,$A$234:$C$241,3,0)),(EG176+EH176))*(IF($D176=6,EJ176,((MIN((VLOOKUP($D176,$A$234:$E$241,5,0)),EJ176)))))))))/IF(AND($D176=2,'ראשי-פרטים כלליים וריכוז הוצאות'!$D$66&lt;&gt;4),1.2,1)</f>
        <v>0</v>
      </c>
      <c r="EM176" s="227"/>
      <c r="EN176" s="228"/>
      <c r="EO176" s="222"/>
      <c r="EP176" s="226"/>
      <c r="EQ176" s="187">
        <f t="shared" si="103"/>
        <v>0</v>
      </c>
      <c r="ER176" s="15">
        <f>+(IF(OR($B176=0,$C176=0,$D176=0,$DC$2&gt;$ES$1),0,IF(OR(EM176=0,EO176=0,EP176=0),0,MIN((VLOOKUP($D176,$A$234:$C$241,3,0))*(IF($D176=6,EP176,EO176))*((MIN((VLOOKUP($D176,$A$234:$E$241,5,0)),(IF($D176=6,EO176,EP176))))),MIN((VLOOKUP($D176,$A$234:$C$241,3,0)),(EM176+EN176))*(IF($D176=6,EP176,((MIN((VLOOKUP($D176,$A$234:$E$241,5,0)),EP176)))))))))/IF(AND($D176=2,'ראשי-פרטים כלליים וריכוז הוצאות'!$D$66&lt;&gt;4),1.2,1)</f>
        <v>0</v>
      </c>
      <c r="ES176" s="62">
        <f t="shared" si="104"/>
        <v>0</v>
      </c>
      <c r="ET176" s="183">
        <f t="shared" si="105"/>
        <v>9.9999999999999995E-7</v>
      </c>
      <c r="EU176" s="184">
        <f t="shared" si="106"/>
        <v>0</v>
      </c>
      <c r="EV176" s="62">
        <f t="shared" si="107"/>
        <v>0</v>
      </c>
      <c r="EW176" s="62">
        <v>0</v>
      </c>
      <c r="EX176" s="15">
        <f t="shared" si="108"/>
        <v>0</v>
      </c>
      <c r="EY176" s="219"/>
      <c r="EZ176" s="62">
        <f>MIN(EX176+EY176*ET176*ES176/$FA$1/IF(AND($D176=2,'ראשי-פרטים כלליים וריכוז הוצאות'!$D$66&lt;&gt;4),1.2,1),IF($D176&gt;0,VLOOKUP($D176,$A$234:$C$241,3,0)*12*EU176,0))</f>
        <v>0</v>
      </c>
      <c r="FA176" s="229"/>
      <c r="FB176" s="293">
        <f t="shared" si="109"/>
        <v>0</v>
      </c>
      <c r="FC176" s="298"/>
      <c r="FD176" s="133"/>
      <c r="FE176" s="133"/>
      <c r="FF176" s="299"/>
      <c r="FG176" s="299"/>
      <c r="FH176" s="133"/>
      <c r="FI176" s="274">
        <f t="shared" si="110"/>
        <v>0</v>
      </c>
      <c r="FJ176" s="274">
        <f t="shared" si="111"/>
        <v>0</v>
      </c>
      <c r="FK176" s="297" t="str">
        <f t="shared" si="79"/>
        <v/>
      </c>
    </row>
    <row r="177" spans="1:167" s="6" customFormat="1" ht="24" hidden="1" customHeight="1" x14ac:dyDescent="0.2">
      <c r="A177" s="112">
        <v>174</v>
      </c>
      <c r="B177" s="229"/>
      <c r="C177" s="229"/>
      <c r="D177" s="230"/>
      <c r="E177" s="220"/>
      <c r="F177" s="221"/>
      <c r="G177" s="222"/>
      <c r="H177" s="223"/>
      <c r="I177" s="187">
        <f t="shared" si="80"/>
        <v>0</v>
      </c>
      <c r="J177" s="15">
        <f>(IF(OR($B177=0,$C177=0,$D177=0,$E$2&gt;$ES$1),0,IF(OR($E177=0,$G177=0,$H177=0),0,MIN((VLOOKUP($D177,$A$234:$C$241,3,0))*(IF($D177=6,$H177,$G177))*((MIN((VLOOKUP($D177,$A$234:$E$241,5,0)),(IF($D177=6,$G177,$H177))))),MIN((VLOOKUP($D177,$A$234:$C$241,3,0)),($E177+$F177))*(IF($D177=6,$H177,((MIN((VLOOKUP($D177,$A$234:$E$241,5,0)),$H177)))))))))/IF(AND($D177=2,'ראשי-פרטים כלליים וריכוז הוצאות'!$D$66&lt;&gt;4),1.2,1)</f>
        <v>0</v>
      </c>
      <c r="K177" s="224"/>
      <c r="L177" s="225"/>
      <c r="M177" s="222"/>
      <c r="N177" s="226"/>
      <c r="O177" s="187">
        <f t="shared" si="81"/>
        <v>0</v>
      </c>
      <c r="P177" s="15">
        <f>+(IF(OR($B177=0,$C177=0,$D177=0,$K$2&gt;$ES$1),0,IF(OR($K177=0,$M177=0,$N177=0),0,MIN((VLOOKUP($D177,$A$234:$C$241,3,0))*(IF($D177=6,$N177,$M177))*((MIN((VLOOKUP($D177,$A$234:$E$241,5,0)),(IF($D177=6,$M177,$N177))))),MIN((VLOOKUP($D177,$A$234:$C$241,3,0)),($K177+$L177))*(IF($D177=6,$N177,((MIN((VLOOKUP($D177,$A$234:$E$241,5,0)),$N177)))))))))/IF(AND($D177=2,'ראשי-פרטים כלליים וריכוז הוצאות'!$D$66&lt;&gt;4),1.2,1)</f>
        <v>0</v>
      </c>
      <c r="Q177" s="227"/>
      <c r="R177" s="228"/>
      <c r="S177" s="222"/>
      <c r="T177" s="226"/>
      <c r="U177" s="187">
        <f t="shared" si="82"/>
        <v>0</v>
      </c>
      <c r="V177" s="15">
        <f>+(IF(OR($B177=0,$C177=0,$D177=0,$Q$2&gt;$ES$1),0,IF(OR(Q177=0,S177=0,T177=0),0,MIN((VLOOKUP($D177,$A$234:$C$241,3,0))*(IF($D177=6,T177,S177))*((MIN((VLOOKUP($D177,$A$234:$E$241,5,0)),(IF($D177=6,S177,T177))))),MIN((VLOOKUP($D177,$A$234:$C$241,3,0)),(Q177+R177))*(IF($D177=6,T177,((MIN((VLOOKUP($D177,$A$234:$E$241,5,0)),T177)))))))))/IF(AND($D177=2,'ראשי-פרטים כלליים וריכוז הוצאות'!$D$66&lt;&gt;4),1.2,1)</f>
        <v>0</v>
      </c>
      <c r="W177" s="220"/>
      <c r="X177" s="221"/>
      <c r="Y177" s="222"/>
      <c r="Z177" s="226"/>
      <c r="AA177" s="187">
        <f t="shared" si="83"/>
        <v>0</v>
      </c>
      <c r="AB177" s="15">
        <f>+(IF(OR($B177=0,$C177=0,$D177=0,$W$2&gt;$ES$1),0,IF(OR(W177=0,Y177=0,Z177=0),0,MIN((VLOOKUP($D177,$A$234:$C$241,3,0))*(IF($D177=6,Z177,Y177))*((MIN((VLOOKUP($D177,$A$234:$E$241,5,0)),(IF($D177=6,Y177,Z177))))),MIN((VLOOKUP($D177,$A$234:$C$241,3,0)),(W177+X177))*(IF($D177=6,Z177,((MIN((VLOOKUP($D177,$A$234:$E$241,5,0)),Z177)))))))))/IF(AND($D177=2,'ראשי-פרטים כלליים וריכוז הוצאות'!$D$66&lt;&gt;4),1.2,1)</f>
        <v>0</v>
      </c>
      <c r="AC177" s="224"/>
      <c r="AD177" s="225"/>
      <c r="AE177" s="222"/>
      <c r="AF177" s="226"/>
      <c r="AG177" s="187">
        <f t="shared" si="84"/>
        <v>0</v>
      </c>
      <c r="AH177" s="15">
        <f>+(IF(OR($B177=0,$C177=0,$D177=0,$AC$2&gt;$ES$1),0,IF(OR(AC177=0,AE177=0,AF177=0),0,MIN((VLOOKUP($D177,$A$234:$C$241,3,0))*(IF($D177=6,AF177,AE177))*((MIN((VLOOKUP($D177,$A$234:$E$241,5,0)),(IF($D177=6,AE177,AF177))))),MIN((VLOOKUP($D177,$A$234:$C$241,3,0)),(AC177+AD177))*(IF($D177=6,AF177,((MIN((VLOOKUP($D177,$A$234:$E$241,5,0)),AF177)))))))))/IF(AND($D177=2,'ראשי-פרטים כלליים וריכוז הוצאות'!$D$66&lt;&gt;4),1.2,1)</f>
        <v>0</v>
      </c>
      <c r="AI177" s="227"/>
      <c r="AJ177" s="228"/>
      <c r="AK177" s="222"/>
      <c r="AL177" s="226"/>
      <c r="AM177" s="187">
        <f t="shared" si="85"/>
        <v>0</v>
      </c>
      <c r="AN177" s="15">
        <f>+(IF(OR($B177=0,$C177=0,$D177=0,$AI$2&gt;$ES$1),0,IF(OR(AI177=0,AK177=0,AL177=0),0,MIN((VLOOKUP($D177,$A$234:$C$241,3,0))*(IF($D177=6,AL177,AK177))*((MIN((VLOOKUP($D177,$A$234:$E$241,5,0)),(IF($D177=6,AK177,AL177))))),MIN((VLOOKUP($D177,$A$234:$C$241,3,0)),(AI177+AJ177))*(IF($D177=6,AL177,((MIN((VLOOKUP($D177,$A$234:$E$241,5,0)),AL177)))))))))/IF(AND($D177=2,'ראשי-פרטים כלליים וריכוז הוצאות'!$D$66&lt;&gt;4),1.2,1)</f>
        <v>0</v>
      </c>
      <c r="AO177" s="220"/>
      <c r="AP177" s="221"/>
      <c r="AQ177" s="222"/>
      <c r="AR177" s="226"/>
      <c r="AS177" s="187">
        <f t="shared" si="86"/>
        <v>0</v>
      </c>
      <c r="AT177" s="15">
        <f>+(IF(OR($B177=0,$C177=0,$D177=0,$AO$2&gt;$ES$1),0,IF(OR(AO177=0,AQ177=0,AR177=0),0,MIN((VLOOKUP($D177,$A$234:$C$241,3,0))*(IF($D177=6,AR177,AQ177))*((MIN((VLOOKUP($D177,$A$234:$E$241,5,0)),(IF($D177=6,AQ177,AR177))))),MIN((VLOOKUP($D177,$A$234:$C$241,3,0)),(AO177+AP177))*(IF($D177=6,AR177,((MIN((VLOOKUP($D177,$A$234:$E$241,5,0)),AR177)))))))))/IF(AND($D177=2,'ראשי-פרטים כלליים וריכוז הוצאות'!$D$66&lt;&gt;4),1.2,1)</f>
        <v>0</v>
      </c>
      <c r="AU177" s="224"/>
      <c r="AV177" s="225"/>
      <c r="AW177" s="222"/>
      <c r="AX177" s="226"/>
      <c r="AY177" s="187">
        <f t="shared" si="87"/>
        <v>0</v>
      </c>
      <c r="AZ177" s="15">
        <f>+(IF(OR($B177=0,$C177=0,$D177=0,$AU$2&gt;$ES$1),0,IF(OR(AU177=0,AW177=0,AX177=0),0,MIN((VLOOKUP($D177,$A$234:$C$241,3,0))*(IF($D177=6,AX177,AW177))*((MIN((VLOOKUP($D177,$A$234:$E$241,5,0)),(IF($D177=6,AW177,AX177))))),MIN((VLOOKUP($D177,$A$234:$C$241,3,0)),(AU177+AV177))*(IF($D177=6,AX177,((MIN((VLOOKUP($D177,$A$234:$E$241,5,0)),AX177)))))))))/IF(AND($D177=2,'ראשי-פרטים כלליים וריכוז הוצאות'!$D$66&lt;&gt;4),1.2,1)</f>
        <v>0</v>
      </c>
      <c r="BA177" s="227"/>
      <c r="BB177" s="228"/>
      <c r="BC177" s="222"/>
      <c r="BD177" s="226"/>
      <c r="BE177" s="187">
        <f t="shared" si="88"/>
        <v>0</v>
      </c>
      <c r="BF177" s="15">
        <f>+(IF(OR($B177=0,$C177=0,$D177=0,$BA$2&gt;$ES$1),0,IF(OR(BA177=0,BC177=0,BD177=0),0,MIN((VLOOKUP($D177,$A$234:$C$241,3,0))*(IF($D177=6,BD177,BC177))*((MIN((VLOOKUP($D177,$A$234:$E$241,5,0)),(IF($D177=6,BC177,BD177))))),MIN((VLOOKUP($D177,$A$234:$C$241,3,0)),(BA177+BB177))*(IF($D177=6,BD177,((MIN((VLOOKUP($D177,$A$234:$E$241,5,0)),BD177)))))))))/IF(AND($D177=2,'ראשי-פרטים כלליים וריכוז הוצאות'!$D$66&lt;&gt;4),1.2,1)</f>
        <v>0</v>
      </c>
      <c r="BG177" s="227"/>
      <c r="BH177" s="228"/>
      <c r="BI177" s="222"/>
      <c r="BJ177" s="226"/>
      <c r="BK177" s="187">
        <f t="shared" si="89"/>
        <v>0</v>
      </c>
      <c r="BL177" s="15">
        <f>+(IF(OR($B177=0,$C177=0,$D177=0,$BG$2&gt;$ES$1),0,IF(OR(BG177=0,BI177=0,BJ177=0),0,MIN((VLOOKUP($D177,$A$234:$C$241,3,0))*(IF($D177=6,BJ177,BI177))*((MIN((VLOOKUP($D177,$A$234:$E$241,5,0)),(IF($D177=6,BI177,BJ177))))),MIN((VLOOKUP($D177,$A$234:$C$241,3,0)),(BG177+BH177))*(IF($D177=6,BJ177,((MIN((VLOOKUP($D177,$A$234:$E$241,5,0)),BJ177)))))))))/IF(AND($D177=2,'ראשי-פרטים כלליים וריכוז הוצאות'!$D$66&lt;&gt;4),1.2,1)</f>
        <v>0</v>
      </c>
      <c r="BM177" s="227"/>
      <c r="BN177" s="228"/>
      <c r="BO177" s="222"/>
      <c r="BP177" s="226"/>
      <c r="BQ177" s="187">
        <f t="shared" si="90"/>
        <v>0</v>
      </c>
      <c r="BR177" s="15">
        <f>+(IF(OR($B177=0,$C177=0,$D177=0,$BM$2&gt;$ES$1),0,IF(OR(BM177=0,BO177=0,BP177=0),0,MIN((VLOOKUP($D177,$A$234:$C$241,3,0))*(IF($D177=6,BP177,BO177))*((MIN((VLOOKUP($D177,$A$234:$E$241,5,0)),(IF($D177=6,BO177,BP177))))),MIN((VLOOKUP($D177,$A$234:$C$241,3,0)),(BM177+BN177))*(IF($D177=6,BP177,((MIN((VLOOKUP($D177,$A$234:$E$241,5,0)),BP177)))))))))/IF(AND($D177=2,'ראשי-פרטים כלליים וריכוז הוצאות'!$D$66&lt;&gt;4),1.2,1)</f>
        <v>0</v>
      </c>
      <c r="BS177" s="227"/>
      <c r="BT177" s="228"/>
      <c r="BU177" s="222"/>
      <c r="BV177" s="226"/>
      <c r="BW177" s="187">
        <f t="shared" si="91"/>
        <v>0</v>
      </c>
      <c r="BX177" s="15">
        <f>+(IF(OR($B177=0,$C177=0,$D177=0,$BS$2&gt;$ES$1),0,IF(OR(BS177=0,BU177=0,BV177=0),0,MIN((VLOOKUP($D177,$A$234:$C$241,3,0))*(IF($D177=6,BV177,BU177))*((MIN((VLOOKUP($D177,$A$234:$E$241,5,0)),(IF($D177=6,BU177,BV177))))),MIN((VLOOKUP($D177,$A$234:$C$241,3,0)),(BS177+BT177))*(IF($D177=6,BV177,((MIN((VLOOKUP($D177,$A$234:$E$241,5,0)),BV177)))))))))/IF(AND($D177=2,'ראשי-פרטים כלליים וריכוז הוצאות'!$D$66&lt;&gt;4),1.2,1)</f>
        <v>0</v>
      </c>
      <c r="BY177" s="227"/>
      <c r="BZ177" s="228"/>
      <c r="CA177" s="222"/>
      <c r="CB177" s="226"/>
      <c r="CC177" s="187">
        <f t="shared" si="92"/>
        <v>0</v>
      </c>
      <c r="CD177" s="15">
        <f>+(IF(OR($B177=0,$C177=0,$D177=0,$BY$2&gt;$ES$1),0,IF(OR(BY177=0,CA177=0,CB177=0),0,MIN((VLOOKUP($D177,$A$234:$C$241,3,0))*(IF($D177=6,CB177,CA177))*((MIN((VLOOKUP($D177,$A$234:$E$241,5,0)),(IF($D177=6,CA177,CB177))))),MIN((VLOOKUP($D177,$A$234:$C$241,3,0)),(BY177+BZ177))*(IF($D177=6,CB177,((MIN((VLOOKUP($D177,$A$234:$E$241,5,0)),CB177)))))))))/IF(AND($D177=2,'ראשי-פרטים כלליים וריכוז הוצאות'!$D$66&lt;&gt;4),1.2,1)</f>
        <v>0</v>
      </c>
      <c r="CE177" s="227"/>
      <c r="CF177" s="228"/>
      <c r="CG177" s="222"/>
      <c r="CH177" s="226"/>
      <c r="CI177" s="187">
        <f t="shared" si="93"/>
        <v>0</v>
      </c>
      <c r="CJ177" s="15">
        <f>+(IF(OR($B177=0,$C177=0,$D177=0,$CE$2&gt;$ES$1),0,IF(OR(CE177=0,CG177=0,CH177=0),0,MIN((VLOOKUP($D177,$A$234:$C$241,3,0))*(IF($D177=6,CH177,CG177))*((MIN((VLOOKUP($D177,$A$234:$E$241,5,0)),(IF($D177=6,CG177,CH177))))),MIN((VLOOKUP($D177,$A$234:$C$241,3,0)),(CE177+CF177))*(IF($D177=6,CH177,((MIN((VLOOKUP($D177,$A$234:$E$241,5,0)),CH177)))))))))/IF(AND($D177=2,'ראשי-פרטים כלליים וריכוז הוצאות'!$D$66&lt;&gt;4),1.2,1)</f>
        <v>0</v>
      </c>
      <c r="CK177" s="227"/>
      <c r="CL177" s="228"/>
      <c r="CM177" s="222"/>
      <c r="CN177" s="226"/>
      <c r="CO177" s="187">
        <f t="shared" si="94"/>
        <v>0</v>
      </c>
      <c r="CP177" s="15">
        <f>+(IF(OR($B177=0,$C177=0,$D177=0,$CK$2&gt;$ES$1),0,IF(OR(CK177=0,CM177=0,CN177=0),0,MIN((VLOOKUP($D177,$A$234:$C$241,3,0))*(IF($D177=6,CN177,CM177))*((MIN((VLOOKUP($D177,$A$234:$E$241,5,0)),(IF($D177=6,CM177,CN177))))),MIN((VLOOKUP($D177,$A$234:$C$241,3,0)),(CK177+CL177))*(IF($D177=6,CN177,((MIN((VLOOKUP($D177,$A$234:$E$241,5,0)),CN177)))))))))/IF(AND($D177=2,'ראשי-פרטים כלליים וריכוז הוצאות'!$D$66&lt;&gt;4),1.2,1)</f>
        <v>0</v>
      </c>
      <c r="CQ177" s="227"/>
      <c r="CR177" s="228"/>
      <c r="CS177" s="222"/>
      <c r="CT177" s="226"/>
      <c r="CU177" s="187">
        <f t="shared" si="95"/>
        <v>0</v>
      </c>
      <c r="CV177" s="15">
        <f>+(IF(OR($B177=0,$C177=0,$D177=0,$CQ$2&gt;$ES$1),0,IF(OR(CQ177=0,CS177=0,CT177=0),0,MIN((VLOOKUP($D177,$A$234:$C$241,3,0))*(IF($D177=6,CT177,CS177))*((MIN((VLOOKUP($D177,$A$234:$E$241,5,0)),(IF($D177=6,CS177,CT177))))),MIN((VLOOKUP($D177,$A$234:$C$241,3,0)),(CQ177+CR177))*(IF($D177=6,CT177,((MIN((VLOOKUP($D177,$A$234:$E$241,5,0)),CT177)))))))))/IF(AND($D177=2,'ראשי-פרטים כלליים וריכוז הוצאות'!$D$66&lt;&gt;4),1.2,1)</f>
        <v>0</v>
      </c>
      <c r="CW177" s="227"/>
      <c r="CX177" s="228"/>
      <c r="CY177" s="222"/>
      <c r="CZ177" s="226"/>
      <c r="DA177" s="187">
        <f t="shared" si="96"/>
        <v>0</v>
      </c>
      <c r="DB177" s="15">
        <f>+(IF(OR($B177=0,$C177=0,$D177=0,$CW$2&gt;$ES$1),0,IF(OR(CW177=0,CY177=0,CZ177=0),0,MIN((VLOOKUP($D177,$A$234:$C$241,3,0))*(IF($D177=6,CZ177,CY177))*((MIN((VLOOKUP($D177,$A$234:$E$241,5,0)),(IF($D177=6,CY177,CZ177))))),MIN((VLOOKUP($D177,$A$234:$C$241,3,0)),(CW177+CX177))*(IF($D177=6,CZ177,((MIN((VLOOKUP($D177,$A$234:$E$241,5,0)),CZ177)))))))))/IF(AND($D177=2,'ראשי-פרטים כלליים וריכוז הוצאות'!$D$66&lt;&gt;4),1.2,1)</f>
        <v>0</v>
      </c>
      <c r="DC177" s="227"/>
      <c r="DD177" s="228"/>
      <c r="DE177" s="222"/>
      <c r="DF177" s="226"/>
      <c r="DG177" s="187">
        <f t="shared" si="97"/>
        <v>0</v>
      </c>
      <c r="DH177" s="15">
        <f>+(IF(OR($B177=0,$C177=0,$D177=0,$DC$2&gt;$ES$1),0,IF(OR(DC177=0,DE177=0,DF177=0),0,MIN((VLOOKUP($D177,$A$234:$C$241,3,0))*(IF($D177=6,DF177,DE177))*((MIN((VLOOKUP($D177,$A$234:$E$241,5,0)),(IF($D177=6,DE177,DF177))))),MIN((VLOOKUP($D177,$A$234:$C$241,3,0)),(DC177+DD177))*(IF($D177=6,DF177,((MIN((VLOOKUP($D177,$A$234:$E$241,5,0)),DF177)))))))))/IF(AND($D177=2,'ראשי-פרטים כלליים וריכוז הוצאות'!$D$66&lt;&gt;4),1.2,1)</f>
        <v>0</v>
      </c>
      <c r="DI177" s="227"/>
      <c r="DJ177" s="228"/>
      <c r="DK177" s="222"/>
      <c r="DL177" s="226"/>
      <c r="DM177" s="187">
        <f t="shared" si="98"/>
        <v>0</v>
      </c>
      <c r="DN177" s="15">
        <f>+(IF(OR($B177=0,$C177=0,$D177=0,$DC$2&gt;$ES$1),0,IF(OR(DI177=0,DK177=0,DL177=0),0,MIN((VLOOKUP($D177,$A$234:$C$241,3,0))*(IF($D177=6,DL177,DK177))*((MIN((VLOOKUP($D177,$A$234:$E$241,5,0)),(IF($D177=6,DK177,DL177))))),MIN((VLOOKUP($D177,$A$234:$C$241,3,0)),(DI177+DJ177))*(IF($D177=6,DL177,((MIN((VLOOKUP($D177,$A$234:$E$241,5,0)),DL177)))))))))/IF(AND($D177=2,'ראשי-פרטים כלליים וריכוז הוצאות'!$D$66&lt;&gt;4),1.2,1)</f>
        <v>0</v>
      </c>
      <c r="DO177" s="227"/>
      <c r="DP177" s="228"/>
      <c r="DQ177" s="222"/>
      <c r="DR177" s="226"/>
      <c r="DS177" s="187">
        <f t="shared" si="99"/>
        <v>0</v>
      </c>
      <c r="DT177" s="15">
        <f>+(IF(OR($B177=0,$C177=0,$D177=0,$DC$2&gt;$ES$1),0,IF(OR(DO177=0,DQ177=0,DR177=0),0,MIN((VLOOKUP($D177,$A$234:$C$241,3,0))*(IF($D177=6,DR177,DQ177))*((MIN((VLOOKUP($D177,$A$234:$E$241,5,0)),(IF($D177=6,DQ177,DR177))))),MIN((VLOOKUP($D177,$A$234:$C$241,3,0)),(DO177+DP177))*(IF($D177=6,DR177,((MIN((VLOOKUP($D177,$A$234:$E$241,5,0)),DR177)))))))))/IF(AND($D177=2,'ראשי-פרטים כלליים וריכוז הוצאות'!$D$66&lt;&gt;4),1.2,1)</f>
        <v>0</v>
      </c>
      <c r="DU177" s="227"/>
      <c r="DV177" s="228"/>
      <c r="DW177" s="222"/>
      <c r="DX177" s="226"/>
      <c r="DY177" s="187">
        <f t="shared" si="100"/>
        <v>0</v>
      </c>
      <c r="DZ177" s="15">
        <f>+(IF(OR($B177=0,$C177=0,$D177=0,$DC$2&gt;$ES$1),0,IF(OR(DU177=0,DW177=0,DX177=0),0,MIN((VLOOKUP($D177,$A$234:$C$241,3,0))*(IF($D177=6,DX177,DW177))*((MIN((VLOOKUP($D177,$A$234:$E$241,5,0)),(IF($D177=6,DW177,DX177))))),MIN((VLOOKUP($D177,$A$234:$C$241,3,0)),(DU177+DV177))*(IF($D177=6,DX177,((MIN((VLOOKUP($D177,$A$234:$E$241,5,0)),DX177)))))))))/IF(AND($D177=2,'ראשי-פרטים כלליים וריכוז הוצאות'!$D$66&lt;&gt;4),1.2,1)</f>
        <v>0</v>
      </c>
      <c r="EA177" s="227"/>
      <c r="EB177" s="228"/>
      <c r="EC177" s="222"/>
      <c r="ED177" s="226"/>
      <c r="EE177" s="187">
        <f t="shared" si="101"/>
        <v>0</v>
      </c>
      <c r="EF177" s="15">
        <f>+(IF(OR($B177=0,$C177=0,$D177=0,$DC$2&gt;$ES$1),0,IF(OR(EA177=0,EC177=0,ED177=0),0,MIN((VLOOKUP($D177,$A$234:$C$241,3,0))*(IF($D177=6,ED177,EC177))*((MIN((VLOOKUP($D177,$A$234:$E$241,5,0)),(IF($D177=6,EC177,ED177))))),MIN((VLOOKUP($D177,$A$234:$C$241,3,0)),(EA177+EB177))*(IF($D177=6,ED177,((MIN((VLOOKUP($D177,$A$234:$E$241,5,0)),ED177)))))))))/IF(AND($D177=2,'ראשי-פרטים כלליים וריכוז הוצאות'!$D$66&lt;&gt;4),1.2,1)</f>
        <v>0</v>
      </c>
      <c r="EG177" s="227"/>
      <c r="EH177" s="228"/>
      <c r="EI177" s="222"/>
      <c r="EJ177" s="226"/>
      <c r="EK177" s="187">
        <f t="shared" si="102"/>
        <v>0</v>
      </c>
      <c r="EL177" s="15">
        <f>+(IF(OR($B177=0,$C177=0,$D177=0,$DC$2&gt;$ES$1),0,IF(OR(EG177=0,EI177=0,EJ177=0),0,MIN((VLOOKUP($D177,$A$234:$C$241,3,0))*(IF($D177=6,EJ177,EI177))*((MIN((VLOOKUP($D177,$A$234:$E$241,5,0)),(IF($D177=6,EI177,EJ177))))),MIN((VLOOKUP($D177,$A$234:$C$241,3,0)),(EG177+EH177))*(IF($D177=6,EJ177,((MIN((VLOOKUP($D177,$A$234:$E$241,5,0)),EJ177)))))))))/IF(AND($D177=2,'ראשי-פרטים כלליים וריכוז הוצאות'!$D$66&lt;&gt;4),1.2,1)</f>
        <v>0</v>
      </c>
      <c r="EM177" s="227"/>
      <c r="EN177" s="228"/>
      <c r="EO177" s="222"/>
      <c r="EP177" s="226"/>
      <c r="EQ177" s="187">
        <f t="shared" si="103"/>
        <v>0</v>
      </c>
      <c r="ER177" s="15">
        <f>+(IF(OR($B177=0,$C177=0,$D177=0,$DC$2&gt;$ES$1),0,IF(OR(EM177=0,EO177=0,EP177=0),0,MIN((VLOOKUP($D177,$A$234:$C$241,3,0))*(IF($D177=6,EP177,EO177))*((MIN((VLOOKUP($D177,$A$234:$E$241,5,0)),(IF($D177=6,EO177,EP177))))),MIN((VLOOKUP($D177,$A$234:$C$241,3,0)),(EM177+EN177))*(IF($D177=6,EP177,((MIN((VLOOKUP($D177,$A$234:$E$241,5,0)),EP177)))))))))/IF(AND($D177=2,'ראשי-פרטים כלליים וריכוז הוצאות'!$D$66&lt;&gt;4),1.2,1)</f>
        <v>0</v>
      </c>
      <c r="ES177" s="62">
        <f t="shared" si="104"/>
        <v>0</v>
      </c>
      <c r="ET177" s="183">
        <f t="shared" si="105"/>
        <v>9.9999999999999995E-7</v>
      </c>
      <c r="EU177" s="184">
        <f t="shared" si="106"/>
        <v>0</v>
      </c>
      <c r="EV177" s="62">
        <f t="shared" si="107"/>
        <v>0</v>
      </c>
      <c r="EW177" s="62">
        <v>0</v>
      </c>
      <c r="EX177" s="15">
        <f t="shared" si="108"/>
        <v>0</v>
      </c>
      <c r="EY177" s="219"/>
      <c r="EZ177" s="62">
        <f>MIN(EX177+EY177*ET177*ES177/$FA$1/IF(AND($D177=2,'ראשי-פרטים כלליים וריכוז הוצאות'!$D$66&lt;&gt;4),1.2,1),IF($D177&gt;0,VLOOKUP($D177,$A$234:$C$241,3,0)*12*EU177,0))</f>
        <v>0</v>
      </c>
      <c r="FA177" s="229"/>
      <c r="FB177" s="293">
        <f t="shared" si="109"/>
        <v>0</v>
      </c>
      <c r="FC177" s="298"/>
      <c r="FD177" s="133"/>
      <c r="FE177" s="133"/>
      <c r="FF177" s="299"/>
      <c r="FG177" s="299"/>
      <c r="FH177" s="133"/>
      <c r="FI177" s="274">
        <f t="shared" si="110"/>
        <v>0</v>
      </c>
      <c r="FJ177" s="274">
        <f t="shared" si="111"/>
        <v>0</v>
      </c>
      <c r="FK177" s="297" t="str">
        <f t="shared" si="79"/>
        <v/>
      </c>
    </row>
    <row r="178" spans="1:167" s="6" customFormat="1" ht="24" hidden="1" customHeight="1" x14ac:dyDescent="0.2">
      <c r="A178" s="112">
        <v>175</v>
      </c>
      <c r="B178" s="229"/>
      <c r="C178" s="229"/>
      <c r="D178" s="230"/>
      <c r="E178" s="220"/>
      <c r="F178" s="221"/>
      <c r="G178" s="222"/>
      <c r="H178" s="223"/>
      <c r="I178" s="187">
        <f t="shared" si="80"/>
        <v>0</v>
      </c>
      <c r="J178" s="15">
        <f>(IF(OR($B178=0,$C178=0,$D178=0,$E$2&gt;$ES$1),0,IF(OR($E178=0,$G178=0,$H178=0),0,MIN((VLOOKUP($D178,$A$234:$C$241,3,0))*(IF($D178=6,$H178,$G178))*((MIN((VLOOKUP($D178,$A$234:$E$241,5,0)),(IF($D178=6,$G178,$H178))))),MIN((VLOOKUP($D178,$A$234:$C$241,3,0)),($E178+$F178))*(IF($D178=6,$H178,((MIN((VLOOKUP($D178,$A$234:$E$241,5,0)),$H178)))))))))/IF(AND($D178=2,'ראשי-פרטים כלליים וריכוז הוצאות'!$D$66&lt;&gt;4),1.2,1)</f>
        <v>0</v>
      </c>
      <c r="K178" s="224"/>
      <c r="L178" s="225"/>
      <c r="M178" s="222"/>
      <c r="N178" s="226"/>
      <c r="O178" s="187">
        <f t="shared" si="81"/>
        <v>0</v>
      </c>
      <c r="P178" s="15">
        <f>+(IF(OR($B178=0,$C178=0,$D178=0,$K$2&gt;$ES$1),0,IF(OR($K178=0,$M178=0,$N178=0),0,MIN((VLOOKUP($D178,$A$234:$C$241,3,0))*(IF($D178=6,$N178,$M178))*((MIN((VLOOKUP($D178,$A$234:$E$241,5,0)),(IF($D178=6,$M178,$N178))))),MIN((VLOOKUP($D178,$A$234:$C$241,3,0)),($K178+$L178))*(IF($D178=6,$N178,((MIN((VLOOKUP($D178,$A$234:$E$241,5,0)),$N178)))))))))/IF(AND($D178=2,'ראשי-פרטים כלליים וריכוז הוצאות'!$D$66&lt;&gt;4),1.2,1)</f>
        <v>0</v>
      </c>
      <c r="Q178" s="227"/>
      <c r="R178" s="228"/>
      <c r="S178" s="222"/>
      <c r="T178" s="226"/>
      <c r="U178" s="187">
        <f t="shared" si="82"/>
        <v>0</v>
      </c>
      <c r="V178" s="15">
        <f>+(IF(OR($B178=0,$C178=0,$D178=0,$Q$2&gt;$ES$1),0,IF(OR(Q178=0,S178=0,T178=0),0,MIN((VLOOKUP($D178,$A$234:$C$241,3,0))*(IF($D178=6,T178,S178))*((MIN((VLOOKUP($D178,$A$234:$E$241,5,0)),(IF($D178=6,S178,T178))))),MIN((VLOOKUP($D178,$A$234:$C$241,3,0)),(Q178+R178))*(IF($D178=6,T178,((MIN((VLOOKUP($D178,$A$234:$E$241,5,0)),T178)))))))))/IF(AND($D178=2,'ראשי-פרטים כלליים וריכוז הוצאות'!$D$66&lt;&gt;4),1.2,1)</f>
        <v>0</v>
      </c>
      <c r="W178" s="220"/>
      <c r="X178" s="221"/>
      <c r="Y178" s="222"/>
      <c r="Z178" s="226"/>
      <c r="AA178" s="187">
        <f t="shared" si="83"/>
        <v>0</v>
      </c>
      <c r="AB178" s="15">
        <f>+(IF(OR($B178=0,$C178=0,$D178=0,$W$2&gt;$ES$1),0,IF(OR(W178=0,Y178=0,Z178=0),0,MIN((VLOOKUP($D178,$A$234:$C$241,3,0))*(IF($D178=6,Z178,Y178))*((MIN((VLOOKUP($D178,$A$234:$E$241,5,0)),(IF($D178=6,Y178,Z178))))),MIN((VLOOKUP($D178,$A$234:$C$241,3,0)),(W178+X178))*(IF($D178=6,Z178,((MIN((VLOOKUP($D178,$A$234:$E$241,5,0)),Z178)))))))))/IF(AND($D178=2,'ראשי-פרטים כלליים וריכוז הוצאות'!$D$66&lt;&gt;4),1.2,1)</f>
        <v>0</v>
      </c>
      <c r="AC178" s="224"/>
      <c r="AD178" s="225"/>
      <c r="AE178" s="222"/>
      <c r="AF178" s="226"/>
      <c r="AG178" s="187">
        <f t="shared" si="84"/>
        <v>0</v>
      </c>
      <c r="AH178" s="15">
        <f>+(IF(OR($B178=0,$C178=0,$D178=0,$AC$2&gt;$ES$1),0,IF(OR(AC178=0,AE178=0,AF178=0),0,MIN((VLOOKUP($D178,$A$234:$C$241,3,0))*(IF($D178=6,AF178,AE178))*((MIN((VLOOKUP($D178,$A$234:$E$241,5,0)),(IF($D178=6,AE178,AF178))))),MIN((VLOOKUP($D178,$A$234:$C$241,3,0)),(AC178+AD178))*(IF($D178=6,AF178,((MIN((VLOOKUP($D178,$A$234:$E$241,5,0)),AF178)))))))))/IF(AND($D178=2,'ראשי-פרטים כלליים וריכוז הוצאות'!$D$66&lt;&gt;4),1.2,1)</f>
        <v>0</v>
      </c>
      <c r="AI178" s="227"/>
      <c r="AJ178" s="228"/>
      <c r="AK178" s="222"/>
      <c r="AL178" s="226"/>
      <c r="AM178" s="187">
        <f t="shared" si="85"/>
        <v>0</v>
      </c>
      <c r="AN178" s="15">
        <f>+(IF(OR($B178=0,$C178=0,$D178=0,$AI$2&gt;$ES$1),0,IF(OR(AI178=0,AK178=0,AL178=0),0,MIN((VLOOKUP($D178,$A$234:$C$241,3,0))*(IF($D178=6,AL178,AK178))*((MIN((VLOOKUP($D178,$A$234:$E$241,5,0)),(IF($D178=6,AK178,AL178))))),MIN((VLOOKUP($D178,$A$234:$C$241,3,0)),(AI178+AJ178))*(IF($D178=6,AL178,((MIN((VLOOKUP($D178,$A$234:$E$241,5,0)),AL178)))))))))/IF(AND($D178=2,'ראשי-פרטים כלליים וריכוז הוצאות'!$D$66&lt;&gt;4),1.2,1)</f>
        <v>0</v>
      </c>
      <c r="AO178" s="220"/>
      <c r="AP178" s="221"/>
      <c r="AQ178" s="222"/>
      <c r="AR178" s="226"/>
      <c r="AS178" s="187">
        <f t="shared" si="86"/>
        <v>0</v>
      </c>
      <c r="AT178" s="15">
        <f>+(IF(OR($B178=0,$C178=0,$D178=0,$AO$2&gt;$ES$1),0,IF(OR(AO178=0,AQ178=0,AR178=0),0,MIN((VLOOKUP($D178,$A$234:$C$241,3,0))*(IF($D178=6,AR178,AQ178))*((MIN((VLOOKUP($D178,$A$234:$E$241,5,0)),(IF($D178=6,AQ178,AR178))))),MIN((VLOOKUP($D178,$A$234:$C$241,3,0)),(AO178+AP178))*(IF($D178=6,AR178,((MIN((VLOOKUP($D178,$A$234:$E$241,5,0)),AR178)))))))))/IF(AND($D178=2,'ראשי-פרטים כלליים וריכוז הוצאות'!$D$66&lt;&gt;4),1.2,1)</f>
        <v>0</v>
      </c>
      <c r="AU178" s="224"/>
      <c r="AV178" s="225"/>
      <c r="AW178" s="222"/>
      <c r="AX178" s="226"/>
      <c r="AY178" s="187">
        <f t="shared" si="87"/>
        <v>0</v>
      </c>
      <c r="AZ178" s="15">
        <f>+(IF(OR($B178=0,$C178=0,$D178=0,$AU$2&gt;$ES$1),0,IF(OR(AU178=0,AW178=0,AX178=0),0,MIN((VLOOKUP($D178,$A$234:$C$241,3,0))*(IF($D178=6,AX178,AW178))*((MIN((VLOOKUP($D178,$A$234:$E$241,5,0)),(IF($D178=6,AW178,AX178))))),MIN((VLOOKUP($D178,$A$234:$C$241,3,0)),(AU178+AV178))*(IF($D178=6,AX178,((MIN((VLOOKUP($D178,$A$234:$E$241,5,0)),AX178)))))))))/IF(AND($D178=2,'ראשי-פרטים כלליים וריכוז הוצאות'!$D$66&lt;&gt;4),1.2,1)</f>
        <v>0</v>
      </c>
      <c r="BA178" s="227"/>
      <c r="BB178" s="228"/>
      <c r="BC178" s="222"/>
      <c r="BD178" s="226"/>
      <c r="BE178" s="187">
        <f t="shared" si="88"/>
        <v>0</v>
      </c>
      <c r="BF178" s="15">
        <f>+(IF(OR($B178=0,$C178=0,$D178=0,$BA$2&gt;$ES$1),0,IF(OR(BA178=0,BC178=0,BD178=0),0,MIN((VLOOKUP($D178,$A$234:$C$241,3,0))*(IF($D178=6,BD178,BC178))*((MIN((VLOOKUP($D178,$A$234:$E$241,5,0)),(IF($D178=6,BC178,BD178))))),MIN((VLOOKUP($D178,$A$234:$C$241,3,0)),(BA178+BB178))*(IF($D178=6,BD178,((MIN((VLOOKUP($D178,$A$234:$E$241,5,0)),BD178)))))))))/IF(AND($D178=2,'ראשי-פרטים כלליים וריכוז הוצאות'!$D$66&lt;&gt;4),1.2,1)</f>
        <v>0</v>
      </c>
      <c r="BG178" s="227"/>
      <c r="BH178" s="228"/>
      <c r="BI178" s="222"/>
      <c r="BJ178" s="226"/>
      <c r="BK178" s="187">
        <f t="shared" si="89"/>
        <v>0</v>
      </c>
      <c r="BL178" s="15">
        <f>+(IF(OR($B178=0,$C178=0,$D178=0,$BG$2&gt;$ES$1),0,IF(OR(BG178=0,BI178=0,BJ178=0),0,MIN((VLOOKUP($D178,$A$234:$C$241,3,0))*(IF($D178=6,BJ178,BI178))*((MIN((VLOOKUP($D178,$A$234:$E$241,5,0)),(IF($D178=6,BI178,BJ178))))),MIN((VLOOKUP($D178,$A$234:$C$241,3,0)),(BG178+BH178))*(IF($D178=6,BJ178,((MIN((VLOOKUP($D178,$A$234:$E$241,5,0)),BJ178)))))))))/IF(AND($D178=2,'ראשי-פרטים כלליים וריכוז הוצאות'!$D$66&lt;&gt;4),1.2,1)</f>
        <v>0</v>
      </c>
      <c r="BM178" s="227"/>
      <c r="BN178" s="228"/>
      <c r="BO178" s="222"/>
      <c r="BP178" s="226"/>
      <c r="BQ178" s="187">
        <f t="shared" si="90"/>
        <v>0</v>
      </c>
      <c r="BR178" s="15">
        <f>+(IF(OR($B178=0,$C178=0,$D178=0,$BM$2&gt;$ES$1),0,IF(OR(BM178=0,BO178=0,BP178=0),0,MIN((VLOOKUP($D178,$A$234:$C$241,3,0))*(IF($D178=6,BP178,BO178))*((MIN((VLOOKUP($D178,$A$234:$E$241,5,0)),(IF($D178=6,BO178,BP178))))),MIN((VLOOKUP($D178,$A$234:$C$241,3,0)),(BM178+BN178))*(IF($D178=6,BP178,((MIN((VLOOKUP($D178,$A$234:$E$241,5,0)),BP178)))))))))/IF(AND($D178=2,'ראשי-פרטים כלליים וריכוז הוצאות'!$D$66&lt;&gt;4),1.2,1)</f>
        <v>0</v>
      </c>
      <c r="BS178" s="227"/>
      <c r="BT178" s="228"/>
      <c r="BU178" s="222"/>
      <c r="BV178" s="226"/>
      <c r="BW178" s="187">
        <f t="shared" si="91"/>
        <v>0</v>
      </c>
      <c r="BX178" s="15">
        <f>+(IF(OR($B178=0,$C178=0,$D178=0,$BS$2&gt;$ES$1),0,IF(OR(BS178=0,BU178=0,BV178=0),0,MIN((VLOOKUP($D178,$A$234:$C$241,3,0))*(IF($D178=6,BV178,BU178))*((MIN((VLOOKUP($D178,$A$234:$E$241,5,0)),(IF($D178=6,BU178,BV178))))),MIN((VLOOKUP($D178,$A$234:$C$241,3,0)),(BS178+BT178))*(IF($D178=6,BV178,((MIN((VLOOKUP($D178,$A$234:$E$241,5,0)),BV178)))))))))/IF(AND($D178=2,'ראשי-פרטים כלליים וריכוז הוצאות'!$D$66&lt;&gt;4),1.2,1)</f>
        <v>0</v>
      </c>
      <c r="BY178" s="227"/>
      <c r="BZ178" s="228"/>
      <c r="CA178" s="222"/>
      <c r="CB178" s="226"/>
      <c r="CC178" s="187">
        <f t="shared" si="92"/>
        <v>0</v>
      </c>
      <c r="CD178" s="15">
        <f>+(IF(OR($B178=0,$C178=0,$D178=0,$BY$2&gt;$ES$1),0,IF(OR(BY178=0,CA178=0,CB178=0),0,MIN((VLOOKUP($D178,$A$234:$C$241,3,0))*(IF($D178=6,CB178,CA178))*((MIN((VLOOKUP($D178,$A$234:$E$241,5,0)),(IF($D178=6,CA178,CB178))))),MIN((VLOOKUP($D178,$A$234:$C$241,3,0)),(BY178+BZ178))*(IF($D178=6,CB178,((MIN((VLOOKUP($D178,$A$234:$E$241,5,0)),CB178)))))))))/IF(AND($D178=2,'ראשי-פרטים כלליים וריכוז הוצאות'!$D$66&lt;&gt;4),1.2,1)</f>
        <v>0</v>
      </c>
      <c r="CE178" s="227"/>
      <c r="CF178" s="228"/>
      <c r="CG178" s="222"/>
      <c r="CH178" s="226"/>
      <c r="CI178" s="187">
        <f t="shared" si="93"/>
        <v>0</v>
      </c>
      <c r="CJ178" s="15">
        <f>+(IF(OR($B178=0,$C178=0,$D178=0,$CE$2&gt;$ES$1),0,IF(OR(CE178=0,CG178=0,CH178=0),0,MIN((VLOOKUP($D178,$A$234:$C$241,3,0))*(IF($D178=6,CH178,CG178))*((MIN((VLOOKUP($D178,$A$234:$E$241,5,0)),(IF($D178=6,CG178,CH178))))),MIN((VLOOKUP($D178,$A$234:$C$241,3,0)),(CE178+CF178))*(IF($D178=6,CH178,((MIN((VLOOKUP($D178,$A$234:$E$241,5,0)),CH178)))))))))/IF(AND($D178=2,'ראשי-פרטים כלליים וריכוז הוצאות'!$D$66&lt;&gt;4),1.2,1)</f>
        <v>0</v>
      </c>
      <c r="CK178" s="227"/>
      <c r="CL178" s="228"/>
      <c r="CM178" s="222"/>
      <c r="CN178" s="226"/>
      <c r="CO178" s="187">
        <f t="shared" si="94"/>
        <v>0</v>
      </c>
      <c r="CP178" s="15">
        <f>+(IF(OR($B178=0,$C178=0,$D178=0,$CK$2&gt;$ES$1),0,IF(OR(CK178=0,CM178=0,CN178=0),0,MIN((VLOOKUP($D178,$A$234:$C$241,3,0))*(IF($D178=6,CN178,CM178))*((MIN((VLOOKUP($D178,$A$234:$E$241,5,0)),(IF($D178=6,CM178,CN178))))),MIN((VLOOKUP($D178,$A$234:$C$241,3,0)),(CK178+CL178))*(IF($D178=6,CN178,((MIN((VLOOKUP($D178,$A$234:$E$241,5,0)),CN178)))))))))/IF(AND($D178=2,'ראשי-פרטים כלליים וריכוז הוצאות'!$D$66&lt;&gt;4),1.2,1)</f>
        <v>0</v>
      </c>
      <c r="CQ178" s="227"/>
      <c r="CR178" s="228"/>
      <c r="CS178" s="222"/>
      <c r="CT178" s="226"/>
      <c r="CU178" s="187">
        <f t="shared" si="95"/>
        <v>0</v>
      </c>
      <c r="CV178" s="15">
        <f>+(IF(OR($B178=0,$C178=0,$D178=0,$CQ$2&gt;$ES$1),0,IF(OR(CQ178=0,CS178=0,CT178=0),0,MIN((VLOOKUP($D178,$A$234:$C$241,3,0))*(IF($D178=6,CT178,CS178))*((MIN((VLOOKUP($D178,$A$234:$E$241,5,0)),(IF($D178=6,CS178,CT178))))),MIN((VLOOKUP($D178,$A$234:$C$241,3,0)),(CQ178+CR178))*(IF($D178=6,CT178,((MIN((VLOOKUP($D178,$A$234:$E$241,5,0)),CT178)))))))))/IF(AND($D178=2,'ראשי-פרטים כלליים וריכוז הוצאות'!$D$66&lt;&gt;4),1.2,1)</f>
        <v>0</v>
      </c>
      <c r="CW178" s="227"/>
      <c r="CX178" s="228"/>
      <c r="CY178" s="222"/>
      <c r="CZ178" s="226"/>
      <c r="DA178" s="187">
        <f t="shared" si="96"/>
        <v>0</v>
      </c>
      <c r="DB178" s="15">
        <f>+(IF(OR($B178=0,$C178=0,$D178=0,$CW$2&gt;$ES$1),0,IF(OR(CW178=0,CY178=0,CZ178=0),0,MIN((VLOOKUP($D178,$A$234:$C$241,3,0))*(IF($D178=6,CZ178,CY178))*((MIN((VLOOKUP($D178,$A$234:$E$241,5,0)),(IF($D178=6,CY178,CZ178))))),MIN((VLOOKUP($D178,$A$234:$C$241,3,0)),(CW178+CX178))*(IF($D178=6,CZ178,((MIN((VLOOKUP($D178,$A$234:$E$241,5,0)),CZ178)))))))))/IF(AND($D178=2,'ראשי-פרטים כלליים וריכוז הוצאות'!$D$66&lt;&gt;4),1.2,1)</f>
        <v>0</v>
      </c>
      <c r="DC178" s="227"/>
      <c r="DD178" s="228"/>
      <c r="DE178" s="222"/>
      <c r="DF178" s="226"/>
      <c r="DG178" s="187">
        <f t="shared" si="97"/>
        <v>0</v>
      </c>
      <c r="DH178" s="15">
        <f>+(IF(OR($B178=0,$C178=0,$D178=0,$DC$2&gt;$ES$1),0,IF(OR(DC178=0,DE178=0,DF178=0),0,MIN((VLOOKUP($D178,$A$234:$C$241,3,0))*(IF($D178=6,DF178,DE178))*((MIN((VLOOKUP($D178,$A$234:$E$241,5,0)),(IF($D178=6,DE178,DF178))))),MIN((VLOOKUP($D178,$A$234:$C$241,3,0)),(DC178+DD178))*(IF($D178=6,DF178,((MIN((VLOOKUP($D178,$A$234:$E$241,5,0)),DF178)))))))))/IF(AND($D178=2,'ראשי-פרטים כלליים וריכוז הוצאות'!$D$66&lt;&gt;4),1.2,1)</f>
        <v>0</v>
      </c>
      <c r="DI178" s="227"/>
      <c r="DJ178" s="228"/>
      <c r="DK178" s="222"/>
      <c r="DL178" s="226"/>
      <c r="DM178" s="187">
        <f t="shared" si="98"/>
        <v>0</v>
      </c>
      <c r="DN178" s="15">
        <f>+(IF(OR($B178=0,$C178=0,$D178=0,$DC$2&gt;$ES$1),0,IF(OR(DI178=0,DK178=0,DL178=0),0,MIN((VLOOKUP($D178,$A$234:$C$241,3,0))*(IF($D178=6,DL178,DK178))*((MIN((VLOOKUP($D178,$A$234:$E$241,5,0)),(IF($D178=6,DK178,DL178))))),MIN((VLOOKUP($D178,$A$234:$C$241,3,0)),(DI178+DJ178))*(IF($D178=6,DL178,((MIN((VLOOKUP($D178,$A$234:$E$241,5,0)),DL178)))))))))/IF(AND($D178=2,'ראשי-פרטים כלליים וריכוז הוצאות'!$D$66&lt;&gt;4),1.2,1)</f>
        <v>0</v>
      </c>
      <c r="DO178" s="227"/>
      <c r="DP178" s="228"/>
      <c r="DQ178" s="222"/>
      <c r="DR178" s="226"/>
      <c r="DS178" s="187">
        <f t="shared" si="99"/>
        <v>0</v>
      </c>
      <c r="DT178" s="15">
        <f>+(IF(OR($B178=0,$C178=0,$D178=0,$DC$2&gt;$ES$1),0,IF(OR(DO178=0,DQ178=0,DR178=0),0,MIN((VLOOKUP($D178,$A$234:$C$241,3,0))*(IF($D178=6,DR178,DQ178))*((MIN((VLOOKUP($D178,$A$234:$E$241,5,0)),(IF($D178=6,DQ178,DR178))))),MIN((VLOOKUP($D178,$A$234:$C$241,3,0)),(DO178+DP178))*(IF($D178=6,DR178,((MIN((VLOOKUP($D178,$A$234:$E$241,5,0)),DR178)))))))))/IF(AND($D178=2,'ראשי-פרטים כלליים וריכוז הוצאות'!$D$66&lt;&gt;4),1.2,1)</f>
        <v>0</v>
      </c>
      <c r="DU178" s="227"/>
      <c r="DV178" s="228"/>
      <c r="DW178" s="222"/>
      <c r="DX178" s="226"/>
      <c r="DY178" s="187">
        <f t="shared" si="100"/>
        <v>0</v>
      </c>
      <c r="DZ178" s="15">
        <f>+(IF(OR($B178=0,$C178=0,$D178=0,$DC$2&gt;$ES$1),0,IF(OR(DU178=0,DW178=0,DX178=0),0,MIN((VLOOKUP($D178,$A$234:$C$241,3,0))*(IF($D178=6,DX178,DW178))*((MIN((VLOOKUP($D178,$A$234:$E$241,5,0)),(IF($D178=6,DW178,DX178))))),MIN((VLOOKUP($D178,$A$234:$C$241,3,0)),(DU178+DV178))*(IF($D178=6,DX178,((MIN((VLOOKUP($D178,$A$234:$E$241,5,0)),DX178)))))))))/IF(AND($D178=2,'ראשי-פרטים כלליים וריכוז הוצאות'!$D$66&lt;&gt;4),1.2,1)</f>
        <v>0</v>
      </c>
      <c r="EA178" s="227"/>
      <c r="EB178" s="228"/>
      <c r="EC178" s="222"/>
      <c r="ED178" s="226"/>
      <c r="EE178" s="187">
        <f t="shared" si="101"/>
        <v>0</v>
      </c>
      <c r="EF178" s="15">
        <f>+(IF(OR($B178=0,$C178=0,$D178=0,$DC$2&gt;$ES$1),0,IF(OR(EA178=0,EC178=0,ED178=0),0,MIN((VLOOKUP($D178,$A$234:$C$241,3,0))*(IF($D178=6,ED178,EC178))*((MIN((VLOOKUP($D178,$A$234:$E$241,5,0)),(IF($D178=6,EC178,ED178))))),MIN((VLOOKUP($D178,$A$234:$C$241,3,0)),(EA178+EB178))*(IF($D178=6,ED178,((MIN((VLOOKUP($D178,$A$234:$E$241,5,0)),ED178)))))))))/IF(AND($D178=2,'ראשי-פרטים כלליים וריכוז הוצאות'!$D$66&lt;&gt;4),1.2,1)</f>
        <v>0</v>
      </c>
      <c r="EG178" s="227"/>
      <c r="EH178" s="228"/>
      <c r="EI178" s="222"/>
      <c r="EJ178" s="226"/>
      <c r="EK178" s="187">
        <f t="shared" si="102"/>
        <v>0</v>
      </c>
      <c r="EL178" s="15">
        <f>+(IF(OR($B178=0,$C178=0,$D178=0,$DC$2&gt;$ES$1),0,IF(OR(EG178=0,EI178=0,EJ178=0),0,MIN((VLOOKUP($D178,$A$234:$C$241,3,0))*(IF($D178=6,EJ178,EI178))*((MIN((VLOOKUP($D178,$A$234:$E$241,5,0)),(IF($D178=6,EI178,EJ178))))),MIN((VLOOKUP($D178,$A$234:$C$241,3,0)),(EG178+EH178))*(IF($D178=6,EJ178,((MIN((VLOOKUP($D178,$A$234:$E$241,5,0)),EJ178)))))))))/IF(AND($D178=2,'ראשי-פרטים כלליים וריכוז הוצאות'!$D$66&lt;&gt;4),1.2,1)</f>
        <v>0</v>
      </c>
      <c r="EM178" s="227"/>
      <c r="EN178" s="228"/>
      <c r="EO178" s="222"/>
      <c r="EP178" s="226"/>
      <c r="EQ178" s="187">
        <f t="shared" si="103"/>
        <v>0</v>
      </c>
      <c r="ER178" s="15">
        <f>+(IF(OR($B178=0,$C178=0,$D178=0,$DC$2&gt;$ES$1),0,IF(OR(EM178=0,EO178=0,EP178=0),0,MIN((VLOOKUP($D178,$A$234:$C$241,3,0))*(IF($D178=6,EP178,EO178))*((MIN((VLOOKUP($D178,$A$234:$E$241,5,0)),(IF($D178=6,EO178,EP178))))),MIN((VLOOKUP($D178,$A$234:$C$241,3,0)),(EM178+EN178))*(IF($D178=6,EP178,((MIN((VLOOKUP($D178,$A$234:$E$241,5,0)),EP178)))))))))/IF(AND($D178=2,'ראשי-פרטים כלליים וריכוז הוצאות'!$D$66&lt;&gt;4),1.2,1)</f>
        <v>0</v>
      </c>
      <c r="ES178" s="62">
        <f t="shared" si="104"/>
        <v>0</v>
      </c>
      <c r="ET178" s="183">
        <f t="shared" si="105"/>
        <v>9.9999999999999995E-7</v>
      </c>
      <c r="EU178" s="184">
        <f t="shared" si="106"/>
        <v>0</v>
      </c>
      <c r="EV178" s="62">
        <f t="shared" si="107"/>
        <v>0</v>
      </c>
      <c r="EW178" s="62">
        <v>0</v>
      </c>
      <c r="EX178" s="15">
        <f t="shared" si="108"/>
        <v>0</v>
      </c>
      <c r="EY178" s="219"/>
      <c r="EZ178" s="62">
        <f>MIN(EX178+EY178*ET178*ES178/$FA$1/IF(AND($D178=2,'ראשי-פרטים כלליים וריכוז הוצאות'!$D$66&lt;&gt;4),1.2,1),IF($D178&gt;0,VLOOKUP($D178,$A$234:$C$241,3,0)*12*EU178,0))</f>
        <v>0</v>
      </c>
      <c r="FA178" s="229"/>
      <c r="FB178" s="293">
        <f t="shared" si="109"/>
        <v>0</v>
      </c>
      <c r="FC178" s="298"/>
      <c r="FD178" s="133"/>
      <c r="FE178" s="133"/>
      <c r="FF178" s="299"/>
      <c r="FG178" s="299"/>
      <c r="FH178" s="133"/>
      <c r="FI178" s="274">
        <f t="shared" si="110"/>
        <v>0</v>
      </c>
      <c r="FJ178" s="274">
        <f t="shared" si="111"/>
        <v>0</v>
      </c>
      <c r="FK178" s="297" t="str">
        <f t="shared" si="79"/>
        <v/>
      </c>
    </row>
    <row r="179" spans="1:167" s="6" customFormat="1" ht="24" hidden="1" customHeight="1" x14ac:dyDescent="0.2">
      <c r="A179" s="112">
        <v>176</v>
      </c>
      <c r="B179" s="229"/>
      <c r="C179" s="229"/>
      <c r="D179" s="230"/>
      <c r="E179" s="220"/>
      <c r="F179" s="221"/>
      <c r="G179" s="222"/>
      <c r="H179" s="223"/>
      <c r="I179" s="187">
        <f t="shared" si="80"/>
        <v>0</v>
      </c>
      <c r="J179" s="15">
        <f>(IF(OR($B179=0,$C179=0,$D179=0,$E$2&gt;$ES$1),0,IF(OR($E179=0,$G179=0,$H179=0),0,MIN((VLOOKUP($D179,$A$234:$C$241,3,0))*(IF($D179=6,$H179,$G179))*((MIN((VLOOKUP($D179,$A$234:$E$241,5,0)),(IF($D179=6,$G179,$H179))))),MIN((VLOOKUP($D179,$A$234:$C$241,3,0)),($E179+$F179))*(IF($D179=6,$H179,((MIN((VLOOKUP($D179,$A$234:$E$241,5,0)),$H179)))))))))/IF(AND($D179=2,'ראשי-פרטים כלליים וריכוז הוצאות'!$D$66&lt;&gt;4),1.2,1)</f>
        <v>0</v>
      </c>
      <c r="K179" s="224"/>
      <c r="L179" s="225"/>
      <c r="M179" s="222"/>
      <c r="N179" s="226"/>
      <c r="O179" s="187">
        <f t="shared" si="81"/>
        <v>0</v>
      </c>
      <c r="P179" s="15">
        <f>+(IF(OR($B179=0,$C179=0,$D179=0,$K$2&gt;$ES$1),0,IF(OR($K179=0,$M179=0,$N179=0),0,MIN((VLOOKUP($D179,$A$234:$C$241,3,0))*(IF($D179=6,$N179,$M179))*((MIN((VLOOKUP($D179,$A$234:$E$241,5,0)),(IF($D179=6,$M179,$N179))))),MIN((VLOOKUP($D179,$A$234:$C$241,3,0)),($K179+$L179))*(IF($D179=6,$N179,((MIN((VLOOKUP($D179,$A$234:$E$241,5,0)),$N179)))))))))/IF(AND($D179=2,'ראשי-פרטים כלליים וריכוז הוצאות'!$D$66&lt;&gt;4),1.2,1)</f>
        <v>0</v>
      </c>
      <c r="Q179" s="227"/>
      <c r="R179" s="228"/>
      <c r="S179" s="222"/>
      <c r="T179" s="226"/>
      <c r="U179" s="187">
        <f t="shared" si="82"/>
        <v>0</v>
      </c>
      <c r="V179" s="15">
        <f>+(IF(OR($B179=0,$C179=0,$D179=0,$Q$2&gt;$ES$1),0,IF(OR(Q179=0,S179=0,T179=0),0,MIN((VLOOKUP($D179,$A$234:$C$241,3,0))*(IF($D179=6,T179,S179))*((MIN((VLOOKUP($D179,$A$234:$E$241,5,0)),(IF($D179=6,S179,T179))))),MIN((VLOOKUP($D179,$A$234:$C$241,3,0)),(Q179+R179))*(IF($D179=6,T179,((MIN((VLOOKUP($D179,$A$234:$E$241,5,0)),T179)))))))))/IF(AND($D179=2,'ראשי-פרטים כלליים וריכוז הוצאות'!$D$66&lt;&gt;4),1.2,1)</f>
        <v>0</v>
      </c>
      <c r="W179" s="220"/>
      <c r="X179" s="221"/>
      <c r="Y179" s="222"/>
      <c r="Z179" s="226"/>
      <c r="AA179" s="187">
        <f t="shared" si="83"/>
        <v>0</v>
      </c>
      <c r="AB179" s="15">
        <f>+(IF(OR($B179=0,$C179=0,$D179=0,$W$2&gt;$ES$1),0,IF(OR(W179=0,Y179=0,Z179=0),0,MIN((VLOOKUP($D179,$A$234:$C$241,3,0))*(IF($D179=6,Z179,Y179))*((MIN((VLOOKUP($D179,$A$234:$E$241,5,0)),(IF($D179=6,Y179,Z179))))),MIN((VLOOKUP($D179,$A$234:$C$241,3,0)),(W179+X179))*(IF($D179=6,Z179,((MIN((VLOOKUP($D179,$A$234:$E$241,5,0)),Z179)))))))))/IF(AND($D179=2,'ראשי-פרטים כלליים וריכוז הוצאות'!$D$66&lt;&gt;4),1.2,1)</f>
        <v>0</v>
      </c>
      <c r="AC179" s="224"/>
      <c r="AD179" s="225"/>
      <c r="AE179" s="222"/>
      <c r="AF179" s="226"/>
      <c r="AG179" s="187">
        <f t="shared" si="84"/>
        <v>0</v>
      </c>
      <c r="AH179" s="15">
        <f>+(IF(OR($B179=0,$C179=0,$D179=0,$AC$2&gt;$ES$1),0,IF(OR(AC179=0,AE179=0,AF179=0),0,MIN((VLOOKUP($D179,$A$234:$C$241,3,0))*(IF($D179=6,AF179,AE179))*((MIN((VLOOKUP($D179,$A$234:$E$241,5,0)),(IF($D179=6,AE179,AF179))))),MIN((VLOOKUP($D179,$A$234:$C$241,3,0)),(AC179+AD179))*(IF($D179=6,AF179,((MIN((VLOOKUP($D179,$A$234:$E$241,5,0)),AF179)))))))))/IF(AND($D179=2,'ראשי-פרטים כלליים וריכוז הוצאות'!$D$66&lt;&gt;4),1.2,1)</f>
        <v>0</v>
      </c>
      <c r="AI179" s="227"/>
      <c r="AJ179" s="228"/>
      <c r="AK179" s="222"/>
      <c r="AL179" s="226"/>
      <c r="AM179" s="187">
        <f t="shared" si="85"/>
        <v>0</v>
      </c>
      <c r="AN179" s="15">
        <f>+(IF(OR($B179=0,$C179=0,$D179=0,$AI$2&gt;$ES$1),0,IF(OR(AI179=0,AK179=0,AL179=0),0,MIN((VLOOKUP($D179,$A$234:$C$241,3,0))*(IF($D179=6,AL179,AK179))*((MIN((VLOOKUP($D179,$A$234:$E$241,5,0)),(IF($D179=6,AK179,AL179))))),MIN((VLOOKUP($D179,$A$234:$C$241,3,0)),(AI179+AJ179))*(IF($D179=6,AL179,((MIN((VLOOKUP($D179,$A$234:$E$241,5,0)),AL179)))))))))/IF(AND($D179=2,'ראשי-פרטים כלליים וריכוז הוצאות'!$D$66&lt;&gt;4),1.2,1)</f>
        <v>0</v>
      </c>
      <c r="AO179" s="220"/>
      <c r="AP179" s="221"/>
      <c r="AQ179" s="222"/>
      <c r="AR179" s="226"/>
      <c r="AS179" s="187">
        <f t="shared" si="86"/>
        <v>0</v>
      </c>
      <c r="AT179" s="15">
        <f>+(IF(OR($B179=0,$C179=0,$D179=0,$AO$2&gt;$ES$1),0,IF(OR(AO179=0,AQ179=0,AR179=0),0,MIN((VLOOKUP($D179,$A$234:$C$241,3,0))*(IF($D179=6,AR179,AQ179))*((MIN((VLOOKUP($D179,$A$234:$E$241,5,0)),(IF($D179=6,AQ179,AR179))))),MIN((VLOOKUP($D179,$A$234:$C$241,3,0)),(AO179+AP179))*(IF($D179=6,AR179,((MIN((VLOOKUP($D179,$A$234:$E$241,5,0)),AR179)))))))))/IF(AND($D179=2,'ראשי-פרטים כלליים וריכוז הוצאות'!$D$66&lt;&gt;4),1.2,1)</f>
        <v>0</v>
      </c>
      <c r="AU179" s="224"/>
      <c r="AV179" s="225"/>
      <c r="AW179" s="222"/>
      <c r="AX179" s="226"/>
      <c r="AY179" s="187">
        <f t="shared" si="87"/>
        <v>0</v>
      </c>
      <c r="AZ179" s="15">
        <f>+(IF(OR($B179=0,$C179=0,$D179=0,$AU$2&gt;$ES$1),0,IF(OR(AU179=0,AW179=0,AX179=0),0,MIN((VLOOKUP($D179,$A$234:$C$241,3,0))*(IF($D179=6,AX179,AW179))*((MIN((VLOOKUP($D179,$A$234:$E$241,5,0)),(IF($D179=6,AW179,AX179))))),MIN((VLOOKUP($D179,$A$234:$C$241,3,0)),(AU179+AV179))*(IF($D179=6,AX179,((MIN((VLOOKUP($D179,$A$234:$E$241,5,0)),AX179)))))))))/IF(AND($D179=2,'ראשי-פרטים כלליים וריכוז הוצאות'!$D$66&lt;&gt;4),1.2,1)</f>
        <v>0</v>
      </c>
      <c r="BA179" s="227"/>
      <c r="BB179" s="228"/>
      <c r="BC179" s="222"/>
      <c r="BD179" s="226"/>
      <c r="BE179" s="187">
        <f t="shared" si="88"/>
        <v>0</v>
      </c>
      <c r="BF179" s="15">
        <f>+(IF(OR($B179=0,$C179=0,$D179=0,$BA$2&gt;$ES$1),0,IF(OR(BA179=0,BC179=0,BD179=0),0,MIN((VLOOKUP($D179,$A$234:$C$241,3,0))*(IF($D179=6,BD179,BC179))*((MIN((VLOOKUP($D179,$A$234:$E$241,5,0)),(IF($D179=6,BC179,BD179))))),MIN((VLOOKUP($D179,$A$234:$C$241,3,0)),(BA179+BB179))*(IF($D179=6,BD179,((MIN((VLOOKUP($D179,$A$234:$E$241,5,0)),BD179)))))))))/IF(AND($D179=2,'ראשי-פרטים כלליים וריכוז הוצאות'!$D$66&lt;&gt;4),1.2,1)</f>
        <v>0</v>
      </c>
      <c r="BG179" s="227"/>
      <c r="BH179" s="228"/>
      <c r="BI179" s="222"/>
      <c r="BJ179" s="226"/>
      <c r="BK179" s="187">
        <f t="shared" si="89"/>
        <v>0</v>
      </c>
      <c r="BL179" s="15">
        <f>+(IF(OR($B179=0,$C179=0,$D179=0,$BG$2&gt;$ES$1),0,IF(OR(BG179=0,BI179=0,BJ179=0),0,MIN((VLOOKUP($D179,$A$234:$C$241,3,0))*(IF($D179=6,BJ179,BI179))*((MIN((VLOOKUP($D179,$A$234:$E$241,5,0)),(IF($D179=6,BI179,BJ179))))),MIN((VLOOKUP($D179,$A$234:$C$241,3,0)),(BG179+BH179))*(IF($D179=6,BJ179,((MIN((VLOOKUP($D179,$A$234:$E$241,5,0)),BJ179)))))))))/IF(AND($D179=2,'ראשי-פרטים כלליים וריכוז הוצאות'!$D$66&lt;&gt;4),1.2,1)</f>
        <v>0</v>
      </c>
      <c r="BM179" s="227"/>
      <c r="BN179" s="228"/>
      <c r="BO179" s="222"/>
      <c r="BP179" s="226"/>
      <c r="BQ179" s="187">
        <f t="shared" si="90"/>
        <v>0</v>
      </c>
      <c r="BR179" s="15">
        <f>+(IF(OR($B179=0,$C179=0,$D179=0,$BM$2&gt;$ES$1),0,IF(OR(BM179=0,BO179=0,BP179=0),0,MIN((VLOOKUP($D179,$A$234:$C$241,3,0))*(IF($D179=6,BP179,BO179))*((MIN((VLOOKUP($D179,$A$234:$E$241,5,0)),(IF($D179=6,BO179,BP179))))),MIN((VLOOKUP($D179,$A$234:$C$241,3,0)),(BM179+BN179))*(IF($D179=6,BP179,((MIN((VLOOKUP($D179,$A$234:$E$241,5,0)),BP179)))))))))/IF(AND($D179=2,'ראשי-פרטים כלליים וריכוז הוצאות'!$D$66&lt;&gt;4),1.2,1)</f>
        <v>0</v>
      </c>
      <c r="BS179" s="227"/>
      <c r="BT179" s="228"/>
      <c r="BU179" s="222"/>
      <c r="BV179" s="226"/>
      <c r="BW179" s="187">
        <f t="shared" si="91"/>
        <v>0</v>
      </c>
      <c r="BX179" s="15">
        <f>+(IF(OR($B179=0,$C179=0,$D179=0,$BS$2&gt;$ES$1),0,IF(OR(BS179=0,BU179=0,BV179=0),0,MIN((VLOOKUP($D179,$A$234:$C$241,3,0))*(IF($D179=6,BV179,BU179))*((MIN((VLOOKUP($D179,$A$234:$E$241,5,0)),(IF($D179=6,BU179,BV179))))),MIN((VLOOKUP($D179,$A$234:$C$241,3,0)),(BS179+BT179))*(IF($D179=6,BV179,((MIN((VLOOKUP($D179,$A$234:$E$241,5,0)),BV179)))))))))/IF(AND($D179=2,'ראשי-פרטים כלליים וריכוז הוצאות'!$D$66&lt;&gt;4),1.2,1)</f>
        <v>0</v>
      </c>
      <c r="BY179" s="227"/>
      <c r="BZ179" s="228"/>
      <c r="CA179" s="222"/>
      <c r="CB179" s="226"/>
      <c r="CC179" s="187">
        <f t="shared" si="92"/>
        <v>0</v>
      </c>
      <c r="CD179" s="15">
        <f>+(IF(OR($B179=0,$C179=0,$D179=0,$BY$2&gt;$ES$1),0,IF(OR(BY179=0,CA179=0,CB179=0),0,MIN((VLOOKUP($D179,$A$234:$C$241,3,0))*(IF($D179=6,CB179,CA179))*((MIN((VLOOKUP($D179,$A$234:$E$241,5,0)),(IF($D179=6,CA179,CB179))))),MIN((VLOOKUP($D179,$A$234:$C$241,3,0)),(BY179+BZ179))*(IF($D179=6,CB179,((MIN((VLOOKUP($D179,$A$234:$E$241,5,0)),CB179)))))))))/IF(AND($D179=2,'ראשי-פרטים כלליים וריכוז הוצאות'!$D$66&lt;&gt;4),1.2,1)</f>
        <v>0</v>
      </c>
      <c r="CE179" s="227"/>
      <c r="CF179" s="228"/>
      <c r="CG179" s="222"/>
      <c r="CH179" s="226"/>
      <c r="CI179" s="187">
        <f t="shared" si="93"/>
        <v>0</v>
      </c>
      <c r="CJ179" s="15">
        <f>+(IF(OR($B179=0,$C179=0,$D179=0,$CE$2&gt;$ES$1),0,IF(OR(CE179=0,CG179=0,CH179=0),0,MIN((VLOOKUP($D179,$A$234:$C$241,3,0))*(IF($D179=6,CH179,CG179))*((MIN((VLOOKUP($D179,$A$234:$E$241,5,0)),(IF($D179=6,CG179,CH179))))),MIN((VLOOKUP($D179,$A$234:$C$241,3,0)),(CE179+CF179))*(IF($D179=6,CH179,((MIN((VLOOKUP($D179,$A$234:$E$241,5,0)),CH179)))))))))/IF(AND($D179=2,'ראשי-פרטים כלליים וריכוז הוצאות'!$D$66&lt;&gt;4),1.2,1)</f>
        <v>0</v>
      </c>
      <c r="CK179" s="227"/>
      <c r="CL179" s="228"/>
      <c r="CM179" s="222"/>
      <c r="CN179" s="226"/>
      <c r="CO179" s="187">
        <f t="shared" si="94"/>
        <v>0</v>
      </c>
      <c r="CP179" s="15">
        <f>+(IF(OR($B179=0,$C179=0,$D179=0,$CK$2&gt;$ES$1),0,IF(OR(CK179=0,CM179=0,CN179=0),0,MIN((VLOOKUP($D179,$A$234:$C$241,3,0))*(IF($D179=6,CN179,CM179))*((MIN((VLOOKUP($D179,$A$234:$E$241,5,0)),(IF($D179=6,CM179,CN179))))),MIN((VLOOKUP($D179,$A$234:$C$241,3,0)),(CK179+CL179))*(IF($D179=6,CN179,((MIN((VLOOKUP($D179,$A$234:$E$241,5,0)),CN179)))))))))/IF(AND($D179=2,'ראשי-פרטים כלליים וריכוז הוצאות'!$D$66&lt;&gt;4),1.2,1)</f>
        <v>0</v>
      </c>
      <c r="CQ179" s="227"/>
      <c r="CR179" s="228"/>
      <c r="CS179" s="222"/>
      <c r="CT179" s="226"/>
      <c r="CU179" s="187">
        <f t="shared" si="95"/>
        <v>0</v>
      </c>
      <c r="CV179" s="15">
        <f>+(IF(OR($B179=0,$C179=0,$D179=0,$CQ$2&gt;$ES$1),0,IF(OR(CQ179=0,CS179=0,CT179=0),0,MIN((VLOOKUP($D179,$A$234:$C$241,3,0))*(IF($D179=6,CT179,CS179))*((MIN((VLOOKUP($D179,$A$234:$E$241,5,0)),(IF($D179=6,CS179,CT179))))),MIN((VLOOKUP($D179,$A$234:$C$241,3,0)),(CQ179+CR179))*(IF($D179=6,CT179,((MIN((VLOOKUP($D179,$A$234:$E$241,5,0)),CT179)))))))))/IF(AND($D179=2,'ראשי-פרטים כלליים וריכוז הוצאות'!$D$66&lt;&gt;4),1.2,1)</f>
        <v>0</v>
      </c>
      <c r="CW179" s="227"/>
      <c r="CX179" s="228"/>
      <c r="CY179" s="222"/>
      <c r="CZ179" s="226"/>
      <c r="DA179" s="187">
        <f t="shared" si="96"/>
        <v>0</v>
      </c>
      <c r="DB179" s="15">
        <f>+(IF(OR($B179=0,$C179=0,$D179=0,$CW$2&gt;$ES$1),0,IF(OR(CW179=0,CY179=0,CZ179=0),0,MIN((VLOOKUP($D179,$A$234:$C$241,3,0))*(IF($D179=6,CZ179,CY179))*((MIN((VLOOKUP($D179,$A$234:$E$241,5,0)),(IF($D179=6,CY179,CZ179))))),MIN((VLOOKUP($D179,$A$234:$C$241,3,0)),(CW179+CX179))*(IF($D179=6,CZ179,((MIN((VLOOKUP($D179,$A$234:$E$241,5,0)),CZ179)))))))))/IF(AND($D179=2,'ראשי-פרטים כלליים וריכוז הוצאות'!$D$66&lt;&gt;4),1.2,1)</f>
        <v>0</v>
      </c>
      <c r="DC179" s="227"/>
      <c r="DD179" s="228"/>
      <c r="DE179" s="222"/>
      <c r="DF179" s="226"/>
      <c r="DG179" s="187">
        <f t="shared" si="97"/>
        <v>0</v>
      </c>
      <c r="DH179" s="15">
        <f>+(IF(OR($B179=0,$C179=0,$D179=0,$DC$2&gt;$ES$1),0,IF(OR(DC179=0,DE179=0,DF179=0),0,MIN((VLOOKUP($D179,$A$234:$C$241,3,0))*(IF($D179=6,DF179,DE179))*((MIN((VLOOKUP($D179,$A$234:$E$241,5,0)),(IF($D179=6,DE179,DF179))))),MIN((VLOOKUP($D179,$A$234:$C$241,3,0)),(DC179+DD179))*(IF($D179=6,DF179,((MIN((VLOOKUP($D179,$A$234:$E$241,5,0)),DF179)))))))))/IF(AND($D179=2,'ראשי-פרטים כלליים וריכוז הוצאות'!$D$66&lt;&gt;4),1.2,1)</f>
        <v>0</v>
      </c>
      <c r="DI179" s="227"/>
      <c r="DJ179" s="228"/>
      <c r="DK179" s="222"/>
      <c r="DL179" s="226"/>
      <c r="DM179" s="187">
        <f t="shared" si="98"/>
        <v>0</v>
      </c>
      <c r="DN179" s="15">
        <f>+(IF(OR($B179=0,$C179=0,$D179=0,$DC$2&gt;$ES$1),0,IF(OR(DI179=0,DK179=0,DL179=0),0,MIN((VLOOKUP($D179,$A$234:$C$241,3,0))*(IF($D179=6,DL179,DK179))*((MIN((VLOOKUP($D179,$A$234:$E$241,5,0)),(IF($D179=6,DK179,DL179))))),MIN((VLOOKUP($D179,$A$234:$C$241,3,0)),(DI179+DJ179))*(IF($D179=6,DL179,((MIN((VLOOKUP($D179,$A$234:$E$241,5,0)),DL179)))))))))/IF(AND($D179=2,'ראשי-פרטים כלליים וריכוז הוצאות'!$D$66&lt;&gt;4),1.2,1)</f>
        <v>0</v>
      </c>
      <c r="DO179" s="227"/>
      <c r="DP179" s="228"/>
      <c r="DQ179" s="222"/>
      <c r="DR179" s="226"/>
      <c r="DS179" s="187">
        <f t="shared" si="99"/>
        <v>0</v>
      </c>
      <c r="DT179" s="15">
        <f>+(IF(OR($B179=0,$C179=0,$D179=0,$DC$2&gt;$ES$1),0,IF(OR(DO179=0,DQ179=0,DR179=0),0,MIN((VLOOKUP($D179,$A$234:$C$241,3,0))*(IF($D179=6,DR179,DQ179))*((MIN((VLOOKUP($D179,$A$234:$E$241,5,0)),(IF($D179=6,DQ179,DR179))))),MIN((VLOOKUP($D179,$A$234:$C$241,3,0)),(DO179+DP179))*(IF($D179=6,DR179,((MIN((VLOOKUP($D179,$A$234:$E$241,5,0)),DR179)))))))))/IF(AND($D179=2,'ראשי-פרטים כלליים וריכוז הוצאות'!$D$66&lt;&gt;4),1.2,1)</f>
        <v>0</v>
      </c>
      <c r="DU179" s="227"/>
      <c r="DV179" s="228"/>
      <c r="DW179" s="222"/>
      <c r="DX179" s="226"/>
      <c r="DY179" s="187">
        <f t="shared" si="100"/>
        <v>0</v>
      </c>
      <c r="DZ179" s="15">
        <f>+(IF(OR($B179=0,$C179=0,$D179=0,$DC$2&gt;$ES$1),0,IF(OR(DU179=0,DW179=0,DX179=0),0,MIN((VLOOKUP($D179,$A$234:$C$241,3,0))*(IF($D179=6,DX179,DW179))*((MIN((VLOOKUP($D179,$A$234:$E$241,5,0)),(IF($D179=6,DW179,DX179))))),MIN((VLOOKUP($D179,$A$234:$C$241,3,0)),(DU179+DV179))*(IF($D179=6,DX179,((MIN((VLOOKUP($D179,$A$234:$E$241,5,0)),DX179)))))))))/IF(AND($D179=2,'ראשי-פרטים כלליים וריכוז הוצאות'!$D$66&lt;&gt;4),1.2,1)</f>
        <v>0</v>
      </c>
      <c r="EA179" s="227"/>
      <c r="EB179" s="228"/>
      <c r="EC179" s="222"/>
      <c r="ED179" s="226"/>
      <c r="EE179" s="187">
        <f t="shared" si="101"/>
        <v>0</v>
      </c>
      <c r="EF179" s="15">
        <f>+(IF(OR($B179=0,$C179=0,$D179=0,$DC$2&gt;$ES$1),0,IF(OR(EA179=0,EC179=0,ED179=0),0,MIN((VLOOKUP($D179,$A$234:$C$241,3,0))*(IF($D179=6,ED179,EC179))*((MIN((VLOOKUP($D179,$A$234:$E$241,5,0)),(IF($D179=6,EC179,ED179))))),MIN((VLOOKUP($D179,$A$234:$C$241,3,0)),(EA179+EB179))*(IF($D179=6,ED179,((MIN((VLOOKUP($D179,$A$234:$E$241,5,0)),ED179)))))))))/IF(AND($D179=2,'ראשי-פרטים כלליים וריכוז הוצאות'!$D$66&lt;&gt;4),1.2,1)</f>
        <v>0</v>
      </c>
      <c r="EG179" s="227"/>
      <c r="EH179" s="228"/>
      <c r="EI179" s="222"/>
      <c r="EJ179" s="226"/>
      <c r="EK179" s="187">
        <f t="shared" si="102"/>
        <v>0</v>
      </c>
      <c r="EL179" s="15">
        <f>+(IF(OR($B179=0,$C179=0,$D179=0,$DC$2&gt;$ES$1),0,IF(OR(EG179=0,EI179=0,EJ179=0),0,MIN((VLOOKUP($D179,$A$234:$C$241,3,0))*(IF($D179=6,EJ179,EI179))*((MIN((VLOOKUP($D179,$A$234:$E$241,5,0)),(IF($D179=6,EI179,EJ179))))),MIN((VLOOKUP($D179,$A$234:$C$241,3,0)),(EG179+EH179))*(IF($D179=6,EJ179,((MIN((VLOOKUP($D179,$A$234:$E$241,5,0)),EJ179)))))))))/IF(AND($D179=2,'ראשי-פרטים כלליים וריכוז הוצאות'!$D$66&lt;&gt;4),1.2,1)</f>
        <v>0</v>
      </c>
      <c r="EM179" s="227"/>
      <c r="EN179" s="228"/>
      <c r="EO179" s="222"/>
      <c r="EP179" s="226"/>
      <c r="EQ179" s="187">
        <f t="shared" si="103"/>
        <v>0</v>
      </c>
      <c r="ER179" s="15">
        <f>+(IF(OR($B179=0,$C179=0,$D179=0,$DC$2&gt;$ES$1),0,IF(OR(EM179=0,EO179=0,EP179=0),0,MIN((VLOOKUP($D179,$A$234:$C$241,3,0))*(IF($D179=6,EP179,EO179))*((MIN((VLOOKUP($D179,$A$234:$E$241,5,0)),(IF($D179=6,EO179,EP179))))),MIN((VLOOKUP($D179,$A$234:$C$241,3,0)),(EM179+EN179))*(IF($D179=6,EP179,((MIN((VLOOKUP($D179,$A$234:$E$241,5,0)),EP179)))))))))/IF(AND($D179=2,'ראשי-פרטים כלליים וריכוז הוצאות'!$D$66&lt;&gt;4),1.2,1)</f>
        <v>0</v>
      </c>
      <c r="ES179" s="62">
        <f t="shared" si="104"/>
        <v>0</v>
      </c>
      <c r="ET179" s="183">
        <f t="shared" si="105"/>
        <v>9.9999999999999995E-7</v>
      </c>
      <c r="EU179" s="184">
        <f t="shared" si="106"/>
        <v>0</v>
      </c>
      <c r="EV179" s="62">
        <f t="shared" si="107"/>
        <v>0</v>
      </c>
      <c r="EW179" s="62">
        <v>0</v>
      </c>
      <c r="EX179" s="15">
        <f t="shared" si="108"/>
        <v>0</v>
      </c>
      <c r="EY179" s="219"/>
      <c r="EZ179" s="62">
        <f>MIN(EX179+EY179*ET179*ES179/$FA$1/IF(AND($D179=2,'ראשי-פרטים כלליים וריכוז הוצאות'!$D$66&lt;&gt;4),1.2,1),IF($D179&gt;0,VLOOKUP($D179,$A$234:$C$241,3,0)*12*EU179,0))</f>
        <v>0</v>
      </c>
      <c r="FA179" s="229"/>
      <c r="FB179" s="293">
        <f t="shared" si="109"/>
        <v>0</v>
      </c>
      <c r="FC179" s="298"/>
      <c r="FD179" s="133"/>
      <c r="FE179" s="133"/>
      <c r="FF179" s="299"/>
      <c r="FG179" s="299"/>
      <c r="FH179" s="133"/>
      <c r="FI179" s="274">
        <f t="shared" si="110"/>
        <v>0</v>
      </c>
      <c r="FJ179" s="274">
        <f t="shared" si="111"/>
        <v>0</v>
      </c>
      <c r="FK179" s="297" t="str">
        <f t="shared" si="79"/>
        <v/>
      </c>
    </row>
    <row r="180" spans="1:167" s="6" customFormat="1" ht="24" hidden="1" customHeight="1" x14ac:dyDescent="0.2">
      <c r="A180" s="112">
        <v>177</v>
      </c>
      <c r="B180" s="229"/>
      <c r="C180" s="229"/>
      <c r="D180" s="230"/>
      <c r="E180" s="220"/>
      <c r="F180" s="221"/>
      <c r="G180" s="222"/>
      <c r="H180" s="223"/>
      <c r="I180" s="187">
        <f t="shared" si="80"/>
        <v>0</v>
      </c>
      <c r="J180" s="15">
        <f>(IF(OR($B180=0,$C180=0,$D180=0,$E$2&gt;$ES$1),0,IF(OR($E180=0,$G180=0,$H180=0),0,MIN((VLOOKUP($D180,$A$234:$C$241,3,0))*(IF($D180=6,$H180,$G180))*((MIN((VLOOKUP($D180,$A$234:$E$241,5,0)),(IF($D180=6,$G180,$H180))))),MIN((VLOOKUP($D180,$A$234:$C$241,3,0)),($E180+$F180))*(IF($D180=6,$H180,((MIN((VLOOKUP($D180,$A$234:$E$241,5,0)),$H180)))))))))/IF(AND($D180=2,'ראשי-פרטים כלליים וריכוז הוצאות'!$D$66&lt;&gt;4),1.2,1)</f>
        <v>0</v>
      </c>
      <c r="K180" s="224"/>
      <c r="L180" s="225"/>
      <c r="M180" s="222"/>
      <c r="N180" s="226"/>
      <c r="O180" s="187">
        <f t="shared" si="81"/>
        <v>0</v>
      </c>
      <c r="P180" s="15">
        <f>+(IF(OR($B180=0,$C180=0,$D180=0,$K$2&gt;$ES$1),0,IF(OR($K180=0,$M180=0,$N180=0),0,MIN((VLOOKUP($D180,$A$234:$C$241,3,0))*(IF($D180=6,$N180,$M180))*((MIN((VLOOKUP($D180,$A$234:$E$241,5,0)),(IF($D180=6,$M180,$N180))))),MIN((VLOOKUP($D180,$A$234:$C$241,3,0)),($K180+$L180))*(IF($D180=6,$N180,((MIN((VLOOKUP($D180,$A$234:$E$241,5,0)),$N180)))))))))/IF(AND($D180=2,'ראשי-פרטים כלליים וריכוז הוצאות'!$D$66&lt;&gt;4),1.2,1)</f>
        <v>0</v>
      </c>
      <c r="Q180" s="227"/>
      <c r="R180" s="228"/>
      <c r="S180" s="222"/>
      <c r="T180" s="226"/>
      <c r="U180" s="187">
        <f t="shared" si="82"/>
        <v>0</v>
      </c>
      <c r="V180" s="15">
        <f>+(IF(OR($B180=0,$C180=0,$D180=0,$Q$2&gt;$ES$1),0,IF(OR(Q180=0,S180=0,T180=0),0,MIN((VLOOKUP($D180,$A$234:$C$241,3,0))*(IF($D180=6,T180,S180))*((MIN((VLOOKUP($D180,$A$234:$E$241,5,0)),(IF($D180=6,S180,T180))))),MIN((VLOOKUP($D180,$A$234:$C$241,3,0)),(Q180+R180))*(IF($D180=6,T180,((MIN((VLOOKUP($D180,$A$234:$E$241,5,0)),T180)))))))))/IF(AND($D180=2,'ראשי-פרטים כלליים וריכוז הוצאות'!$D$66&lt;&gt;4),1.2,1)</f>
        <v>0</v>
      </c>
      <c r="W180" s="220"/>
      <c r="X180" s="221"/>
      <c r="Y180" s="222"/>
      <c r="Z180" s="226"/>
      <c r="AA180" s="187">
        <f t="shared" si="83"/>
        <v>0</v>
      </c>
      <c r="AB180" s="15">
        <f>+(IF(OR($B180=0,$C180=0,$D180=0,$W$2&gt;$ES$1),0,IF(OR(W180=0,Y180=0,Z180=0),0,MIN((VLOOKUP($D180,$A$234:$C$241,3,0))*(IF($D180=6,Z180,Y180))*((MIN((VLOOKUP($D180,$A$234:$E$241,5,0)),(IF($D180=6,Y180,Z180))))),MIN((VLOOKUP($D180,$A$234:$C$241,3,0)),(W180+X180))*(IF($D180=6,Z180,((MIN((VLOOKUP($D180,$A$234:$E$241,5,0)),Z180)))))))))/IF(AND($D180=2,'ראשי-פרטים כלליים וריכוז הוצאות'!$D$66&lt;&gt;4),1.2,1)</f>
        <v>0</v>
      </c>
      <c r="AC180" s="224"/>
      <c r="AD180" s="225"/>
      <c r="AE180" s="222"/>
      <c r="AF180" s="226"/>
      <c r="AG180" s="187">
        <f t="shared" si="84"/>
        <v>0</v>
      </c>
      <c r="AH180" s="15">
        <f>+(IF(OR($B180=0,$C180=0,$D180=0,$AC$2&gt;$ES$1),0,IF(OR(AC180=0,AE180=0,AF180=0),0,MIN((VLOOKUP($D180,$A$234:$C$241,3,0))*(IF($D180=6,AF180,AE180))*((MIN((VLOOKUP($D180,$A$234:$E$241,5,0)),(IF($D180=6,AE180,AF180))))),MIN((VLOOKUP($D180,$A$234:$C$241,3,0)),(AC180+AD180))*(IF($D180=6,AF180,((MIN((VLOOKUP($D180,$A$234:$E$241,5,0)),AF180)))))))))/IF(AND($D180=2,'ראשי-פרטים כלליים וריכוז הוצאות'!$D$66&lt;&gt;4),1.2,1)</f>
        <v>0</v>
      </c>
      <c r="AI180" s="227"/>
      <c r="AJ180" s="228"/>
      <c r="AK180" s="222"/>
      <c r="AL180" s="226"/>
      <c r="AM180" s="187">
        <f t="shared" si="85"/>
        <v>0</v>
      </c>
      <c r="AN180" s="15">
        <f>+(IF(OR($B180=0,$C180=0,$D180=0,$AI$2&gt;$ES$1),0,IF(OR(AI180=0,AK180=0,AL180=0),0,MIN((VLOOKUP($D180,$A$234:$C$241,3,0))*(IF($D180=6,AL180,AK180))*((MIN((VLOOKUP($D180,$A$234:$E$241,5,0)),(IF($D180=6,AK180,AL180))))),MIN((VLOOKUP($D180,$A$234:$C$241,3,0)),(AI180+AJ180))*(IF($D180=6,AL180,((MIN((VLOOKUP($D180,$A$234:$E$241,5,0)),AL180)))))))))/IF(AND($D180=2,'ראשי-פרטים כלליים וריכוז הוצאות'!$D$66&lt;&gt;4),1.2,1)</f>
        <v>0</v>
      </c>
      <c r="AO180" s="220"/>
      <c r="AP180" s="221"/>
      <c r="AQ180" s="222"/>
      <c r="AR180" s="226"/>
      <c r="AS180" s="187">
        <f t="shared" si="86"/>
        <v>0</v>
      </c>
      <c r="AT180" s="15">
        <f>+(IF(OR($B180=0,$C180=0,$D180=0,$AO$2&gt;$ES$1),0,IF(OR(AO180=0,AQ180=0,AR180=0),0,MIN((VLOOKUP($D180,$A$234:$C$241,3,0))*(IF($D180=6,AR180,AQ180))*((MIN((VLOOKUP($D180,$A$234:$E$241,5,0)),(IF($D180=6,AQ180,AR180))))),MIN((VLOOKUP($D180,$A$234:$C$241,3,0)),(AO180+AP180))*(IF($D180=6,AR180,((MIN((VLOOKUP($D180,$A$234:$E$241,5,0)),AR180)))))))))/IF(AND($D180=2,'ראשי-פרטים כלליים וריכוז הוצאות'!$D$66&lt;&gt;4),1.2,1)</f>
        <v>0</v>
      </c>
      <c r="AU180" s="224"/>
      <c r="AV180" s="225"/>
      <c r="AW180" s="222"/>
      <c r="AX180" s="226"/>
      <c r="AY180" s="187">
        <f t="shared" si="87"/>
        <v>0</v>
      </c>
      <c r="AZ180" s="15">
        <f>+(IF(OR($B180=0,$C180=0,$D180=0,$AU$2&gt;$ES$1),0,IF(OR(AU180=0,AW180=0,AX180=0),0,MIN((VLOOKUP($D180,$A$234:$C$241,3,0))*(IF($D180=6,AX180,AW180))*((MIN((VLOOKUP($D180,$A$234:$E$241,5,0)),(IF($D180=6,AW180,AX180))))),MIN((VLOOKUP($D180,$A$234:$C$241,3,0)),(AU180+AV180))*(IF($D180=6,AX180,((MIN((VLOOKUP($D180,$A$234:$E$241,5,0)),AX180)))))))))/IF(AND($D180=2,'ראשי-פרטים כלליים וריכוז הוצאות'!$D$66&lt;&gt;4),1.2,1)</f>
        <v>0</v>
      </c>
      <c r="BA180" s="227"/>
      <c r="BB180" s="228"/>
      <c r="BC180" s="222"/>
      <c r="BD180" s="226"/>
      <c r="BE180" s="187">
        <f t="shared" si="88"/>
        <v>0</v>
      </c>
      <c r="BF180" s="15">
        <f>+(IF(OR($B180=0,$C180=0,$D180=0,$BA$2&gt;$ES$1),0,IF(OR(BA180=0,BC180=0,BD180=0),0,MIN((VLOOKUP($D180,$A$234:$C$241,3,0))*(IF($D180=6,BD180,BC180))*((MIN((VLOOKUP($D180,$A$234:$E$241,5,0)),(IF($D180=6,BC180,BD180))))),MIN((VLOOKUP($D180,$A$234:$C$241,3,0)),(BA180+BB180))*(IF($D180=6,BD180,((MIN((VLOOKUP($D180,$A$234:$E$241,5,0)),BD180)))))))))/IF(AND($D180=2,'ראשי-פרטים כלליים וריכוז הוצאות'!$D$66&lt;&gt;4),1.2,1)</f>
        <v>0</v>
      </c>
      <c r="BG180" s="227"/>
      <c r="BH180" s="228"/>
      <c r="BI180" s="222"/>
      <c r="BJ180" s="226"/>
      <c r="BK180" s="187">
        <f t="shared" si="89"/>
        <v>0</v>
      </c>
      <c r="BL180" s="15">
        <f>+(IF(OR($B180=0,$C180=0,$D180=0,$BG$2&gt;$ES$1),0,IF(OR(BG180=0,BI180=0,BJ180=0),0,MIN((VLOOKUP($D180,$A$234:$C$241,3,0))*(IF($D180=6,BJ180,BI180))*((MIN((VLOOKUP($D180,$A$234:$E$241,5,0)),(IF($D180=6,BI180,BJ180))))),MIN((VLOOKUP($D180,$A$234:$C$241,3,0)),(BG180+BH180))*(IF($D180=6,BJ180,((MIN((VLOOKUP($D180,$A$234:$E$241,5,0)),BJ180)))))))))/IF(AND($D180=2,'ראשי-פרטים כלליים וריכוז הוצאות'!$D$66&lt;&gt;4),1.2,1)</f>
        <v>0</v>
      </c>
      <c r="BM180" s="227"/>
      <c r="BN180" s="228"/>
      <c r="BO180" s="222"/>
      <c r="BP180" s="226"/>
      <c r="BQ180" s="187">
        <f t="shared" si="90"/>
        <v>0</v>
      </c>
      <c r="BR180" s="15">
        <f>+(IF(OR($B180=0,$C180=0,$D180=0,$BM$2&gt;$ES$1),0,IF(OR(BM180=0,BO180=0,BP180=0),0,MIN((VLOOKUP($D180,$A$234:$C$241,3,0))*(IF($D180=6,BP180,BO180))*((MIN((VLOOKUP($D180,$A$234:$E$241,5,0)),(IF($D180=6,BO180,BP180))))),MIN((VLOOKUP($D180,$A$234:$C$241,3,0)),(BM180+BN180))*(IF($D180=6,BP180,((MIN((VLOOKUP($D180,$A$234:$E$241,5,0)),BP180)))))))))/IF(AND($D180=2,'ראשי-פרטים כלליים וריכוז הוצאות'!$D$66&lt;&gt;4),1.2,1)</f>
        <v>0</v>
      </c>
      <c r="BS180" s="227"/>
      <c r="BT180" s="228"/>
      <c r="BU180" s="222"/>
      <c r="BV180" s="226"/>
      <c r="BW180" s="187">
        <f t="shared" si="91"/>
        <v>0</v>
      </c>
      <c r="BX180" s="15">
        <f>+(IF(OR($B180=0,$C180=0,$D180=0,$BS$2&gt;$ES$1),0,IF(OR(BS180=0,BU180=0,BV180=0),0,MIN((VLOOKUP($D180,$A$234:$C$241,3,0))*(IF($D180=6,BV180,BU180))*((MIN((VLOOKUP($D180,$A$234:$E$241,5,0)),(IF($D180=6,BU180,BV180))))),MIN((VLOOKUP($D180,$A$234:$C$241,3,0)),(BS180+BT180))*(IF($D180=6,BV180,((MIN((VLOOKUP($D180,$A$234:$E$241,5,0)),BV180)))))))))/IF(AND($D180=2,'ראשי-פרטים כלליים וריכוז הוצאות'!$D$66&lt;&gt;4),1.2,1)</f>
        <v>0</v>
      </c>
      <c r="BY180" s="227"/>
      <c r="BZ180" s="228"/>
      <c r="CA180" s="222"/>
      <c r="CB180" s="226"/>
      <c r="CC180" s="187">
        <f t="shared" si="92"/>
        <v>0</v>
      </c>
      <c r="CD180" s="15">
        <f>+(IF(OR($B180=0,$C180=0,$D180=0,$BY$2&gt;$ES$1),0,IF(OR(BY180=0,CA180=0,CB180=0),0,MIN((VLOOKUP($D180,$A$234:$C$241,3,0))*(IF($D180=6,CB180,CA180))*((MIN((VLOOKUP($D180,$A$234:$E$241,5,0)),(IF($D180=6,CA180,CB180))))),MIN((VLOOKUP($D180,$A$234:$C$241,3,0)),(BY180+BZ180))*(IF($D180=6,CB180,((MIN((VLOOKUP($D180,$A$234:$E$241,5,0)),CB180)))))))))/IF(AND($D180=2,'ראשי-פרטים כלליים וריכוז הוצאות'!$D$66&lt;&gt;4),1.2,1)</f>
        <v>0</v>
      </c>
      <c r="CE180" s="227"/>
      <c r="CF180" s="228"/>
      <c r="CG180" s="222"/>
      <c r="CH180" s="226"/>
      <c r="CI180" s="187">
        <f t="shared" si="93"/>
        <v>0</v>
      </c>
      <c r="CJ180" s="15">
        <f>+(IF(OR($B180=0,$C180=0,$D180=0,$CE$2&gt;$ES$1),0,IF(OR(CE180=0,CG180=0,CH180=0),0,MIN((VLOOKUP($D180,$A$234:$C$241,3,0))*(IF($D180=6,CH180,CG180))*((MIN((VLOOKUP($D180,$A$234:$E$241,5,0)),(IF($D180=6,CG180,CH180))))),MIN((VLOOKUP($D180,$A$234:$C$241,3,0)),(CE180+CF180))*(IF($D180=6,CH180,((MIN((VLOOKUP($D180,$A$234:$E$241,5,0)),CH180)))))))))/IF(AND($D180=2,'ראשי-פרטים כלליים וריכוז הוצאות'!$D$66&lt;&gt;4),1.2,1)</f>
        <v>0</v>
      </c>
      <c r="CK180" s="227"/>
      <c r="CL180" s="228"/>
      <c r="CM180" s="222"/>
      <c r="CN180" s="226"/>
      <c r="CO180" s="187">
        <f t="shared" si="94"/>
        <v>0</v>
      </c>
      <c r="CP180" s="15">
        <f>+(IF(OR($B180=0,$C180=0,$D180=0,$CK$2&gt;$ES$1),0,IF(OR(CK180=0,CM180=0,CN180=0),0,MIN((VLOOKUP($D180,$A$234:$C$241,3,0))*(IF($D180=6,CN180,CM180))*((MIN((VLOOKUP($D180,$A$234:$E$241,5,0)),(IF($D180=6,CM180,CN180))))),MIN((VLOOKUP($D180,$A$234:$C$241,3,0)),(CK180+CL180))*(IF($D180=6,CN180,((MIN((VLOOKUP($D180,$A$234:$E$241,5,0)),CN180)))))))))/IF(AND($D180=2,'ראשי-פרטים כלליים וריכוז הוצאות'!$D$66&lt;&gt;4),1.2,1)</f>
        <v>0</v>
      </c>
      <c r="CQ180" s="227"/>
      <c r="CR180" s="228"/>
      <c r="CS180" s="222"/>
      <c r="CT180" s="226"/>
      <c r="CU180" s="187">
        <f t="shared" si="95"/>
        <v>0</v>
      </c>
      <c r="CV180" s="15">
        <f>+(IF(OR($B180=0,$C180=0,$D180=0,$CQ$2&gt;$ES$1),0,IF(OR(CQ180=0,CS180=0,CT180=0),0,MIN((VLOOKUP($D180,$A$234:$C$241,3,0))*(IF($D180=6,CT180,CS180))*((MIN((VLOOKUP($D180,$A$234:$E$241,5,0)),(IF($D180=6,CS180,CT180))))),MIN((VLOOKUP($D180,$A$234:$C$241,3,0)),(CQ180+CR180))*(IF($D180=6,CT180,((MIN((VLOOKUP($D180,$A$234:$E$241,5,0)),CT180)))))))))/IF(AND($D180=2,'ראשי-פרטים כלליים וריכוז הוצאות'!$D$66&lt;&gt;4),1.2,1)</f>
        <v>0</v>
      </c>
      <c r="CW180" s="227"/>
      <c r="CX180" s="228"/>
      <c r="CY180" s="222"/>
      <c r="CZ180" s="226"/>
      <c r="DA180" s="187">
        <f t="shared" si="96"/>
        <v>0</v>
      </c>
      <c r="DB180" s="15">
        <f>+(IF(OR($B180=0,$C180=0,$D180=0,$CW$2&gt;$ES$1),0,IF(OR(CW180=0,CY180=0,CZ180=0),0,MIN((VLOOKUP($D180,$A$234:$C$241,3,0))*(IF($D180=6,CZ180,CY180))*((MIN((VLOOKUP($D180,$A$234:$E$241,5,0)),(IF($D180=6,CY180,CZ180))))),MIN((VLOOKUP($D180,$A$234:$C$241,3,0)),(CW180+CX180))*(IF($D180=6,CZ180,((MIN((VLOOKUP($D180,$A$234:$E$241,5,0)),CZ180)))))))))/IF(AND($D180=2,'ראשי-פרטים כלליים וריכוז הוצאות'!$D$66&lt;&gt;4),1.2,1)</f>
        <v>0</v>
      </c>
      <c r="DC180" s="227"/>
      <c r="DD180" s="228"/>
      <c r="DE180" s="222"/>
      <c r="DF180" s="226"/>
      <c r="DG180" s="187">
        <f t="shared" si="97"/>
        <v>0</v>
      </c>
      <c r="DH180" s="15">
        <f>+(IF(OR($B180=0,$C180=0,$D180=0,$DC$2&gt;$ES$1),0,IF(OR(DC180=0,DE180=0,DF180=0),0,MIN((VLOOKUP($D180,$A$234:$C$241,3,0))*(IF($D180=6,DF180,DE180))*((MIN((VLOOKUP($D180,$A$234:$E$241,5,0)),(IF($D180=6,DE180,DF180))))),MIN((VLOOKUP($D180,$A$234:$C$241,3,0)),(DC180+DD180))*(IF($D180=6,DF180,((MIN((VLOOKUP($D180,$A$234:$E$241,5,0)),DF180)))))))))/IF(AND($D180=2,'ראשי-פרטים כלליים וריכוז הוצאות'!$D$66&lt;&gt;4),1.2,1)</f>
        <v>0</v>
      </c>
      <c r="DI180" s="227"/>
      <c r="DJ180" s="228"/>
      <c r="DK180" s="222"/>
      <c r="DL180" s="226"/>
      <c r="DM180" s="187">
        <f t="shared" si="98"/>
        <v>0</v>
      </c>
      <c r="DN180" s="15">
        <f>+(IF(OR($B180=0,$C180=0,$D180=0,$DC$2&gt;$ES$1),0,IF(OR(DI180=0,DK180=0,DL180=0),0,MIN((VLOOKUP($D180,$A$234:$C$241,3,0))*(IF($D180=6,DL180,DK180))*((MIN((VLOOKUP($D180,$A$234:$E$241,5,0)),(IF($D180=6,DK180,DL180))))),MIN((VLOOKUP($D180,$A$234:$C$241,3,0)),(DI180+DJ180))*(IF($D180=6,DL180,((MIN((VLOOKUP($D180,$A$234:$E$241,5,0)),DL180)))))))))/IF(AND($D180=2,'ראשי-פרטים כלליים וריכוז הוצאות'!$D$66&lt;&gt;4),1.2,1)</f>
        <v>0</v>
      </c>
      <c r="DO180" s="227"/>
      <c r="DP180" s="228"/>
      <c r="DQ180" s="222"/>
      <c r="DR180" s="226"/>
      <c r="DS180" s="187">
        <f t="shared" si="99"/>
        <v>0</v>
      </c>
      <c r="DT180" s="15">
        <f>+(IF(OR($B180=0,$C180=0,$D180=0,$DC$2&gt;$ES$1),0,IF(OR(DO180=0,DQ180=0,DR180=0),0,MIN((VLOOKUP($D180,$A$234:$C$241,3,0))*(IF($D180=6,DR180,DQ180))*((MIN((VLOOKUP($D180,$A$234:$E$241,5,0)),(IF($D180=6,DQ180,DR180))))),MIN((VLOOKUP($D180,$A$234:$C$241,3,0)),(DO180+DP180))*(IF($D180=6,DR180,((MIN((VLOOKUP($D180,$A$234:$E$241,5,0)),DR180)))))))))/IF(AND($D180=2,'ראשי-פרטים כלליים וריכוז הוצאות'!$D$66&lt;&gt;4),1.2,1)</f>
        <v>0</v>
      </c>
      <c r="DU180" s="227"/>
      <c r="DV180" s="228"/>
      <c r="DW180" s="222"/>
      <c r="DX180" s="226"/>
      <c r="DY180" s="187">
        <f t="shared" si="100"/>
        <v>0</v>
      </c>
      <c r="DZ180" s="15">
        <f>+(IF(OR($B180=0,$C180=0,$D180=0,$DC$2&gt;$ES$1),0,IF(OR(DU180=0,DW180=0,DX180=0),0,MIN((VLOOKUP($D180,$A$234:$C$241,3,0))*(IF($D180=6,DX180,DW180))*((MIN((VLOOKUP($D180,$A$234:$E$241,5,0)),(IF($D180=6,DW180,DX180))))),MIN((VLOOKUP($D180,$A$234:$C$241,3,0)),(DU180+DV180))*(IF($D180=6,DX180,((MIN((VLOOKUP($D180,$A$234:$E$241,5,0)),DX180)))))))))/IF(AND($D180=2,'ראשי-פרטים כלליים וריכוז הוצאות'!$D$66&lt;&gt;4),1.2,1)</f>
        <v>0</v>
      </c>
      <c r="EA180" s="227"/>
      <c r="EB180" s="228"/>
      <c r="EC180" s="222"/>
      <c r="ED180" s="226"/>
      <c r="EE180" s="187">
        <f t="shared" si="101"/>
        <v>0</v>
      </c>
      <c r="EF180" s="15">
        <f>+(IF(OR($B180=0,$C180=0,$D180=0,$DC$2&gt;$ES$1),0,IF(OR(EA180=0,EC180=0,ED180=0),0,MIN((VLOOKUP($D180,$A$234:$C$241,3,0))*(IF($D180=6,ED180,EC180))*((MIN((VLOOKUP($D180,$A$234:$E$241,5,0)),(IF($D180=6,EC180,ED180))))),MIN((VLOOKUP($D180,$A$234:$C$241,3,0)),(EA180+EB180))*(IF($D180=6,ED180,((MIN((VLOOKUP($D180,$A$234:$E$241,5,0)),ED180)))))))))/IF(AND($D180=2,'ראשי-פרטים כלליים וריכוז הוצאות'!$D$66&lt;&gt;4),1.2,1)</f>
        <v>0</v>
      </c>
      <c r="EG180" s="227"/>
      <c r="EH180" s="228"/>
      <c r="EI180" s="222"/>
      <c r="EJ180" s="226"/>
      <c r="EK180" s="187">
        <f t="shared" si="102"/>
        <v>0</v>
      </c>
      <c r="EL180" s="15">
        <f>+(IF(OR($B180=0,$C180=0,$D180=0,$DC$2&gt;$ES$1),0,IF(OR(EG180=0,EI180=0,EJ180=0),0,MIN((VLOOKUP($D180,$A$234:$C$241,3,0))*(IF($D180=6,EJ180,EI180))*((MIN((VLOOKUP($D180,$A$234:$E$241,5,0)),(IF($D180=6,EI180,EJ180))))),MIN((VLOOKUP($D180,$A$234:$C$241,3,0)),(EG180+EH180))*(IF($D180=6,EJ180,((MIN((VLOOKUP($D180,$A$234:$E$241,5,0)),EJ180)))))))))/IF(AND($D180=2,'ראשי-פרטים כלליים וריכוז הוצאות'!$D$66&lt;&gt;4),1.2,1)</f>
        <v>0</v>
      </c>
      <c r="EM180" s="227"/>
      <c r="EN180" s="228"/>
      <c r="EO180" s="222"/>
      <c r="EP180" s="226"/>
      <c r="EQ180" s="187">
        <f t="shared" si="103"/>
        <v>0</v>
      </c>
      <c r="ER180" s="15">
        <f>+(IF(OR($B180=0,$C180=0,$D180=0,$DC$2&gt;$ES$1),0,IF(OR(EM180=0,EO180=0,EP180=0),0,MIN((VLOOKUP($D180,$A$234:$C$241,3,0))*(IF($D180=6,EP180,EO180))*((MIN((VLOOKUP($D180,$A$234:$E$241,5,0)),(IF($D180=6,EO180,EP180))))),MIN((VLOOKUP($D180,$A$234:$C$241,3,0)),(EM180+EN180))*(IF($D180=6,EP180,((MIN((VLOOKUP($D180,$A$234:$E$241,5,0)),EP180)))))))))/IF(AND($D180=2,'ראשי-פרטים כלליים וריכוז הוצאות'!$D$66&lt;&gt;4),1.2,1)</f>
        <v>0</v>
      </c>
      <c r="ES180" s="62">
        <f t="shared" si="104"/>
        <v>0</v>
      </c>
      <c r="ET180" s="183">
        <f t="shared" si="105"/>
        <v>9.9999999999999995E-7</v>
      </c>
      <c r="EU180" s="184">
        <f t="shared" si="106"/>
        <v>0</v>
      </c>
      <c r="EV180" s="62">
        <f t="shared" si="107"/>
        <v>0</v>
      </c>
      <c r="EW180" s="62">
        <v>0</v>
      </c>
      <c r="EX180" s="15">
        <f t="shared" si="108"/>
        <v>0</v>
      </c>
      <c r="EY180" s="219"/>
      <c r="EZ180" s="62">
        <f>MIN(EX180+EY180*ET180*ES180/$FA$1/IF(AND($D180=2,'ראשי-פרטים כלליים וריכוז הוצאות'!$D$66&lt;&gt;4),1.2,1),IF($D180&gt;0,VLOOKUP($D180,$A$234:$C$241,3,0)*12*EU180,0))</f>
        <v>0</v>
      </c>
      <c r="FA180" s="229"/>
      <c r="FB180" s="293">
        <f t="shared" si="109"/>
        <v>0</v>
      </c>
      <c r="FC180" s="298"/>
      <c r="FD180" s="133"/>
      <c r="FE180" s="133"/>
      <c r="FF180" s="299"/>
      <c r="FG180" s="299"/>
      <c r="FH180" s="133"/>
      <c r="FI180" s="274">
        <f t="shared" si="110"/>
        <v>0</v>
      </c>
      <c r="FJ180" s="274">
        <f t="shared" si="111"/>
        <v>0</v>
      </c>
      <c r="FK180" s="297" t="str">
        <f t="shared" si="79"/>
        <v/>
      </c>
    </row>
    <row r="181" spans="1:167" s="6" customFormat="1" ht="24" hidden="1" customHeight="1" x14ac:dyDescent="0.2">
      <c r="A181" s="112">
        <v>178</v>
      </c>
      <c r="B181" s="229"/>
      <c r="C181" s="229"/>
      <c r="D181" s="230"/>
      <c r="E181" s="220"/>
      <c r="F181" s="221"/>
      <c r="G181" s="222"/>
      <c r="H181" s="223"/>
      <c r="I181" s="187">
        <f t="shared" si="80"/>
        <v>0</v>
      </c>
      <c r="J181" s="15">
        <f>(IF(OR($B181=0,$C181=0,$D181=0,$E$2&gt;$ES$1),0,IF(OR($E181=0,$G181=0,$H181=0),0,MIN((VLOOKUP($D181,$A$234:$C$241,3,0))*(IF($D181=6,$H181,$G181))*((MIN((VLOOKUP($D181,$A$234:$E$241,5,0)),(IF($D181=6,$G181,$H181))))),MIN((VLOOKUP($D181,$A$234:$C$241,3,0)),($E181+$F181))*(IF($D181=6,$H181,((MIN((VLOOKUP($D181,$A$234:$E$241,5,0)),$H181)))))))))/IF(AND($D181=2,'ראשי-פרטים כלליים וריכוז הוצאות'!$D$66&lt;&gt;4),1.2,1)</f>
        <v>0</v>
      </c>
      <c r="K181" s="224"/>
      <c r="L181" s="225"/>
      <c r="M181" s="222"/>
      <c r="N181" s="226"/>
      <c r="O181" s="187">
        <f t="shared" si="81"/>
        <v>0</v>
      </c>
      <c r="P181" s="15">
        <f>+(IF(OR($B181=0,$C181=0,$D181=0,$K$2&gt;$ES$1),0,IF(OR($K181=0,$M181=0,$N181=0),0,MIN((VLOOKUP($D181,$A$234:$C$241,3,0))*(IF($D181=6,$N181,$M181))*((MIN((VLOOKUP($D181,$A$234:$E$241,5,0)),(IF($D181=6,$M181,$N181))))),MIN((VLOOKUP($D181,$A$234:$C$241,3,0)),($K181+$L181))*(IF($D181=6,$N181,((MIN((VLOOKUP($D181,$A$234:$E$241,5,0)),$N181)))))))))/IF(AND($D181=2,'ראשי-פרטים כלליים וריכוז הוצאות'!$D$66&lt;&gt;4),1.2,1)</f>
        <v>0</v>
      </c>
      <c r="Q181" s="227"/>
      <c r="R181" s="228"/>
      <c r="S181" s="222"/>
      <c r="T181" s="226"/>
      <c r="U181" s="187">
        <f t="shared" si="82"/>
        <v>0</v>
      </c>
      <c r="V181" s="15">
        <f>+(IF(OR($B181=0,$C181=0,$D181=0,$Q$2&gt;$ES$1),0,IF(OR(Q181=0,S181=0,T181=0),0,MIN((VLOOKUP($D181,$A$234:$C$241,3,0))*(IF($D181=6,T181,S181))*((MIN((VLOOKUP($D181,$A$234:$E$241,5,0)),(IF($D181=6,S181,T181))))),MIN((VLOOKUP($D181,$A$234:$C$241,3,0)),(Q181+R181))*(IF($D181=6,T181,((MIN((VLOOKUP($D181,$A$234:$E$241,5,0)),T181)))))))))/IF(AND($D181=2,'ראשי-פרטים כלליים וריכוז הוצאות'!$D$66&lt;&gt;4),1.2,1)</f>
        <v>0</v>
      </c>
      <c r="W181" s="220"/>
      <c r="X181" s="221"/>
      <c r="Y181" s="222"/>
      <c r="Z181" s="226"/>
      <c r="AA181" s="187">
        <f t="shared" si="83"/>
        <v>0</v>
      </c>
      <c r="AB181" s="15">
        <f>+(IF(OR($B181=0,$C181=0,$D181=0,$W$2&gt;$ES$1),0,IF(OR(W181=0,Y181=0,Z181=0),0,MIN((VLOOKUP($D181,$A$234:$C$241,3,0))*(IF($D181=6,Z181,Y181))*((MIN((VLOOKUP($D181,$A$234:$E$241,5,0)),(IF($D181=6,Y181,Z181))))),MIN((VLOOKUP($D181,$A$234:$C$241,3,0)),(W181+X181))*(IF($D181=6,Z181,((MIN((VLOOKUP($D181,$A$234:$E$241,5,0)),Z181)))))))))/IF(AND($D181=2,'ראשי-פרטים כלליים וריכוז הוצאות'!$D$66&lt;&gt;4),1.2,1)</f>
        <v>0</v>
      </c>
      <c r="AC181" s="224"/>
      <c r="AD181" s="225"/>
      <c r="AE181" s="222"/>
      <c r="AF181" s="226"/>
      <c r="AG181" s="187">
        <f t="shared" si="84"/>
        <v>0</v>
      </c>
      <c r="AH181" s="15">
        <f>+(IF(OR($B181=0,$C181=0,$D181=0,$AC$2&gt;$ES$1),0,IF(OR(AC181=0,AE181=0,AF181=0),0,MIN((VLOOKUP($D181,$A$234:$C$241,3,0))*(IF($D181=6,AF181,AE181))*((MIN((VLOOKUP($D181,$A$234:$E$241,5,0)),(IF($D181=6,AE181,AF181))))),MIN((VLOOKUP($D181,$A$234:$C$241,3,0)),(AC181+AD181))*(IF($D181=6,AF181,((MIN((VLOOKUP($D181,$A$234:$E$241,5,0)),AF181)))))))))/IF(AND($D181=2,'ראשי-פרטים כלליים וריכוז הוצאות'!$D$66&lt;&gt;4),1.2,1)</f>
        <v>0</v>
      </c>
      <c r="AI181" s="227"/>
      <c r="AJ181" s="228"/>
      <c r="AK181" s="222"/>
      <c r="AL181" s="226"/>
      <c r="AM181" s="187">
        <f t="shared" si="85"/>
        <v>0</v>
      </c>
      <c r="AN181" s="15">
        <f>+(IF(OR($B181=0,$C181=0,$D181=0,$AI$2&gt;$ES$1),0,IF(OR(AI181=0,AK181=0,AL181=0),0,MIN((VLOOKUP($D181,$A$234:$C$241,3,0))*(IF($D181=6,AL181,AK181))*((MIN((VLOOKUP($D181,$A$234:$E$241,5,0)),(IF($D181=6,AK181,AL181))))),MIN((VLOOKUP($D181,$A$234:$C$241,3,0)),(AI181+AJ181))*(IF($D181=6,AL181,((MIN((VLOOKUP($D181,$A$234:$E$241,5,0)),AL181)))))))))/IF(AND($D181=2,'ראשי-פרטים כלליים וריכוז הוצאות'!$D$66&lt;&gt;4),1.2,1)</f>
        <v>0</v>
      </c>
      <c r="AO181" s="220"/>
      <c r="AP181" s="221"/>
      <c r="AQ181" s="222"/>
      <c r="AR181" s="226"/>
      <c r="AS181" s="187">
        <f t="shared" si="86"/>
        <v>0</v>
      </c>
      <c r="AT181" s="15">
        <f>+(IF(OR($B181=0,$C181=0,$D181=0,$AO$2&gt;$ES$1),0,IF(OR(AO181=0,AQ181=0,AR181=0),0,MIN((VLOOKUP($D181,$A$234:$C$241,3,0))*(IF($D181=6,AR181,AQ181))*((MIN((VLOOKUP($D181,$A$234:$E$241,5,0)),(IF($D181=6,AQ181,AR181))))),MIN((VLOOKUP($D181,$A$234:$C$241,3,0)),(AO181+AP181))*(IF($D181=6,AR181,((MIN((VLOOKUP($D181,$A$234:$E$241,5,0)),AR181)))))))))/IF(AND($D181=2,'ראשי-פרטים כלליים וריכוז הוצאות'!$D$66&lt;&gt;4),1.2,1)</f>
        <v>0</v>
      </c>
      <c r="AU181" s="224"/>
      <c r="AV181" s="225"/>
      <c r="AW181" s="222"/>
      <c r="AX181" s="226"/>
      <c r="AY181" s="187">
        <f t="shared" si="87"/>
        <v>0</v>
      </c>
      <c r="AZ181" s="15">
        <f>+(IF(OR($B181=0,$C181=0,$D181=0,$AU$2&gt;$ES$1),0,IF(OR(AU181=0,AW181=0,AX181=0),0,MIN((VLOOKUP($D181,$A$234:$C$241,3,0))*(IF($D181=6,AX181,AW181))*((MIN((VLOOKUP($D181,$A$234:$E$241,5,0)),(IF($D181=6,AW181,AX181))))),MIN((VLOOKUP($D181,$A$234:$C$241,3,0)),(AU181+AV181))*(IF($D181=6,AX181,((MIN((VLOOKUP($D181,$A$234:$E$241,5,0)),AX181)))))))))/IF(AND($D181=2,'ראשי-פרטים כלליים וריכוז הוצאות'!$D$66&lt;&gt;4),1.2,1)</f>
        <v>0</v>
      </c>
      <c r="BA181" s="227"/>
      <c r="BB181" s="228"/>
      <c r="BC181" s="222"/>
      <c r="BD181" s="226"/>
      <c r="BE181" s="187">
        <f t="shared" si="88"/>
        <v>0</v>
      </c>
      <c r="BF181" s="15">
        <f>+(IF(OR($B181=0,$C181=0,$D181=0,$BA$2&gt;$ES$1),0,IF(OR(BA181=0,BC181=0,BD181=0),0,MIN((VLOOKUP($D181,$A$234:$C$241,3,0))*(IF($D181=6,BD181,BC181))*((MIN((VLOOKUP($D181,$A$234:$E$241,5,0)),(IF($D181=6,BC181,BD181))))),MIN((VLOOKUP($D181,$A$234:$C$241,3,0)),(BA181+BB181))*(IF($D181=6,BD181,((MIN((VLOOKUP($D181,$A$234:$E$241,5,0)),BD181)))))))))/IF(AND($D181=2,'ראשי-פרטים כלליים וריכוז הוצאות'!$D$66&lt;&gt;4),1.2,1)</f>
        <v>0</v>
      </c>
      <c r="BG181" s="227"/>
      <c r="BH181" s="228"/>
      <c r="BI181" s="222"/>
      <c r="BJ181" s="226"/>
      <c r="BK181" s="187">
        <f t="shared" si="89"/>
        <v>0</v>
      </c>
      <c r="BL181" s="15">
        <f>+(IF(OR($B181=0,$C181=0,$D181=0,$BG$2&gt;$ES$1),0,IF(OR(BG181=0,BI181=0,BJ181=0),0,MIN((VLOOKUP($D181,$A$234:$C$241,3,0))*(IF($D181=6,BJ181,BI181))*((MIN((VLOOKUP($D181,$A$234:$E$241,5,0)),(IF($D181=6,BI181,BJ181))))),MIN((VLOOKUP($D181,$A$234:$C$241,3,0)),(BG181+BH181))*(IF($D181=6,BJ181,((MIN((VLOOKUP($D181,$A$234:$E$241,5,0)),BJ181)))))))))/IF(AND($D181=2,'ראשי-פרטים כלליים וריכוז הוצאות'!$D$66&lt;&gt;4),1.2,1)</f>
        <v>0</v>
      </c>
      <c r="BM181" s="227"/>
      <c r="BN181" s="228"/>
      <c r="BO181" s="222"/>
      <c r="BP181" s="226"/>
      <c r="BQ181" s="187">
        <f t="shared" si="90"/>
        <v>0</v>
      </c>
      <c r="BR181" s="15">
        <f>+(IF(OR($B181=0,$C181=0,$D181=0,$BM$2&gt;$ES$1),0,IF(OR(BM181=0,BO181=0,BP181=0),0,MIN((VLOOKUP($D181,$A$234:$C$241,3,0))*(IF($D181=6,BP181,BO181))*((MIN((VLOOKUP($D181,$A$234:$E$241,5,0)),(IF($D181=6,BO181,BP181))))),MIN((VLOOKUP($D181,$A$234:$C$241,3,0)),(BM181+BN181))*(IF($D181=6,BP181,((MIN((VLOOKUP($D181,$A$234:$E$241,5,0)),BP181)))))))))/IF(AND($D181=2,'ראשי-פרטים כלליים וריכוז הוצאות'!$D$66&lt;&gt;4),1.2,1)</f>
        <v>0</v>
      </c>
      <c r="BS181" s="227"/>
      <c r="BT181" s="228"/>
      <c r="BU181" s="222"/>
      <c r="BV181" s="226"/>
      <c r="BW181" s="187">
        <f t="shared" si="91"/>
        <v>0</v>
      </c>
      <c r="BX181" s="15">
        <f>+(IF(OR($B181=0,$C181=0,$D181=0,$BS$2&gt;$ES$1),0,IF(OR(BS181=0,BU181=0,BV181=0),0,MIN((VLOOKUP($D181,$A$234:$C$241,3,0))*(IF($D181=6,BV181,BU181))*((MIN((VLOOKUP($D181,$A$234:$E$241,5,0)),(IF($D181=6,BU181,BV181))))),MIN((VLOOKUP($D181,$A$234:$C$241,3,0)),(BS181+BT181))*(IF($D181=6,BV181,((MIN((VLOOKUP($D181,$A$234:$E$241,5,0)),BV181)))))))))/IF(AND($D181=2,'ראשי-פרטים כלליים וריכוז הוצאות'!$D$66&lt;&gt;4),1.2,1)</f>
        <v>0</v>
      </c>
      <c r="BY181" s="227"/>
      <c r="BZ181" s="228"/>
      <c r="CA181" s="222"/>
      <c r="CB181" s="226"/>
      <c r="CC181" s="187">
        <f t="shared" si="92"/>
        <v>0</v>
      </c>
      <c r="CD181" s="15">
        <f>+(IF(OR($B181=0,$C181=0,$D181=0,$BY$2&gt;$ES$1),0,IF(OR(BY181=0,CA181=0,CB181=0),0,MIN((VLOOKUP($D181,$A$234:$C$241,3,0))*(IF($D181=6,CB181,CA181))*((MIN((VLOOKUP($D181,$A$234:$E$241,5,0)),(IF($D181=6,CA181,CB181))))),MIN((VLOOKUP($D181,$A$234:$C$241,3,0)),(BY181+BZ181))*(IF($D181=6,CB181,((MIN((VLOOKUP($D181,$A$234:$E$241,5,0)),CB181)))))))))/IF(AND($D181=2,'ראשי-פרטים כלליים וריכוז הוצאות'!$D$66&lt;&gt;4),1.2,1)</f>
        <v>0</v>
      </c>
      <c r="CE181" s="227"/>
      <c r="CF181" s="228"/>
      <c r="CG181" s="222"/>
      <c r="CH181" s="226"/>
      <c r="CI181" s="187">
        <f t="shared" si="93"/>
        <v>0</v>
      </c>
      <c r="CJ181" s="15">
        <f>+(IF(OR($B181=0,$C181=0,$D181=0,$CE$2&gt;$ES$1),0,IF(OR(CE181=0,CG181=0,CH181=0),0,MIN((VLOOKUP($D181,$A$234:$C$241,3,0))*(IF($D181=6,CH181,CG181))*((MIN((VLOOKUP($D181,$A$234:$E$241,5,0)),(IF($D181=6,CG181,CH181))))),MIN((VLOOKUP($D181,$A$234:$C$241,3,0)),(CE181+CF181))*(IF($D181=6,CH181,((MIN((VLOOKUP($D181,$A$234:$E$241,5,0)),CH181)))))))))/IF(AND($D181=2,'ראשי-פרטים כלליים וריכוז הוצאות'!$D$66&lt;&gt;4),1.2,1)</f>
        <v>0</v>
      </c>
      <c r="CK181" s="227"/>
      <c r="CL181" s="228"/>
      <c r="CM181" s="222"/>
      <c r="CN181" s="226"/>
      <c r="CO181" s="187">
        <f t="shared" si="94"/>
        <v>0</v>
      </c>
      <c r="CP181" s="15">
        <f>+(IF(OR($B181=0,$C181=0,$D181=0,$CK$2&gt;$ES$1),0,IF(OR(CK181=0,CM181=0,CN181=0),0,MIN((VLOOKUP($D181,$A$234:$C$241,3,0))*(IF($D181=6,CN181,CM181))*((MIN((VLOOKUP($D181,$A$234:$E$241,5,0)),(IF($D181=6,CM181,CN181))))),MIN((VLOOKUP($D181,$A$234:$C$241,3,0)),(CK181+CL181))*(IF($D181=6,CN181,((MIN((VLOOKUP($D181,$A$234:$E$241,5,0)),CN181)))))))))/IF(AND($D181=2,'ראשי-פרטים כלליים וריכוז הוצאות'!$D$66&lt;&gt;4),1.2,1)</f>
        <v>0</v>
      </c>
      <c r="CQ181" s="227"/>
      <c r="CR181" s="228"/>
      <c r="CS181" s="222"/>
      <c r="CT181" s="226"/>
      <c r="CU181" s="187">
        <f t="shared" si="95"/>
        <v>0</v>
      </c>
      <c r="CV181" s="15">
        <f>+(IF(OR($B181=0,$C181=0,$D181=0,$CQ$2&gt;$ES$1),0,IF(OR(CQ181=0,CS181=0,CT181=0),0,MIN((VLOOKUP($D181,$A$234:$C$241,3,0))*(IF($D181=6,CT181,CS181))*((MIN((VLOOKUP($D181,$A$234:$E$241,5,0)),(IF($D181=6,CS181,CT181))))),MIN((VLOOKUP($D181,$A$234:$C$241,3,0)),(CQ181+CR181))*(IF($D181=6,CT181,((MIN((VLOOKUP($D181,$A$234:$E$241,5,0)),CT181)))))))))/IF(AND($D181=2,'ראשי-פרטים כלליים וריכוז הוצאות'!$D$66&lt;&gt;4),1.2,1)</f>
        <v>0</v>
      </c>
      <c r="CW181" s="227"/>
      <c r="CX181" s="228"/>
      <c r="CY181" s="222"/>
      <c r="CZ181" s="226"/>
      <c r="DA181" s="187">
        <f t="shared" si="96"/>
        <v>0</v>
      </c>
      <c r="DB181" s="15">
        <f>+(IF(OR($B181=0,$C181=0,$D181=0,$CW$2&gt;$ES$1),0,IF(OR(CW181=0,CY181=0,CZ181=0),0,MIN((VLOOKUP($D181,$A$234:$C$241,3,0))*(IF($D181=6,CZ181,CY181))*((MIN((VLOOKUP($D181,$A$234:$E$241,5,0)),(IF($D181=6,CY181,CZ181))))),MIN((VLOOKUP($D181,$A$234:$C$241,3,0)),(CW181+CX181))*(IF($D181=6,CZ181,((MIN((VLOOKUP($D181,$A$234:$E$241,5,0)),CZ181)))))))))/IF(AND($D181=2,'ראשי-פרטים כלליים וריכוז הוצאות'!$D$66&lt;&gt;4),1.2,1)</f>
        <v>0</v>
      </c>
      <c r="DC181" s="227"/>
      <c r="DD181" s="228"/>
      <c r="DE181" s="222"/>
      <c r="DF181" s="226"/>
      <c r="DG181" s="187">
        <f t="shared" si="97"/>
        <v>0</v>
      </c>
      <c r="DH181" s="15">
        <f>+(IF(OR($B181=0,$C181=0,$D181=0,$DC$2&gt;$ES$1),0,IF(OR(DC181=0,DE181=0,DF181=0),0,MIN((VLOOKUP($D181,$A$234:$C$241,3,0))*(IF($D181=6,DF181,DE181))*((MIN((VLOOKUP($D181,$A$234:$E$241,5,0)),(IF($D181=6,DE181,DF181))))),MIN((VLOOKUP($D181,$A$234:$C$241,3,0)),(DC181+DD181))*(IF($D181=6,DF181,((MIN((VLOOKUP($D181,$A$234:$E$241,5,0)),DF181)))))))))/IF(AND($D181=2,'ראשי-פרטים כלליים וריכוז הוצאות'!$D$66&lt;&gt;4),1.2,1)</f>
        <v>0</v>
      </c>
      <c r="DI181" s="227"/>
      <c r="DJ181" s="228"/>
      <c r="DK181" s="222"/>
      <c r="DL181" s="226"/>
      <c r="DM181" s="187">
        <f t="shared" si="98"/>
        <v>0</v>
      </c>
      <c r="DN181" s="15">
        <f>+(IF(OR($B181=0,$C181=0,$D181=0,$DC$2&gt;$ES$1),0,IF(OR(DI181=0,DK181=0,DL181=0),0,MIN((VLOOKUP($D181,$A$234:$C$241,3,0))*(IF($D181=6,DL181,DK181))*((MIN((VLOOKUP($D181,$A$234:$E$241,5,0)),(IF($D181=6,DK181,DL181))))),MIN((VLOOKUP($D181,$A$234:$C$241,3,0)),(DI181+DJ181))*(IF($D181=6,DL181,((MIN((VLOOKUP($D181,$A$234:$E$241,5,0)),DL181)))))))))/IF(AND($D181=2,'ראשי-פרטים כלליים וריכוז הוצאות'!$D$66&lt;&gt;4),1.2,1)</f>
        <v>0</v>
      </c>
      <c r="DO181" s="227"/>
      <c r="DP181" s="228"/>
      <c r="DQ181" s="222"/>
      <c r="DR181" s="226"/>
      <c r="DS181" s="187">
        <f t="shared" si="99"/>
        <v>0</v>
      </c>
      <c r="DT181" s="15">
        <f>+(IF(OR($B181=0,$C181=0,$D181=0,$DC$2&gt;$ES$1),0,IF(OR(DO181=0,DQ181=0,DR181=0),0,MIN((VLOOKUP($D181,$A$234:$C$241,3,0))*(IF($D181=6,DR181,DQ181))*((MIN((VLOOKUP($D181,$A$234:$E$241,5,0)),(IF($D181=6,DQ181,DR181))))),MIN((VLOOKUP($D181,$A$234:$C$241,3,0)),(DO181+DP181))*(IF($D181=6,DR181,((MIN((VLOOKUP($D181,$A$234:$E$241,5,0)),DR181)))))))))/IF(AND($D181=2,'ראשי-פרטים כלליים וריכוז הוצאות'!$D$66&lt;&gt;4),1.2,1)</f>
        <v>0</v>
      </c>
      <c r="DU181" s="227"/>
      <c r="DV181" s="228"/>
      <c r="DW181" s="222"/>
      <c r="DX181" s="226"/>
      <c r="DY181" s="187">
        <f t="shared" si="100"/>
        <v>0</v>
      </c>
      <c r="DZ181" s="15">
        <f>+(IF(OR($B181=0,$C181=0,$D181=0,$DC$2&gt;$ES$1),0,IF(OR(DU181=0,DW181=0,DX181=0),0,MIN((VLOOKUP($D181,$A$234:$C$241,3,0))*(IF($D181=6,DX181,DW181))*((MIN((VLOOKUP($D181,$A$234:$E$241,5,0)),(IF($D181=6,DW181,DX181))))),MIN((VLOOKUP($D181,$A$234:$C$241,3,0)),(DU181+DV181))*(IF($D181=6,DX181,((MIN((VLOOKUP($D181,$A$234:$E$241,5,0)),DX181)))))))))/IF(AND($D181=2,'ראשי-פרטים כלליים וריכוז הוצאות'!$D$66&lt;&gt;4),1.2,1)</f>
        <v>0</v>
      </c>
      <c r="EA181" s="227"/>
      <c r="EB181" s="228"/>
      <c r="EC181" s="222"/>
      <c r="ED181" s="226"/>
      <c r="EE181" s="187">
        <f t="shared" si="101"/>
        <v>0</v>
      </c>
      <c r="EF181" s="15">
        <f>+(IF(OR($B181=0,$C181=0,$D181=0,$DC$2&gt;$ES$1),0,IF(OR(EA181=0,EC181=0,ED181=0),0,MIN((VLOOKUP($D181,$A$234:$C$241,3,0))*(IF($D181=6,ED181,EC181))*((MIN((VLOOKUP($D181,$A$234:$E$241,5,0)),(IF($D181=6,EC181,ED181))))),MIN((VLOOKUP($D181,$A$234:$C$241,3,0)),(EA181+EB181))*(IF($D181=6,ED181,((MIN((VLOOKUP($D181,$A$234:$E$241,5,0)),ED181)))))))))/IF(AND($D181=2,'ראשי-פרטים כלליים וריכוז הוצאות'!$D$66&lt;&gt;4),1.2,1)</f>
        <v>0</v>
      </c>
      <c r="EG181" s="227"/>
      <c r="EH181" s="228"/>
      <c r="EI181" s="222"/>
      <c r="EJ181" s="226"/>
      <c r="EK181" s="187">
        <f t="shared" si="102"/>
        <v>0</v>
      </c>
      <c r="EL181" s="15">
        <f>+(IF(OR($B181=0,$C181=0,$D181=0,$DC$2&gt;$ES$1),0,IF(OR(EG181=0,EI181=0,EJ181=0),0,MIN((VLOOKUP($D181,$A$234:$C$241,3,0))*(IF($D181=6,EJ181,EI181))*((MIN((VLOOKUP($D181,$A$234:$E$241,5,0)),(IF($D181=6,EI181,EJ181))))),MIN((VLOOKUP($D181,$A$234:$C$241,3,0)),(EG181+EH181))*(IF($D181=6,EJ181,((MIN((VLOOKUP($D181,$A$234:$E$241,5,0)),EJ181)))))))))/IF(AND($D181=2,'ראשי-פרטים כלליים וריכוז הוצאות'!$D$66&lt;&gt;4),1.2,1)</f>
        <v>0</v>
      </c>
      <c r="EM181" s="227"/>
      <c r="EN181" s="228"/>
      <c r="EO181" s="222"/>
      <c r="EP181" s="226"/>
      <c r="EQ181" s="187">
        <f t="shared" si="103"/>
        <v>0</v>
      </c>
      <c r="ER181" s="15">
        <f>+(IF(OR($B181=0,$C181=0,$D181=0,$DC$2&gt;$ES$1),0,IF(OR(EM181=0,EO181=0,EP181=0),0,MIN((VLOOKUP($D181,$A$234:$C$241,3,0))*(IF($D181=6,EP181,EO181))*((MIN((VLOOKUP($D181,$A$234:$E$241,5,0)),(IF($D181=6,EO181,EP181))))),MIN((VLOOKUP($D181,$A$234:$C$241,3,0)),(EM181+EN181))*(IF($D181=6,EP181,((MIN((VLOOKUP($D181,$A$234:$E$241,5,0)),EP181)))))))))/IF(AND($D181=2,'ראשי-פרטים כלליים וריכוז הוצאות'!$D$66&lt;&gt;4),1.2,1)</f>
        <v>0</v>
      </c>
      <c r="ES181" s="62">
        <f t="shared" si="104"/>
        <v>0</v>
      </c>
      <c r="ET181" s="183">
        <f t="shared" si="105"/>
        <v>9.9999999999999995E-7</v>
      </c>
      <c r="EU181" s="184">
        <f t="shared" si="106"/>
        <v>0</v>
      </c>
      <c r="EV181" s="62">
        <f t="shared" si="107"/>
        <v>0</v>
      </c>
      <c r="EW181" s="62">
        <v>0</v>
      </c>
      <c r="EX181" s="15">
        <f t="shared" si="108"/>
        <v>0</v>
      </c>
      <c r="EY181" s="219"/>
      <c r="EZ181" s="62">
        <f>MIN(EX181+EY181*ET181*ES181/$FA$1/IF(AND($D181=2,'ראשי-פרטים כלליים וריכוז הוצאות'!$D$66&lt;&gt;4),1.2,1),IF($D181&gt;0,VLOOKUP($D181,$A$234:$C$241,3,0)*12*EU181,0))</f>
        <v>0</v>
      </c>
      <c r="FA181" s="229"/>
      <c r="FB181" s="293">
        <f t="shared" si="109"/>
        <v>0</v>
      </c>
      <c r="FC181" s="298"/>
      <c r="FD181" s="133"/>
      <c r="FE181" s="133"/>
      <c r="FF181" s="299"/>
      <c r="FG181" s="299"/>
      <c r="FH181" s="133"/>
      <c r="FI181" s="274">
        <f t="shared" si="110"/>
        <v>0</v>
      </c>
      <c r="FJ181" s="274">
        <f t="shared" si="111"/>
        <v>0</v>
      </c>
      <c r="FK181" s="297" t="str">
        <f t="shared" si="79"/>
        <v/>
      </c>
    </row>
    <row r="182" spans="1:167" s="6" customFormat="1" ht="24" hidden="1" customHeight="1" x14ac:dyDescent="0.2">
      <c r="A182" s="112">
        <v>179</v>
      </c>
      <c r="B182" s="229"/>
      <c r="C182" s="229"/>
      <c r="D182" s="230"/>
      <c r="E182" s="220"/>
      <c r="F182" s="221"/>
      <c r="G182" s="222"/>
      <c r="H182" s="223"/>
      <c r="I182" s="187">
        <f t="shared" si="80"/>
        <v>0</v>
      </c>
      <c r="J182" s="15">
        <f>(IF(OR($B182=0,$C182=0,$D182=0,$E$2&gt;$ES$1),0,IF(OR($E182=0,$G182=0,$H182=0),0,MIN((VLOOKUP($D182,$A$234:$C$241,3,0))*(IF($D182=6,$H182,$G182))*((MIN((VLOOKUP($D182,$A$234:$E$241,5,0)),(IF($D182=6,$G182,$H182))))),MIN((VLOOKUP($D182,$A$234:$C$241,3,0)),($E182+$F182))*(IF($D182=6,$H182,((MIN((VLOOKUP($D182,$A$234:$E$241,5,0)),$H182)))))))))/IF(AND($D182=2,'ראשי-פרטים כלליים וריכוז הוצאות'!$D$66&lt;&gt;4),1.2,1)</f>
        <v>0</v>
      </c>
      <c r="K182" s="224"/>
      <c r="L182" s="225"/>
      <c r="M182" s="222"/>
      <c r="N182" s="226"/>
      <c r="O182" s="187">
        <f t="shared" si="81"/>
        <v>0</v>
      </c>
      <c r="P182" s="15">
        <f>+(IF(OR($B182=0,$C182=0,$D182=0,$K$2&gt;$ES$1),0,IF(OR($K182=0,$M182=0,$N182=0),0,MIN((VLOOKUP($D182,$A$234:$C$241,3,0))*(IF($D182=6,$N182,$M182))*((MIN((VLOOKUP($D182,$A$234:$E$241,5,0)),(IF($D182=6,$M182,$N182))))),MIN((VLOOKUP($D182,$A$234:$C$241,3,0)),($K182+$L182))*(IF($D182=6,$N182,((MIN((VLOOKUP($D182,$A$234:$E$241,5,0)),$N182)))))))))/IF(AND($D182=2,'ראשי-פרטים כלליים וריכוז הוצאות'!$D$66&lt;&gt;4),1.2,1)</f>
        <v>0</v>
      </c>
      <c r="Q182" s="227"/>
      <c r="R182" s="228"/>
      <c r="S182" s="222"/>
      <c r="T182" s="226"/>
      <c r="U182" s="187">
        <f t="shared" si="82"/>
        <v>0</v>
      </c>
      <c r="V182" s="15">
        <f>+(IF(OR($B182=0,$C182=0,$D182=0,$Q$2&gt;$ES$1),0,IF(OR(Q182=0,S182=0,T182=0),0,MIN((VLOOKUP($D182,$A$234:$C$241,3,0))*(IF($D182=6,T182,S182))*((MIN((VLOOKUP($D182,$A$234:$E$241,5,0)),(IF($D182=6,S182,T182))))),MIN((VLOOKUP($D182,$A$234:$C$241,3,0)),(Q182+R182))*(IF($D182=6,T182,((MIN((VLOOKUP($D182,$A$234:$E$241,5,0)),T182)))))))))/IF(AND($D182=2,'ראשי-פרטים כלליים וריכוז הוצאות'!$D$66&lt;&gt;4),1.2,1)</f>
        <v>0</v>
      </c>
      <c r="W182" s="220"/>
      <c r="X182" s="221"/>
      <c r="Y182" s="222"/>
      <c r="Z182" s="226"/>
      <c r="AA182" s="187">
        <f t="shared" si="83"/>
        <v>0</v>
      </c>
      <c r="AB182" s="15">
        <f>+(IF(OR($B182=0,$C182=0,$D182=0,$W$2&gt;$ES$1),0,IF(OR(W182=0,Y182=0,Z182=0),0,MIN((VLOOKUP($D182,$A$234:$C$241,3,0))*(IF($D182=6,Z182,Y182))*((MIN((VLOOKUP($D182,$A$234:$E$241,5,0)),(IF($D182=6,Y182,Z182))))),MIN((VLOOKUP($D182,$A$234:$C$241,3,0)),(W182+X182))*(IF($D182=6,Z182,((MIN((VLOOKUP($D182,$A$234:$E$241,5,0)),Z182)))))))))/IF(AND($D182=2,'ראשי-פרטים כלליים וריכוז הוצאות'!$D$66&lt;&gt;4),1.2,1)</f>
        <v>0</v>
      </c>
      <c r="AC182" s="224"/>
      <c r="AD182" s="225"/>
      <c r="AE182" s="222"/>
      <c r="AF182" s="226"/>
      <c r="AG182" s="187">
        <f t="shared" si="84"/>
        <v>0</v>
      </c>
      <c r="AH182" s="15">
        <f>+(IF(OR($B182=0,$C182=0,$D182=0,$AC$2&gt;$ES$1),0,IF(OR(AC182=0,AE182=0,AF182=0),0,MIN((VLOOKUP($D182,$A$234:$C$241,3,0))*(IF($D182=6,AF182,AE182))*((MIN((VLOOKUP($D182,$A$234:$E$241,5,0)),(IF($D182=6,AE182,AF182))))),MIN((VLOOKUP($D182,$A$234:$C$241,3,0)),(AC182+AD182))*(IF($D182=6,AF182,((MIN((VLOOKUP($D182,$A$234:$E$241,5,0)),AF182)))))))))/IF(AND($D182=2,'ראשי-פרטים כלליים וריכוז הוצאות'!$D$66&lt;&gt;4),1.2,1)</f>
        <v>0</v>
      </c>
      <c r="AI182" s="227"/>
      <c r="AJ182" s="228"/>
      <c r="AK182" s="222"/>
      <c r="AL182" s="226"/>
      <c r="AM182" s="187">
        <f t="shared" si="85"/>
        <v>0</v>
      </c>
      <c r="AN182" s="15">
        <f>+(IF(OR($B182=0,$C182=0,$D182=0,$AI$2&gt;$ES$1),0,IF(OR(AI182=0,AK182=0,AL182=0),0,MIN((VLOOKUP($D182,$A$234:$C$241,3,0))*(IF($D182=6,AL182,AK182))*((MIN((VLOOKUP($D182,$A$234:$E$241,5,0)),(IF($D182=6,AK182,AL182))))),MIN((VLOOKUP($D182,$A$234:$C$241,3,0)),(AI182+AJ182))*(IF($D182=6,AL182,((MIN((VLOOKUP($D182,$A$234:$E$241,5,0)),AL182)))))))))/IF(AND($D182=2,'ראשי-פרטים כלליים וריכוז הוצאות'!$D$66&lt;&gt;4),1.2,1)</f>
        <v>0</v>
      </c>
      <c r="AO182" s="220"/>
      <c r="AP182" s="221"/>
      <c r="AQ182" s="222"/>
      <c r="AR182" s="226"/>
      <c r="AS182" s="187">
        <f t="shared" si="86"/>
        <v>0</v>
      </c>
      <c r="AT182" s="15">
        <f>+(IF(OR($B182=0,$C182=0,$D182=0,$AO$2&gt;$ES$1),0,IF(OR(AO182=0,AQ182=0,AR182=0),0,MIN((VLOOKUP($D182,$A$234:$C$241,3,0))*(IF($D182=6,AR182,AQ182))*((MIN((VLOOKUP($D182,$A$234:$E$241,5,0)),(IF($D182=6,AQ182,AR182))))),MIN((VLOOKUP($D182,$A$234:$C$241,3,0)),(AO182+AP182))*(IF($D182=6,AR182,((MIN((VLOOKUP($D182,$A$234:$E$241,5,0)),AR182)))))))))/IF(AND($D182=2,'ראשי-פרטים כלליים וריכוז הוצאות'!$D$66&lt;&gt;4),1.2,1)</f>
        <v>0</v>
      </c>
      <c r="AU182" s="224"/>
      <c r="AV182" s="225"/>
      <c r="AW182" s="222"/>
      <c r="AX182" s="226"/>
      <c r="AY182" s="187">
        <f t="shared" si="87"/>
        <v>0</v>
      </c>
      <c r="AZ182" s="15">
        <f>+(IF(OR($B182=0,$C182=0,$D182=0,$AU$2&gt;$ES$1),0,IF(OR(AU182=0,AW182=0,AX182=0),0,MIN((VLOOKUP($D182,$A$234:$C$241,3,0))*(IF($D182=6,AX182,AW182))*((MIN((VLOOKUP($D182,$A$234:$E$241,5,0)),(IF($D182=6,AW182,AX182))))),MIN((VLOOKUP($D182,$A$234:$C$241,3,0)),(AU182+AV182))*(IF($D182=6,AX182,((MIN((VLOOKUP($D182,$A$234:$E$241,5,0)),AX182)))))))))/IF(AND($D182=2,'ראשי-פרטים כלליים וריכוז הוצאות'!$D$66&lt;&gt;4),1.2,1)</f>
        <v>0</v>
      </c>
      <c r="BA182" s="227"/>
      <c r="BB182" s="228"/>
      <c r="BC182" s="222"/>
      <c r="BD182" s="226"/>
      <c r="BE182" s="187">
        <f t="shared" si="88"/>
        <v>0</v>
      </c>
      <c r="BF182" s="15">
        <f>+(IF(OR($B182=0,$C182=0,$D182=0,$BA$2&gt;$ES$1),0,IF(OR(BA182=0,BC182=0,BD182=0),0,MIN((VLOOKUP($D182,$A$234:$C$241,3,0))*(IF($D182=6,BD182,BC182))*((MIN((VLOOKUP($D182,$A$234:$E$241,5,0)),(IF($D182=6,BC182,BD182))))),MIN((VLOOKUP($D182,$A$234:$C$241,3,0)),(BA182+BB182))*(IF($D182=6,BD182,((MIN((VLOOKUP($D182,$A$234:$E$241,5,0)),BD182)))))))))/IF(AND($D182=2,'ראשי-פרטים כלליים וריכוז הוצאות'!$D$66&lt;&gt;4),1.2,1)</f>
        <v>0</v>
      </c>
      <c r="BG182" s="227"/>
      <c r="BH182" s="228"/>
      <c r="BI182" s="222"/>
      <c r="BJ182" s="226"/>
      <c r="BK182" s="187">
        <f t="shared" si="89"/>
        <v>0</v>
      </c>
      <c r="BL182" s="15">
        <f>+(IF(OR($B182=0,$C182=0,$D182=0,$BG$2&gt;$ES$1),0,IF(OR(BG182=0,BI182=0,BJ182=0),0,MIN((VLOOKUP($D182,$A$234:$C$241,3,0))*(IF($D182=6,BJ182,BI182))*((MIN((VLOOKUP($D182,$A$234:$E$241,5,0)),(IF($D182=6,BI182,BJ182))))),MIN((VLOOKUP($D182,$A$234:$C$241,3,0)),(BG182+BH182))*(IF($D182=6,BJ182,((MIN((VLOOKUP($D182,$A$234:$E$241,5,0)),BJ182)))))))))/IF(AND($D182=2,'ראשי-פרטים כלליים וריכוז הוצאות'!$D$66&lt;&gt;4),1.2,1)</f>
        <v>0</v>
      </c>
      <c r="BM182" s="227"/>
      <c r="BN182" s="228"/>
      <c r="BO182" s="222"/>
      <c r="BP182" s="226"/>
      <c r="BQ182" s="187">
        <f t="shared" si="90"/>
        <v>0</v>
      </c>
      <c r="BR182" s="15">
        <f>+(IF(OR($B182=0,$C182=0,$D182=0,$BM$2&gt;$ES$1),0,IF(OR(BM182=0,BO182=0,BP182=0),0,MIN((VLOOKUP($D182,$A$234:$C$241,3,0))*(IF($D182=6,BP182,BO182))*((MIN((VLOOKUP($D182,$A$234:$E$241,5,0)),(IF($D182=6,BO182,BP182))))),MIN((VLOOKUP($D182,$A$234:$C$241,3,0)),(BM182+BN182))*(IF($D182=6,BP182,((MIN((VLOOKUP($D182,$A$234:$E$241,5,0)),BP182)))))))))/IF(AND($D182=2,'ראשי-פרטים כלליים וריכוז הוצאות'!$D$66&lt;&gt;4),1.2,1)</f>
        <v>0</v>
      </c>
      <c r="BS182" s="227"/>
      <c r="BT182" s="228"/>
      <c r="BU182" s="222"/>
      <c r="BV182" s="226"/>
      <c r="BW182" s="187">
        <f t="shared" si="91"/>
        <v>0</v>
      </c>
      <c r="BX182" s="15">
        <f>+(IF(OR($B182=0,$C182=0,$D182=0,$BS$2&gt;$ES$1),0,IF(OR(BS182=0,BU182=0,BV182=0),0,MIN((VLOOKUP($D182,$A$234:$C$241,3,0))*(IF($D182=6,BV182,BU182))*((MIN((VLOOKUP($D182,$A$234:$E$241,5,0)),(IF($D182=6,BU182,BV182))))),MIN((VLOOKUP($D182,$A$234:$C$241,3,0)),(BS182+BT182))*(IF($D182=6,BV182,((MIN((VLOOKUP($D182,$A$234:$E$241,5,0)),BV182)))))))))/IF(AND($D182=2,'ראשי-פרטים כלליים וריכוז הוצאות'!$D$66&lt;&gt;4),1.2,1)</f>
        <v>0</v>
      </c>
      <c r="BY182" s="227"/>
      <c r="BZ182" s="228"/>
      <c r="CA182" s="222"/>
      <c r="CB182" s="226"/>
      <c r="CC182" s="187">
        <f t="shared" si="92"/>
        <v>0</v>
      </c>
      <c r="CD182" s="15">
        <f>+(IF(OR($B182=0,$C182=0,$D182=0,$BY$2&gt;$ES$1),0,IF(OR(BY182=0,CA182=0,CB182=0),0,MIN((VLOOKUP($D182,$A$234:$C$241,3,0))*(IF($D182=6,CB182,CA182))*((MIN((VLOOKUP($D182,$A$234:$E$241,5,0)),(IF($D182=6,CA182,CB182))))),MIN((VLOOKUP($D182,$A$234:$C$241,3,0)),(BY182+BZ182))*(IF($D182=6,CB182,((MIN((VLOOKUP($D182,$A$234:$E$241,5,0)),CB182)))))))))/IF(AND($D182=2,'ראשי-פרטים כלליים וריכוז הוצאות'!$D$66&lt;&gt;4),1.2,1)</f>
        <v>0</v>
      </c>
      <c r="CE182" s="227"/>
      <c r="CF182" s="228"/>
      <c r="CG182" s="222"/>
      <c r="CH182" s="226"/>
      <c r="CI182" s="187">
        <f t="shared" si="93"/>
        <v>0</v>
      </c>
      <c r="CJ182" s="15">
        <f>+(IF(OR($B182=0,$C182=0,$D182=0,$CE$2&gt;$ES$1),0,IF(OR(CE182=0,CG182=0,CH182=0),0,MIN((VLOOKUP($D182,$A$234:$C$241,3,0))*(IF($D182=6,CH182,CG182))*((MIN((VLOOKUP($D182,$A$234:$E$241,5,0)),(IF($D182=6,CG182,CH182))))),MIN((VLOOKUP($D182,$A$234:$C$241,3,0)),(CE182+CF182))*(IF($D182=6,CH182,((MIN((VLOOKUP($D182,$A$234:$E$241,5,0)),CH182)))))))))/IF(AND($D182=2,'ראשי-פרטים כלליים וריכוז הוצאות'!$D$66&lt;&gt;4),1.2,1)</f>
        <v>0</v>
      </c>
      <c r="CK182" s="227"/>
      <c r="CL182" s="228"/>
      <c r="CM182" s="222"/>
      <c r="CN182" s="226"/>
      <c r="CO182" s="187">
        <f t="shared" si="94"/>
        <v>0</v>
      </c>
      <c r="CP182" s="15">
        <f>+(IF(OR($B182=0,$C182=0,$D182=0,$CK$2&gt;$ES$1),0,IF(OR(CK182=0,CM182=0,CN182=0),0,MIN((VLOOKUP($D182,$A$234:$C$241,3,0))*(IF($D182=6,CN182,CM182))*((MIN((VLOOKUP($D182,$A$234:$E$241,5,0)),(IF($D182=6,CM182,CN182))))),MIN((VLOOKUP($D182,$A$234:$C$241,3,0)),(CK182+CL182))*(IF($D182=6,CN182,((MIN((VLOOKUP($D182,$A$234:$E$241,5,0)),CN182)))))))))/IF(AND($D182=2,'ראשי-פרטים כלליים וריכוז הוצאות'!$D$66&lt;&gt;4),1.2,1)</f>
        <v>0</v>
      </c>
      <c r="CQ182" s="227"/>
      <c r="CR182" s="228"/>
      <c r="CS182" s="222"/>
      <c r="CT182" s="226"/>
      <c r="CU182" s="187">
        <f t="shared" si="95"/>
        <v>0</v>
      </c>
      <c r="CV182" s="15">
        <f>+(IF(OR($B182=0,$C182=0,$D182=0,$CQ$2&gt;$ES$1),0,IF(OR(CQ182=0,CS182=0,CT182=0),0,MIN((VLOOKUP($D182,$A$234:$C$241,3,0))*(IF($D182=6,CT182,CS182))*((MIN((VLOOKUP($D182,$A$234:$E$241,5,0)),(IF($D182=6,CS182,CT182))))),MIN((VLOOKUP($D182,$A$234:$C$241,3,0)),(CQ182+CR182))*(IF($D182=6,CT182,((MIN((VLOOKUP($D182,$A$234:$E$241,5,0)),CT182)))))))))/IF(AND($D182=2,'ראשי-פרטים כלליים וריכוז הוצאות'!$D$66&lt;&gt;4),1.2,1)</f>
        <v>0</v>
      </c>
      <c r="CW182" s="227"/>
      <c r="CX182" s="228"/>
      <c r="CY182" s="222"/>
      <c r="CZ182" s="226"/>
      <c r="DA182" s="187">
        <f t="shared" si="96"/>
        <v>0</v>
      </c>
      <c r="DB182" s="15">
        <f>+(IF(OR($B182=0,$C182=0,$D182=0,$CW$2&gt;$ES$1),0,IF(OR(CW182=0,CY182=0,CZ182=0),0,MIN((VLOOKUP($D182,$A$234:$C$241,3,0))*(IF($D182=6,CZ182,CY182))*((MIN((VLOOKUP($D182,$A$234:$E$241,5,0)),(IF($D182=6,CY182,CZ182))))),MIN((VLOOKUP($D182,$A$234:$C$241,3,0)),(CW182+CX182))*(IF($D182=6,CZ182,((MIN((VLOOKUP($D182,$A$234:$E$241,5,0)),CZ182)))))))))/IF(AND($D182=2,'ראשי-פרטים כלליים וריכוז הוצאות'!$D$66&lt;&gt;4),1.2,1)</f>
        <v>0</v>
      </c>
      <c r="DC182" s="227"/>
      <c r="DD182" s="228"/>
      <c r="DE182" s="222"/>
      <c r="DF182" s="226"/>
      <c r="DG182" s="187">
        <f t="shared" si="97"/>
        <v>0</v>
      </c>
      <c r="DH182" s="15">
        <f>+(IF(OR($B182=0,$C182=0,$D182=0,$DC$2&gt;$ES$1),0,IF(OR(DC182=0,DE182=0,DF182=0),0,MIN((VLOOKUP($D182,$A$234:$C$241,3,0))*(IF($D182=6,DF182,DE182))*((MIN((VLOOKUP($D182,$A$234:$E$241,5,0)),(IF($D182=6,DE182,DF182))))),MIN((VLOOKUP($D182,$A$234:$C$241,3,0)),(DC182+DD182))*(IF($D182=6,DF182,((MIN((VLOOKUP($D182,$A$234:$E$241,5,0)),DF182)))))))))/IF(AND($D182=2,'ראשי-פרטים כלליים וריכוז הוצאות'!$D$66&lt;&gt;4),1.2,1)</f>
        <v>0</v>
      </c>
      <c r="DI182" s="227"/>
      <c r="DJ182" s="228"/>
      <c r="DK182" s="222"/>
      <c r="DL182" s="226"/>
      <c r="DM182" s="187">
        <f t="shared" si="98"/>
        <v>0</v>
      </c>
      <c r="DN182" s="15">
        <f>+(IF(OR($B182=0,$C182=0,$D182=0,$DC$2&gt;$ES$1),0,IF(OR(DI182=0,DK182=0,DL182=0),0,MIN((VLOOKUP($D182,$A$234:$C$241,3,0))*(IF($D182=6,DL182,DK182))*((MIN((VLOOKUP($D182,$A$234:$E$241,5,0)),(IF($D182=6,DK182,DL182))))),MIN((VLOOKUP($D182,$A$234:$C$241,3,0)),(DI182+DJ182))*(IF($D182=6,DL182,((MIN((VLOOKUP($D182,$A$234:$E$241,5,0)),DL182)))))))))/IF(AND($D182=2,'ראשי-פרטים כלליים וריכוז הוצאות'!$D$66&lt;&gt;4),1.2,1)</f>
        <v>0</v>
      </c>
      <c r="DO182" s="227"/>
      <c r="DP182" s="228"/>
      <c r="DQ182" s="222"/>
      <c r="DR182" s="226"/>
      <c r="DS182" s="187">
        <f t="shared" si="99"/>
        <v>0</v>
      </c>
      <c r="DT182" s="15">
        <f>+(IF(OR($B182=0,$C182=0,$D182=0,$DC$2&gt;$ES$1),0,IF(OR(DO182=0,DQ182=0,DR182=0),0,MIN((VLOOKUP($D182,$A$234:$C$241,3,0))*(IF($D182=6,DR182,DQ182))*((MIN((VLOOKUP($D182,$A$234:$E$241,5,0)),(IF($D182=6,DQ182,DR182))))),MIN((VLOOKUP($D182,$A$234:$C$241,3,0)),(DO182+DP182))*(IF($D182=6,DR182,((MIN((VLOOKUP($D182,$A$234:$E$241,5,0)),DR182)))))))))/IF(AND($D182=2,'ראשי-פרטים כלליים וריכוז הוצאות'!$D$66&lt;&gt;4),1.2,1)</f>
        <v>0</v>
      </c>
      <c r="DU182" s="227"/>
      <c r="DV182" s="228"/>
      <c r="DW182" s="222"/>
      <c r="DX182" s="226"/>
      <c r="DY182" s="187">
        <f t="shared" si="100"/>
        <v>0</v>
      </c>
      <c r="DZ182" s="15">
        <f>+(IF(OR($B182=0,$C182=0,$D182=0,$DC$2&gt;$ES$1),0,IF(OR(DU182=0,DW182=0,DX182=0),0,MIN((VLOOKUP($D182,$A$234:$C$241,3,0))*(IF($D182=6,DX182,DW182))*((MIN((VLOOKUP($D182,$A$234:$E$241,5,0)),(IF($D182=6,DW182,DX182))))),MIN((VLOOKUP($D182,$A$234:$C$241,3,0)),(DU182+DV182))*(IF($D182=6,DX182,((MIN((VLOOKUP($D182,$A$234:$E$241,5,0)),DX182)))))))))/IF(AND($D182=2,'ראשי-פרטים כלליים וריכוז הוצאות'!$D$66&lt;&gt;4),1.2,1)</f>
        <v>0</v>
      </c>
      <c r="EA182" s="227"/>
      <c r="EB182" s="228"/>
      <c r="EC182" s="222"/>
      <c r="ED182" s="226"/>
      <c r="EE182" s="187">
        <f t="shared" si="101"/>
        <v>0</v>
      </c>
      <c r="EF182" s="15">
        <f>+(IF(OR($B182=0,$C182=0,$D182=0,$DC$2&gt;$ES$1),0,IF(OR(EA182=0,EC182=0,ED182=0),0,MIN((VLOOKUP($D182,$A$234:$C$241,3,0))*(IF($D182=6,ED182,EC182))*((MIN((VLOOKUP($D182,$A$234:$E$241,5,0)),(IF($D182=6,EC182,ED182))))),MIN((VLOOKUP($D182,$A$234:$C$241,3,0)),(EA182+EB182))*(IF($D182=6,ED182,((MIN((VLOOKUP($D182,$A$234:$E$241,5,0)),ED182)))))))))/IF(AND($D182=2,'ראשי-פרטים כלליים וריכוז הוצאות'!$D$66&lt;&gt;4),1.2,1)</f>
        <v>0</v>
      </c>
      <c r="EG182" s="227"/>
      <c r="EH182" s="228"/>
      <c r="EI182" s="222"/>
      <c r="EJ182" s="226"/>
      <c r="EK182" s="187">
        <f t="shared" si="102"/>
        <v>0</v>
      </c>
      <c r="EL182" s="15">
        <f>+(IF(OR($B182=0,$C182=0,$D182=0,$DC$2&gt;$ES$1),0,IF(OR(EG182=0,EI182=0,EJ182=0),0,MIN((VLOOKUP($D182,$A$234:$C$241,3,0))*(IF($D182=6,EJ182,EI182))*((MIN((VLOOKUP($D182,$A$234:$E$241,5,0)),(IF($D182=6,EI182,EJ182))))),MIN((VLOOKUP($D182,$A$234:$C$241,3,0)),(EG182+EH182))*(IF($D182=6,EJ182,((MIN((VLOOKUP($D182,$A$234:$E$241,5,0)),EJ182)))))))))/IF(AND($D182=2,'ראשי-פרטים כלליים וריכוז הוצאות'!$D$66&lt;&gt;4),1.2,1)</f>
        <v>0</v>
      </c>
      <c r="EM182" s="227"/>
      <c r="EN182" s="228"/>
      <c r="EO182" s="222"/>
      <c r="EP182" s="226"/>
      <c r="EQ182" s="187">
        <f t="shared" si="103"/>
        <v>0</v>
      </c>
      <c r="ER182" s="15">
        <f>+(IF(OR($B182=0,$C182=0,$D182=0,$DC$2&gt;$ES$1),0,IF(OR(EM182=0,EO182=0,EP182=0),0,MIN((VLOOKUP($D182,$A$234:$C$241,3,0))*(IF($D182=6,EP182,EO182))*((MIN((VLOOKUP($D182,$A$234:$E$241,5,0)),(IF($D182=6,EO182,EP182))))),MIN((VLOOKUP($D182,$A$234:$C$241,3,0)),(EM182+EN182))*(IF($D182=6,EP182,((MIN((VLOOKUP($D182,$A$234:$E$241,5,0)),EP182)))))))))/IF(AND($D182=2,'ראשי-פרטים כלליים וריכוז הוצאות'!$D$66&lt;&gt;4),1.2,1)</f>
        <v>0</v>
      </c>
      <c r="ES182" s="62">
        <f t="shared" si="104"/>
        <v>0</v>
      </c>
      <c r="ET182" s="183">
        <f t="shared" si="105"/>
        <v>9.9999999999999995E-7</v>
      </c>
      <c r="EU182" s="184">
        <f t="shared" si="106"/>
        <v>0</v>
      </c>
      <c r="EV182" s="62">
        <f t="shared" si="107"/>
        <v>0</v>
      </c>
      <c r="EW182" s="62">
        <v>0</v>
      </c>
      <c r="EX182" s="15">
        <f t="shared" si="108"/>
        <v>0</v>
      </c>
      <c r="EY182" s="219"/>
      <c r="EZ182" s="62">
        <f>MIN(EX182+EY182*ET182*ES182/$FA$1/IF(AND($D182=2,'ראשי-פרטים כלליים וריכוז הוצאות'!$D$66&lt;&gt;4),1.2,1),IF($D182&gt;0,VLOOKUP($D182,$A$234:$C$241,3,0)*12*EU182,0))</f>
        <v>0</v>
      </c>
      <c r="FA182" s="229"/>
      <c r="FB182" s="293">
        <f t="shared" si="109"/>
        <v>0</v>
      </c>
      <c r="FC182" s="298"/>
      <c r="FD182" s="133"/>
      <c r="FE182" s="133"/>
      <c r="FF182" s="299"/>
      <c r="FG182" s="299"/>
      <c r="FH182" s="133"/>
      <c r="FI182" s="274">
        <f t="shared" ref="FI182:FI213" si="112">FA182-FF182</f>
        <v>0</v>
      </c>
      <c r="FJ182" s="274">
        <f t="shared" ref="FJ182:FJ213" si="113">FI182-FA182</f>
        <v>0</v>
      </c>
      <c r="FK182" s="297" t="str">
        <f t="shared" si="79"/>
        <v/>
      </c>
    </row>
    <row r="183" spans="1:167" s="6" customFormat="1" ht="24" hidden="1" customHeight="1" x14ac:dyDescent="0.2">
      <c r="A183" s="112">
        <v>180</v>
      </c>
      <c r="B183" s="229"/>
      <c r="C183" s="229"/>
      <c r="D183" s="230"/>
      <c r="E183" s="220"/>
      <c r="F183" s="221"/>
      <c r="G183" s="222"/>
      <c r="H183" s="223"/>
      <c r="I183" s="187">
        <f t="shared" si="80"/>
        <v>0</v>
      </c>
      <c r="J183" s="15">
        <f>(IF(OR($B183=0,$C183=0,$D183=0,$E$2&gt;$ES$1),0,IF(OR($E183=0,$G183=0,$H183=0),0,MIN((VLOOKUP($D183,$A$234:$C$241,3,0))*(IF($D183=6,$H183,$G183))*((MIN((VLOOKUP($D183,$A$234:$E$241,5,0)),(IF($D183=6,$G183,$H183))))),MIN((VLOOKUP($D183,$A$234:$C$241,3,0)),($E183+$F183))*(IF($D183=6,$H183,((MIN((VLOOKUP($D183,$A$234:$E$241,5,0)),$H183)))))))))/IF(AND($D183=2,'ראשי-פרטים כלליים וריכוז הוצאות'!$D$66&lt;&gt;4),1.2,1)</f>
        <v>0</v>
      </c>
      <c r="K183" s="224"/>
      <c r="L183" s="225"/>
      <c r="M183" s="222"/>
      <c r="N183" s="226"/>
      <c r="O183" s="187">
        <f t="shared" si="81"/>
        <v>0</v>
      </c>
      <c r="P183" s="15">
        <f>+(IF(OR($B183=0,$C183=0,$D183=0,$K$2&gt;$ES$1),0,IF(OR($K183=0,$M183=0,$N183=0),0,MIN((VLOOKUP($D183,$A$234:$C$241,3,0))*(IF($D183=6,$N183,$M183))*((MIN((VLOOKUP($D183,$A$234:$E$241,5,0)),(IF($D183=6,$M183,$N183))))),MIN((VLOOKUP($D183,$A$234:$C$241,3,0)),($K183+$L183))*(IF($D183=6,$N183,((MIN((VLOOKUP($D183,$A$234:$E$241,5,0)),$N183)))))))))/IF(AND($D183=2,'ראשי-פרטים כלליים וריכוז הוצאות'!$D$66&lt;&gt;4),1.2,1)</f>
        <v>0</v>
      </c>
      <c r="Q183" s="227"/>
      <c r="R183" s="228"/>
      <c r="S183" s="222"/>
      <c r="T183" s="226"/>
      <c r="U183" s="187">
        <f t="shared" si="82"/>
        <v>0</v>
      </c>
      <c r="V183" s="15">
        <f>+(IF(OR($B183=0,$C183=0,$D183=0,$Q$2&gt;$ES$1),0,IF(OR(Q183=0,S183=0,T183=0),0,MIN((VLOOKUP($D183,$A$234:$C$241,3,0))*(IF($D183=6,T183,S183))*((MIN((VLOOKUP($D183,$A$234:$E$241,5,0)),(IF($D183=6,S183,T183))))),MIN((VLOOKUP($D183,$A$234:$C$241,3,0)),(Q183+R183))*(IF($D183=6,T183,((MIN((VLOOKUP($D183,$A$234:$E$241,5,0)),T183)))))))))/IF(AND($D183=2,'ראשי-פרטים כלליים וריכוז הוצאות'!$D$66&lt;&gt;4),1.2,1)</f>
        <v>0</v>
      </c>
      <c r="W183" s="220"/>
      <c r="X183" s="221"/>
      <c r="Y183" s="222"/>
      <c r="Z183" s="226"/>
      <c r="AA183" s="187">
        <f t="shared" si="83"/>
        <v>0</v>
      </c>
      <c r="AB183" s="15">
        <f>+(IF(OR($B183=0,$C183=0,$D183=0,$W$2&gt;$ES$1),0,IF(OR(W183=0,Y183=0,Z183=0),0,MIN((VLOOKUP($D183,$A$234:$C$241,3,0))*(IF($D183=6,Z183,Y183))*((MIN((VLOOKUP($D183,$A$234:$E$241,5,0)),(IF($D183=6,Y183,Z183))))),MIN((VLOOKUP($D183,$A$234:$C$241,3,0)),(W183+X183))*(IF($D183=6,Z183,((MIN((VLOOKUP($D183,$A$234:$E$241,5,0)),Z183)))))))))/IF(AND($D183=2,'ראשי-פרטים כלליים וריכוז הוצאות'!$D$66&lt;&gt;4),1.2,1)</f>
        <v>0</v>
      </c>
      <c r="AC183" s="224"/>
      <c r="AD183" s="225"/>
      <c r="AE183" s="222"/>
      <c r="AF183" s="226"/>
      <c r="AG183" s="187">
        <f t="shared" si="84"/>
        <v>0</v>
      </c>
      <c r="AH183" s="15">
        <f>+(IF(OR($B183=0,$C183=0,$D183=0,$AC$2&gt;$ES$1),0,IF(OR(AC183=0,AE183=0,AF183=0),0,MIN((VLOOKUP($D183,$A$234:$C$241,3,0))*(IF($D183=6,AF183,AE183))*((MIN((VLOOKUP($D183,$A$234:$E$241,5,0)),(IF($D183=6,AE183,AF183))))),MIN((VLOOKUP($D183,$A$234:$C$241,3,0)),(AC183+AD183))*(IF($D183=6,AF183,((MIN((VLOOKUP($D183,$A$234:$E$241,5,0)),AF183)))))))))/IF(AND($D183=2,'ראשי-פרטים כלליים וריכוז הוצאות'!$D$66&lt;&gt;4),1.2,1)</f>
        <v>0</v>
      </c>
      <c r="AI183" s="227"/>
      <c r="AJ183" s="228"/>
      <c r="AK183" s="222"/>
      <c r="AL183" s="226"/>
      <c r="AM183" s="187">
        <f t="shared" si="85"/>
        <v>0</v>
      </c>
      <c r="AN183" s="15">
        <f>+(IF(OR($B183=0,$C183=0,$D183=0,$AI$2&gt;$ES$1),0,IF(OR(AI183=0,AK183=0,AL183=0),0,MIN((VLOOKUP($D183,$A$234:$C$241,3,0))*(IF($D183=6,AL183,AK183))*((MIN((VLOOKUP($D183,$A$234:$E$241,5,0)),(IF($D183=6,AK183,AL183))))),MIN((VLOOKUP($D183,$A$234:$C$241,3,0)),(AI183+AJ183))*(IF($D183=6,AL183,((MIN((VLOOKUP($D183,$A$234:$E$241,5,0)),AL183)))))))))/IF(AND($D183=2,'ראשי-פרטים כלליים וריכוז הוצאות'!$D$66&lt;&gt;4),1.2,1)</f>
        <v>0</v>
      </c>
      <c r="AO183" s="220"/>
      <c r="AP183" s="221"/>
      <c r="AQ183" s="222"/>
      <c r="AR183" s="226"/>
      <c r="AS183" s="187">
        <f t="shared" si="86"/>
        <v>0</v>
      </c>
      <c r="AT183" s="15">
        <f>+(IF(OR($B183=0,$C183=0,$D183=0,$AO$2&gt;$ES$1),0,IF(OR(AO183=0,AQ183=0,AR183=0),0,MIN((VLOOKUP($D183,$A$234:$C$241,3,0))*(IF($D183=6,AR183,AQ183))*((MIN((VLOOKUP($D183,$A$234:$E$241,5,0)),(IF($D183=6,AQ183,AR183))))),MIN((VLOOKUP($D183,$A$234:$C$241,3,0)),(AO183+AP183))*(IF($D183=6,AR183,((MIN((VLOOKUP($D183,$A$234:$E$241,5,0)),AR183)))))))))/IF(AND($D183=2,'ראשי-פרטים כלליים וריכוז הוצאות'!$D$66&lt;&gt;4),1.2,1)</f>
        <v>0</v>
      </c>
      <c r="AU183" s="224"/>
      <c r="AV183" s="225"/>
      <c r="AW183" s="222"/>
      <c r="AX183" s="226"/>
      <c r="AY183" s="187">
        <f t="shared" si="87"/>
        <v>0</v>
      </c>
      <c r="AZ183" s="15">
        <f>+(IF(OR($B183=0,$C183=0,$D183=0,$AU$2&gt;$ES$1),0,IF(OR(AU183=0,AW183=0,AX183=0),0,MIN((VLOOKUP($D183,$A$234:$C$241,3,0))*(IF($D183=6,AX183,AW183))*((MIN((VLOOKUP($D183,$A$234:$E$241,5,0)),(IF($D183=6,AW183,AX183))))),MIN((VLOOKUP($D183,$A$234:$C$241,3,0)),(AU183+AV183))*(IF($D183=6,AX183,((MIN((VLOOKUP($D183,$A$234:$E$241,5,0)),AX183)))))))))/IF(AND($D183=2,'ראשי-פרטים כלליים וריכוז הוצאות'!$D$66&lt;&gt;4),1.2,1)</f>
        <v>0</v>
      </c>
      <c r="BA183" s="227"/>
      <c r="BB183" s="228"/>
      <c r="BC183" s="222"/>
      <c r="BD183" s="226"/>
      <c r="BE183" s="187">
        <f t="shared" si="88"/>
        <v>0</v>
      </c>
      <c r="BF183" s="15">
        <f>+(IF(OR($B183=0,$C183=0,$D183=0,$BA$2&gt;$ES$1),0,IF(OR(BA183=0,BC183=0,BD183=0),0,MIN((VLOOKUP($D183,$A$234:$C$241,3,0))*(IF($D183=6,BD183,BC183))*((MIN((VLOOKUP($D183,$A$234:$E$241,5,0)),(IF($D183=6,BC183,BD183))))),MIN((VLOOKUP($D183,$A$234:$C$241,3,0)),(BA183+BB183))*(IF($D183=6,BD183,((MIN((VLOOKUP($D183,$A$234:$E$241,5,0)),BD183)))))))))/IF(AND($D183=2,'ראשי-פרטים כלליים וריכוז הוצאות'!$D$66&lt;&gt;4),1.2,1)</f>
        <v>0</v>
      </c>
      <c r="BG183" s="227"/>
      <c r="BH183" s="228"/>
      <c r="BI183" s="222"/>
      <c r="BJ183" s="226"/>
      <c r="BK183" s="187">
        <f t="shared" si="89"/>
        <v>0</v>
      </c>
      <c r="BL183" s="15">
        <f>+(IF(OR($B183=0,$C183=0,$D183=0,$BG$2&gt;$ES$1),0,IF(OR(BG183=0,BI183=0,BJ183=0),0,MIN((VLOOKUP($D183,$A$234:$C$241,3,0))*(IF($D183=6,BJ183,BI183))*((MIN((VLOOKUP($D183,$A$234:$E$241,5,0)),(IF($D183=6,BI183,BJ183))))),MIN((VLOOKUP($D183,$A$234:$C$241,3,0)),(BG183+BH183))*(IF($D183=6,BJ183,((MIN((VLOOKUP($D183,$A$234:$E$241,5,0)),BJ183)))))))))/IF(AND($D183=2,'ראשי-פרטים כלליים וריכוז הוצאות'!$D$66&lt;&gt;4),1.2,1)</f>
        <v>0</v>
      </c>
      <c r="BM183" s="227"/>
      <c r="BN183" s="228"/>
      <c r="BO183" s="222"/>
      <c r="BP183" s="226"/>
      <c r="BQ183" s="187">
        <f t="shared" si="90"/>
        <v>0</v>
      </c>
      <c r="BR183" s="15">
        <f>+(IF(OR($B183=0,$C183=0,$D183=0,$BM$2&gt;$ES$1),0,IF(OR(BM183=0,BO183=0,BP183=0),0,MIN((VLOOKUP($D183,$A$234:$C$241,3,0))*(IF($D183=6,BP183,BO183))*((MIN((VLOOKUP($D183,$A$234:$E$241,5,0)),(IF($D183=6,BO183,BP183))))),MIN((VLOOKUP($D183,$A$234:$C$241,3,0)),(BM183+BN183))*(IF($D183=6,BP183,((MIN((VLOOKUP($D183,$A$234:$E$241,5,0)),BP183)))))))))/IF(AND($D183=2,'ראשי-פרטים כלליים וריכוז הוצאות'!$D$66&lt;&gt;4),1.2,1)</f>
        <v>0</v>
      </c>
      <c r="BS183" s="227"/>
      <c r="BT183" s="228"/>
      <c r="BU183" s="222"/>
      <c r="BV183" s="226"/>
      <c r="BW183" s="187">
        <f t="shared" si="91"/>
        <v>0</v>
      </c>
      <c r="BX183" s="15">
        <f>+(IF(OR($B183=0,$C183=0,$D183=0,$BS$2&gt;$ES$1),0,IF(OR(BS183=0,BU183=0,BV183=0),0,MIN((VLOOKUP($D183,$A$234:$C$241,3,0))*(IF($D183=6,BV183,BU183))*((MIN((VLOOKUP($D183,$A$234:$E$241,5,0)),(IF($D183=6,BU183,BV183))))),MIN((VLOOKUP($D183,$A$234:$C$241,3,0)),(BS183+BT183))*(IF($D183=6,BV183,((MIN((VLOOKUP($D183,$A$234:$E$241,5,0)),BV183)))))))))/IF(AND($D183=2,'ראשי-פרטים כלליים וריכוז הוצאות'!$D$66&lt;&gt;4),1.2,1)</f>
        <v>0</v>
      </c>
      <c r="BY183" s="227"/>
      <c r="BZ183" s="228"/>
      <c r="CA183" s="222"/>
      <c r="CB183" s="226"/>
      <c r="CC183" s="187">
        <f t="shared" si="92"/>
        <v>0</v>
      </c>
      <c r="CD183" s="15">
        <f>+(IF(OR($B183=0,$C183=0,$D183=0,$BY$2&gt;$ES$1),0,IF(OR(BY183=0,CA183=0,CB183=0),0,MIN((VLOOKUP($D183,$A$234:$C$241,3,0))*(IF($D183=6,CB183,CA183))*((MIN((VLOOKUP($D183,$A$234:$E$241,5,0)),(IF($D183=6,CA183,CB183))))),MIN((VLOOKUP($D183,$A$234:$C$241,3,0)),(BY183+BZ183))*(IF($D183=6,CB183,((MIN((VLOOKUP($D183,$A$234:$E$241,5,0)),CB183)))))))))/IF(AND($D183=2,'ראשי-פרטים כלליים וריכוז הוצאות'!$D$66&lt;&gt;4),1.2,1)</f>
        <v>0</v>
      </c>
      <c r="CE183" s="227"/>
      <c r="CF183" s="228"/>
      <c r="CG183" s="222"/>
      <c r="CH183" s="226"/>
      <c r="CI183" s="187">
        <f t="shared" si="93"/>
        <v>0</v>
      </c>
      <c r="CJ183" s="15">
        <f>+(IF(OR($B183=0,$C183=0,$D183=0,$CE$2&gt;$ES$1),0,IF(OR(CE183=0,CG183=0,CH183=0),0,MIN((VLOOKUP($D183,$A$234:$C$241,3,0))*(IF($D183=6,CH183,CG183))*((MIN((VLOOKUP($D183,$A$234:$E$241,5,0)),(IF($D183=6,CG183,CH183))))),MIN((VLOOKUP($D183,$A$234:$C$241,3,0)),(CE183+CF183))*(IF($D183=6,CH183,((MIN((VLOOKUP($D183,$A$234:$E$241,5,0)),CH183)))))))))/IF(AND($D183=2,'ראשי-פרטים כלליים וריכוז הוצאות'!$D$66&lt;&gt;4),1.2,1)</f>
        <v>0</v>
      </c>
      <c r="CK183" s="227"/>
      <c r="CL183" s="228"/>
      <c r="CM183" s="222"/>
      <c r="CN183" s="226"/>
      <c r="CO183" s="187">
        <f t="shared" si="94"/>
        <v>0</v>
      </c>
      <c r="CP183" s="15">
        <f>+(IF(OR($B183=0,$C183=0,$D183=0,$CK$2&gt;$ES$1),0,IF(OR(CK183=0,CM183=0,CN183=0),0,MIN((VLOOKUP($D183,$A$234:$C$241,3,0))*(IF($D183=6,CN183,CM183))*((MIN((VLOOKUP($D183,$A$234:$E$241,5,0)),(IF($D183=6,CM183,CN183))))),MIN((VLOOKUP($D183,$A$234:$C$241,3,0)),(CK183+CL183))*(IF($D183=6,CN183,((MIN((VLOOKUP($D183,$A$234:$E$241,5,0)),CN183)))))))))/IF(AND($D183=2,'ראשי-פרטים כלליים וריכוז הוצאות'!$D$66&lt;&gt;4),1.2,1)</f>
        <v>0</v>
      </c>
      <c r="CQ183" s="227"/>
      <c r="CR183" s="228"/>
      <c r="CS183" s="222"/>
      <c r="CT183" s="226"/>
      <c r="CU183" s="187">
        <f t="shared" si="95"/>
        <v>0</v>
      </c>
      <c r="CV183" s="15">
        <f>+(IF(OR($B183=0,$C183=0,$D183=0,$CQ$2&gt;$ES$1),0,IF(OR(CQ183=0,CS183=0,CT183=0),0,MIN((VLOOKUP($D183,$A$234:$C$241,3,0))*(IF($D183=6,CT183,CS183))*((MIN((VLOOKUP($D183,$A$234:$E$241,5,0)),(IF($D183=6,CS183,CT183))))),MIN((VLOOKUP($D183,$A$234:$C$241,3,0)),(CQ183+CR183))*(IF($D183=6,CT183,((MIN((VLOOKUP($D183,$A$234:$E$241,5,0)),CT183)))))))))/IF(AND($D183=2,'ראשי-פרטים כלליים וריכוז הוצאות'!$D$66&lt;&gt;4),1.2,1)</f>
        <v>0</v>
      </c>
      <c r="CW183" s="227"/>
      <c r="CX183" s="228"/>
      <c r="CY183" s="222"/>
      <c r="CZ183" s="226"/>
      <c r="DA183" s="187">
        <f t="shared" si="96"/>
        <v>0</v>
      </c>
      <c r="DB183" s="15">
        <f>+(IF(OR($B183=0,$C183=0,$D183=0,$CW$2&gt;$ES$1),0,IF(OR(CW183=0,CY183=0,CZ183=0),0,MIN((VLOOKUP($D183,$A$234:$C$241,3,0))*(IF($D183=6,CZ183,CY183))*((MIN((VLOOKUP($D183,$A$234:$E$241,5,0)),(IF($D183=6,CY183,CZ183))))),MIN((VLOOKUP($D183,$A$234:$C$241,3,0)),(CW183+CX183))*(IF($D183=6,CZ183,((MIN((VLOOKUP($D183,$A$234:$E$241,5,0)),CZ183)))))))))/IF(AND($D183=2,'ראשי-פרטים כלליים וריכוז הוצאות'!$D$66&lt;&gt;4),1.2,1)</f>
        <v>0</v>
      </c>
      <c r="DC183" s="227"/>
      <c r="DD183" s="228"/>
      <c r="DE183" s="222"/>
      <c r="DF183" s="226"/>
      <c r="DG183" s="187">
        <f t="shared" si="97"/>
        <v>0</v>
      </c>
      <c r="DH183" s="15">
        <f>+(IF(OR($B183=0,$C183=0,$D183=0,$DC$2&gt;$ES$1),0,IF(OR(DC183=0,DE183=0,DF183=0),0,MIN((VLOOKUP($D183,$A$234:$C$241,3,0))*(IF($D183=6,DF183,DE183))*((MIN((VLOOKUP($D183,$A$234:$E$241,5,0)),(IF($D183=6,DE183,DF183))))),MIN((VLOOKUP($D183,$A$234:$C$241,3,0)),(DC183+DD183))*(IF($D183=6,DF183,((MIN((VLOOKUP($D183,$A$234:$E$241,5,0)),DF183)))))))))/IF(AND($D183=2,'ראשי-פרטים כלליים וריכוז הוצאות'!$D$66&lt;&gt;4),1.2,1)</f>
        <v>0</v>
      </c>
      <c r="DI183" s="227"/>
      <c r="DJ183" s="228"/>
      <c r="DK183" s="222"/>
      <c r="DL183" s="226"/>
      <c r="DM183" s="187">
        <f t="shared" si="98"/>
        <v>0</v>
      </c>
      <c r="DN183" s="15">
        <f>+(IF(OR($B183=0,$C183=0,$D183=0,$DC$2&gt;$ES$1),0,IF(OR(DI183=0,DK183=0,DL183=0),0,MIN((VLOOKUP($D183,$A$234:$C$241,3,0))*(IF($D183=6,DL183,DK183))*((MIN((VLOOKUP($D183,$A$234:$E$241,5,0)),(IF($D183=6,DK183,DL183))))),MIN((VLOOKUP($D183,$A$234:$C$241,3,0)),(DI183+DJ183))*(IF($D183=6,DL183,((MIN((VLOOKUP($D183,$A$234:$E$241,5,0)),DL183)))))))))/IF(AND($D183=2,'ראשי-פרטים כלליים וריכוז הוצאות'!$D$66&lt;&gt;4),1.2,1)</f>
        <v>0</v>
      </c>
      <c r="DO183" s="227"/>
      <c r="DP183" s="228"/>
      <c r="DQ183" s="222"/>
      <c r="DR183" s="226"/>
      <c r="DS183" s="187">
        <f t="shared" si="99"/>
        <v>0</v>
      </c>
      <c r="DT183" s="15">
        <f>+(IF(OR($B183=0,$C183=0,$D183=0,$DC$2&gt;$ES$1),0,IF(OR(DO183=0,DQ183=0,DR183=0),0,MIN((VLOOKUP($D183,$A$234:$C$241,3,0))*(IF($D183=6,DR183,DQ183))*((MIN((VLOOKUP($D183,$A$234:$E$241,5,0)),(IF($D183=6,DQ183,DR183))))),MIN((VLOOKUP($D183,$A$234:$C$241,3,0)),(DO183+DP183))*(IF($D183=6,DR183,((MIN((VLOOKUP($D183,$A$234:$E$241,5,0)),DR183)))))))))/IF(AND($D183=2,'ראשי-פרטים כלליים וריכוז הוצאות'!$D$66&lt;&gt;4),1.2,1)</f>
        <v>0</v>
      </c>
      <c r="DU183" s="227"/>
      <c r="DV183" s="228"/>
      <c r="DW183" s="222"/>
      <c r="DX183" s="226"/>
      <c r="DY183" s="187">
        <f t="shared" si="100"/>
        <v>0</v>
      </c>
      <c r="DZ183" s="15">
        <f>+(IF(OR($B183=0,$C183=0,$D183=0,$DC$2&gt;$ES$1),0,IF(OR(DU183=0,DW183=0,DX183=0),0,MIN((VLOOKUP($D183,$A$234:$C$241,3,0))*(IF($D183=6,DX183,DW183))*((MIN((VLOOKUP($D183,$A$234:$E$241,5,0)),(IF($D183=6,DW183,DX183))))),MIN((VLOOKUP($D183,$A$234:$C$241,3,0)),(DU183+DV183))*(IF($D183=6,DX183,((MIN((VLOOKUP($D183,$A$234:$E$241,5,0)),DX183)))))))))/IF(AND($D183=2,'ראשי-פרטים כלליים וריכוז הוצאות'!$D$66&lt;&gt;4),1.2,1)</f>
        <v>0</v>
      </c>
      <c r="EA183" s="227"/>
      <c r="EB183" s="228"/>
      <c r="EC183" s="222"/>
      <c r="ED183" s="226"/>
      <c r="EE183" s="187">
        <f t="shared" si="101"/>
        <v>0</v>
      </c>
      <c r="EF183" s="15">
        <f>+(IF(OR($B183=0,$C183=0,$D183=0,$DC$2&gt;$ES$1),0,IF(OR(EA183=0,EC183=0,ED183=0),0,MIN((VLOOKUP($D183,$A$234:$C$241,3,0))*(IF($D183=6,ED183,EC183))*((MIN((VLOOKUP($D183,$A$234:$E$241,5,0)),(IF($D183=6,EC183,ED183))))),MIN((VLOOKUP($D183,$A$234:$C$241,3,0)),(EA183+EB183))*(IF($D183=6,ED183,((MIN((VLOOKUP($D183,$A$234:$E$241,5,0)),ED183)))))))))/IF(AND($D183=2,'ראשי-פרטים כלליים וריכוז הוצאות'!$D$66&lt;&gt;4),1.2,1)</f>
        <v>0</v>
      </c>
      <c r="EG183" s="227"/>
      <c r="EH183" s="228"/>
      <c r="EI183" s="222"/>
      <c r="EJ183" s="226"/>
      <c r="EK183" s="187">
        <f t="shared" si="102"/>
        <v>0</v>
      </c>
      <c r="EL183" s="15">
        <f>+(IF(OR($B183=0,$C183=0,$D183=0,$DC$2&gt;$ES$1),0,IF(OR(EG183=0,EI183=0,EJ183=0),0,MIN((VLOOKUP($D183,$A$234:$C$241,3,0))*(IF($D183=6,EJ183,EI183))*((MIN((VLOOKUP($D183,$A$234:$E$241,5,0)),(IF($D183=6,EI183,EJ183))))),MIN((VLOOKUP($D183,$A$234:$C$241,3,0)),(EG183+EH183))*(IF($D183=6,EJ183,((MIN((VLOOKUP($D183,$A$234:$E$241,5,0)),EJ183)))))))))/IF(AND($D183=2,'ראשי-פרטים כלליים וריכוז הוצאות'!$D$66&lt;&gt;4),1.2,1)</f>
        <v>0</v>
      </c>
      <c r="EM183" s="227"/>
      <c r="EN183" s="228"/>
      <c r="EO183" s="222"/>
      <c r="EP183" s="226"/>
      <c r="EQ183" s="187">
        <f t="shared" si="103"/>
        <v>0</v>
      </c>
      <c r="ER183" s="15">
        <f>+(IF(OR($B183=0,$C183=0,$D183=0,$DC$2&gt;$ES$1),0,IF(OR(EM183=0,EO183=0,EP183=0),0,MIN((VLOOKUP($D183,$A$234:$C$241,3,0))*(IF($D183=6,EP183,EO183))*((MIN((VLOOKUP($D183,$A$234:$E$241,5,0)),(IF($D183=6,EO183,EP183))))),MIN((VLOOKUP($D183,$A$234:$C$241,3,0)),(EM183+EN183))*(IF($D183=6,EP183,((MIN((VLOOKUP($D183,$A$234:$E$241,5,0)),EP183)))))))))/IF(AND($D183=2,'ראשי-פרטים כלליים וריכוז הוצאות'!$D$66&lt;&gt;4),1.2,1)</f>
        <v>0</v>
      </c>
      <c r="ES183" s="62">
        <f t="shared" si="104"/>
        <v>0</v>
      </c>
      <c r="ET183" s="183">
        <f t="shared" si="105"/>
        <v>9.9999999999999995E-7</v>
      </c>
      <c r="EU183" s="184">
        <f t="shared" si="106"/>
        <v>0</v>
      </c>
      <c r="EV183" s="62">
        <f t="shared" si="107"/>
        <v>0</v>
      </c>
      <c r="EW183" s="62">
        <v>0</v>
      </c>
      <c r="EX183" s="15">
        <f t="shared" si="108"/>
        <v>0</v>
      </c>
      <c r="EY183" s="219"/>
      <c r="EZ183" s="62">
        <f>MIN(EX183+EY183*ET183*ES183/$FA$1/IF(AND($D183=2,'ראשי-פרטים כלליים וריכוז הוצאות'!$D$66&lt;&gt;4),1.2,1),IF($D183&gt;0,VLOOKUP($D183,$A$234:$C$241,3,0)*12*EU183,0))</f>
        <v>0</v>
      </c>
      <c r="FA183" s="229"/>
      <c r="FB183" s="293">
        <f t="shared" si="109"/>
        <v>0</v>
      </c>
      <c r="FC183" s="298"/>
      <c r="FD183" s="133"/>
      <c r="FE183" s="133"/>
      <c r="FF183" s="299"/>
      <c r="FG183" s="299"/>
      <c r="FH183" s="133"/>
      <c r="FI183" s="274">
        <f t="shared" si="112"/>
        <v>0</v>
      </c>
      <c r="FJ183" s="274">
        <f t="shared" si="113"/>
        <v>0</v>
      </c>
      <c r="FK183" s="297" t="str">
        <f t="shared" si="79"/>
        <v/>
      </c>
    </row>
    <row r="184" spans="1:167" s="6" customFormat="1" ht="24" hidden="1" customHeight="1" x14ac:dyDescent="0.2">
      <c r="A184" s="112">
        <v>181</v>
      </c>
      <c r="B184" s="229"/>
      <c r="C184" s="229"/>
      <c r="D184" s="230"/>
      <c r="E184" s="220"/>
      <c r="F184" s="221"/>
      <c r="G184" s="222"/>
      <c r="H184" s="223"/>
      <c r="I184" s="187">
        <f t="shared" si="80"/>
        <v>0</v>
      </c>
      <c r="J184" s="15">
        <f>(IF(OR($B184=0,$C184=0,$D184=0,$E$2&gt;$ES$1),0,IF(OR($E184=0,$G184=0,$H184=0),0,MIN((VLOOKUP($D184,$A$234:$C$241,3,0))*(IF($D184=6,$H184,$G184))*((MIN((VLOOKUP($D184,$A$234:$E$241,5,0)),(IF($D184=6,$G184,$H184))))),MIN((VLOOKUP($D184,$A$234:$C$241,3,0)),($E184+$F184))*(IF($D184=6,$H184,((MIN((VLOOKUP($D184,$A$234:$E$241,5,0)),$H184)))))))))/IF(AND($D184=2,'ראשי-פרטים כלליים וריכוז הוצאות'!$D$66&lt;&gt;4),1.2,1)</f>
        <v>0</v>
      </c>
      <c r="K184" s="224"/>
      <c r="L184" s="225"/>
      <c r="M184" s="222"/>
      <c r="N184" s="226"/>
      <c r="O184" s="187">
        <f t="shared" si="81"/>
        <v>0</v>
      </c>
      <c r="P184" s="15">
        <f>+(IF(OR($B184=0,$C184=0,$D184=0,$K$2&gt;$ES$1),0,IF(OR($K184=0,$M184=0,$N184=0),0,MIN((VLOOKUP($D184,$A$234:$C$241,3,0))*(IF($D184=6,$N184,$M184))*((MIN((VLOOKUP($D184,$A$234:$E$241,5,0)),(IF($D184=6,$M184,$N184))))),MIN((VLOOKUP($D184,$A$234:$C$241,3,0)),($K184+$L184))*(IF($D184=6,$N184,((MIN((VLOOKUP($D184,$A$234:$E$241,5,0)),$N184)))))))))/IF(AND($D184=2,'ראשי-פרטים כלליים וריכוז הוצאות'!$D$66&lt;&gt;4),1.2,1)</f>
        <v>0</v>
      </c>
      <c r="Q184" s="227"/>
      <c r="R184" s="228"/>
      <c r="S184" s="222"/>
      <c r="T184" s="226"/>
      <c r="U184" s="187">
        <f t="shared" si="82"/>
        <v>0</v>
      </c>
      <c r="V184" s="15">
        <f>+(IF(OR($B184=0,$C184=0,$D184=0,$Q$2&gt;$ES$1),0,IF(OR(Q184=0,S184=0,T184=0),0,MIN((VLOOKUP($D184,$A$234:$C$241,3,0))*(IF($D184=6,T184,S184))*((MIN((VLOOKUP($D184,$A$234:$E$241,5,0)),(IF($D184=6,S184,T184))))),MIN((VLOOKUP($D184,$A$234:$C$241,3,0)),(Q184+R184))*(IF($D184=6,T184,((MIN((VLOOKUP($D184,$A$234:$E$241,5,0)),T184)))))))))/IF(AND($D184=2,'ראשי-פרטים כלליים וריכוז הוצאות'!$D$66&lt;&gt;4),1.2,1)</f>
        <v>0</v>
      </c>
      <c r="W184" s="220"/>
      <c r="X184" s="221"/>
      <c r="Y184" s="222"/>
      <c r="Z184" s="226"/>
      <c r="AA184" s="187">
        <f t="shared" si="83"/>
        <v>0</v>
      </c>
      <c r="AB184" s="15">
        <f>+(IF(OR($B184=0,$C184=0,$D184=0,$W$2&gt;$ES$1),0,IF(OR(W184=0,Y184=0,Z184=0),0,MIN((VLOOKUP($D184,$A$234:$C$241,3,0))*(IF($D184=6,Z184,Y184))*((MIN((VLOOKUP($D184,$A$234:$E$241,5,0)),(IF($D184=6,Y184,Z184))))),MIN((VLOOKUP($D184,$A$234:$C$241,3,0)),(W184+X184))*(IF($D184=6,Z184,((MIN((VLOOKUP($D184,$A$234:$E$241,5,0)),Z184)))))))))/IF(AND($D184=2,'ראשי-פרטים כלליים וריכוז הוצאות'!$D$66&lt;&gt;4),1.2,1)</f>
        <v>0</v>
      </c>
      <c r="AC184" s="224"/>
      <c r="AD184" s="225"/>
      <c r="AE184" s="222"/>
      <c r="AF184" s="226"/>
      <c r="AG184" s="187">
        <f t="shared" si="84"/>
        <v>0</v>
      </c>
      <c r="AH184" s="15">
        <f>+(IF(OR($B184=0,$C184=0,$D184=0,$AC$2&gt;$ES$1),0,IF(OR(AC184=0,AE184=0,AF184=0),0,MIN((VLOOKUP($D184,$A$234:$C$241,3,0))*(IF($D184=6,AF184,AE184))*((MIN((VLOOKUP($D184,$A$234:$E$241,5,0)),(IF($D184=6,AE184,AF184))))),MIN((VLOOKUP($D184,$A$234:$C$241,3,0)),(AC184+AD184))*(IF($D184=6,AF184,((MIN((VLOOKUP($D184,$A$234:$E$241,5,0)),AF184)))))))))/IF(AND($D184=2,'ראשי-פרטים כלליים וריכוז הוצאות'!$D$66&lt;&gt;4),1.2,1)</f>
        <v>0</v>
      </c>
      <c r="AI184" s="227"/>
      <c r="AJ184" s="228"/>
      <c r="AK184" s="222"/>
      <c r="AL184" s="226"/>
      <c r="AM184" s="187">
        <f t="shared" si="85"/>
        <v>0</v>
      </c>
      <c r="AN184" s="15">
        <f>+(IF(OR($B184=0,$C184=0,$D184=0,$AI$2&gt;$ES$1),0,IF(OR(AI184=0,AK184=0,AL184=0),0,MIN((VLOOKUP($D184,$A$234:$C$241,3,0))*(IF($D184=6,AL184,AK184))*((MIN((VLOOKUP($D184,$A$234:$E$241,5,0)),(IF($D184=6,AK184,AL184))))),MIN((VLOOKUP($D184,$A$234:$C$241,3,0)),(AI184+AJ184))*(IF($D184=6,AL184,((MIN((VLOOKUP($D184,$A$234:$E$241,5,0)),AL184)))))))))/IF(AND($D184=2,'ראשי-פרטים כלליים וריכוז הוצאות'!$D$66&lt;&gt;4),1.2,1)</f>
        <v>0</v>
      </c>
      <c r="AO184" s="220"/>
      <c r="AP184" s="221"/>
      <c r="AQ184" s="222"/>
      <c r="AR184" s="226"/>
      <c r="AS184" s="187">
        <f t="shared" si="86"/>
        <v>0</v>
      </c>
      <c r="AT184" s="15">
        <f>+(IF(OR($B184=0,$C184=0,$D184=0,$AO$2&gt;$ES$1),0,IF(OR(AO184=0,AQ184=0,AR184=0),0,MIN((VLOOKUP($D184,$A$234:$C$241,3,0))*(IF($D184=6,AR184,AQ184))*((MIN((VLOOKUP($D184,$A$234:$E$241,5,0)),(IF($D184=6,AQ184,AR184))))),MIN((VLOOKUP($D184,$A$234:$C$241,3,0)),(AO184+AP184))*(IF($D184=6,AR184,((MIN((VLOOKUP($D184,$A$234:$E$241,5,0)),AR184)))))))))/IF(AND($D184=2,'ראשי-פרטים כלליים וריכוז הוצאות'!$D$66&lt;&gt;4),1.2,1)</f>
        <v>0</v>
      </c>
      <c r="AU184" s="224"/>
      <c r="AV184" s="225"/>
      <c r="AW184" s="222"/>
      <c r="AX184" s="226"/>
      <c r="AY184" s="187">
        <f t="shared" si="87"/>
        <v>0</v>
      </c>
      <c r="AZ184" s="15">
        <f>+(IF(OR($B184=0,$C184=0,$D184=0,$AU$2&gt;$ES$1),0,IF(OR(AU184=0,AW184=0,AX184=0),0,MIN((VLOOKUP($D184,$A$234:$C$241,3,0))*(IF($D184=6,AX184,AW184))*((MIN((VLOOKUP($D184,$A$234:$E$241,5,0)),(IF($D184=6,AW184,AX184))))),MIN((VLOOKUP($D184,$A$234:$C$241,3,0)),(AU184+AV184))*(IF($D184=6,AX184,((MIN((VLOOKUP($D184,$A$234:$E$241,5,0)),AX184)))))))))/IF(AND($D184=2,'ראשי-פרטים כלליים וריכוז הוצאות'!$D$66&lt;&gt;4),1.2,1)</f>
        <v>0</v>
      </c>
      <c r="BA184" s="227"/>
      <c r="BB184" s="228"/>
      <c r="BC184" s="222"/>
      <c r="BD184" s="226"/>
      <c r="BE184" s="187">
        <f t="shared" si="88"/>
        <v>0</v>
      </c>
      <c r="BF184" s="15">
        <f>+(IF(OR($B184=0,$C184=0,$D184=0,$BA$2&gt;$ES$1),0,IF(OR(BA184=0,BC184=0,BD184=0),0,MIN((VLOOKUP($D184,$A$234:$C$241,3,0))*(IF($D184=6,BD184,BC184))*((MIN((VLOOKUP($D184,$A$234:$E$241,5,0)),(IF($D184=6,BC184,BD184))))),MIN((VLOOKUP($D184,$A$234:$C$241,3,0)),(BA184+BB184))*(IF($D184=6,BD184,((MIN((VLOOKUP($D184,$A$234:$E$241,5,0)),BD184)))))))))/IF(AND($D184=2,'ראשי-פרטים כלליים וריכוז הוצאות'!$D$66&lt;&gt;4),1.2,1)</f>
        <v>0</v>
      </c>
      <c r="BG184" s="227"/>
      <c r="BH184" s="228"/>
      <c r="BI184" s="222"/>
      <c r="BJ184" s="226"/>
      <c r="BK184" s="187">
        <f t="shared" si="89"/>
        <v>0</v>
      </c>
      <c r="BL184" s="15">
        <f>+(IF(OR($B184=0,$C184=0,$D184=0,$BG$2&gt;$ES$1),0,IF(OR(BG184=0,BI184=0,BJ184=0),0,MIN((VLOOKUP($D184,$A$234:$C$241,3,0))*(IF($D184=6,BJ184,BI184))*((MIN((VLOOKUP($D184,$A$234:$E$241,5,0)),(IF($D184=6,BI184,BJ184))))),MIN((VLOOKUP($D184,$A$234:$C$241,3,0)),(BG184+BH184))*(IF($D184=6,BJ184,((MIN((VLOOKUP($D184,$A$234:$E$241,5,0)),BJ184)))))))))/IF(AND($D184=2,'ראשי-פרטים כלליים וריכוז הוצאות'!$D$66&lt;&gt;4),1.2,1)</f>
        <v>0</v>
      </c>
      <c r="BM184" s="227"/>
      <c r="BN184" s="228"/>
      <c r="BO184" s="222"/>
      <c r="BP184" s="226"/>
      <c r="BQ184" s="187">
        <f t="shared" si="90"/>
        <v>0</v>
      </c>
      <c r="BR184" s="15">
        <f>+(IF(OR($B184=0,$C184=0,$D184=0,$BM$2&gt;$ES$1),0,IF(OR(BM184=0,BO184=0,BP184=0),0,MIN((VLOOKUP($D184,$A$234:$C$241,3,0))*(IF($D184=6,BP184,BO184))*((MIN((VLOOKUP($D184,$A$234:$E$241,5,0)),(IF($D184=6,BO184,BP184))))),MIN((VLOOKUP($D184,$A$234:$C$241,3,0)),(BM184+BN184))*(IF($D184=6,BP184,((MIN((VLOOKUP($D184,$A$234:$E$241,5,0)),BP184)))))))))/IF(AND($D184=2,'ראשי-פרטים כלליים וריכוז הוצאות'!$D$66&lt;&gt;4),1.2,1)</f>
        <v>0</v>
      </c>
      <c r="BS184" s="227"/>
      <c r="BT184" s="228"/>
      <c r="BU184" s="222"/>
      <c r="BV184" s="226"/>
      <c r="BW184" s="187">
        <f t="shared" si="91"/>
        <v>0</v>
      </c>
      <c r="BX184" s="15">
        <f>+(IF(OR($B184=0,$C184=0,$D184=0,$BS$2&gt;$ES$1),0,IF(OR(BS184=0,BU184=0,BV184=0),0,MIN((VLOOKUP($D184,$A$234:$C$241,3,0))*(IF($D184=6,BV184,BU184))*((MIN((VLOOKUP($D184,$A$234:$E$241,5,0)),(IF($D184=6,BU184,BV184))))),MIN((VLOOKUP($D184,$A$234:$C$241,3,0)),(BS184+BT184))*(IF($D184=6,BV184,((MIN((VLOOKUP($D184,$A$234:$E$241,5,0)),BV184)))))))))/IF(AND($D184=2,'ראשי-פרטים כלליים וריכוז הוצאות'!$D$66&lt;&gt;4),1.2,1)</f>
        <v>0</v>
      </c>
      <c r="BY184" s="227"/>
      <c r="BZ184" s="228"/>
      <c r="CA184" s="222"/>
      <c r="CB184" s="226"/>
      <c r="CC184" s="187">
        <f t="shared" si="92"/>
        <v>0</v>
      </c>
      <c r="CD184" s="15">
        <f>+(IF(OR($B184=0,$C184=0,$D184=0,$BY$2&gt;$ES$1),0,IF(OR(BY184=0,CA184=0,CB184=0),0,MIN((VLOOKUP($D184,$A$234:$C$241,3,0))*(IF($D184=6,CB184,CA184))*((MIN((VLOOKUP($D184,$A$234:$E$241,5,0)),(IF($D184=6,CA184,CB184))))),MIN((VLOOKUP($D184,$A$234:$C$241,3,0)),(BY184+BZ184))*(IF($D184=6,CB184,((MIN((VLOOKUP($D184,$A$234:$E$241,5,0)),CB184)))))))))/IF(AND($D184=2,'ראשי-פרטים כלליים וריכוז הוצאות'!$D$66&lt;&gt;4),1.2,1)</f>
        <v>0</v>
      </c>
      <c r="CE184" s="227"/>
      <c r="CF184" s="228"/>
      <c r="CG184" s="222"/>
      <c r="CH184" s="226"/>
      <c r="CI184" s="187">
        <f t="shared" si="93"/>
        <v>0</v>
      </c>
      <c r="CJ184" s="15">
        <f>+(IF(OR($B184=0,$C184=0,$D184=0,$CE$2&gt;$ES$1),0,IF(OR(CE184=0,CG184=0,CH184=0),0,MIN((VLOOKUP($D184,$A$234:$C$241,3,0))*(IF($D184=6,CH184,CG184))*((MIN((VLOOKUP($D184,$A$234:$E$241,5,0)),(IF($D184=6,CG184,CH184))))),MIN((VLOOKUP($D184,$A$234:$C$241,3,0)),(CE184+CF184))*(IF($D184=6,CH184,((MIN((VLOOKUP($D184,$A$234:$E$241,5,0)),CH184)))))))))/IF(AND($D184=2,'ראשי-פרטים כלליים וריכוז הוצאות'!$D$66&lt;&gt;4),1.2,1)</f>
        <v>0</v>
      </c>
      <c r="CK184" s="227"/>
      <c r="CL184" s="228"/>
      <c r="CM184" s="222"/>
      <c r="CN184" s="226"/>
      <c r="CO184" s="187">
        <f t="shared" si="94"/>
        <v>0</v>
      </c>
      <c r="CP184" s="15">
        <f>+(IF(OR($B184=0,$C184=0,$D184=0,$CK$2&gt;$ES$1),0,IF(OR(CK184=0,CM184=0,CN184=0),0,MIN((VLOOKUP($D184,$A$234:$C$241,3,0))*(IF($D184=6,CN184,CM184))*((MIN((VLOOKUP($D184,$A$234:$E$241,5,0)),(IF($D184=6,CM184,CN184))))),MIN((VLOOKUP($D184,$A$234:$C$241,3,0)),(CK184+CL184))*(IF($D184=6,CN184,((MIN((VLOOKUP($D184,$A$234:$E$241,5,0)),CN184)))))))))/IF(AND($D184=2,'ראשי-פרטים כלליים וריכוז הוצאות'!$D$66&lt;&gt;4),1.2,1)</f>
        <v>0</v>
      </c>
      <c r="CQ184" s="227"/>
      <c r="CR184" s="228"/>
      <c r="CS184" s="222"/>
      <c r="CT184" s="226"/>
      <c r="CU184" s="187">
        <f t="shared" si="95"/>
        <v>0</v>
      </c>
      <c r="CV184" s="15">
        <f>+(IF(OR($B184=0,$C184=0,$D184=0,$CQ$2&gt;$ES$1),0,IF(OR(CQ184=0,CS184=0,CT184=0),0,MIN((VLOOKUP($D184,$A$234:$C$241,3,0))*(IF($D184=6,CT184,CS184))*((MIN((VLOOKUP($D184,$A$234:$E$241,5,0)),(IF($D184=6,CS184,CT184))))),MIN((VLOOKUP($D184,$A$234:$C$241,3,0)),(CQ184+CR184))*(IF($D184=6,CT184,((MIN((VLOOKUP($D184,$A$234:$E$241,5,0)),CT184)))))))))/IF(AND($D184=2,'ראשי-פרטים כלליים וריכוז הוצאות'!$D$66&lt;&gt;4),1.2,1)</f>
        <v>0</v>
      </c>
      <c r="CW184" s="227"/>
      <c r="CX184" s="228"/>
      <c r="CY184" s="222"/>
      <c r="CZ184" s="226"/>
      <c r="DA184" s="187">
        <f t="shared" si="96"/>
        <v>0</v>
      </c>
      <c r="DB184" s="15">
        <f>+(IF(OR($B184=0,$C184=0,$D184=0,$CW$2&gt;$ES$1),0,IF(OR(CW184=0,CY184=0,CZ184=0),0,MIN((VLOOKUP($D184,$A$234:$C$241,3,0))*(IF($D184=6,CZ184,CY184))*((MIN((VLOOKUP($D184,$A$234:$E$241,5,0)),(IF($D184=6,CY184,CZ184))))),MIN((VLOOKUP($D184,$A$234:$C$241,3,0)),(CW184+CX184))*(IF($D184=6,CZ184,((MIN((VLOOKUP($D184,$A$234:$E$241,5,0)),CZ184)))))))))/IF(AND($D184=2,'ראשי-פרטים כלליים וריכוז הוצאות'!$D$66&lt;&gt;4),1.2,1)</f>
        <v>0</v>
      </c>
      <c r="DC184" s="227"/>
      <c r="DD184" s="228"/>
      <c r="DE184" s="222"/>
      <c r="DF184" s="226"/>
      <c r="DG184" s="187">
        <f t="shared" si="97"/>
        <v>0</v>
      </c>
      <c r="DH184" s="15">
        <f>+(IF(OR($B184=0,$C184=0,$D184=0,$DC$2&gt;$ES$1),0,IF(OR(DC184=0,DE184=0,DF184=0),0,MIN((VLOOKUP($D184,$A$234:$C$241,3,0))*(IF($D184=6,DF184,DE184))*((MIN((VLOOKUP($D184,$A$234:$E$241,5,0)),(IF($D184=6,DE184,DF184))))),MIN((VLOOKUP($D184,$A$234:$C$241,3,0)),(DC184+DD184))*(IF($D184=6,DF184,((MIN((VLOOKUP($D184,$A$234:$E$241,5,0)),DF184)))))))))/IF(AND($D184=2,'ראשי-פרטים כלליים וריכוז הוצאות'!$D$66&lt;&gt;4),1.2,1)</f>
        <v>0</v>
      </c>
      <c r="DI184" s="227"/>
      <c r="DJ184" s="228"/>
      <c r="DK184" s="222"/>
      <c r="DL184" s="226"/>
      <c r="DM184" s="187">
        <f t="shared" si="98"/>
        <v>0</v>
      </c>
      <c r="DN184" s="15">
        <f>+(IF(OR($B184=0,$C184=0,$D184=0,$DC$2&gt;$ES$1),0,IF(OR(DI184=0,DK184=0,DL184=0),0,MIN((VLOOKUP($D184,$A$234:$C$241,3,0))*(IF($D184=6,DL184,DK184))*((MIN((VLOOKUP($D184,$A$234:$E$241,5,0)),(IF($D184=6,DK184,DL184))))),MIN((VLOOKUP($D184,$A$234:$C$241,3,0)),(DI184+DJ184))*(IF($D184=6,DL184,((MIN((VLOOKUP($D184,$A$234:$E$241,5,0)),DL184)))))))))/IF(AND($D184=2,'ראשי-פרטים כלליים וריכוז הוצאות'!$D$66&lt;&gt;4),1.2,1)</f>
        <v>0</v>
      </c>
      <c r="DO184" s="227"/>
      <c r="DP184" s="228"/>
      <c r="DQ184" s="222"/>
      <c r="DR184" s="226"/>
      <c r="DS184" s="187">
        <f t="shared" si="99"/>
        <v>0</v>
      </c>
      <c r="DT184" s="15">
        <f>+(IF(OR($B184=0,$C184=0,$D184=0,$DC$2&gt;$ES$1),0,IF(OR(DO184=0,DQ184=0,DR184=0),0,MIN((VLOOKUP($D184,$A$234:$C$241,3,0))*(IF($D184=6,DR184,DQ184))*((MIN((VLOOKUP($D184,$A$234:$E$241,5,0)),(IF($D184=6,DQ184,DR184))))),MIN((VLOOKUP($D184,$A$234:$C$241,3,0)),(DO184+DP184))*(IF($D184=6,DR184,((MIN((VLOOKUP($D184,$A$234:$E$241,5,0)),DR184)))))))))/IF(AND($D184=2,'ראשי-פרטים כלליים וריכוז הוצאות'!$D$66&lt;&gt;4),1.2,1)</f>
        <v>0</v>
      </c>
      <c r="DU184" s="227"/>
      <c r="DV184" s="228"/>
      <c r="DW184" s="222"/>
      <c r="DX184" s="226"/>
      <c r="DY184" s="187">
        <f t="shared" si="100"/>
        <v>0</v>
      </c>
      <c r="DZ184" s="15">
        <f>+(IF(OR($B184=0,$C184=0,$D184=0,$DC$2&gt;$ES$1),0,IF(OR(DU184=0,DW184=0,DX184=0),0,MIN((VLOOKUP($D184,$A$234:$C$241,3,0))*(IF($D184=6,DX184,DW184))*((MIN((VLOOKUP($D184,$A$234:$E$241,5,0)),(IF($D184=6,DW184,DX184))))),MIN((VLOOKUP($D184,$A$234:$C$241,3,0)),(DU184+DV184))*(IF($D184=6,DX184,((MIN((VLOOKUP($D184,$A$234:$E$241,5,0)),DX184)))))))))/IF(AND($D184=2,'ראשי-פרטים כלליים וריכוז הוצאות'!$D$66&lt;&gt;4),1.2,1)</f>
        <v>0</v>
      </c>
      <c r="EA184" s="227"/>
      <c r="EB184" s="228"/>
      <c r="EC184" s="222"/>
      <c r="ED184" s="226"/>
      <c r="EE184" s="187">
        <f t="shared" si="101"/>
        <v>0</v>
      </c>
      <c r="EF184" s="15">
        <f>+(IF(OR($B184=0,$C184=0,$D184=0,$DC$2&gt;$ES$1),0,IF(OR(EA184=0,EC184=0,ED184=0),0,MIN((VLOOKUP($D184,$A$234:$C$241,3,0))*(IF($D184=6,ED184,EC184))*((MIN((VLOOKUP($D184,$A$234:$E$241,5,0)),(IF($D184=6,EC184,ED184))))),MIN((VLOOKUP($D184,$A$234:$C$241,3,0)),(EA184+EB184))*(IF($D184=6,ED184,((MIN((VLOOKUP($D184,$A$234:$E$241,5,0)),ED184)))))))))/IF(AND($D184=2,'ראשי-פרטים כלליים וריכוז הוצאות'!$D$66&lt;&gt;4),1.2,1)</f>
        <v>0</v>
      </c>
      <c r="EG184" s="227"/>
      <c r="EH184" s="228"/>
      <c r="EI184" s="222"/>
      <c r="EJ184" s="226"/>
      <c r="EK184" s="187">
        <f t="shared" si="102"/>
        <v>0</v>
      </c>
      <c r="EL184" s="15">
        <f>+(IF(OR($B184=0,$C184=0,$D184=0,$DC$2&gt;$ES$1),0,IF(OR(EG184=0,EI184=0,EJ184=0),0,MIN((VLOOKUP($D184,$A$234:$C$241,3,0))*(IF($D184=6,EJ184,EI184))*((MIN((VLOOKUP($D184,$A$234:$E$241,5,0)),(IF($D184=6,EI184,EJ184))))),MIN((VLOOKUP($D184,$A$234:$C$241,3,0)),(EG184+EH184))*(IF($D184=6,EJ184,((MIN((VLOOKUP($D184,$A$234:$E$241,5,0)),EJ184)))))))))/IF(AND($D184=2,'ראשי-פרטים כלליים וריכוז הוצאות'!$D$66&lt;&gt;4),1.2,1)</f>
        <v>0</v>
      </c>
      <c r="EM184" s="227"/>
      <c r="EN184" s="228"/>
      <c r="EO184" s="222"/>
      <c r="EP184" s="226"/>
      <c r="EQ184" s="187">
        <f t="shared" si="103"/>
        <v>0</v>
      </c>
      <c r="ER184" s="15">
        <f>+(IF(OR($B184=0,$C184=0,$D184=0,$DC$2&gt;$ES$1),0,IF(OR(EM184=0,EO184=0,EP184=0),0,MIN((VLOOKUP($D184,$A$234:$C$241,3,0))*(IF($D184=6,EP184,EO184))*((MIN((VLOOKUP($D184,$A$234:$E$241,5,0)),(IF($D184=6,EO184,EP184))))),MIN((VLOOKUP($D184,$A$234:$C$241,3,0)),(EM184+EN184))*(IF($D184=6,EP184,((MIN((VLOOKUP($D184,$A$234:$E$241,5,0)),EP184)))))))))/IF(AND($D184=2,'ראשי-פרטים כלליים וריכוז הוצאות'!$D$66&lt;&gt;4),1.2,1)</f>
        <v>0</v>
      </c>
      <c r="ES184" s="62">
        <f t="shared" si="104"/>
        <v>0</v>
      </c>
      <c r="ET184" s="183">
        <f t="shared" si="105"/>
        <v>9.9999999999999995E-7</v>
      </c>
      <c r="EU184" s="184">
        <f t="shared" si="106"/>
        <v>0</v>
      </c>
      <c r="EV184" s="62">
        <f t="shared" si="107"/>
        <v>0</v>
      </c>
      <c r="EW184" s="62">
        <v>0</v>
      </c>
      <c r="EX184" s="15">
        <f t="shared" si="108"/>
        <v>0</v>
      </c>
      <c r="EY184" s="219"/>
      <c r="EZ184" s="62">
        <f>MIN(EX184+EY184*ET184*ES184/$FA$1/IF(AND($D184=2,'ראשי-פרטים כלליים וריכוז הוצאות'!$D$66&lt;&gt;4),1.2,1),IF($D184&gt;0,VLOOKUP($D184,$A$234:$C$241,3,0)*12*EU184,0))</f>
        <v>0</v>
      </c>
      <c r="FA184" s="229"/>
      <c r="FB184" s="293">
        <f t="shared" si="109"/>
        <v>0</v>
      </c>
      <c r="FC184" s="298"/>
      <c r="FD184" s="133"/>
      <c r="FE184" s="133"/>
      <c r="FF184" s="299"/>
      <c r="FG184" s="299"/>
      <c r="FH184" s="133"/>
      <c r="FI184" s="274">
        <f t="shared" si="112"/>
        <v>0</v>
      </c>
      <c r="FJ184" s="274">
        <f t="shared" si="113"/>
        <v>0</v>
      </c>
      <c r="FK184" s="297" t="str">
        <f t="shared" si="79"/>
        <v/>
      </c>
    </row>
    <row r="185" spans="1:167" s="6" customFormat="1" ht="24" hidden="1" customHeight="1" x14ac:dyDescent="0.2">
      <c r="A185" s="112">
        <v>182</v>
      </c>
      <c r="B185" s="229"/>
      <c r="C185" s="229"/>
      <c r="D185" s="230"/>
      <c r="E185" s="220"/>
      <c r="F185" s="221"/>
      <c r="G185" s="222"/>
      <c r="H185" s="223"/>
      <c r="I185" s="187">
        <f t="shared" si="80"/>
        <v>0</v>
      </c>
      <c r="J185" s="15">
        <f>(IF(OR($B185=0,$C185=0,$D185=0,$E$2&gt;$ES$1),0,IF(OR($E185=0,$G185=0,$H185=0),0,MIN((VLOOKUP($D185,$A$234:$C$241,3,0))*(IF($D185=6,$H185,$G185))*((MIN((VLOOKUP($D185,$A$234:$E$241,5,0)),(IF($D185=6,$G185,$H185))))),MIN((VLOOKUP($D185,$A$234:$C$241,3,0)),($E185+$F185))*(IF($D185=6,$H185,((MIN((VLOOKUP($D185,$A$234:$E$241,5,0)),$H185)))))))))/IF(AND($D185=2,'ראשי-פרטים כלליים וריכוז הוצאות'!$D$66&lt;&gt;4),1.2,1)</f>
        <v>0</v>
      </c>
      <c r="K185" s="224"/>
      <c r="L185" s="225"/>
      <c r="M185" s="222"/>
      <c r="N185" s="226"/>
      <c r="O185" s="187">
        <f t="shared" si="81"/>
        <v>0</v>
      </c>
      <c r="P185" s="15">
        <f>+(IF(OR($B185=0,$C185=0,$D185=0,$K$2&gt;$ES$1),0,IF(OR($K185=0,$M185=0,$N185=0),0,MIN((VLOOKUP($D185,$A$234:$C$241,3,0))*(IF($D185=6,$N185,$M185))*((MIN((VLOOKUP($D185,$A$234:$E$241,5,0)),(IF($D185=6,$M185,$N185))))),MIN((VLOOKUP($D185,$A$234:$C$241,3,0)),($K185+$L185))*(IF($D185=6,$N185,((MIN((VLOOKUP($D185,$A$234:$E$241,5,0)),$N185)))))))))/IF(AND($D185=2,'ראשי-פרטים כלליים וריכוז הוצאות'!$D$66&lt;&gt;4),1.2,1)</f>
        <v>0</v>
      </c>
      <c r="Q185" s="227"/>
      <c r="R185" s="228"/>
      <c r="S185" s="222"/>
      <c r="T185" s="226"/>
      <c r="U185" s="187">
        <f t="shared" si="82"/>
        <v>0</v>
      </c>
      <c r="V185" s="15">
        <f>+(IF(OR($B185=0,$C185=0,$D185=0,$Q$2&gt;$ES$1),0,IF(OR(Q185=0,S185=0,T185=0),0,MIN((VLOOKUP($D185,$A$234:$C$241,3,0))*(IF($D185=6,T185,S185))*((MIN((VLOOKUP($D185,$A$234:$E$241,5,0)),(IF($D185=6,S185,T185))))),MIN((VLOOKUP($D185,$A$234:$C$241,3,0)),(Q185+R185))*(IF($D185=6,T185,((MIN((VLOOKUP($D185,$A$234:$E$241,5,0)),T185)))))))))/IF(AND($D185=2,'ראשי-פרטים כלליים וריכוז הוצאות'!$D$66&lt;&gt;4),1.2,1)</f>
        <v>0</v>
      </c>
      <c r="W185" s="220"/>
      <c r="X185" s="221"/>
      <c r="Y185" s="222"/>
      <c r="Z185" s="226"/>
      <c r="AA185" s="187">
        <f t="shared" si="83"/>
        <v>0</v>
      </c>
      <c r="AB185" s="15">
        <f>+(IF(OR($B185=0,$C185=0,$D185=0,$W$2&gt;$ES$1),0,IF(OR(W185=0,Y185=0,Z185=0),0,MIN((VLOOKUP($D185,$A$234:$C$241,3,0))*(IF($D185=6,Z185,Y185))*((MIN((VLOOKUP($D185,$A$234:$E$241,5,0)),(IF($D185=6,Y185,Z185))))),MIN((VLOOKUP($D185,$A$234:$C$241,3,0)),(W185+X185))*(IF($D185=6,Z185,((MIN((VLOOKUP($D185,$A$234:$E$241,5,0)),Z185)))))))))/IF(AND($D185=2,'ראשי-פרטים כלליים וריכוז הוצאות'!$D$66&lt;&gt;4),1.2,1)</f>
        <v>0</v>
      </c>
      <c r="AC185" s="224"/>
      <c r="AD185" s="225"/>
      <c r="AE185" s="222"/>
      <c r="AF185" s="226"/>
      <c r="AG185" s="187">
        <f t="shared" si="84"/>
        <v>0</v>
      </c>
      <c r="AH185" s="15">
        <f>+(IF(OR($B185=0,$C185=0,$D185=0,$AC$2&gt;$ES$1),0,IF(OR(AC185=0,AE185=0,AF185=0),0,MIN((VLOOKUP($D185,$A$234:$C$241,3,0))*(IF($D185=6,AF185,AE185))*((MIN((VLOOKUP($D185,$A$234:$E$241,5,0)),(IF($D185=6,AE185,AF185))))),MIN((VLOOKUP($D185,$A$234:$C$241,3,0)),(AC185+AD185))*(IF($D185=6,AF185,((MIN((VLOOKUP($D185,$A$234:$E$241,5,0)),AF185)))))))))/IF(AND($D185=2,'ראשי-פרטים כלליים וריכוז הוצאות'!$D$66&lt;&gt;4),1.2,1)</f>
        <v>0</v>
      </c>
      <c r="AI185" s="227"/>
      <c r="AJ185" s="228"/>
      <c r="AK185" s="222"/>
      <c r="AL185" s="226"/>
      <c r="AM185" s="187">
        <f t="shared" si="85"/>
        <v>0</v>
      </c>
      <c r="AN185" s="15">
        <f>+(IF(OR($B185=0,$C185=0,$D185=0,$AI$2&gt;$ES$1),0,IF(OR(AI185=0,AK185=0,AL185=0),0,MIN((VLOOKUP($D185,$A$234:$C$241,3,0))*(IF($D185=6,AL185,AK185))*((MIN((VLOOKUP($D185,$A$234:$E$241,5,0)),(IF($D185=6,AK185,AL185))))),MIN((VLOOKUP($D185,$A$234:$C$241,3,0)),(AI185+AJ185))*(IF($D185=6,AL185,((MIN((VLOOKUP($D185,$A$234:$E$241,5,0)),AL185)))))))))/IF(AND($D185=2,'ראשי-פרטים כלליים וריכוז הוצאות'!$D$66&lt;&gt;4),1.2,1)</f>
        <v>0</v>
      </c>
      <c r="AO185" s="220"/>
      <c r="AP185" s="221"/>
      <c r="AQ185" s="222"/>
      <c r="AR185" s="226"/>
      <c r="AS185" s="187">
        <f t="shared" si="86"/>
        <v>0</v>
      </c>
      <c r="AT185" s="15">
        <f>+(IF(OR($B185=0,$C185=0,$D185=0,$AO$2&gt;$ES$1),0,IF(OR(AO185=0,AQ185=0,AR185=0),0,MIN((VLOOKUP($D185,$A$234:$C$241,3,0))*(IF($D185=6,AR185,AQ185))*((MIN((VLOOKUP($D185,$A$234:$E$241,5,0)),(IF($D185=6,AQ185,AR185))))),MIN((VLOOKUP($D185,$A$234:$C$241,3,0)),(AO185+AP185))*(IF($D185=6,AR185,((MIN((VLOOKUP($D185,$A$234:$E$241,5,0)),AR185)))))))))/IF(AND($D185=2,'ראשי-פרטים כלליים וריכוז הוצאות'!$D$66&lt;&gt;4),1.2,1)</f>
        <v>0</v>
      </c>
      <c r="AU185" s="224"/>
      <c r="AV185" s="225"/>
      <c r="AW185" s="222"/>
      <c r="AX185" s="226"/>
      <c r="AY185" s="187">
        <f t="shared" si="87"/>
        <v>0</v>
      </c>
      <c r="AZ185" s="15">
        <f>+(IF(OR($B185=0,$C185=0,$D185=0,$AU$2&gt;$ES$1),0,IF(OR(AU185=0,AW185=0,AX185=0),0,MIN((VLOOKUP($D185,$A$234:$C$241,3,0))*(IF($D185=6,AX185,AW185))*((MIN((VLOOKUP($D185,$A$234:$E$241,5,0)),(IF($D185=6,AW185,AX185))))),MIN((VLOOKUP($D185,$A$234:$C$241,3,0)),(AU185+AV185))*(IF($D185=6,AX185,((MIN((VLOOKUP($D185,$A$234:$E$241,5,0)),AX185)))))))))/IF(AND($D185=2,'ראשי-פרטים כלליים וריכוז הוצאות'!$D$66&lt;&gt;4),1.2,1)</f>
        <v>0</v>
      </c>
      <c r="BA185" s="227"/>
      <c r="BB185" s="228"/>
      <c r="BC185" s="222"/>
      <c r="BD185" s="226"/>
      <c r="BE185" s="187">
        <f t="shared" si="88"/>
        <v>0</v>
      </c>
      <c r="BF185" s="15">
        <f>+(IF(OR($B185=0,$C185=0,$D185=0,$BA$2&gt;$ES$1),0,IF(OR(BA185=0,BC185=0,BD185=0),0,MIN((VLOOKUP($D185,$A$234:$C$241,3,0))*(IF($D185=6,BD185,BC185))*((MIN((VLOOKUP($D185,$A$234:$E$241,5,0)),(IF($D185=6,BC185,BD185))))),MIN((VLOOKUP($D185,$A$234:$C$241,3,0)),(BA185+BB185))*(IF($D185=6,BD185,((MIN((VLOOKUP($D185,$A$234:$E$241,5,0)),BD185)))))))))/IF(AND($D185=2,'ראשי-פרטים כלליים וריכוז הוצאות'!$D$66&lt;&gt;4),1.2,1)</f>
        <v>0</v>
      </c>
      <c r="BG185" s="227"/>
      <c r="BH185" s="228"/>
      <c r="BI185" s="222"/>
      <c r="BJ185" s="226"/>
      <c r="BK185" s="187">
        <f t="shared" si="89"/>
        <v>0</v>
      </c>
      <c r="BL185" s="15">
        <f>+(IF(OR($B185=0,$C185=0,$D185=0,$BG$2&gt;$ES$1),0,IF(OR(BG185=0,BI185=0,BJ185=0),0,MIN((VLOOKUP($D185,$A$234:$C$241,3,0))*(IF($D185=6,BJ185,BI185))*((MIN((VLOOKUP($D185,$A$234:$E$241,5,0)),(IF($D185=6,BI185,BJ185))))),MIN((VLOOKUP($D185,$A$234:$C$241,3,0)),(BG185+BH185))*(IF($D185=6,BJ185,((MIN((VLOOKUP($D185,$A$234:$E$241,5,0)),BJ185)))))))))/IF(AND($D185=2,'ראשי-פרטים כלליים וריכוז הוצאות'!$D$66&lt;&gt;4),1.2,1)</f>
        <v>0</v>
      </c>
      <c r="BM185" s="227"/>
      <c r="BN185" s="228"/>
      <c r="BO185" s="222"/>
      <c r="BP185" s="226"/>
      <c r="BQ185" s="187">
        <f t="shared" si="90"/>
        <v>0</v>
      </c>
      <c r="BR185" s="15">
        <f>+(IF(OR($B185=0,$C185=0,$D185=0,$BM$2&gt;$ES$1),0,IF(OR(BM185=0,BO185=0,BP185=0),0,MIN((VLOOKUP($D185,$A$234:$C$241,3,0))*(IF($D185=6,BP185,BO185))*((MIN((VLOOKUP($D185,$A$234:$E$241,5,0)),(IF($D185=6,BO185,BP185))))),MIN((VLOOKUP($D185,$A$234:$C$241,3,0)),(BM185+BN185))*(IF($D185=6,BP185,((MIN((VLOOKUP($D185,$A$234:$E$241,5,0)),BP185)))))))))/IF(AND($D185=2,'ראשי-פרטים כלליים וריכוז הוצאות'!$D$66&lt;&gt;4),1.2,1)</f>
        <v>0</v>
      </c>
      <c r="BS185" s="227"/>
      <c r="BT185" s="228"/>
      <c r="BU185" s="222"/>
      <c r="BV185" s="226"/>
      <c r="BW185" s="187">
        <f t="shared" si="91"/>
        <v>0</v>
      </c>
      <c r="BX185" s="15">
        <f>+(IF(OR($B185=0,$C185=0,$D185=0,$BS$2&gt;$ES$1),0,IF(OR(BS185=0,BU185=0,BV185=0),0,MIN((VLOOKUP($D185,$A$234:$C$241,3,0))*(IF($D185=6,BV185,BU185))*((MIN((VLOOKUP($D185,$A$234:$E$241,5,0)),(IF($D185=6,BU185,BV185))))),MIN((VLOOKUP($D185,$A$234:$C$241,3,0)),(BS185+BT185))*(IF($D185=6,BV185,((MIN((VLOOKUP($D185,$A$234:$E$241,5,0)),BV185)))))))))/IF(AND($D185=2,'ראשי-פרטים כלליים וריכוז הוצאות'!$D$66&lt;&gt;4),1.2,1)</f>
        <v>0</v>
      </c>
      <c r="BY185" s="227"/>
      <c r="BZ185" s="228"/>
      <c r="CA185" s="222"/>
      <c r="CB185" s="226"/>
      <c r="CC185" s="187">
        <f t="shared" si="92"/>
        <v>0</v>
      </c>
      <c r="CD185" s="15">
        <f>+(IF(OR($B185=0,$C185=0,$D185=0,$BY$2&gt;$ES$1),0,IF(OR(BY185=0,CA185=0,CB185=0),0,MIN((VLOOKUP($D185,$A$234:$C$241,3,0))*(IF($D185=6,CB185,CA185))*((MIN((VLOOKUP($D185,$A$234:$E$241,5,0)),(IF($D185=6,CA185,CB185))))),MIN((VLOOKUP($D185,$A$234:$C$241,3,0)),(BY185+BZ185))*(IF($D185=6,CB185,((MIN((VLOOKUP($D185,$A$234:$E$241,5,0)),CB185)))))))))/IF(AND($D185=2,'ראשי-פרטים כלליים וריכוז הוצאות'!$D$66&lt;&gt;4),1.2,1)</f>
        <v>0</v>
      </c>
      <c r="CE185" s="227"/>
      <c r="CF185" s="228"/>
      <c r="CG185" s="222"/>
      <c r="CH185" s="226"/>
      <c r="CI185" s="187">
        <f t="shared" si="93"/>
        <v>0</v>
      </c>
      <c r="CJ185" s="15">
        <f>+(IF(OR($B185=0,$C185=0,$D185=0,$CE$2&gt;$ES$1),0,IF(OR(CE185=0,CG185=0,CH185=0),0,MIN((VLOOKUP($D185,$A$234:$C$241,3,0))*(IF($D185=6,CH185,CG185))*((MIN((VLOOKUP($D185,$A$234:$E$241,5,0)),(IF($D185=6,CG185,CH185))))),MIN((VLOOKUP($D185,$A$234:$C$241,3,0)),(CE185+CF185))*(IF($D185=6,CH185,((MIN((VLOOKUP($D185,$A$234:$E$241,5,0)),CH185)))))))))/IF(AND($D185=2,'ראשי-פרטים כלליים וריכוז הוצאות'!$D$66&lt;&gt;4),1.2,1)</f>
        <v>0</v>
      </c>
      <c r="CK185" s="227"/>
      <c r="CL185" s="228"/>
      <c r="CM185" s="222"/>
      <c r="CN185" s="226"/>
      <c r="CO185" s="187">
        <f t="shared" si="94"/>
        <v>0</v>
      </c>
      <c r="CP185" s="15">
        <f>+(IF(OR($B185=0,$C185=0,$D185=0,$CK$2&gt;$ES$1),0,IF(OR(CK185=0,CM185=0,CN185=0),0,MIN((VLOOKUP($D185,$A$234:$C$241,3,0))*(IF($D185=6,CN185,CM185))*((MIN((VLOOKUP($D185,$A$234:$E$241,5,0)),(IF($D185=6,CM185,CN185))))),MIN((VLOOKUP($D185,$A$234:$C$241,3,0)),(CK185+CL185))*(IF($D185=6,CN185,((MIN((VLOOKUP($D185,$A$234:$E$241,5,0)),CN185)))))))))/IF(AND($D185=2,'ראשי-פרטים כלליים וריכוז הוצאות'!$D$66&lt;&gt;4),1.2,1)</f>
        <v>0</v>
      </c>
      <c r="CQ185" s="227"/>
      <c r="CR185" s="228"/>
      <c r="CS185" s="222"/>
      <c r="CT185" s="226"/>
      <c r="CU185" s="187">
        <f t="shared" si="95"/>
        <v>0</v>
      </c>
      <c r="CV185" s="15">
        <f>+(IF(OR($B185=0,$C185=0,$D185=0,$CQ$2&gt;$ES$1),0,IF(OR(CQ185=0,CS185=0,CT185=0),0,MIN((VLOOKUP($D185,$A$234:$C$241,3,0))*(IF($D185=6,CT185,CS185))*((MIN((VLOOKUP($D185,$A$234:$E$241,5,0)),(IF($D185=6,CS185,CT185))))),MIN((VLOOKUP($D185,$A$234:$C$241,3,0)),(CQ185+CR185))*(IF($D185=6,CT185,((MIN((VLOOKUP($D185,$A$234:$E$241,5,0)),CT185)))))))))/IF(AND($D185=2,'ראשי-פרטים כלליים וריכוז הוצאות'!$D$66&lt;&gt;4),1.2,1)</f>
        <v>0</v>
      </c>
      <c r="CW185" s="227"/>
      <c r="CX185" s="228"/>
      <c r="CY185" s="222"/>
      <c r="CZ185" s="226"/>
      <c r="DA185" s="187">
        <f t="shared" si="96"/>
        <v>0</v>
      </c>
      <c r="DB185" s="15">
        <f>+(IF(OR($B185=0,$C185=0,$D185=0,$CW$2&gt;$ES$1),0,IF(OR(CW185=0,CY185=0,CZ185=0),0,MIN((VLOOKUP($D185,$A$234:$C$241,3,0))*(IF($D185=6,CZ185,CY185))*((MIN((VLOOKUP($D185,$A$234:$E$241,5,0)),(IF($D185=6,CY185,CZ185))))),MIN((VLOOKUP($D185,$A$234:$C$241,3,0)),(CW185+CX185))*(IF($D185=6,CZ185,((MIN((VLOOKUP($D185,$A$234:$E$241,5,0)),CZ185)))))))))/IF(AND($D185=2,'ראשי-פרטים כלליים וריכוז הוצאות'!$D$66&lt;&gt;4),1.2,1)</f>
        <v>0</v>
      </c>
      <c r="DC185" s="227"/>
      <c r="DD185" s="228"/>
      <c r="DE185" s="222"/>
      <c r="DF185" s="226"/>
      <c r="DG185" s="187">
        <f t="shared" si="97"/>
        <v>0</v>
      </c>
      <c r="DH185" s="15">
        <f>+(IF(OR($B185=0,$C185=0,$D185=0,$DC$2&gt;$ES$1),0,IF(OR(DC185=0,DE185=0,DF185=0),0,MIN((VLOOKUP($D185,$A$234:$C$241,3,0))*(IF($D185=6,DF185,DE185))*((MIN((VLOOKUP($D185,$A$234:$E$241,5,0)),(IF($D185=6,DE185,DF185))))),MIN((VLOOKUP($D185,$A$234:$C$241,3,0)),(DC185+DD185))*(IF($D185=6,DF185,((MIN((VLOOKUP($D185,$A$234:$E$241,5,0)),DF185)))))))))/IF(AND($D185=2,'ראשי-פרטים כלליים וריכוז הוצאות'!$D$66&lt;&gt;4),1.2,1)</f>
        <v>0</v>
      </c>
      <c r="DI185" s="227"/>
      <c r="DJ185" s="228"/>
      <c r="DK185" s="222"/>
      <c r="DL185" s="226"/>
      <c r="DM185" s="187">
        <f t="shared" si="98"/>
        <v>0</v>
      </c>
      <c r="DN185" s="15">
        <f>+(IF(OR($B185=0,$C185=0,$D185=0,$DC$2&gt;$ES$1),0,IF(OR(DI185=0,DK185=0,DL185=0),0,MIN((VLOOKUP($D185,$A$234:$C$241,3,0))*(IF($D185=6,DL185,DK185))*((MIN((VLOOKUP($D185,$A$234:$E$241,5,0)),(IF($D185=6,DK185,DL185))))),MIN((VLOOKUP($D185,$A$234:$C$241,3,0)),(DI185+DJ185))*(IF($D185=6,DL185,((MIN((VLOOKUP($D185,$A$234:$E$241,5,0)),DL185)))))))))/IF(AND($D185=2,'ראשי-פרטים כלליים וריכוז הוצאות'!$D$66&lt;&gt;4),1.2,1)</f>
        <v>0</v>
      </c>
      <c r="DO185" s="227"/>
      <c r="DP185" s="228"/>
      <c r="DQ185" s="222"/>
      <c r="DR185" s="226"/>
      <c r="DS185" s="187">
        <f t="shared" si="99"/>
        <v>0</v>
      </c>
      <c r="DT185" s="15">
        <f>+(IF(OR($B185=0,$C185=0,$D185=0,$DC$2&gt;$ES$1),0,IF(OR(DO185=0,DQ185=0,DR185=0),0,MIN((VLOOKUP($D185,$A$234:$C$241,3,0))*(IF($D185=6,DR185,DQ185))*((MIN((VLOOKUP($D185,$A$234:$E$241,5,0)),(IF($D185=6,DQ185,DR185))))),MIN((VLOOKUP($D185,$A$234:$C$241,3,0)),(DO185+DP185))*(IF($D185=6,DR185,((MIN((VLOOKUP($D185,$A$234:$E$241,5,0)),DR185)))))))))/IF(AND($D185=2,'ראשי-פרטים כלליים וריכוז הוצאות'!$D$66&lt;&gt;4),1.2,1)</f>
        <v>0</v>
      </c>
      <c r="DU185" s="227"/>
      <c r="DV185" s="228"/>
      <c r="DW185" s="222"/>
      <c r="DX185" s="226"/>
      <c r="DY185" s="187">
        <f t="shared" si="100"/>
        <v>0</v>
      </c>
      <c r="DZ185" s="15">
        <f>+(IF(OR($B185=0,$C185=0,$D185=0,$DC$2&gt;$ES$1),0,IF(OR(DU185=0,DW185=0,DX185=0),0,MIN((VLOOKUP($D185,$A$234:$C$241,3,0))*(IF($D185=6,DX185,DW185))*((MIN((VLOOKUP($D185,$A$234:$E$241,5,0)),(IF($D185=6,DW185,DX185))))),MIN((VLOOKUP($D185,$A$234:$C$241,3,0)),(DU185+DV185))*(IF($D185=6,DX185,((MIN((VLOOKUP($D185,$A$234:$E$241,5,0)),DX185)))))))))/IF(AND($D185=2,'ראשי-פרטים כלליים וריכוז הוצאות'!$D$66&lt;&gt;4),1.2,1)</f>
        <v>0</v>
      </c>
      <c r="EA185" s="227"/>
      <c r="EB185" s="228"/>
      <c r="EC185" s="222"/>
      <c r="ED185" s="226"/>
      <c r="EE185" s="187">
        <f t="shared" si="101"/>
        <v>0</v>
      </c>
      <c r="EF185" s="15">
        <f>+(IF(OR($B185=0,$C185=0,$D185=0,$DC$2&gt;$ES$1),0,IF(OR(EA185=0,EC185=0,ED185=0),0,MIN((VLOOKUP($D185,$A$234:$C$241,3,0))*(IF($D185=6,ED185,EC185))*((MIN((VLOOKUP($D185,$A$234:$E$241,5,0)),(IF($D185=6,EC185,ED185))))),MIN((VLOOKUP($D185,$A$234:$C$241,3,0)),(EA185+EB185))*(IF($D185=6,ED185,((MIN((VLOOKUP($D185,$A$234:$E$241,5,0)),ED185)))))))))/IF(AND($D185=2,'ראשי-פרטים כלליים וריכוז הוצאות'!$D$66&lt;&gt;4),1.2,1)</f>
        <v>0</v>
      </c>
      <c r="EG185" s="227"/>
      <c r="EH185" s="228"/>
      <c r="EI185" s="222"/>
      <c r="EJ185" s="226"/>
      <c r="EK185" s="187">
        <f t="shared" si="102"/>
        <v>0</v>
      </c>
      <c r="EL185" s="15">
        <f>+(IF(OR($B185=0,$C185=0,$D185=0,$DC$2&gt;$ES$1),0,IF(OR(EG185=0,EI185=0,EJ185=0),0,MIN((VLOOKUP($D185,$A$234:$C$241,3,0))*(IF($D185=6,EJ185,EI185))*((MIN((VLOOKUP($D185,$A$234:$E$241,5,0)),(IF($D185=6,EI185,EJ185))))),MIN((VLOOKUP($D185,$A$234:$C$241,3,0)),(EG185+EH185))*(IF($D185=6,EJ185,((MIN((VLOOKUP($D185,$A$234:$E$241,5,0)),EJ185)))))))))/IF(AND($D185=2,'ראשי-פרטים כלליים וריכוז הוצאות'!$D$66&lt;&gt;4),1.2,1)</f>
        <v>0</v>
      </c>
      <c r="EM185" s="227"/>
      <c r="EN185" s="228"/>
      <c r="EO185" s="222"/>
      <c r="EP185" s="226"/>
      <c r="EQ185" s="187">
        <f t="shared" si="103"/>
        <v>0</v>
      </c>
      <c r="ER185" s="15">
        <f>+(IF(OR($B185=0,$C185=0,$D185=0,$DC$2&gt;$ES$1),0,IF(OR(EM185=0,EO185=0,EP185=0),0,MIN((VLOOKUP($D185,$A$234:$C$241,3,0))*(IF($D185=6,EP185,EO185))*((MIN((VLOOKUP($D185,$A$234:$E$241,5,0)),(IF($D185=6,EO185,EP185))))),MIN((VLOOKUP($D185,$A$234:$C$241,3,0)),(EM185+EN185))*(IF($D185=6,EP185,((MIN((VLOOKUP($D185,$A$234:$E$241,5,0)),EP185)))))))))/IF(AND($D185=2,'ראשי-פרטים כלליים וריכוז הוצאות'!$D$66&lt;&gt;4),1.2,1)</f>
        <v>0</v>
      </c>
      <c r="ES185" s="62">
        <f t="shared" si="104"/>
        <v>0</v>
      </c>
      <c r="ET185" s="183">
        <f t="shared" si="105"/>
        <v>9.9999999999999995E-7</v>
      </c>
      <c r="EU185" s="184">
        <f t="shared" si="106"/>
        <v>0</v>
      </c>
      <c r="EV185" s="62">
        <f t="shared" si="107"/>
        <v>0</v>
      </c>
      <c r="EW185" s="62">
        <v>0</v>
      </c>
      <c r="EX185" s="15">
        <f t="shared" si="108"/>
        <v>0</v>
      </c>
      <c r="EY185" s="219"/>
      <c r="EZ185" s="62">
        <f>MIN(EX185+EY185*ET185*ES185/$FA$1/IF(AND($D185=2,'ראשי-פרטים כלליים וריכוז הוצאות'!$D$66&lt;&gt;4),1.2,1),IF($D185&gt;0,VLOOKUP($D185,$A$234:$C$241,3,0)*12*EU185,0))</f>
        <v>0</v>
      </c>
      <c r="FA185" s="229"/>
      <c r="FB185" s="293">
        <f t="shared" si="109"/>
        <v>0</v>
      </c>
      <c r="FC185" s="298"/>
      <c r="FD185" s="133"/>
      <c r="FE185" s="133"/>
      <c r="FF185" s="299"/>
      <c r="FG185" s="299"/>
      <c r="FH185" s="133"/>
      <c r="FI185" s="274">
        <f t="shared" si="112"/>
        <v>0</v>
      </c>
      <c r="FJ185" s="274">
        <f t="shared" si="113"/>
        <v>0</v>
      </c>
      <c r="FK185" s="297" t="str">
        <f t="shared" si="79"/>
        <v/>
      </c>
    </row>
    <row r="186" spans="1:167" s="6" customFormat="1" ht="24" hidden="1" customHeight="1" x14ac:dyDescent="0.2">
      <c r="A186" s="112">
        <v>183</v>
      </c>
      <c r="B186" s="229"/>
      <c r="C186" s="229"/>
      <c r="D186" s="230"/>
      <c r="E186" s="220"/>
      <c r="F186" s="221"/>
      <c r="G186" s="222"/>
      <c r="H186" s="223"/>
      <c r="I186" s="187">
        <f t="shared" si="80"/>
        <v>0</v>
      </c>
      <c r="J186" s="15">
        <f>(IF(OR($B186=0,$C186=0,$D186=0,$E$2&gt;$ES$1),0,IF(OR($E186=0,$G186=0,$H186=0),0,MIN((VLOOKUP($D186,$A$234:$C$241,3,0))*(IF($D186=6,$H186,$G186))*((MIN((VLOOKUP($D186,$A$234:$E$241,5,0)),(IF($D186=6,$G186,$H186))))),MIN((VLOOKUP($D186,$A$234:$C$241,3,0)),($E186+$F186))*(IF($D186=6,$H186,((MIN((VLOOKUP($D186,$A$234:$E$241,5,0)),$H186)))))))))/IF(AND($D186=2,'ראשי-פרטים כלליים וריכוז הוצאות'!$D$66&lt;&gt;4),1.2,1)</f>
        <v>0</v>
      </c>
      <c r="K186" s="224"/>
      <c r="L186" s="225"/>
      <c r="M186" s="222"/>
      <c r="N186" s="226"/>
      <c r="O186" s="187">
        <f t="shared" si="81"/>
        <v>0</v>
      </c>
      <c r="P186" s="15">
        <f>+(IF(OR($B186=0,$C186=0,$D186=0,$K$2&gt;$ES$1),0,IF(OR($K186=0,$M186=0,$N186=0),0,MIN((VLOOKUP($D186,$A$234:$C$241,3,0))*(IF($D186=6,$N186,$M186))*((MIN((VLOOKUP($D186,$A$234:$E$241,5,0)),(IF($D186=6,$M186,$N186))))),MIN((VLOOKUP($D186,$A$234:$C$241,3,0)),($K186+$L186))*(IF($D186=6,$N186,((MIN((VLOOKUP($D186,$A$234:$E$241,5,0)),$N186)))))))))/IF(AND($D186=2,'ראשי-פרטים כלליים וריכוז הוצאות'!$D$66&lt;&gt;4),1.2,1)</f>
        <v>0</v>
      </c>
      <c r="Q186" s="227"/>
      <c r="R186" s="228"/>
      <c r="S186" s="222"/>
      <c r="T186" s="226"/>
      <c r="U186" s="187">
        <f t="shared" si="82"/>
        <v>0</v>
      </c>
      <c r="V186" s="15">
        <f>+(IF(OR($B186=0,$C186=0,$D186=0,$Q$2&gt;$ES$1),0,IF(OR(Q186=0,S186=0,T186=0),0,MIN((VLOOKUP($D186,$A$234:$C$241,3,0))*(IF($D186=6,T186,S186))*((MIN((VLOOKUP($D186,$A$234:$E$241,5,0)),(IF($D186=6,S186,T186))))),MIN((VLOOKUP($D186,$A$234:$C$241,3,0)),(Q186+R186))*(IF($D186=6,T186,((MIN((VLOOKUP($D186,$A$234:$E$241,5,0)),T186)))))))))/IF(AND($D186=2,'ראשי-פרטים כלליים וריכוז הוצאות'!$D$66&lt;&gt;4),1.2,1)</f>
        <v>0</v>
      </c>
      <c r="W186" s="220"/>
      <c r="X186" s="221"/>
      <c r="Y186" s="222"/>
      <c r="Z186" s="226"/>
      <c r="AA186" s="187">
        <f t="shared" si="83"/>
        <v>0</v>
      </c>
      <c r="AB186" s="15">
        <f>+(IF(OR($B186=0,$C186=0,$D186=0,$W$2&gt;$ES$1),0,IF(OR(W186=0,Y186=0,Z186=0),0,MIN((VLOOKUP($D186,$A$234:$C$241,3,0))*(IF($D186=6,Z186,Y186))*((MIN((VLOOKUP($D186,$A$234:$E$241,5,0)),(IF($D186=6,Y186,Z186))))),MIN((VLOOKUP($D186,$A$234:$C$241,3,0)),(W186+X186))*(IF($D186=6,Z186,((MIN((VLOOKUP($D186,$A$234:$E$241,5,0)),Z186)))))))))/IF(AND($D186=2,'ראשי-פרטים כלליים וריכוז הוצאות'!$D$66&lt;&gt;4),1.2,1)</f>
        <v>0</v>
      </c>
      <c r="AC186" s="224"/>
      <c r="AD186" s="225"/>
      <c r="AE186" s="222"/>
      <c r="AF186" s="226"/>
      <c r="AG186" s="187">
        <f t="shared" si="84"/>
        <v>0</v>
      </c>
      <c r="AH186" s="15">
        <f>+(IF(OR($B186=0,$C186=0,$D186=0,$AC$2&gt;$ES$1),0,IF(OR(AC186=0,AE186=0,AF186=0),0,MIN((VLOOKUP($D186,$A$234:$C$241,3,0))*(IF($D186=6,AF186,AE186))*((MIN((VLOOKUP($D186,$A$234:$E$241,5,0)),(IF($D186=6,AE186,AF186))))),MIN((VLOOKUP($D186,$A$234:$C$241,3,0)),(AC186+AD186))*(IF($D186=6,AF186,((MIN((VLOOKUP($D186,$A$234:$E$241,5,0)),AF186)))))))))/IF(AND($D186=2,'ראשי-פרטים כלליים וריכוז הוצאות'!$D$66&lt;&gt;4),1.2,1)</f>
        <v>0</v>
      </c>
      <c r="AI186" s="227"/>
      <c r="AJ186" s="228"/>
      <c r="AK186" s="222"/>
      <c r="AL186" s="226"/>
      <c r="AM186" s="187">
        <f t="shared" si="85"/>
        <v>0</v>
      </c>
      <c r="AN186" s="15">
        <f>+(IF(OR($B186=0,$C186=0,$D186=0,$AI$2&gt;$ES$1),0,IF(OR(AI186=0,AK186=0,AL186=0),0,MIN((VLOOKUP($D186,$A$234:$C$241,3,0))*(IF($D186=6,AL186,AK186))*((MIN((VLOOKUP($D186,$A$234:$E$241,5,0)),(IF($D186=6,AK186,AL186))))),MIN((VLOOKUP($D186,$A$234:$C$241,3,0)),(AI186+AJ186))*(IF($D186=6,AL186,((MIN((VLOOKUP($D186,$A$234:$E$241,5,0)),AL186)))))))))/IF(AND($D186=2,'ראשי-פרטים כלליים וריכוז הוצאות'!$D$66&lt;&gt;4),1.2,1)</f>
        <v>0</v>
      </c>
      <c r="AO186" s="220"/>
      <c r="AP186" s="221"/>
      <c r="AQ186" s="222"/>
      <c r="AR186" s="226"/>
      <c r="AS186" s="187">
        <f t="shared" si="86"/>
        <v>0</v>
      </c>
      <c r="AT186" s="15">
        <f>+(IF(OR($B186=0,$C186=0,$D186=0,$AO$2&gt;$ES$1),0,IF(OR(AO186=0,AQ186=0,AR186=0),0,MIN((VLOOKUP($D186,$A$234:$C$241,3,0))*(IF($D186=6,AR186,AQ186))*((MIN((VLOOKUP($D186,$A$234:$E$241,5,0)),(IF($D186=6,AQ186,AR186))))),MIN((VLOOKUP($D186,$A$234:$C$241,3,0)),(AO186+AP186))*(IF($D186=6,AR186,((MIN((VLOOKUP($D186,$A$234:$E$241,5,0)),AR186)))))))))/IF(AND($D186=2,'ראשי-פרטים כלליים וריכוז הוצאות'!$D$66&lt;&gt;4),1.2,1)</f>
        <v>0</v>
      </c>
      <c r="AU186" s="224"/>
      <c r="AV186" s="225"/>
      <c r="AW186" s="222"/>
      <c r="AX186" s="226"/>
      <c r="AY186" s="187">
        <f t="shared" si="87"/>
        <v>0</v>
      </c>
      <c r="AZ186" s="15">
        <f>+(IF(OR($B186=0,$C186=0,$D186=0,$AU$2&gt;$ES$1),0,IF(OR(AU186=0,AW186=0,AX186=0),0,MIN((VLOOKUP($D186,$A$234:$C$241,3,0))*(IF($D186=6,AX186,AW186))*((MIN((VLOOKUP($D186,$A$234:$E$241,5,0)),(IF($D186=6,AW186,AX186))))),MIN((VLOOKUP($D186,$A$234:$C$241,3,0)),(AU186+AV186))*(IF($D186=6,AX186,((MIN((VLOOKUP($D186,$A$234:$E$241,5,0)),AX186)))))))))/IF(AND($D186=2,'ראשי-פרטים כלליים וריכוז הוצאות'!$D$66&lt;&gt;4),1.2,1)</f>
        <v>0</v>
      </c>
      <c r="BA186" s="227"/>
      <c r="BB186" s="228"/>
      <c r="BC186" s="222"/>
      <c r="BD186" s="226"/>
      <c r="BE186" s="187">
        <f t="shared" si="88"/>
        <v>0</v>
      </c>
      <c r="BF186" s="15">
        <f>+(IF(OR($B186=0,$C186=0,$D186=0,$BA$2&gt;$ES$1),0,IF(OR(BA186=0,BC186=0,BD186=0),0,MIN((VLOOKUP($D186,$A$234:$C$241,3,0))*(IF($D186=6,BD186,BC186))*((MIN((VLOOKUP($D186,$A$234:$E$241,5,0)),(IF($D186=6,BC186,BD186))))),MIN((VLOOKUP($D186,$A$234:$C$241,3,0)),(BA186+BB186))*(IF($D186=6,BD186,((MIN((VLOOKUP($D186,$A$234:$E$241,5,0)),BD186)))))))))/IF(AND($D186=2,'ראשי-פרטים כלליים וריכוז הוצאות'!$D$66&lt;&gt;4),1.2,1)</f>
        <v>0</v>
      </c>
      <c r="BG186" s="227"/>
      <c r="BH186" s="228"/>
      <c r="BI186" s="222"/>
      <c r="BJ186" s="226"/>
      <c r="BK186" s="187">
        <f t="shared" si="89"/>
        <v>0</v>
      </c>
      <c r="BL186" s="15">
        <f>+(IF(OR($B186=0,$C186=0,$D186=0,$BG$2&gt;$ES$1),0,IF(OR(BG186=0,BI186=0,BJ186=0),0,MIN((VLOOKUP($D186,$A$234:$C$241,3,0))*(IF($D186=6,BJ186,BI186))*((MIN((VLOOKUP($D186,$A$234:$E$241,5,0)),(IF($D186=6,BI186,BJ186))))),MIN((VLOOKUP($D186,$A$234:$C$241,3,0)),(BG186+BH186))*(IF($D186=6,BJ186,((MIN((VLOOKUP($D186,$A$234:$E$241,5,0)),BJ186)))))))))/IF(AND($D186=2,'ראשי-פרטים כלליים וריכוז הוצאות'!$D$66&lt;&gt;4),1.2,1)</f>
        <v>0</v>
      </c>
      <c r="BM186" s="227"/>
      <c r="BN186" s="228"/>
      <c r="BO186" s="222"/>
      <c r="BP186" s="226"/>
      <c r="BQ186" s="187">
        <f t="shared" si="90"/>
        <v>0</v>
      </c>
      <c r="BR186" s="15">
        <f>+(IF(OR($B186=0,$C186=0,$D186=0,$BM$2&gt;$ES$1),0,IF(OR(BM186=0,BO186=0,BP186=0),0,MIN((VLOOKUP($D186,$A$234:$C$241,3,0))*(IF($D186=6,BP186,BO186))*((MIN((VLOOKUP($D186,$A$234:$E$241,5,0)),(IF($D186=6,BO186,BP186))))),MIN((VLOOKUP($D186,$A$234:$C$241,3,0)),(BM186+BN186))*(IF($D186=6,BP186,((MIN((VLOOKUP($D186,$A$234:$E$241,5,0)),BP186)))))))))/IF(AND($D186=2,'ראשי-פרטים כלליים וריכוז הוצאות'!$D$66&lt;&gt;4),1.2,1)</f>
        <v>0</v>
      </c>
      <c r="BS186" s="227"/>
      <c r="BT186" s="228"/>
      <c r="BU186" s="222"/>
      <c r="BV186" s="226"/>
      <c r="BW186" s="187">
        <f t="shared" si="91"/>
        <v>0</v>
      </c>
      <c r="BX186" s="15">
        <f>+(IF(OR($B186=0,$C186=0,$D186=0,$BS$2&gt;$ES$1),0,IF(OR(BS186=0,BU186=0,BV186=0),0,MIN((VLOOKUP($D186,$A$234:$C$241,3,0))*(IF($D186=6,BV186,BU186))*((MIN((VLOOKUP($D186,$A$234:$E$241,5,0)),(IF($D186=6,BU186,BV186))))),MIN((VLOOKUP($D186,$A$234:$C$241,3,0)),(BS186+BT186))*(IF($D186=6,BV186,((MIN((VLOOKUP($D186,$A$234:$E$241,5,0)),BV186)))))))))/IF(AND($D186=2,'ראשי-פרטים כלליים וריכוז הוצאות'!$D$66&lt;&gt;4),1.2,1)</f>
        <v>0</v>
      </c>
      <c r="BY186" s="227"/>
      <c r="BZ186" s="228"/>
      <c r="CA186" s="222"/>
      <c r="CB186" s="226"/>
      <c r="CC186" s="187">
        <f t="shared" si="92"/>
        <v>0</v>
      </c>
      <c r="CD186" s="15">
        <f>+(IF(OR($B186=0,$C186=0,$D186=0,$BY$2&gt;$ES$1),0,IF(OR(BY186=0,CA186=0,CB186=0),0,MIN((VLOOKUP($D186,$A$234:$C$241,3,0))*(IF($D186=6,CB186,CA186))*((MIN((VLOOKUP($D186,$A$234:$E$241,5,0)),(IF($D186=6,CA186,CB186))))),MIN((VLOOKUP($D186,$A$234:$C$241,3,0)),(BY186+BZ186))*(IF($D186=6,CB186,((MIN((VLOOKUP($D186,$A$234:$E$241,5,0)),CB186)))))))))/IF(AND($D186=2,'ראשי-פרטים כלליים וריכוז הוצאות'!$D$66&lt;&gt;4),1.2,1)</f>
        <v>0</v>
      </c>
      <c r="CE186" s="227"/>
      <c r="CF186" s="228"/>
      <c r="CG186" s="222"/>
      <c r="CH186" s="226"/>
      <c r="CI186" s="187">
        <f t="shared" si="93"/>
        <v>0</v>
      </c>
      <c r="CJ186" s="15">
        <f>+(IF(OR($B186=0,$C186=0,$D186=0,$CE$2&gt;$ES$1),0,IF(OR(CE186=0,CG186=0,CH186=0),0,MIN((VLOOKUP($D186,$A$234:$C$241,3,0))*(IF($D186=6,CH186,CG186))*((MIN((VLOOKUP($D186,$A$234:$E$241,5,0)),(IF($D186=6,CG186,CH186))))),MIN((VLOOKUP($D186,$A$234:$C$241,3,0)),(CE186+CF186))*(IF($D186=6,CH186,((MIN((VLOOKUP($D186,$A$234:$E$241,5,0)),CH186)))))))))/IF(AND($D186=2,'ראשי-פרטים כלליים וריכוז הוצאות'!$D$66&lt;&gt;4),1.2,1)</f>
        <v>0</v>
      </c>
      <c r="CK186" s="227"/>
      <c r="CL186" s="228"/>
      <c r="CM186" s="222"/>
      <c r="CN186" s="226"/>
      <c r="CO186" s="187">
        <f t="shared" si="94"/>
        <v>0</v>
      </c>
      <c r="CP186" s="15">
        <f>+(IF(OR($B186=0,$C186=0,$D186=0,$CK$2&gt;$ES$1),0,IF(OR(CK186=0,CM186=0,CN186=0),0,MIN((VLOOKUP($D186,$A$234:$C$241,3,0))*(IF($D186=6,CN186,CM186))*((MIN((VLOOKUP($D186,$A$234:$E$241,5,0)),(IF($D186=6,CM186,CN186))))),MIN((VLOOKUP($D186,$A$234:$C$241,3,0)),(CK186+CL186))*(IF($D186=6,CN186,((MIN((VLOOKUP($D186,$A$234:$E$241,5,0)),CN186)))))))))/IF(AND($D186=2,'ראשי-פרטים כלליים וריכוז הוצאות'!$D$66&lt;&gt;4),1.2,1)</f>
        <v>0</v>
      </c>
      <c r="CQ186" s="227"/>
      <c r="CR186" s="228"/>
      <c r="CS186" s="222"/>
      <c r="CT186" s="226"/>
      <c r="CU186" s="187">
        <f t="shared" si="95"/>
        <v>0</v>
      </c>
      <c r="CV186" s="15">
        <f>+(IF(OR($B186=0,$C186=0,$D186=0,$CQ$2&gt;$ES$1),0,IF(OR(CQ186=0,CS186=0,CT186=0),0,MIN((VLOOKUP($D186,$A$234:$C$241,3,0))*(IF($D186=6,CT186,CS186))*((MIN((VLOOKUP($D186,$A$234:$E$241,5,0)),(IF($D186=6,CS186,CT186))))),MIN((VLOOKUP($D186,$A$234:$C$241,3,0)),(CQ186+CR186))*(IF($D186=6,CT186,((MIN((VLOOKUP($D186,$A$234:$E$241,5,0)),CT186)))))))))/IF(AND($D186=2,'ראשי-פרטים כלליים וריכוז הוצאות'!$D$66&lt;&gt;4),1.2,1)</f>
        <v>0</v>
      </c>
      <c r="CW186" s="227"/>
      <c r="CX186" s="228"/>
      <c r="CY186" s="222"/>
      <c r="CZ186" s="226"/>
      <c r="DA186" s="187">
        <f t="shared" si="96"/>
        <v>0</v>
      </c>
      <c r="DB186" s="15">
        <f>+(IF(OR($B186=0,$C186=0,$D186=0,$CW$2&gt;$ES$1),0,IF(OR(CW186=0,CY186=0,CZ186=0),0,MIN((VLOOKUP($D186,$A$234:$C$241,3,0))*(IF($D186=6,CZ186,CY186))*((MIN((VLOOKUP($D186,$A$234:$E$241,5,0)),(IF($D186=6,CY186,CZ186))))),MIN((VLOOKUP($D186,$A$234:$C$241,3,0)),(CW186+CX186))*(IF($D186=6,CZ186,((MIN((VLOOKUP($D186,$A$234:$E$241,5,0)),CZ186)))))))))/IF(AND($D186=2,'ראשי-פרטים כלליים וריכוז הוצאות'!$D$66&lt;&gt;4),1.2,1)</f>
        <v>0</v>
      </c>
      <c r="DC186" s="227"/>
      <c r="DD186" s="228"/>
      <c r="DE186" s="222"/>
      <c r="DF186" s="226"/>
      <c r="DG186" s="187">
        <f t="shared" si="97"/>
        <v>0</v>
      </c>
      <c r="DH186" s="15">
        <f>+(IF(OR($B186=0,$C186=0,$D186=0,$DC$2&gt;$ES$1),0,IF(OR(DC186=0,DE186=0,DF186=0),0,MIN((VLOOKUP($D186,$A$234:$C$241,3,0))*(IF($D186=6,DF186,DE186))*((MIN((VLOOKUP($D186,$A$234:$E$241,5,0)),(IF($D186=6,DE186,DF186))))),MIN((VLOOKUP($D186,$A$234:$C$241,3,0)),(DC186+DD186))*(IF($D186=6,DF186,((MIN((VLOOKUP($D186,$A$234:$E$241,5,0)),DF186)))))))))/IF(AND($D186=2,'ראשי-פרטים כלליים וריכוז הוצאות'!$D$66&lt;&gt;4),1.2,1)</f>
        <v>0</v>
      </c>
      <c r="DI186" s="227"/>
      <c r="DJ186" s="228"/>
      <c r="DK186" s="222"/>
      <c r="DL186" s="226"/>
      <c r="DM186" s="187">
        <f t="shared" si="98"/>
        <v>0</v>
      </c>
      <c r="DN186" s="15">
        <f>+(IF(OR($B186=0,$C186=0,$D186=0,$DC$2&gt;$ES$1),0,IF(OR(DI186=0,DK186=0,DL186=0),0,MIN((VLOOKUP($D186,$A$234:$C$241,3,0))*(IF($D186=6,DL186,DK186))*((MIN((VLOOKUP($D186,$A$234:$E$241,5,0)),(IF($D186=6,DK186,DL186))))),MIN((VLOOKUP($D186,$A$234:$C$241,3,0)),(DI186+DJ186))*(IF($D186=6,DL186,((MIN((VLOOKUP($D186,$A$234:$E$241,5,0)),DL186)))))))))/IF(AND($D186=2,'ראשי-פרטים כלליים וריכוז הוצאות'!$D$66&lt;&gt;4),1.2,1)</f>
        <v>0</v>
      </c>
      <c r="DO186" s="227"/>
      <c r="DP186" s="228"/>
      <c r="DQ186" s="222"/>
      <c r="DR186" s="226"/>
      <c r="DS186" s="187">
        <f t="shared" si="99"/>
        <v>0</v>
      </c>
      <c r="DT186" s="15">
        <f>+(IF(OR($B186=0,$C186=0,$D186=0,$DC$2&gt;$ES$1),0,IF(OR(DO186=0,DQ186=0,DR186=0),0,MIN((VLOOKUP($D186,$A$234:$C$241,3,0))*(IF($D186=6,DR186,DQ186))*((MIN((VLOOKUP($D186,$A$234:$E$241,5,0)),(IF($D186=6,DQ186,DR186))))),MIN((VLOOKUP($D186,$A$234:$C$241,3,0)),(DO186+DP186))*(IF($D186=6,DR186,((MIN((VLOOKUP($D186,$A$234:$E$241,5,0)),DR186)))))))))/IF(AND($D186=2,'ראשי-פרטים כלליים וריכוז הוצאות'!$D$66&lt;&gt;4),1.2,1)</f>
        <v>0</v>
      </c>
      <c r="DU186" s="227"/>
      <c r="DV186" s="228"/>
      <c r="DW186" s="222"/>
      <c r="DX186" s="226"/>
      <c r="DY186" s="187">
        <f t="shared" si="100"/>
        <v>0</v>
      </c>
      <c r="DZ186" s="15">
        <f>+(IF(OR($B186=0,$C186=0,$D186=0,$DC$2&gt;$ES$1),0,IF(OR(DU186=0,DW186=0,DX186=0),0,MIN((VLOOKUP($D186,$A$234:$C$241,3,0))*(IF($D186=6,DX186,DW186))*((MIN((VLOOKUP($D186,$A$234:$E$241,5,0)),(IF($D186=6,DW186,DX186))))),MIN((VLOOKUP($D186,$A$234:$C$241,3,0)),(DU186+DV186))*(IF($D186=6,DX186,((MIN((VLOOKUP($D186,$A$234:$E$241,5,0)),DX186)))))))))/IF(AND($D186=2,'ראשי-פרטים כלליים וריכוז הוצאות'!$D$66&lt;&gt;4),1.2,1)</f>
        <v>0</v>
      </c>
      <c r="EA186" s="227"/>
      <c r="EB186" s="228"/>
      <c r="EC186" s="222"/>
      <c r="ED186" s="226"/>
      <c r="EE186" s="187">
        <f t="shared" si="101"/>
        <v>0</v>
      </c>
      <c r="EF186" s="15">
        <f>+(IF(OR($B186=0,$C186=0,$D186=0,$DC$2&gt;$ES$1),0,IF(OR(EA186=0,EC186=0,ED186=0),0,MIN((VLOOKUP($D186,$A$234:$C$241,3,0))*(IF($D186=6,ED186,EC186))*((MIN((VLOOKUP($D186,$A$234:$E$241,5,0)),(IF($D186=6,EC186,ED186))))),MIN((VLOOKUP($D186,$A$234:$C$241,3,0)),(EA186+EB186))*(IF($D186=6,ED186,((MIN((VLOOKUP($D186,$A$234:$E$241,5,0)),ED186)))))))))/IF(AND($D186=2,'ראשי-פרטים כלליים וריכוז הוצאות'!$D$66&lt;&gt;4),1.2,1)</f>
        <v>0</v>
      </c>
      <c r="EG186" s="227"/>
      <c r="EH186" s="228"/>
      <c r="EI186" s="222"/>
      <c r="EJ186" s="226"/>
      <c r="EK186" s="187">
        <f t="shared" si="102"/>
        <v>0</v>
      </c>
      <c r="EL186" s="15">
        <f>+(IF(OR($B186=0,$C186=0,$D186=0,$DC$2&gt;$ES$1),0,IF(OR(EG186=0,EI186=0,EJ186=0),0,MIN((VLOOKUP($D186,$A$234:$C$241,3,0))*(IF($D186=6,EJ186,EI186))*((MIN((VLOOKUP($D186,$A$234:$E$241,5,0)),(IF($D186=6,EI186,EJ186))))),MIN((VLOOKUP($D186,$A$234:$C$241,3,0)),(EG186+EH186))*(IF($D186=6,EJ186,((MIN((VLOOKUP($D186,$A$234:$E$241,5,0)),EJ186)))))))))/IF(AND($D186=2,'ראשי-פרטים כלליים וריכוז הוצאות'!$D$66&lt;&gt;4),1.2,1)</f>
        <v>0</v>
      </c>
      <c r="EM186" s="227"/>
      <c r="EN186" s="228"/>
      <c r="EO186" s="222"/>
      <c r="EP186" s="226"/>
      <c r="EQ186" s="187">
        <f t="shared" si="103"/>
        <v>0</v>
      </c>
      <c r="ER186" s="15">
        <f>+(IF(OR($B186=0,$C186=0,$D186=0,$DC$2&gt;$ES$1),0,IF(OR(EM186=0,EO186=0,EP186=0),0,MIN((VLOOKUP($D186,$A$234:$C$241,3,0))*(IF($D186=6,EP186,EO186))*((MIN((VLOOKUP($D186,$A$234:$E$241,5,0)),(IF($D186=6,EO186,EP186))))),MIN((VLOOKUP($D186,$A$234:$C$241,3,0)),(EM186+EN186))*(IF($D186=6,EP186,((MIN((VLOOKUP($D186,$A$234:$E$241,5,0)),EP186)))))))))/IF(AND($D186=2,'ראשי-פרטים כלליים וריכוז הוצאות'!$D$66&lt;&gt;4),1.2,1)</f>
        <v>0</v>
      </c>
      <c r="ES186" s="62">
        <f t="shared" si="104"/>
        <v>0</v>
      </c>
      <c r="ET186" s="183">
        <f t="shared" si="105"/>
        <v>9.9999999999999995E-7</v>
      </c>
      <c r="EU186" s="184">
        <f t="shared" si="106"/>
        <v>0</v>
      </c>
      <c r="EV186" s="62">
        <f t="shared" si="107"/>
        <v>0</v>
      </c>
      <c r="EW186" s="62">
        <v>0</v>
      </c>
      <c r="EX186" s="15">
        <f t="shared" si="108"/>
        <v>0</v>
      </c>
      <c r="EY186" s="219"/>
      <c r="EZ186" s="62">
        <f>MIN(EX186+EY186*ET186*ES186/$FA$1/IF(AND($D186=2,'ראשי-פרטים כלליים וריכוז הוצאות'!$D$66&lt;&gt;4),1.2,1),IF($D186&gt;0,VLOOKUP($D186,$A$234:$C$241,3,0)*12*EU186,0))</f>
        <v>0</v>
      </c>
      <c r="FA186" s="229"/>
      <c r="FB186" s="293">
        <f t="shared" si="109"/>
        <v>0</v>
      </c>
      <c r="FC186" s="298"/>
      <c r="FD186" s="133"/>
      <c r="FE186" s="133"/>
      <c r="FF186" s="299"/>
      <c r="FG186" s="299"/>
      <c r="FH186" s="133"/>
      <c r="FI186" s="274">
        <f t="shared" si="112"/>
        <v>0</v>
      </c>
      <c r="FJ186" s="274">
        <f t="shared" si="113"/>
        <v>0</v>
      </c>
      <c r="FK186" s="297" t="str">
        <f t="shared" si="79"/>
        <v/>
      </c>
    </row>
    <row r="187" spans="1:167" s="6" customFormat="1" ht="24" hidden="1" customHeight="1" x14ac:dyDescent="0.2">
      <c r="A187" s="112">
        <v>184</v>
      </c>
      <c r="B187" s="229"/>
      <c r="C187" s="229"/>
      <c r="D187" s="230"/>
      <c r="E187" s="220"/>
      <c r="F187" s="221"/>
      <c r="G187" s="222"/>
      <c r="H187" s="223"/>
      <c r="I187" s="187">
        <f t="shared" si="80"/>
        <v>0</v>
      </c>
      <c r="J187" s="15">
        <f>(IF(OR($B187=0,$C187=0,$D187=0,$E$2&gt;$ES$1),0,IF(OR($E187=0,$G187=0,$H187=0),0,MIN((VLOOKUP($D187,$A$234:$C$241,3,0))*(IF($D187=6,$H187,$G187))*((MIN((VLOOKUP($D187,$A$234:$E$241,5,0)),(IF($D187=6,$G187,$H187))))),MIN((VLOOKUP($D187,$A$234:$C$241,3,0)),($E187+$F187))*(IF($D187=6,$H187,((MIN((VLOOKUP($D187,$A$234:$E$241,5,0)),$H187)))))))))/IF(AND($D187=2,'ראשי-פרטים כלליים וריכוז הוצאות'!$D$66&lt;&gt;4),1.2,1)</f>
        <v>0</v>
      </c>
      <c r="K187" s="224"/>
      <c r="L187" s="225"/>
      <c r="M187" s="222"/>
      <c r="N187" s="226"/>
      <c r="O187" s="187">
        <f t="shared" si="81"/>
        <v>0</v>
      </c>
      <c r="P187" s="15">
        <f>+(IF(OR($B187=0,$C187=0,$D187=0,$K$2&gt;$ES$1),0,IF(OR($K187=0,$M187=0,$N187=0),0,MIN((VLOOKUP($D187,$A$234:$C$241,3,0))*(IF($D187=6,$N187,$M187))*((MIN((VLOOKUP($D187,$A$234:$E$241,5,0)),(IF($D187=6,$M187,$N187))))),MIN((VLOOKUP($D187,$A$234:$C$241,3,0)),($K187+$L187))*(IF($D187=6,$N187,((MIN((VLOOKUP($D187,$A$234:$E$241,5,0)),$N187)))))))))/IF(AND($D187=2,'ראשי-פרטים כלליים וריכוז הוצאות'!$D$66&lt;&gt;4),1.2,1)</f>
        <v>0</v>
      </c>
      <c r="Q187" s="227"/>
      <c r="R187" s="228"/>
      <c r="S187" s="222"/>
      <c r="T187" s="226"/>
      <c r="U187" s="187">
        <f t="shared" si="82"/>
        <v>0</v>
      </c>
      <c r="V187" s="15">
        <f>+(IF(OR($B187=0,$C187=0,$D187=0,$Q$2&gt;$ES$1),0,IF(OR(Q187=0,S187=0,T187=0),0,MIN((VLOOKUP($D187,$A$234:$C$241,3,0))*(IF($D187=6,T187,S187))*((MIN((VLOOKUP($D187,$A$234:$E$241,5,0)),(IF($D187=6,S187,T187))))),MIN((VLOOKUP($D187,$A$234:$C$241,3,0)),(Q187+R187))*(IF($D187=6,T187,((MIN((VLOOKUP($D187,$A$234:$E$241,5,0)),T187)))))))))/IF(AND($D187=2,'ראשי-פרטים כלליים וריכוז הוצאות'!$D$66&lt;&gt;4),1.2,1)</f>
        <v>0</v>
      </c>
      <c r="W187" s="220"/>
      <c r="X187" s="221"/>
      <c r="Y187" s="222"/>
      <c r="Z187" s="226"/>
      <c r="AA187" s="187">
        <f t="shared" si="83"/>
        <v>0</v>
      </c>
      <c r="AB187" s="15">
        <f>+(IF(OR($B187=0,$C187=0,$D187=0,$W$2&gt;$ES$1),0,IF(OR(W187=0,Y187=0,Z187=0),0,MIN((VLOOKUP($D187,$A$234:$C$241,3,0))*(IF($D187=6,Z187,Y187))*((MIN((VLOOKUP($D187,$A$234:$E$241,5,0)),(IF($D187=6,Y187,Z187))))),MIN((VLOOKUP($D187,$A$234:$C$241,3,0)),(W187+X187))*(IF($D187=6,Z187,((MIN((VLOOKUP($D187,$A$234:$E$241,5,0)),Z187)))))))))/IF(AND($D187=2,'ראשי-פרטים כלליים וריכוז הוצאות'!$D$66&lt;&gt;4),1.2,1)</f>
        <v>0</v>
      </c>
      <c r="AC187" s="224"/>
      <c r="AD187" s="225"/>
      <c r="AE187" s="222"/>
      <c r="AF187" s="226"/>
      <c r="AG187" s="187">
        <f t="shared" si="84"/>
        <v>0</v>
      </c>
      <c r="AH187" s="15">
        <f>+(IF(OR($B187=0,$C187=0,$D187=0,$AC$2&gt;$ES$1),0,IF(OR(AC187=0,AE187=0,AF187=0),0,MIN((VLOOKUP($D187,$A$234:$C$241,3,0))*(IF($D187=6,AF187,AE187))*((MIN((VLOOKUP($D187,$A$234:$E$241,5,0)),(IF($D187=6,AE187,AF187))))),MIN((VLOOKUP($D187,$A$234:$C$241,3,0)),(AC187+AD187))*(IF($D187=6,AF187,((MIN((VLOOKUP($D187,$A$234:$E$241,5,0)),AF187)))))))))/IF(AND($D187=2,'ראשי-פרטים כלליים וריכוז הוצאות'!$D$66&lt;&gt;4),1.2,1)</f>
        <v>0</v>
      </c>
      <c r="AI187" s="227"/>
      <c r="AJ187" s="228"/>
      <c r="AK187" s="222"/>
      <c r="AL187" s="226"/>
      <c r="AM187" s="187">
        <f t="shared" si="85"/>
        <v>0</v>
      </c>
      <c r="AN187" s="15">
        <f>+(IF(OR($B187=0,$C187=0,$D187=0,$AI$2&gt;$ES$1),0,IF(OR(AI187=0,AK187=0,AL187=0),0,MIN((VLOOKUP($D187,$A$234:$C$241,3,0))*(IF($D187=6,AL187,AK187))*((MIN((VLOOKUP($D187,$A$234:$E$241,5,0)),(IF($D187=6,AK187,AL187))))),MIN((VLOOKUP($D187,$A$234:$C$241,3,0)),(AI187+AJ187))*(IF($D187=6,AL187,((MIN((VLOOKUP($D187,$A$234:$E$241,5,0)),AL187)))))))))/IF(AND($D187=2,'ראשי-פרטים כלליים וריכוז הוצאות'!$D$66&lt;&gt;4),1.2,1)</f>
        <v>0</v>
      </c>
      <c r="AO187" s="220"/>
      <c r="AP187" s="221"/>
      <c r="AQ187" s="222"/>
      <c r="AR187" s="226"/>
      <c r="AS187" s="187">
        <f t="shared" si="86"/>
        <v>0</v>
      </c>
      <c r="AT187" s="15">
        <f>+(IF(OR($B187=0,$C187=0,$D187=0,$AO$2&gt;$ES$1),0,IF(OR(AO187=0,AQ187=0,AR187=0),0,MIN((VLOOKUP($D187,$A$234:$C$241,3,0))*(IF($D187=6,AR187,AQ187))*((MIN((VLOOKUP($D187,$A$234:$E$241,5,0)),(IF($D187=6,AQ187,AR187))))),MIN((VLOOKUP($D187,$A$234:$C$241,3,0)),(AO187+AP187))*(IF($D187=6,AR187,((MIN((VLOOKUP($D187,$A$234:$E$241,5,0)),AR187)))))))))/IF(AND($D187=2,'ראשי-פרטים כלליים וריכוז הוצאות'!$D$66&lt;&gt;4),1.2,1)</f>
        <v>0</v>
      </c>
      <c r="AU187" s="224"/>
      <c r="AV187" s="225"/>
      <c r="AW187" s="222"/>
      <c r="AX187" s="226"/>
      <c r="AY187" s="187">
        <f t="shared" si="87"/>
        <v>0</v>
      </c>
      <c r="AZ187" s="15">
        <f>+(IF(OR($B187=0,$C187=0,$D187=0,$AU$2&gt;$ES$1),0,IF(OR(AU187=0,AW187=0,AX187=0),0,MIN((VLOOKUP($D187,$A$234:$C$241,3,0))*(IF($D187=6,AX187,AW187))*((MIN((VLOOKUP($D187,$A$234:$E$241,5,0)),(IF($D187=6,AW187,AX187))))),MIN((VLOOKUP($D187,$A$234:$C$241,3,0)),(AU187+AV187))*(IF($D187=6,AX187,((MIN((VLOOKUP($D187,$A$234:$E$241,5,0)),AX187)))))))))/IF(AND($D187=2,'ראשי-פרטים כלליים וריכוז הוצאות'!$D$66&lt;&gt;4),1.2,1)</f>
        <v>0</v>
      </c>
      <c r="BA187" s="227"/>
      <c r="BB187" s="228"/>
      <c r="BC187" s="222"/>
      <c r="BD187" s="226"/>
      <c r="BE187" s="187">
        <f t="shared" si="88"/>
        <v>0</v>
      </c>
      <c r="BF187" s="15">
        <f>+(IF(OR($B187=0,$C187=0,$D187=0,$BA$2&gt;$ES$1),0,IF(OR(BA187=0,BC187=0,BD187=0),0,MIN((VLOOKUP($D187,$A$234:$C$241,3,0))*(IF($D187=6,BD187,BC187))*((MIN((VLOOKUP($D187,$A$234:$E$241,5,0)),(IF($D187=6,BC187,BD187))))),MIN((VLOOKUP($D187,$A$234:$C$241,3,0)),(BA187+BB187))*(IF($D187=6,BD187,((MIN((VLOOKUP($D187,$A$234:$E$241,5,0)),BD187)))))))))/IF(AND($D187=2,'ראשי-פרטים כלליים וריכוז הוצאות'!$D$66&lt;&gt;4),1.2,1)</f>
        <v>0</v>
      </c>
      <c r="BG187" s="227"/>
      <c r="BH187" s="228"/>
      <c r="BI187" s="222"/>
      <c r="BJ187" s="226"/>
      <c r="BK187" s="187">
        <f t="shared" si="89"/>
        <v>0</v>
      </c>
      <c r="BL187" s="15">
        <f>+(IF(OR($B187=0,$C187=0,$D187=0,$BG$2&gt;$ES$1),0,IF(OR(BG187=0,BI187=0,BJ187=0),0,MIN((VLOOKUP($D187,$A$234:$C$241,3,0))*(IF($D187=6,BJ187,BI187))*((MIN((VLOOKUP($D187,$A$234:$E$241,5,0)),(IF($D187=6,BI187,BJ187))))),MIN((VLOOKUP($D187,$A$234:$C$241,3,0)),(BG187+BH187))*(IF($D187=6,BJ187,((MIN((VLOOKUP($D187,$A$234:$E$241,5,0)),BJ187)))))))))/IF(AND($D187=2,'ראשי-פרטים כלליים וריכוז הוצאות'!$D$66&lt;&gt;4),1.2,1)</f>
        <v>0</v>
      </c>
      <c r="BM187" s="227"/>
      <c r="BN187" s="228"/>
      <c r="BO187" s="222"/>
      <c r="BP187" s="226"/>
      <c r="BQ187" s="187">
        <f t="shared" si="90"/>
        <v>0</v>
      </c>
      <c r="BR187" s="15">
        <f>+(IF(OR($B187=0,$C187=0,$D187=0,$BM$2&gt;$ES$1),0,IF(OR(BM187=0,BO187=0,BP187=0),0,MIN((VLOOKUP($D187,$A$234:$C$241,3,0))*(IF($D187=6,BP187,BO187))*((MIN((VLOOKUP($D187,$A$234:$E$241,5,0)),(IF($D187=6,BO187,BP187))))),MIN((VLOOKUP($D187,$A$234:$C$241,3,0)),(BM187+BN187))*(IF($D187=6,BP187,((MIN((VLOOKUP($D187,$A$234:$E$241,5,0)),BP187)))))))))/IF(AND($D187=2,'ראשי-פרטים כלליים וריכוז הוצאות'!$D$66&lt;&gt;4),1.2,1)</f>
        <v>0</v>
      </c>
      <c r="BS187" s="227"/>
      <c r="BT187" s="228"/>
      <c r="BU187" s="222"/>
      <c r="BV187" s="226"/>
      <c r="BW187" s="187">
        <f t="shared" si="91"/>
        <v>0</v>
      </c>
      <c r="BX187" s="15">
        <f>+(IF(OR($B187=0,$C187=0,$D187=0,$BS$2&gt;$ES$1),0,IF(OR(BS187=0,BU187=0,BV187=0),0,MIN((VLOOKUP($D187,$A$234:$C$241,3,0))*(IF($D187=6,BV187,BU187))*((MIN((VLOOKUP($D187,$A$234:$E$241,5,0)),(IF($D187=6,BU187,BV187))))),MIN((VLOOKUP($D187,$A$234:$C$241,3,0)),(BS187+BT187))*(IF($D187=6,BV187,((MIN((VLOOKUP($D187,$A$234:$E$241,5,0)),BV187)))))))))/IF(AND($D187=2,'ראשי-פרטים כלליים וריכוז הוצאות'!$D$66&lt;&gt;4),1.2,1)</f>
        <v>0</v>
      </c>
      <c r="BY187" s="227"/>
      <c r="BZ187" s="228"/>
      <c r="CA187" s="222"/>
      <c r="CB187" s="226"/>
      <c r="CC187" s="187">
        <f t="shared" si="92"/>
        <v>0</v>
      </c>
      <c r="CD187" s="15">
        <f>+(IF(OR($B187=0,$C187=0,$D187=0,$BY$2&gt;$ES$1),0,IF(OR(BY187=0,CA187=0,CB187=0),0,MIN((VLOOKUP($D187,$A$234:$C$241,3,0))*(IF($D187=6,CB187,CA187))*((MIN((VLOOKUP($D187,$A$234:$E$241,5,0)),(IF($D187=6,CA187,CB187))))),MIN((VLOOKUP($D187,$A$234:$C$241,3,0)),(BY187+BZ187))*(IF($D187=6,CB187,((MIN((VLOOKUP($D187,$A$234:$E$241,5,0)),CB187)))))))))/IF(AND($D187=2,'ראשי-פרטים כלליים וריכוז הוצאות'!$D$66&lt;&gt;4),1.2,1)</f>
        <v>0</v>
      </c>
      <c r="CE187" s="227"/>
      <c r="CF187" s="228"/>
      <c r="CG187" s="222"/>
      <c r="CH187" s="226"/>
      <c r="CI187" s="187">
        <f t="shared" si="93"/>
        <v>0</v>
      </c>
      <c r="CJ187" s="15">
        <f>+(IF(OR($B187=0,$C187=0,$D187=0,$CE$2&gt;$ES$1),0,IF(OR(CE187=0,CG187=0,CH187=0),0,MIN((VLOOKUP($D187,$A$234:$C$241,3,0))*(IF($D187=6,CH187,CG187))*((MIN((VLOOKUP($D187,$A$234:$E$241,5,0)),(IF($D187=6,CG187,CH187))))),MIN((VLOOKUP($D187,$A$234:$C$241,3,0)),(CE187+CF187))*(IF($D187=6,CH187,((MIN((VLOOKUP($D187,$A$234:$E$241,5,0)),CH187)))))))))/IF(AND($D187=2,'ראשי-פרטים כלליים וריכוז הוצאות'!$D$66&lt;&gt;4),1.2,1)</f>
        <v>0</v>
      </c>
      <c r="CK187" s="227"/>
      <c r="CL187" s="228"/>
      <c r="CM187" s="222"/>
      <c r="CN187" s="226"/>
      <c r="CO187" s="187">
        <f t="shared" si="94"/>
        <v>0</v>
      </c>
      <c r="CP187" s="15">
        <f>+(IF(OR($B187=0,$C187=0,$D187=0,$CK$2&gt;$ES$1),0,IF(OR(CK187=0,CM187=0,CN187=0),0,MIN((VLOOKUP($D187,$A$234:$C$241,3,0))*(IF($D187=6,CN187,CM187))*((MIN((VLOOKUP($D187,$A$234:$E$241,5,0)),(IF($D187=6,CM187,CN187))))),MIN((VLOOKUP($D187,$A$234:$C$241,3,0)),(CK187+CL187))*(IF($D187=6,CN187,((MIN((VLOOKUP($D187,$A$234:$E$241,5,0)),CN187)))))))))/IF(AND($D187=2,'ראשי-פרטים כלליים וריכוז הוצאות'!$D$66&lt;&gt;4),1.2,1)</f>
        <v>0</v>
      </c>
      <c r="CQ187" s="227"/>
      <c r="CR187" s="228"/>
      <c r="CS187" s="222"/>
      <c r="CT187" s="226"/>
      <c r="CU187" s="187">
        <f t="shared" si="95"/>
        <v>0</v>
      </c>
      <c r="CV187" s="15">
        <f>+(IF(OR($B187=0,$C187=0,$D187=0,$CQ$2&gt;$ES$1),0,IF(OR(CQ187=0,CS187=0,CT187=0),0,MIN((VLOOKUP($D187,$A$234:$C$241,3,0))*(IF($D187=6,CT187,CS187))*((MIN((VLOOKUP($D187,$A$234:$E$241,5,0)),(IF($D187=6,CS187,CT187))))),MIN((VLOOKUP($D187,$A$234:$C$241,3,0)),(CQ187+CR187))*(IF($D187=6,CT187,((MIN((VLOOKUP($D187,$A$234:$E$241,5,0)),CT187)))))))))/IF(AND($D187=2,'ראשי-פרטים כלליים וריכוז הוצאות'!$D$66&lt;&gt;4),1.2,1)</f>
        <v>0</v>
      </c>
      <c r="CW187" s="227"/>
      <c r="CX187" s="228"/>
      <c r="CY187" s="222"/>
      <c r="CZ187" s="226"/>
      <c r="DA187" s="187">
        <f t="shared" si="96"/>
        <v>0</v>
      </c>
      <c r="DB187" s="15">
        <f>+(IF(OR($B187=0,$C187=0,$D187=0,$CW$2&gt;$ES$1),0,IF(OR(CW187=0,CY187=0,CZ187=0),0,MIN((VLOOKUP($D187,$A$234:$C$241,3,0))*(IF($D187=6,CZ187,CY187))*((MIN((VLOOKUP($D187,$A$234:$E$241,5,0)),(IF($D187=6,CY187,CZ187))))),MIN((VLOOKUP($D187,$A$234:$C$241,3,0)),(CW187+CX187))*(IF($D187=6,CZ187,((MIN((VLOOKUP($D187,$A$234:$E$241,5,0)),CZ187)))))))))/IF(AND($D187=2,'ראשי-פרטים כלליים וריכוז הוצאות'!$D$66&lt;&gt;4),1.2,1)</f>
        <v>0</v>
      </c>
      <c r="DC187" s="227"/>
      <c r="DD187" s="228"/>
      <c r="DE187" s="222"/>
      <c r="DF187" s="226"/>
      <c r="DG187" s="187">
        <f t="shared" si="97"/>
        <v>0</v>
      </c>
      <c r="DH187" s="15">
        <f>+(IF(OR($B187=0,$C187=0,$D187=0,$DC$2&gt;$ES$1),0,IF(OR(DC187=0,DE187=0,DF187=0),0,MIN((VLOOKUP($D187,$A$234:$C$241,3,0))*(IF($D187=6,DF187,DE187))*((MIN((VLOOKUP($D187,$A$234:$E$241,5,0)),(IF($D187=6,DE187,DF187))))),MIN((VLOOKUP($D187,$A$234:$C$241,3,0)),(DC187+DD187))*(IF($D187=6,DF187,((MIN((VLOOKUP($D187,$A$234:$E$241,5,0)),DF187)))))))))/IF(AND($D187=2,'ראשי-פרטים כלליים וריכוז הוצאות'!$D$66&lt;&gt;4),1.2,1)</f>
        <v>0</v>
      </c>
      <c r="DI187" s="227"/>
      <c r="DJ187" s="228"/>
      <c r="DK187" s="222"/>
      <c r="DL187" s="226"/>
      <c r="DM187" s="187">
        <f t="shared" si="98"/>
        <v>0</v>
      </c>
      <c r="DN187" s="15">
        <f>+(IF(OR($B187=0,$C187=0,$D187=0,$DC$2&gt;$ES$1),0,IF(OR(DI187=0,DK187=0,DL187=0),0,MIN((VLOOKUP($D187,$A$234:$C$241,3,0))*(IF($D187=6,DL187,DK187))*((MIN((VLOOKUP($D187,$A$234:$E$241,5,0)),(IF($D187=6,DK187,DL187))))),MIN((VLOOKUP($D187,$A$234:$C$241,3,0)),(DI187+DJ187))*(IF($D187=6,DL187,((MIN((VLOOKUP($D187,$A$234:$E$241,5,0)),DL187)))))))))/IF(AND($D187=2,'ראשי-פרטים כלליים וריכוז הוצאות'!$D$66&lt;&gt;4),1.2,1)</f>
        <v>0</v>
      </c>
      <c r="DO187" s="227"/>
      <c r="DP187" s="228"/>
      <c r="DQ187" s="222"/>
      <c r="DR187" s="226"/>
      <c r="DS187" s="187">
        <f t="shared" si="99"/>
        <v>0</v>
      </c>
      <c r="DT187" s="15">
        <f>+(IF(OR($B187=0,$C187=0,$D187=0,$DC$2&gt;$ES$1),0,IF(OR(DO187=0,DQ187=0,DR187=0),0,MIN((VLOOKUP($D187,$A$234:$C$241,3,0))*(IF($D187=6,DR187,DQ187))*((MIN((VLOOKUP($D187,$A$234:$E$241,5,0)),(IF($D187=6,DQ187,DR187))))),MIN((VLOOKUP($D187,$A$234:$C$241,3,0)),(DO187+DP187))*(IF($D187=6,DR187,((MIN((VLOOKUP($D187,$A$234:$E$241,5,0)),DR187)))))))))/IF(AND($D187=2,'ראשי-פרטים כלליים וריכוז הוצאות'!$D$66&lt;&gt;4),1.2,1)</f>
        <v>0</v>
      </c>
      <c r="DU187" s="227"/>
      <c r="DV187" s="228"/>
      <c r="DW187" s="222"/>
      <c r="DX187" s="226"/>
      <c r="DY187" s="187">
        <f t="shared" si="100"/>
        <v>0</v>
      </c>
      <c r="DZ187" s="15">
        <f>+(IF(OR($B187=0,$C187=0,$D187=0,$DC$2&gt;$ES$1),0,IF(OR(DU187=0,DW187=0,DX187=0),0,MIN((VLOOKUP($D187,$A$234:$C$241,3,0))*(IF($D187=6,DX187,DW187))*((MIN((VLOOKUP($D187,$A$234:$E$241,5,0)),(IF($D187=6,DW187,DX187))))),MIN((VLOOKUP($D187,$A$234:$C$241,3,0)),(DU187+DV187))*(IF($D187=6,DX187,((MIN((VLOOKUP($D187,$A$234:$E$241,5,0)),DX187)))))))))/IF(AND($D187=2,'ראשי-פרטים כלליים וריכוז הוצאות'!$D$66&lt;&gt;4),1.2,1)</f>
        <v>0</v>
      </c>
      <c r="EA187" s="227"/>
      <c r="EB187" s="228"/>
      <c r="EC187" s="222"/>
      <c r="ED187" s="226"/>
      <c r="EE187" s="187">
        <f t="shared" si="101"/>
        <v>0</v>
      </c>
      <c r="EF187" s="15">
        <f>+(IF(OR($B187=0,$C187=0,$D187=0,$DC$2&gt;$ES$1),0,IF(OR(EA187=0,EC187=0,ED187=0),0,MIN((VLOOKUP($D187,$A$234:$C$241,3,0))*(IF($D187=6,ED187,EC187))*((MIN((VLOOKUP($D187,$A$234:$E$241,5,0)),(IF($D187=6,EC187,ED187))))),MIN((VLOOKUP($D187,$A$234:$C$241,3,0)),(EA187+EB187))*(IF($D187=6,ED187,((MIN((VLOOKUP($D187,$A$234:$E$241,5,0)),ED187)))))))))/IF(AND($D187=2,'ראשי-פרטים כלליים וריכוז הוצאות'!$D$66&lt;&gt;4),1.2,1)</f>
        <v>0</v>
      </c>
      <c r="EG187" s="227"/>
      <c r="EH187" s="228"/>
      <c r="EI187" s="222"/>
      <c r="EJ187" s="226"/>
      <c r="EK187" s="187">
        <f t="shared" si="102"/>
        <v>0</v>
      </c>
      <c r="EL187" s="15">
        <f>+(IF(OR($B187=0,$C187=0,$D187=0,$DC$2&gt;$ES$1),0,IF(OR(EG187=0,EI187=0,EJ187=0),0,MIN((VLOOKUP($D187,$A$234:$C$241,3,0))*(IF($D187=6,EJ187,EI187))*((MIN((VLOOKUP($D187,$A$234:$E$241,5,0)),(IF($D187=6,EI187,EJ187))))),MIN((VLOOKUP($D187,$A$234:$C$241,3,0)),(EG187+EH187))*(IF($D187=6,EJ187,((MIN((VLOOKUP($D187,$A$234:$E$241,5,0)),EJ187)))))))))/IF(AND($D187=2,'ראשי-פרטים כלליים וריכוז הוצאות'!$D$66&lt;&gt;4),1.2,1)</f>
        <v>0</v>
      </c>
      <c r="EM187" s="227"/>
      <c r="EN187" s="228"/>
      <c r="EO187" s="222"/>
      <c r="EP187" s="226"/>
      <c r="EQ187" s="187">
        <f t="shared" si="103"/>
        <v>0</v>
      </c>
      <c r="ER187" s="15">
        <f>+(IF(OR($B187=0,$C187=0,$D187=0,$DC$2&gt;$ES$1),0,IF(OR(EM187=0,EO187=0,EP187=0),0,MIN((VLOOKUP($D187,$A$234:$C$241,3,0))*(IF($D187=6,EP187,EO187))*((MIN((VLOOKUP($D187,$A$234:$E$241,5,0)),(IF($D187=6,EO187,EP187))))),MIN((VLOOKUP($D187,$A$234:$C$241,3,0)),(EM187+EN187))*(IF($D187=6,EP187,((MIN((VLOOKUP($D187,$A$234:$E$241,5,0)),EP187)))))))))/IF(AND($D187=2,'ראשי-פרטים כלליים וריכוז הוצאות'!$D$66&lt;&gt;4),1.2,1)</f>
        <v>0</v>
      </c>
      <c r="ES187" s="62">
        <f t="shared" si="104"/>
        <v>0</v>
      </c>
      <c r="ET187" s="183">
        <f t="shared" si="105"/>
        <v>9.9999999999999995E-7</v>
      </c>
      <c r="EU187" s="184">
        <f t="shared" si="106"/>
        <v>0</v>
      </c>
      <c r="EV187" s="62">
        <f t="shared" si="107"/>
        <v>0</v>
      </c>
      <c r="EW187" s="62">
        <v>0</v>
      </c>
      <c r="EX187" s="15">
        <f t="shared" si="108"/>
        <v>0</v>
      </c>
      <c r="EY187" s="219"/>
      <c r="EZ187" s="62">
        <f>MIN(EX187+EY187*ET187*ES187/$FA$1/IF(AND($D187=2,'ראשי-פרטים כלליים וריכוז הוצאות'!$D$66&lt;&gt;4),1.2,1),IF($D187&gt;0,VLOOKUP($D187,$A$234:$C$241,3,0)*12*EU187,0))</f>
        <v>0</v>
      </c>
      <c r="FA187" s="229"/>
      <c r="FB187" s="293">
        <f t="shared" si="109"/>
        <v>0</v>
      </c>
      <c r="FC187" s="298"/>
      <c r="FD187" s="133"/>
      <c r="FE187" s="133"/>
      <c r="FF187" s="299"/>
      <c r="FG187" s="299"/>
      <c r="FH187" s="133"/>
      <c r="FI187" s="274">
        <f t="shared" si="112"/>
        <v>0</v>
      </c>
      <c r="FJ187" s="274">
        <f t="shared" si="113"/>
        <v>0</v>
      </c>
      <c r="FK187" s="297" t="str">
        <f t="shared" si="79"/>
        <v/>
      </c>
    </row>
    <row r="188" spans="1:167" s="6" customFormat="1" ht="24" hidden="1" customHeight="1" x14ac:dyDescent="0.2">
      <c r="A188" s="112">
        <v>185</v>
      </c>
      <c r="B188" s="229"/>
      <c r="C188" s="229"/>
      <c r="D188" s="230"/>
      <c r="E188" s="220"/>
      <c r="F188" s="221"/>
      <c r="G188" s="222"/>
      <c r="H188" s="223"/>
      <c r="I188" s="187">
        <f t="shared" si="80"/>
        <v>0</v>
      </c>
      <c r="J188" s="15">
        <f>(IF(OR($B188=0,$C188=0,$D188=0,$E$2&gt;$ES$1),0,IF(OR($E188=0,$G188=0,$H188=0),0,MIN((VLOOKUP($D188,$A$234:$C$241,3,0))*(IF($D188=6,$H188,$G188))*((MIN((VLOOKUP($D188,$A$234:$E$241,5,0)),(IF($D188=6,$G188,$H188))))),MIN((VLOOKUP($D188,$A$234:$C$241,3,0)),($E188+$F188))*(IF($D188=6,$H188,((MIN((VLOOKUP($D188,$A$234:$E$241,5,0)),$H188)))))))))/IF(AND($D188=2,'ראשי-פרטים כלליים וריכוז הוצאות'!$D$66&lt;&gt;4),1.2,1)</f>
        <v>0</v>
      </c>
      <c r="K188" s="224"/>
      <c r="L188" s="225"/>
      <c r="M188" s="222"/>
      <c r="N188" s="226"/>
      <c r="O188" s="187">
        <f t="shared" si="81"/>
        <v>0</v>
      </c>
      <c r="P188" s="15">
        <f>+(IF(OR($B188=0,$C188=0,$D188=0,$K$2&gt;$ES$1),0,IF(OR($K188=0,$M188=0,$N188=0),0,MIN((VLOOKUP($D188,$A$234:$C$241,3,0))*(IF($D188=6,$N188,$M188))*((MIN((VLOOKUP($D188,$A$234:$E$241,5,0)),(IF($D188=6,$M188,$N188))))),MIN((VLOOKUP($D188,$A$234:$C$241,3,0)),($K188+$L188))*(IF($D188=6,$N188,((MIN((VLOOKUP($D188,$A$234:$E$241,5,0)),$N188)))))))))/IF(AND($D188=2,'ראשי-פרטים כלליים וריכוז הוצאות'!$D$66&lt;&gt;4),1.2,1)</f>
        <v>0</v>
      </c>
      <c r="Q188" s="227"/>
      <c r="R188" s="228"/>
      <c r="S188" s="222"/>
      <c r="T188" s="226"/>
      <c r="U188" s="187">
        <f t="shared" si="82"/>
        <v>0</v>
      </c>
      <c r="V188" s="15">
        <f>+(IF(OR($B188=0,$C188=0,$D188=0,$Q$2&gt;$ES$1),0,IF(OR(Q188=0,S188=0,T188=0),0,MIN((VLOOKUP($D188,$A$234:$C$241,3,0))*(IF($D188=6,T188,S188))*((MIN((VLOOKUP($D188,$A$234:$E$241,5,0)),(IF($D188=6,S188,T188))))),MIN((VLOOKUP($D188,$A$234:$C$241,3,0)),(Q188+R188))*(IF($D188=6,T188,((MIN((VLOOKUP($D188,$A$234:$E$241,5,0)),T188)))))))))/IF(AND($D188=2,'ראשי-פרטים כלליים וריכוז הוצאות'!$D$66&lt;&gt;4),1.2,1)</f>
        <v>0</v>
      </c>
      <c r="W188" s="220"/>
      <c r="X188" s="221"/>
      <c r="Y188" s="222"/>
      <c r="Z188" s="226"/>
      <c r="AA188" s="187">
        <f t="shared" si="83"/>
        <v>0</v>
      </c>
      <c r="AB188" s="15">
        <f>+(IF(OR($B188=0,$C188=0,$D188=0,$W$2&gt;$ES$1),0,IF(OR(W188=0,Y188=0,Z188=0),0,MIN((VLOOKUP($D188,$A$234:$C$241,3,0))*(IF($D188=6,Z188,Y188))*((MIN((VLOOKUP($D188,$A$234:$E$241,5,0)),(IF($D188=6,Y188,Z188))))),MIN((VLOOKUP($D188,$A$234:$C$241,3,0)),(W188+X188))*(IF($D188=6,Z188,((MIN((VLOOKUP($D188,$A$234:$E$241,5,0)),Z188)))))))))/IF(AND($D188=2,'ראשי-פרטים כלליים וריכוז הוצאות'!$D$66&lt;&gt;4),1.2,1)</f>
        <v>0</v>
      </c>
      <c r="AC188" s="224"/>
      <c r="AD188" s="225"/>
      <c r="AE188" s="222"/>
      <c r="AF188" s="226"/>
      <c r="AG188" s="187">
        <f t="shared" si="84"/>
        <v>0</v>
      </c>
      <c r="AH188" s="15">
        <f>+(IF(OR($B188=0,$C188=0,$D188=0,$AC$2&gt;$ES$1),0,IF(OR(AC188=0,AE188=0,AF188=0),0,MIN((VLOOKUP($D188,$A$234:$C$241,3,0))*(IF($D188=6,AF188,AE188))*((MIN((VLOOKUP($D188,$A$234:$E$241,5,0)),(IF($D188=6,AE188,AF188))))),MIN((VLOOKUP($D188,$A$234:$C$241,3,0)),(AC188+AD188))*(IF($D188=6,AF188,((MIN((VLOOKUP($D188,$A$234:$E$241,5,0)),AF188)))))))))/IF(AND($D188=2,'ראשי-פרטים כלליים וריכוז הוצאות'!$D$66&lt;&gt;4),1.2,1)</f>
        <v>0</v>
      </c>
      <c r="AI188" s="227"/>
      <c r="AJ188" s="228"/>
      <c r="AK188" s="222"/>
      <c r="AL188" s="226"/>
      <c r="AM188" s="187">
        <f t="shared" si="85"/>
        <v>0</v>
      </c>
      <c r="AN188" s="15">
        <f>+(IF(OR($B188=0,$C188=0,$D188=0,$AI$2&gt;$ES$1),0,IF(OR(AI188=0,AK188=0,AL188=0),0,MIN((VLOOKUP($D188,$A$234:$C$241,3,0))*(IF($D188=6,AL188,AK188))*((MIN((VLOOKUP($D188,$A$234:$E$241,5,0)),(IF($D188=6,AK188,AL188))))),MIN((VLOOKUP($D188,$A$234:$C$241,3,0)),(AI188+AJ188))*(IF($D188=6,AL188,((MIN((VLOOKUP($D188,$A$234:$E$241,5,0)),AL188)))))))))/IF(AND($D188=2,'ראשי-פרטים כלליים וריכוז הוצאות'!$D$66&lt;&gt;4),1.2,1)</f>
        <v>0</v>
      </c>
      <c r="AO188" s="220"/>
      <c r="AP188" s="221"/>
      <c r="AQ188" s="222"/>
      <c r="AR188" s="226"/>
      <c r="AS188" s="187">
        <f t="shared" si="86"/>
        <v>0</v>
      </c>
      <c r="AT188" s="15">
        <f>+(IF(OR($B188=0,$C188=0,$D188=0,$AO$2&gt;$ES$1),0,IF(OR(AO188=0,AQ188=0,AR188=0),0,MIN((VLOOKUP($D188,$A$234:$C$241,3,0))*(IF($D188=6,AR188,AQ188))*((MIN((VLOOKUP($D188,$A$234:$E$241,5,0)),(IF($D188=6,AQ188,AR188))))),MIN((VLOOKUP($D188,$A$234:$C$241,3,0)),(AO188+AP188))*(IF($D188=6,AR188,((MIN((VLOOKUP($D188,$A$234:$E$241,5,0)),AR188)))))))))/IF(AND($D188=2,'ראשי-פרטים כלליים וריכוז הוצאות'!$D$66&lt;&gt;4),1.2,1)</f>
        <v>0</v>
      </c>
      <c r="AU188" s="224"/>
      <c r="AV188" s="225"/>
      <c r="AW188" s="222"/>
      <c r="AX188" s="226"/>
      <c r="AY188" s="187">
        <f t="shared" si="87"/>
        <v>0</v>
      </c>
      <c r="AZ188" s="15">
        <f>+(IF(OR($B188=0,$C188=0,$D188=0,$AU$2&gt;$ES$1),0,IF(OR(AU188=0,AW188=0,AX188=0),0,MIN((VLOOKUP($D188,$A$234:$C$241,3,0))*(IF($D188=6,AX188,AW188))*((MIN((VLOOKUP($D188,$A$234:$E$241,5,0)),(IF($D188=6,AW188,AX188))))),MIN((VLOOKUP($D188,$A$234:$C$241,3,0)),(AU188+AV188))*(IF($D188=6,AX188,((MIN((VLOOKUP($D188,$A$234:$E$241,5,0)),AX188)))))))))/IF(AND($D188=2,'ראשי-פרטים כלליים וריכוז הוצאות'!$D$66&lt;&gt;4),1.2,1)</f>
        <v>0</v>
      </c>
      <c r="BA188" s="227"/>
      <c r="BB188" s="228"/>
      <c r="BC188" s="222"/>
      <c r="BD188" s="226"/>
      <c r="BE188" s="187">
        <f t="shared" si="88"/>
        <v>0</v>
      </c>
      <c r="BF188" s="15">
        <f>+(IF(OR($B188=0,$C188=0,$D188=0,$BA$2&gt;$ES$1),0,IF(OR(BA188=0,BC188=0,BD188=0),0,MIN((VLOOKUP($D188,$A$234:$C$241,3,0))*(IF($D188=6,BD188,BC188))*((MIN((VLOOKUP($D188,$A$234:$E$241,5,0)),(IF($D188=6,BC188,BD188))))),MIN((VLOOKUP($D188,$A$234:$C$241,3,0)),(BA188+BB188))*(IF($D188=6,BD188,((MIN((VLOOKUP($D188,$A$234:$E$241,5,0)),BD188)))))))))/IF(AND($D188=2,'ראשי-פרטים כלליים וריכוז הוצאות'!$D$66&lt;&gt;4),1.2,1)</f>
        <v>0</v>
      </c>
      <c r="BG188" s="227"/>
      <c r="BH188" s="228"/>
      <c r="BI188" s="222"/>
      <c r="BJ188" s="226"/>
      <c r="BK188" s="187">
        <f t="shared" si="89"/>
        <v>0</v>
      </c>
      <c r="BL188" s="15">
        <f>+(IF(OR($B188=0,$C188=0,$D188=0,$BG$2&gt;$ES$1),0,IF(OR(BG188=0,BI188=0,BJ188=0),0,MIN((VLOOKUP($D188,$A$234:$C$241,3,0))*(IF($D188=6,BJ188,BI188))*((MIN((VLOOKUP($D188,$A$234:$E$241,5,0)),(IF($D188=6,BI188,BJ188))))),MIN((VLOOKUP($D188,$A$234:$C$241,3,0)),(BG188+BH188))*(IF($D188=6,BJ188,((MIN((VLOOKUP($D188,$A$234:$E$241,5,0)),BJ188)))))))))/IF(AND($D188=2,'ראשי-פרטים כלליים וריכוז הוצאות'!$D$66&lt;&gt;4),1.2,1)</f>
        <v>0</v>
      </c>
      <c r="BM188" s="227"/>
      <c r="BN188" s="228"/>
      <c r="BO188" s="222"/>
      <c r="BP188" s="226"/>
      <c r="BQ188" s="187">
        <f t="shared" si="90"/>
        <v>0</v>
      </c>
      <c r="BR188" s="15">
        <f>+(IF(OR($B188=0,$C188=0,$D188=0,$BM$2&gt;$ES$1),0,IF(OR(BM188=0,BO188=0,BP188=0),0,MIN((VLOOKUP($D188,$A$234:$C$241,3,0))*(IF($D188=6,BP188,BO188))*((MIN((VLOOKUP($D188,$A$234:$E$241,5,0)),(IF($D188=6,BO188,BP188))))),MIN((VLOOKUP($D188,$A$234:$C$241,3,0)),(BM188+BN188))*(IF($D188=6,BP188,((MIN((VLOOKUP($D188,$A$234:$E$241,5,0)),BP188)))))))))/IF(AND($D188=2,'ראשי-פרטים כלליים וריכוז הוצאות'!$D$66&lt;&gt;4),1.2,1)</f>
        <v>0</v>
      </c>
      <c r="BS188" s="227"/>
      <c r="BT188" s="228"/>
      <c r="BU188" s="222"/>
      <c r="BV188" s="226"/>
      <c r="BW188" s="187">
        <f t="shared" si="91"/>
        <v>0</v>
      </c>
      <c r="BX188" s="15">
        <f>+(IF(OR($B188=0,$C188=0,$D188=0,$BS$2&gt;$ES$1),0,IF(OR(BS188=0,BU188=0,BV188=0),0,MIN((VLOOKUP($D188,$A$234:$C$241,3,0))*(IF($D188=6,BV188,BU188))*((MIN((VLOOKUP($D188,$A$234:$E$241,5,0)),(IF($D188=6,BU188,BV188))))),MIN((VLOOKUP($D188,$A$234:$C$241,3,0)),(BS188+BT188))*(IF($D188=6,BV188,((MIN((VLOOKUP($D188,$A$234:$E$241,5,0)),BV188)))))))))/IF(AND($D188=2,'ראשי-פרטים כלליים וריכוז הוצאות'!$D$66&lt;&gt;4),1.2,1)</f>
        <v>0</v>
      </c>
      <c r="BY188" s="227"/>
      <c r="BZ188" s="228"/>
      <c r="CA188" s="222"/>
      <c r="CB188" s="226"/>
      <c r="CC188" s="187">
        <f t="shared" si="92"/>
        <v>0</v>
      </c>
      <c r="CD188" s="15">
        <f>+(IF(OR($B188=0,$C188=0,$D188=0,$BY$2&gt;$ES$1),0,IF(OR(BY188=0,CA188=0,CB188=0),0,MIN((VLOOKUP($D188,$A$234:$C$241,3,0))*(IF($D188=6,CB188,CA188))*((MIN((VLOOKUP($D188,$A$234:$E$241,5,0)),(IF($D188=6,CA188,CB188))))),MIN((VLOOKUP($D188,$A$234:$C$241,3,0)),(BY188+BZ188))*(IF($D188=6,CB188,((MIN((VLOOKUP($D188,$A$234:$E$241,5,0)),CB188)))))))))/IF(AND($D188=2,'ראשי-פרטים כלליים וריכוז הוצאות'!$D$66&lt;&gt;4),1.2,1)</f>
        <v>0</v>
      </c>
      <c r="CE188" s="227"/>
      <c r="CF188" s="228"/>
      <c r="CG188" s="222"/>
      <c r="CH188" s="226"/>
      <c r="CI188" s="187">
        <f t="shared" si="93"/>
        <v>0</v>
      </c>
      <c r="CJ188" s="15">
        <f>+(IF(OR($B188=0,$C188=0,$D188=0,$CE$2&gt;$ES$1),0,IF(OR(CE188=0,CG188=0,CH188=0),0,MIN((VLOOKUP($D188,$A$234:$C$241,3,0))*(IF($D188=6,CH188,CG188))*((MIN((VLOOKUP($D188,$A$234:$E$241,5,0)),(IF($D188=6,CG188,CH188))))),MIN((VLOOKUP($D188,$A$234:$C$241,3,0)),(CE188+CF188))*(IF($D188=6,CH188,((MIN((VLOOKUP($D188,$A$234:$E$241,5,0)),CH188)))))))))/IF(AND($D188=2,'ראשי-פרטים כלליים וריכוז הוצאות'!$D$66&lt;&gt;4),1.2,1)</f>
        <v>0</v>
      </c>
      <c r="CK188" s="227"/>
      <c r="CL188" s="228"/>
      <c r="CM188" s="222"/>
      <c r="CN188" s="226"/>
      <c r="CO188" s="187">
        <f t="shared" si="94"/>
        <v>0</v>
      </c>
      <c r="CP188" s="15">
        <f>+(IF(OR($B188=0,$C188=0,$D188=0,$CK$2&gt;$ES$1),0,IF(OR(CK188=0,CM188=0,CN188=0),0,MIN((VLOOKUP($D188,$A$234:$C$241,3,0))*(IF($D188=6,CN188,CM188))*((MIN((VLOOKUP($D188,$A$234:$E$241,5,0)),(IF($D188=6,CM188,CN188))))),MIN((VLOOKUP($D188,$A$234:$C$241,3,0)),(CK188+CL188))*(IF($D188=6,CN188,((MIN((VLOOKUP($D188,$A$234:$E$241,5,0)),CN188)))))))))/IF(AND($D188=2,'ראשי-פרטים כלליים וריכוז הוצאות'!$D$66&lt;&gt;4),1.2,1)</f>
        <v>0</v>
      </c>
      <c r="CQ188" s="227"/>
      <c r="CR188" s="228"/>
      <c r="CS188" s="222"/>
      <c r="CT188" s="226"/>
      <c r="CU188" s="187">
        <f t="shared" si="95"/>
        <v>0</v>
      </c>
      <c r="CV188" s="15">
        <f>+(IF(OR($B188=0,$C188=0,$D188=0,$CQ$2&gt;$ES$1),0,IF(OR(CQ188=0,CS188=0,CT188=0),0,MIN((VLOOKUP($D188,$A$234:$C$241,3,0))*(IF($D188=6,CT188,CS188))*((MIN((VLOOKUP($D188,$A$234:$E$241,5,0)),(IF($D188=6,CS188,CT188))))),MIN((VLOOKUP($D188,$A$234:$C$241,3,0)),(CQ188+CR188))*(IF($D188=6,CT188,((MIN((VLOOKUP($D188,$A$234:$E$241,5,0)),CT188)))))))))/IF(AND($D188=2,'ראשי-פרטים כלליים וריכוז הוצאות'!$D$66&lt;&gt;4),1.2,1)</f>
        <v>0</v>
      </c>
      <c r="CW188" s="227"/>
      <c r="CX188" s="228"/>
      <c r="CY188" s="222"/>
      <c r="CZ188" s="226"/>
      <c r="DA188" s="187">
        <f t="shared" si="96"/>
        <v>0</v>
      </c>
      <c r="DB188" s="15">
        <f>+(IF(OR($B188=0,$C188=0,$D188=0,$CW$2&gt;$ES$1),0,IF(OR(CW188=0,CY188=0,CZ188=0),0,MIN((VLOOKUP($D188,$A$234:$C$241,3,0))*(IF($D188=6,CZ188,CY188))*((MIN((VLOOKUP($D188,$A$234:$E$241,5,0)),(IF($D188=6,CY188,CZ188))))),MIN((VLOOKUP($D188,$A$234:$C$241,3,0)),(CW188+CX188))*(IF($D188=6,CZ188,((MIN((VLOOKUP($D188,$A$234:$E$241,5,0)),CZ188)))))))))/IF(AND($D188=2,'ראשי-פרטים כלליים וריכוז הוצאות'!$D$66&lt;&gt;4),1.2,1)</f>
        <v>0</v>
      </c>
      <c r="DC188" s="227"/>
      <c r="DD188" s="228"/>
      <c r="DE188" s="222"/>
      <c r="DF188" s="226"/>
      <c r="DG188" s="187">
        <f t="shared" si="97"/>
        <v>0</v>
      </c>
      <c r="DH188" s="15">
        <f>+(IF(OR($B188=0,$C188=0,$D188=0,$DC$2&gt;$ES$1),0,IF(OR(DC188=0,DE188=0,DF188=0),0,MIN((VLOOKUP($D188,$A$234:$C$241,3,0))*(IF($D188=6,DF188,DE188))*((MIN((VLOOKUP($D188,$A$234:$E$241,5,0)),(IF($D188=6,DE188,DF188))))),MIN((VLOOKUP($D188,$A$234:$C$241,3,0)),(DC188+DD188))*(IF($D188=6,DF188,((MIN((VLOOKUP($D188,$A$234:$E$241,5,0)),DF188)))))))))/IF(AND($D188=2,'ראשי-פרטים כלליים וריכוז הוצאות'!$D$66&lt;&gt;4),1.2,1)</f>
        <v>0</v>
      </c>
      <c r="DI188" s="227"/>
      <c r="DJ188" s="228"/>
      <c r="DK188" s="222"/>
      <c r="DL188" s="226"/>
      <c r="DM188" s="187">
        <f t="shared" si="98"/>
        <v>0</v>
      </c>
      <c r="DN188" s="15">
        <f>+(IF(OR($B188=0,$C188=0,$D188=0,$DC$2&gt;$ES$1),0,IF(OR(DI188=0,DK188=0,DL188=0),0,MIN((VLOOKUP($D188,$A$234:$C$241,3,0))*(IF($D188=6,DL188,DK188))*((MIN((VLOOKUP($D188,$A$234:$E$241,5,0)),(IF($D188=6,DK188,DL188))))),MIN((VLOOKUP($D188,$A$234:$C$241,3,0)),(DI188+DJ188))*(IF($D188=6,DL188,((MIN((VLOOKUP($D188,$A$234:$E$241,5,0)),DL188)))))))))/IF(AND($D188=2,'ראשי-פרטים כלליים וריכוז הוצאות'!$D$66&lt;&gt;4),1.2,1)</f>
        <v>0</v>
      </c>
      <c r="DO188" s="227"/>
      <c r="DP188" s="228"/>
      <c r="DQ188" s="222"/>
      <c r="DR188" s="226"/>
      <c r="DS188" s="187">
        <f t="shared" si="99"/>
        <v>0</v>
      </c>
      <c r="DT188" s="15">
        <f>+(IF(OR($B188=0,$C188=0,$D188=0,$DC$2&gt;$ES$1),0,IF(OR(DO188=0,DQ188=0,DR188=0),0,MIN((VLOOKUP($D188,$A$234:$C$241,3,0))*(IF($D188=6,DR188,DQ188))*((MIN((VLOOKUP($D188,$A$234:$E$241,5,0)),(IF($D188=6,DQ188,DR188))))),MIN((VLOOKUP($D188,$A$234:$C$241,3,0)),(DO188+DP188))*(IF($D188=6,DR188,((MIN((VLOOKUP($D188,$A$234:$E$241,5,0)),DR188)))))))))/IF(AND($D188=2,'ראשי-פרטים כלליים וריכוז הוצאות'!$D$66&lt;&gt;4),1.2,1)</f>
        <v>0</v>
      </c>
      <c r="DU188" s="227"/>
      <c r="DV188" s="228"/>
      <c r="DW188" s="222"/>
      <c r="DX188" s="226"/>
      <c r="DY188" s="187">
        <f t="shared" si="100"/>
        <v>0</v>
      </c>
      <c r="DZ188" s="15">
        <f>+(IF(OR($B188=0,$C188=0,$D188=0,$DC$2&gt;$ES$1),0,IF(OR(DU188=0,DW188=0,DX188=0),0,MIN((VLOOKUP($D188,$A$234:$C$241,3,0))*(IF($D188=6,DX188,DW188))*((MIN((VLOOKUP($D188,$A$234:$E$241,5,0)),(IF($D188=6,DW188,DX188))))),MIN((VLOOKUP($D188,$A$234:$C$241,3,0)),(DU188+DV188))*(IF($D188=6,DX188,((MIN((VLOOKUP($D188,$A$234:$E$241,5,0)),DX188)))))))))/IF(AND($D188=2,'ראשי-פרטים כלליים וריכוז הוצאות'!$D$66&lt;&gt;4),1.2,1)</f>
        <v>0</v>
      </c>
      <c r="EA188" s="227"/>
      <c r="EB188" s="228"/>
      <c r="EC188" s="222"/>
      <c r="ED188" s="226"/>
      <c r="EE188" s="187">
        <f t="shared" si="101"/>
        <v>0</v>
      </c>
      <c r="EF188" s="15">
        <f>+(IF(OR($B188=0,$C188=0,$D188=0,$DC$2&gt;$ES$1),0,IF(OR(EA188=0,EC188=0,ED188=0),0,MIN((VLOOKUP($D188,$A$234:$C$241,3,0))*(IF($D188=6,ED188,EC188))*((MIN((VLOOKUP($D188,$A$234:$E$241,5,0)),(IF($D188=6,EC188,ED188))))),MIN((VLOOKUP($D188,$A$234:$C$241,3,0)),(EA188+EB188))*(IF($D188=6,ED188,((MIN((VLOOKUP($D188,$A$234:$E$241,5,0)),ED188)))))))))/IF(AND($D188=2,'ראשי-פרטים כלליים וריכוז הוצאות'!$D$66&lt;&gt;4),1.2,1)</f>
        <v>0</v>
      </c>
      <c r="EG188" s="227"/>
      <c r="EH188" s="228"/>
      <c r="EI188" s="222"/>
      <c r="EJ188" s="226"/>
      <c r="EK188" s="187">
        <f t="shared" si="102"/>
        <v>0</v>
      </c>
      <c r="EL188" s="15">
        <f>+(IF(OR($B188=0,$C188=0,$D188=0,$DC$2&gt;$ES$1),0,IF(OR(EG188=0,EI188=0,EJ188=0),0,MIN((VLOOKUP($D188,$A$234:$C$241,3,0))*(IF($D188=6,EJ188,EI188))*((MIN((VLOOKUP($D188,$A$234:$E$241,5,0)),(IF($D188=6,EI188,EJ188))))),MIN((VLOOKUP($D188,$A$234:$C$241,3,0)),(EG188+EH188))*(IF($D188=6,EJ188,((MIN((VLOOKUP($D188,$A$234:$E$241,5,0)),EJ188)))))))))/IF(AND($D188=2,'ראשי-פרטים כלליים וריכוז הוצאות'!$D$66&lt;&gt;4),1.2,1)</f>
        <v>0</v>
      </c>
      <c r="EM188" s="227"/>
      <c r="EN188" s="228"/>
      <c r="EO188" s="222"/>
      <c r="EP188" s="226"/>
      <c r="EQ188" s="187">
        <f t="shared" si="103"/>
        <v>0</v>
      </c>
      <c r="ER188" s="15">
        <f>+(IF(OR($B188=0,$C188=0,$D188=0,$DC$2&gt;$ES$1),0,IF(OR(EM188=0,EO188=0,EP188=0),0,MIN((VLOOKUP($D188,$A$234:$C$241,3,0))*(IF($D188=6,EP188,EO188))*((MIN((VLOOKUP($D188,$A$234:$E$241,5,0)),(IF($D188=6,EO188,EP188))))),MIN((VLOOKUP($D188,$A$234:$C$241,3,0)),(EM188+EN188))*(IF($D188=6,EP188,((MIN((VLOOKUP($D188,$A$234:$E$241,5,0)),EP188)))))))))/IF(AND($D188=2,'ראשי-פרטים כלליים וריכוז הוצאות'!$D$66&lt;&gt;4),1.2,1)</f>
        <v>0</v>
      </c>
      <c r="ES188" s="62">
        <f t="shared" si="104"/>
        <v>0</v>
      </c>
      <c r="ET188" s="183">
        <f t="shared" si="105"/>
        <v>9.9999999999999995E-7</v>
      </c>
      <c r="EU188" s="184">
        <f t="shared" si="106"/>
        <v>0</v>
      </c>
      <c r="EV188" s="62">
        <f t="shared" si="107"/>
        <v>0</v>
      </c>
      <c r="EW188" s="62">
        <v>0</v>
      </c>
      <c r="EX188" s="15">
        <f t="shared" si="108"/>
        <v>0</v>
      </c>
      <c r="EY188" s="219"/>
      <c r="EZ188" s="62">
        <f>MIN(EX188+EY188*ET188*ES188/$FA$1/IF(AND($D188=2,'ראשי-פרטים כלליים וריכוז הוצאות'!$D$66&lt;&gt;4),1.2,1),IF($D188&gt;0,VLOOKUP($D188,$A$234:$C$241,3,0)*12*EU188,0))</f>
        <v>0</v>
      </c>
      <c r="FA188" s="229"/>
      <c r="FB188" s="293">
        <f t="shared" si="109"/>
        <v>0</v>
      </c>
      <c r="FC188" s="298"/>
      <c r="FD188" s="133"/>
      <c r="FE188" s="133"/>
      <c r="FF188" s="299"/>
      <c r="FG188" s="299"/>
      <c r="FH188" s="133"/>
      <c r="FI188" s="274">
        <f t="shared" si="112"/>
        <v>0</v>
      </c>
      <c r="FJ188" s="274">
        <f t="shared" si="113"/>
        <v>0</v>
      </c>
      <c r="FK188" s="297" t="str">
        <f t="shared" si="79"/>
        <v/>
      </c>
    </row>
    <row r="189" spans="1:167" s="6" customFormat="1" ht="24" hidden="1" customHeight="1" x14ac:dyDescent="0.2">
      <c r="A189" s="112">
        <v>186</v>
      </c>
      <c r="B189" s="229"/>
      <c r="C189" s="229"/>
      <c r="D189" s="230"/>
      <c r="E189" s="220"/>
      <c r="F189" s="221"/>
      <c r="G189" s="222"/>
      <c r="H189" s="223"/>
      <c r="I189" s="187">
        <f t="shared" si="80"/>
        <v>0</v>
      </c>
      <c r="J189" s="15">
        <f>(IF(OR($B189=0,$C189=0,$D189=0,$E$2&gt;$ES$1),0,IF(OR($E189=0,$G189=0,$H189=0),0,MIN((VLOOKUP($D189,$A$234:$C$241,3,0))*(IF($D189=6,$H189,$G189))*((MIN((VLOOKUP($D189,$A$234:$E$241,5,0)),(IF($D189=6,$G189,$H189))))),MIN((VLOOKUP($D189,$A$234:$C$241,3,0)),($E189+$F189))*(IF($D189=6,$H189,((MIN((VLOOKUP($D189,$A$234:$E$241,5,0)),$H189)))))))))/IF(AND($D189=2,'ראשי-פרטים כלליים וריכוז הוצאות'!$D$66&lt;&gt;4),1.2,1)</f>
        <v>0</v>
      </c>
      <c r="K189" s="224"/>
      <c r="L189" s="225"/>
      <c r="M189" s="222"/>
      <c r="N189" s="226"/>
      <c r="O189" s="187">
        <f t="shared" si="81"/>
        <v>0</v>
      </c>
      <c r="P189" s="15">
        <f>+(IF(OR($B189=0,$C189=0,$D189=0,$K$2&gt;$ES$1),0,IF(OR($K189=0,$M189=0,$N189=0),0,MIN((VLOOKUP($D189,$A$234:$C$241,3,0))*(IF($D189=6,$N189,$M189))*((MIN((VLOOKUP($D189,$A$234:$E$241,5,0)),(IF($D189=6,$M189,$N189))))),MIN((VLOOKUP($D189,$A$234:$C$241,3,0)),($K189+$L189))*(IF($D189=6,$N189,((MIN((VLOOKUP($D189,$A$234:$E$241,5,0)),$N189)))))))))/IF(AND($D189=2,'ראשי-פרטים כלליים וריכוז הוצאות'!$D$66&lt;&gt;4),1.2,1)</f>
        <v>0</v>
      </c>
      <c r="Q189" s="227"/>
      <c r="R189" s="228"/>
      <c r="S189" s="222"/>
      <c r="T189" s="226"/>
      <c r="U189" s="187">
        <f t="shared" si="82"/>
        <v>0</v>
      </c>
      <c r="V189" s="15">
        <f>+(IF(OR($B189=0,$C189=0,$D189=0,$Q$2&gt;$ES$1),0,IF(OR(Q189=0,S189=0,T189=0),0,MIN((VLOOKUP($D189,$A$234:$C$241,3,0))*(IF($D189=6,T189,S189))*((MIN((VLOOKUP($D189,$A$234:$E$241,5,0)),(IF($D189=6,S189,T189))))),MIN((VLOOKUP($D189,$A$234:$C$241,3,0)),(Q189+R189))*(IF($D189=6,T189,((MIN((VLOOKUP($D189,$A$234:$E$241,5,0)),T189)))))))))/IF(AND($D189=2,'ראשי-פרטים כלליים וריכוז הוצאות'!$D$66&lt;&gt;4),1.2,1)</f>
        <v>0</v>
      </c>
      <c r="W189" s="220"/>
      <c r="X189" s="221"/>
      <c r="Y189" s="222"/>
      <c r="Z189" s="226"/>
      <c r="AA189" s="187">
        <f t="shared" si="83"/>
        <v>0</v>
      </c>
      <c r="AB189" s="15">
        <f>+(IF(OR($B189=0,$C189=0,$D189=0,$W$2&gt;$ES$1),0,IF(OR(W189=0,Y189=0,Z189=0),0,MIN((VLOOKUP($D189,$A$234:$C$241,3,0))*(IF($D189=6,Z189,Y189))*((MIN((VLOOKUP($D189,$A$234:$E$241,5,0)),(IF($D189=6,Y189,Z189))))),MIN((VLOOKUP($D189,$A$234:$C$241,3,0)),(W189+X189))*(IF($D189=6,Z189,((MIN((VLOOKUP($D189,$A$234:$E$241,5,0)),Z189)))))))))/IF(AND($D189=2,'ראשי-פרטים כלליים וריכוז הוצאות'!$D$66&lt;&gt;4),1.2,1)</f>
        <v>0</v>
      </c>
      <c r="AC189" s="224"/>
      <c r="AD189" s="225"/>
      <c r="AE189" s="222"/>
      <c r="AF189" s="226"/>
      <c r="AG189" s="187">
        <f t="shared" si="84"/>
        <v>0</v>
      </c>
      <c r="AH189" s="15">
        <f>+(IF(OR($B189=0,$C189=0,$D189=0,$AC$2&gt;$ES$1),0,IF(OR(AC189=0,AE189=0,AF189=0),0,MIN((VLOOKUP($D189,$A$234:$C$241,3,0))*(IF($D189=6,AF189,AE189))*((MIN((VLOOKUP($D189,$A$234:$E$241,5,0)),(IF($D189=6,AE189,AF189))))),MIN((VLOOKUP($D189,$A$234:$C$241,3,0)),(AC189+AD189))*(IF($D189=6,AF189,((MIN((VLOOKUP($D189,$A$234:$E$241,5,0)),AF189)))))))))/IF(AND($D189=2,'ראשי-פרטים כלליים וריכוז הוצאות'!$D$66&lt;&gt;4),1.2,1)</f>
        <v>0</v>
      </c>
      <c r="AI189" s="227"/>
      <c r="AJ189" s="228"/>
      <c r="AK189" s="222"/>
      <c r="AL189" s="226"/>
      <c r="AM189" s="187">
        <f t="shared" si="85"/>
        <v>0</v>
      </c>
      <c r="AN189" s="15">
        <f>+(IF(OR($B189=0,$C189=0,$D189=0,$AI$2&gt;$ES$1),0,IF(OR(AI189=0,AK189=0,AL189=0),0,MIN((VLOOKUP($D189,$A$234:$C$241,3,0))*(IF($D189=6,AL189,AK189))*((MIN((VLOOKUP($D189,$A$234:$E$241,5,0)),(IF($D189=6,AK189,AL189))))),MIN((VLOOKUP($D189,$A$234:$C$241,3,0)),(AI189+AJ189))*(IF($D189=6,AL189,((MIN((VLOOKUP($D189,$A$234:$E$241,5,0)),AL189)))))))))/IF(AND($D189=2,'ראשי-פרטים כלליים וריכוז הוצאות'!$D$66&lt;&gt;4),1.2,1)</f>
        <v>0</v>
      </c>
      <c r="AO189" s="220"/>
      <c r="AP189" s="221"/>
      <c r="AQ189" s="222"/>
      <c r="AR189" s="226"/>
      <c r="AS189" s="187">
        <f t="shared" si="86"/>
        <v>0</v>
      </c>
      <c r="AT189" s="15">
        <f>+(IF(OR($B189=0,$C189=0,$D189=0,$AO$2&gt;$ES$1),0,IF(OR(AO189=0,AQ189=0,AR189=0),0,MIN((VLOOKUP($D189,$A$234:$C$241,3,0))*(IF($D189=6,AR189,AQ189))*((MIN((VLOOKUP($D189,$A$234:$E$241,5,0)),(IF($D189=6,AQ189,AR189))))),MIN((VLOOKUP($D189,$A$234:$C$241,3,0)),(AO189+AP189))*(IF($D189=6,AR189,((MIN((VLOOKUP($D189,$A$234:$E$241,5,0)),AR189)))))))))/IF(AND($D189=2,'ראשי-פרטים כלליים וריכוז הוצאות'!$D$66&lt;&gt;4),1.2,1)</f>
        <v>0</v>
      </c>
      <c r="AU189" s="224"/>
      <c r="AV189" s="225"/>
      <c r="AW189" s="222"/>
      <c r="AX189" s="226"/>
      <c r="AY189" s="187">
        <f t="shared" si="87"/>
        <v>0</v>
      </c>
      <c r="AZ189" s="15">
        <f>+(IF(OR($B189=0,$C189=0,$D189=0,$AU$2&gt;$ES$1),0,IF(OR(AU189=0,AW189=0,AX189=0),0,MIN((VLOOKUP($D189,$A$234:$C$241,3,0))*(IF($D189=6,AX189,AW189))*((MIN((VLOOKUP($D189,$A$234:$E$241,5,0)),(IF($D189=6,AW189,AX189))))),MIN((VLOOKUP($D189,$A$234:$C$241,3,0)),(AU189+AV189))*(IF($D189=6,AX189,((MIN((VLOOKUP($D189,$A$234:$E$241,5,0)),AX189)))))))))/IF(AND($D189=2,'ראשי-פרטים כלליים וריכוז הוצאות'!$D$66&lt;&gt;4),1.2,1)</f>
        <v>0</v>
      </c>
      <c r="BA189" s="227"/>
      <c r="BB189" s="228"/>
      <c r="BC189" s="222"/>
      <c r="BD189" s="226"/>
      <c r="BE189" s="187">
        <f t="shared" si="88"/>
        <v>0</v>
      </c>
      <c r="BF189" s="15">
        <f>+(IF(OR($B189=0,$C189=0,$D189=0,$BA$2&gt;$ES$1),0,IF(OR(BA189=0,BC189=0,BD189=0),0,MIN((VLOOKUP($D189,$A$234:$C$241,3,0))*(IF($D189=6,BD189,BC189))*((MIN((VLOOKUP($D189,$A$234:$E$241,5,0)),(IF($D189=6,BC189,BD189))))),MIN((VLOOKUP($D189,$A$234:$C$241,3,0)),(BA189+BB189))*(IF($D189=6,BD189,((MIN((VLOOKUP($D189,$A$234:$E$241,5,0)),BD189)))))))))/IF(AND($D189=2,'ראשי-פרטים כלליים וריכוז הוצאות'!$D$66&lt;&gt;4),1.2,1)</f>
        <v>0</v>
      </c>
      <c r="BG189" s="227"/>
      <c r="BH189" s="228"/>
      <c r="BI189" s="222"/>
      <c r="BJ189" s="226"/>
      <c r="BK189" s="187">
        <f t="shared" si="89"/>
        <v>0</v>
      </c>
      <c r="BL189" s="15">
        <f>+(IF(OR($B189=0,$C189=0,$D189=0,$BG$2&gt;$ES$1),0,IF(OR(BG189=0,BI189=0,BJ189=0),0,MIN((VLOOKUP($D189,$A$234:$C$241,3,0))*(IF($D189=6,BJ189,BI189))*((MIN((VLOOKUP($D189,$A$234:$E$241,5,0)),(IF($D189=6,BI189,BJ189))))),MIN((VLOOKUP($D189,$A$234:$C$241,3,0)),(BG189+BH189))*(IF($D189=6,BJ189,((MIN((VLOOKUP($D189,$A$234:$E$241,5,0)),BJ189)))))))))/IF(AND($D189=2,'ראשי-פרטים כלליים וריכוז הוצאות'!$D$66&lt;&gt;4),1.2,1)</f>
        <v>0</v>
      </c>
      <c r="BM189" s="227"/>
      <c r="BN189" s="228"/>
      <c r="BO189" s="222"/>
      <c r="BP189" s="226"/>
      <c r="BQ189" s="187">
        <f t="shared" si="90"/>
        <v>0</v>
      </c>
      <c r="BR189" s="15">
        <f>+(IF(OR($B189=0,$C189=0,$D189=0,$BM$2&gt;$ES$1),0,IF(OR(BM189=0,BO189=0,BP189=0),0,MIN((VLOOKUP($D189,$A$234:$C$241,3,0))*(IF($D189=6,BP189,BO189))*((MIN((VLOOKUP($D189,$A$234:$E$241,5,0)),(IF($D189=6,BO189,BP189))))),MIN((VLOOKUP($D189,$A$234:$C$241,3,0)),(BM189+BN189))*(IF($D189=6,BP189,((MIN((VLOOKUP($D189,$A$234:$E$241,5,0)),BP189)))))))))/IF(AND($D189=2,'ראשי-פרטים כלליים וריכוז הוצאות'!$D$66&lt;&gt;4),1.2,1)</f>
        <v>0</v>
      </c>
      <c r="BS189" s="227"/>
      <c r="BT189" s="228"/>
      <c r="BU189" s="222"/>
      <c r="BV189" s="226"/>
      <c r="BW189" s="187">
        <f t="shared" si="91"/>
        <v>0</v>
      </c>
      <c r="BX189" s="15">
        <f>+(IF(OR($B189=0,$C189=0,$D189=0,$BS$2&gt;$ES$1),0,IF(OR(BS189=0,BU189=0,BV189=0),0,MIN((VLOOKUP($D189,$A$234:$C$241,3,0))*(IF($D189=6,BV189,BU189))*((MIN((VLOOKUP($D189,$A$234:$E$241,5,0)),(IF($D189=6,BU189,BV189))))),MIN((VLOOKUP($D189,$A$234:$C$241,3,0)),(BS189+BT189))*(IF($D189=6,BV189,((MIN((VLOOKUP($D189,$A$234:$E$241,5,0)),BV189)))))))))/IF(AND($D189=2,'ראשי-פרטים כלליים וריכוז הוצאות'!$D$66&lt;&gt;4),1.2,1)</f>
        <v>0</v>
      </c>
      <c r="BY189" s="227"/>
      <c r="BZ189" s="228"/>
      <c r="CA189" s="222"/>
      <c r="CB189" s="226"/>
      <c r="CC189" s="187">
        <f t="shared" si="92"/>
        <v>0</v>
      </c>
      <c r="CD189" s="15">
        <f>+(IF(OR($B189=0,$C189=0,$D189=0,$BY$2&gt;$ES$1),0,IF(OR(BY189=0,CA189=0,CB189=0),0,MIN((VLOOKUP($D189,$A$234:$C$241,3,0))*(IF($D189=6,CB189,CA189))*((MIN((VLOOKUP($D189,$A$234:$E$241,5,0)),(IF($D189=6,CA189,CB189))))),MIN((VLOOKUP($D189,$A$234:$C$241,3,0)),(BY189+BZ189))*(IF($D189=6,CB189,((MIN((VLOOKUP($D189,$A$234:$E$241,5,0)),CB189)))))))))/IF(AND($D189=2,'ראשי-פרטים כלליים וריכוז הוצאות'!$D$66&lt;&gt;4),1.2,1)</f>
        <v>0</v>
      </c>
      <c r="CE189" s="227"/>
      <c r="CF189" s="228"/>
      <c r="CG189" s="222"/>
      <c r="CH189" s="226"/>
      <c r="CI189" s="187">
        <f t="shared" si="93"/>
        <v>0</v>
      </c>
      <c r="CJ189" s="15">
        <f>+(IF(OR($B189=0,$C189=0,$D189=0,$CE$2&gt;$ES$1),0,IF(OR(CE189=0,CG189=0,CH189=0),0,MIN((VLOOKUP($D189,$A$234:$C$241,3,0))*(IF($D189=6,CH189,CG189))*((MIN((VLOOKUP($D189,$A$234:$E$241,5,0)),(IF($D189=6,CG189,CH189))))),MIN((VLOOKUP($D189,$A$234:$C$241,3,0)),(CE189+CF189))*(IF($D189=6,CH189,((MIN((VLOOKUP($D189,$A$234:$E$241,5,0)),CH189)))))))))/IF(AND($D189=2,'ראשי-פרטים כלליים וריכוז הוצאות'!$D$66&lt;&gt;4),1.2,1)</f>
        <v>0</v>
      </c>
      <c r="CK189" s="227"/>
      <c r="CL189" s="228"/>
      <c r="CM189" s="222"/>
      <c r="CN189" s="226"/>
      <c r="CO189" s="187">
        <f t="shared" si="94"/>
        <v>0</v>
      </c>
      <c r="CP189" s="15">
        <f>+(IF(OR($B189=0,$C189=0,$D189=0,$CK$2&gt;$ES$1),0,IF(OR(CK189=0,CM189=0,CN189=0),0,MIN((VLOOKUP($D189,$A$234:$C$241,3,0))*(IF($D189=6,CN189,CM189))*((MIN((VLOOKUP($D189,$A$234:$E$241,5,0)),(IF($D189=6,CM189,CN189))))),MIN((VLOOKUP($D189,$A$234:$C$241,3,0)),(CK189+CL189))*(IF($D189=6,CN189,((MIN((VLOOKUP($D189,$A$234:$E$241,5,0)),CN189)))))))))/IF(AND($D189=2,'ראשי-פרטים כלליים וריכוז הוצאות'!$D$66&lt;&gt;4),1.2,1)</f>
        <v>0</v>
      </c>
      <c r="CQ189" s="227"/>
      <c r="CR189" s="228"/>
      <c r="CS189" s="222"/>
      <c r="CT189" s="226"/>
      <c r="CU189" s="187">
        <f t="shared" si="95"/>
        <v>0</v>
      </c>
      <c r="CV189" s="15">
        <f>+(IF(OR($B189=0,$C189=0,$D189=0,$CQ$2&gt;$ES$1),0,IF(OR(CQ189=0,CS189=0,CT189=0),0,MIN((VLOOKUP($D189,$A$234:$C$241,3,0))*(IF($D189=6,CT189,CS189))*((MIN((VLOOKUP($D189,$A$234:$E$241,5,0)),(IF($D189=6,CS189,CT189))))),MIN((VLOOKUP($D189,$A$234:$C$241,3,0)),(CQ189+CR189))*(IF($D189=6,CT189,((MIN((VLOOKUP($D189,$A$234:$E$241,5,0)),CT189)))))))))/IF(AND($D189=2,'ראשי-פרטים כלליים וריכוז הוצאות'!$D$66&lt;&gt;4),1.2,1)</f>
        <v>0</v>
      </c>
      <c r="CW189" s="227"/>
      <c r="CX189" s="228"/>
      <c r="CY189" s="222"/>
      <c r="CZ189" s="226"/>
      <c r="DA189" s="187">
        <f t="shared" si="96"/>
        <v>0</v>
      </c>
      <c r="DB189" s="15">
        <f>+(IF(OR($B189=0,$C189=0,$D189=0,$CW$2&gt;$ES$1),0,IF(OR(CW189=0,CY189=0,CZ189=0),0,MIN((VLOOKUP($D189,$A$234:$C$241,3,0))*(IF($D189=6,CZ189,CY189))*((MIN((VLOOKUP($D189,$A$234:$E$241,5,0)),(IF($D189=6,CY189,CZ189))))),MIN((VLOOKUP($D189,$A$234:$C$241,3,0)),(CW189+CX189))*(IF($D189=6,CZ189,((MIN((VLOOKUP($D189,$A$234:$E$241,5,0)),CZ189)))))))))/IF(AND($D189=2,'ראשי-פרטים כלליים וריכוז הוצאות'!$D$66&lt;&gt;4),1.2,1)</f>
        <v>0</v>
      </c>
      <c r="DC189" s="227"/>
      <c r="DD189" s="228"/>
      <c r="DE189" s="222"/>
      <c r="DF189" s="226"/>
      <c r="DG189" s="187">
        <f t="shared" si="97"/>
        <v>0</v>
      </c>
      <c r="DH189" s="15">
        <f>+(IF(OR($B189=0,$C189=0,$D189=0,$DC$2&gt;$ES$1),0,IF(OR(DC189=0,DE189=0,DF189=0),0,MIN((VLOOKUP($D189,$A$234:$C$241,3,0))*(IF($D189=6,DF189,DE189))*((MIN((VLOOKUP($D189,$A$234:$E$241,5,0)),(IF($D189=6,DE189,DF189))))),MIN((VLOOKUP($D189,$A$234:$C$241,3,0)),(DC189+DD189))*(IF($D189=6,DF189,((MIN((VLOOKUP($D189,$A$234:$E$241,5,0)),DF189)))))))))/IF(AND($D189=2,'ראשי-פרטים כלליים וריכוז הוצאות'!$D$66&lt;&gt;4),1.2,1)</f>
        <v>0</v>
      </c>
      <c r="DI189" s="227"/>
      <c r="DJ189" s="228"/>
      <c r="DK189" s="222"/>
      <c r="DL189" s="226"/>
      <c r="DM189" s="187">
        <f t="shared" si="98"/>
        <v>0</v>
      </c>
      <c r="DN189" s="15">
        <f>+(IF(OR($B189=0,$C189=0,$D189=0,$DC$2&gt;$ES$1),0,IF(OR(DI189=0,DK189=0,DL189=0),0,MIN((VLOOKUP($D189,$A$234:$C$241,3,0))*(IF($D189=6,DL189,DK189))*((MIN((VLOOKUP($D189,$A$234:$E$241,5,0)),(IF($D189=6,DK189,DL189))))),MIN((VLOOKUP($D189,$A$234:$C$241,3,0)),(DI189+DJ189))*(IF($D189=6,DL189,((MIN((VLOOKUP($D189,$A$234:$E$241,5,0)),DL189)))))))))/IF(AND($D189=2,'ראשי-פרטים כלליים וריכוז הוצאות'!$D$66&lt;&gt;4),1.2,1)</f>
        <v>0</v>
      </c>
      <c r="DO189" s="227"/>
      <c r="DP189" s="228"/>
      <c r="DQ189" s="222"/>
      <c r="DR189" s="226"/>
      <c r="DS189" s="187">
        <f t="shared" si="99"/>
        <v>0</v>
      </c>
      <c r="DT189" s="15">
        <f>+(IF(OR($B189=0,$C189=0,$D189=0,$DC$2&gt;$ES$1),0,IF(OR(DO189=0,DQ189=0,DR189=0),0,MIN((VLOOKUP($D189,$A$234:$C$241,3,0))*(IF($D189=6,DR189,DQ189))*((MIN((VLOOKUP($D189,$A$234:$E$241,5,0)),(IF($D189=6,DQ189,DR189))))),MIN((VLOOKUP($D189,$A$234:$C$241,3,0)),(DO189+DP189))*(IF($D189=6,DR189,((MIN((VLOOKUP($D189,$A$234:$E$241,5,0)),DR189)))))))))/IF(AND($D189=2,'ראשי-פרטים כלליים וריכוז הוצאות'!$D$66&lt;&gt;4),1.2,1)</f>
        <v>0</v>
      </c>
      <c r="DU189" s="227"/>
      <c r="DV189" s="228"/>
      <c r="DW189" s="222"/>
      <c r="DX189" s="226"/>
      <c r="DY189" s="187">
        <f t="shared" si="100"/>
        <v>0</v>
      </c>
      <c r="DZ189" s="15">
        <f>+(IF(OR($B189=0,$C189=0,$D189=0,$DC$2&gt;$ES$1),0,IF(OR(DU189=0,DW189=0,DX189=0),0,MIN((VLOOKUP($D189,$A$234:$C$241,3,0))*(IF($D189=6,DX189,DW189))*((MIN((VLOOKUP($D189,$A$234:$E$241,5,0)),(IF($D189=6,DW189,DX189))))),MIN((VLOOKUP($D189,$A$234:$C$241,3,0)),(DU189+DV189))*(IF($D189=6,DX189,((MIN((VLOOKUP($D189,$A$234:$E$241,5,0)),DX189)))))))))/IF(AND($D189=2,'ראשי-פרטים כלליים וריכוז הוצאות'!$D$66&lt;&gt;4),1.2,1)</f>
        <v>0</v>
      </c>
      <c r="EA189" s="227"/>
      <c r="EB189" s="228"/>
      <c r="EC189" s="222"/>
      <c r="ED189" s="226"/>
      <c r="EE189" s="187">
        <f t="shared" si="101"/>
        <v>0</v>
      </c>
      <c r="EF189" s="15">
        <f>+(IF(OR($B189=0,$C189=0,$D189=0,$DC$2&gt;$ES$1),0,IF(OR(EA189=0,EC189=0,ED189=0),0,MIN((VLOOKUP($D189,$A$234:$C$241,3,0))*(IF($D189=6,ED189,EC189))*((MIN((VLOOKUP($D189,$A$234:$E$241,5,0)),(IF($D189=6,EC189,ED189))))),MIN((VLOOKUP($D189,$A$234:$C$241,3,0)),(EA189+EB189))*(IF($D189=6,ED189,((MIN((VLOOKUP($D189,$A$234:$E$241,5,0)),ED189)))))))))/IF(AND($D189=2,'ראשי-פרטים כלליים וריכוז הוצאות'!$D$66&lt;&gt;4),1.2,1)</f>
        <v>0</v>
      </c>
      <c r="EG189" s="227"/>
      <c r="EH189" s="228"/>
      <c r="EI189" s="222"/>
      <c r="EJ189" s="226"/>
      <c r="EK189" s="187">
        <f t="shared" si="102"/>
        <v>0</v>
      </c>
      <c r="EL189" s="15">
        <f>+(IF(OR($B189=0,$C189=0,$D189=0,$DC$2&gt;$ES$1),0,IF(OR(EG189=0,EI189=0,EJ189=0),0,MIN((VLOOKUP($D189,$A$234:$C$241,3,0))*(IF($D189=6,EJ189,EI189))*((MIN((VLOOKUP($D189,$A$234:$E$241,5,0)),(IF($D189=6,EI189,EJ189))))),MIN((VLOOKUP($D189,$A$234:$C$241,3,0)),(EG189+EH189))*(IF($D189=6,EJ189,((MIN((VLOOKUP($D189,$A$234:$E$241,5,0)),EJ189)))))))))/IF(AND($D189=2,'ראשי-פרטים כלליים וריכוז הוצאות'!$D$66&lt;&gt;4),1.2,1)</f>
        <v>0</v>
      </c>
      <c r="EM189" s="227"/>
      <c r="EN189" s="228"/>
      <c r="EO189" s="222"/>
      <c r="EP189" s="226"/>
      <c r="EQ189" s="187">
        <f t="shared" si="103"/>
        <v>0</v>
      </c>
      <c r="ER189" s="15">
        <f>+(IF(OR($B189=0,$C189=0,$D189=0,$DC$2&gt;$ES$1),0,IF(OR(EM189=0,EO189=0,EP189=0),0,MIN((VLOOKUP($D189,$A$234:$C$241,3,0))*(IF($D189=6,EP189,EO189))*((MIN((VLOOKUP($D189,$A$234:$E$241,5,0)),(IF($D189=6,EO189,EP189))))),MIN((VLOOKUP($D189,$A$234:$C$241,3,0)),(EM189+EN189))*(IF($D189=6,EP189,((MIN((VLOOKUP($D189,$A$234:$E$241,5,0)),EP189)))))))))/IF(AND($D189=2,'ראשי-פרטים כלליים וריכוז הוצאות'!$D$66&lt;&gt;4),1.2,1)</f>
        <v>0</v>
      </c>
      <c r="ES189" s="62">
        <f t="shared" si="104"/>
        <v>0</v>
      </c>
      <c r="ET189" s="183">
        <f t="shared" si="105"/>
        <v>9.9999999999999995E-7</v>
      </c>
      <c r="EU189" s="184">
        <f t="shared" si="106"/>
        <v>0</v>
      </c>
      <c r="EV189" s="62">
        <f t="shared" si="107"/>
        <v>0</v>
      </c>
      <c r="EW189" s="62">
        <v>0</v>
      </c>
      <c r="EX189" s="15">
        <f t="shared" si="108"/>
        <v>0</v>
      </c>
      <c r="EY189" s="219"/>
      <c r="EZ189" s="62">
        <f>MIN(EX189+EY189*ET189*ES189/$FA$1/IF(AND($D189=2,'ראשי-פרטים כלליים וריכוז הוצאות'!$D$66&lt;&gt;4),1.2,1),IF($D189&gt;0,VLOOKUP($D189,$A$234:$C$241,3,0)*12*EU189,0))</f>
        <v>0</v>
      </c>
      <c r="FA189" s="229"/>
      <c r="FB189" s="293">
        <f t="shared" si="109"/>
        <v>0</v>
      </c>
      <c r="FC189" s="298"/>
      <c r="FD189" s="133"/>
      <c r="FE189" s="133"/>
      <c r="FF189" s="299"/>
      <c r="FG189" s="299"/>
      <c r="FH189" s="133"/>
      <c r="FI189" s="274">
        <f t="shared" si="112"/>
        <v>0</v>
      </c>
      <c r="FJ189" s="274">
        <f t="shared" si="113"/>
        <v>0</v>
      </c>
      <c r="FK189" s="297" t="str">
        <f t="shared" si="79"/>
        <v/>
      </c>
    </row>
    <row r="190" spans="1:167" s="6" customFormat="1" ht="24" hidden="1" customHeight="1" x14ac:dyDescent="0.2">
      <c r="A190" s="112">
        <v>187</v>
      </c>
      <c r="B190" s="229"/>
      <c r="C190" s="229"/>
      <c r="D190" s="230"/>
      <c r="E190" s="220"/>
      <c r="F190" s="221"/>
      <c r="G190" s="222"/>
      <c r="H190" s="223"/>
      <c r="I190" s="187">
        <f t="shared" si="80"/>
        <v>0</v>
      </c>
      <c r="J190" s="15">
        <f>(IF(OR($B190=0,$C190=0,$D190=0,$E$2&gt;$ES$1),0,IF(OR($E190=0,$G190=0,$H190=0),0,MIN((VLOOKUP($D190,$A$234:$C$241,3,0))*(IF($D190=6,$H190,$G190))*((MIN((VLOOKUP($D190,$A$234:$E$241,5,0)),(IF($D190=6,$G190,$H190))))),MIN((VLOOKUP($D190,$A$234:$C$241,3,0)),($E190+$F190))*(IF($D190=6,$H190,((MIN((VLOOKUP($D190,$A$234:$E$241,5,0)),$H190)))))))))/IF(AND($D190=2,'ראשי-פרטים כלליים וריכוז הוצאות'!$D$66&lt;&gt;4),1.2,1)</f>
        <v>0</v>
      </c>
      <c r="K190" s="224"/>
      <c r="L190" s="225"/>
      <c r="M190" s="222"/>
      <c r="N190" s="226"/>
      <c r="O190" s="187">
        <f t="shared" si="81"/>
        <v>0</v>
      </c>
      <c r="P190" s="15">
        <f>+(IF(OR($B190=0,$C190=0,$D190=0,$K$2&gt;$ES$1),0,IF(OR($K190=0,$M190=0,$N190=0),0,MIN((VLOOKUP($D190,$A$234:$C$241,3,0))*(IF($D190=6,$N190,$M190))*((MIN((VLOOKUP($D190,$A$234:$E$241,5,0)),(IF($D190=6,$M190,$N190))))),MIN((VLOOKUP($D190,$A$234:$C$241,3,0)),($K190+$L190))*(IF($D190=6,$N190,((MIN((VLOOKUP($D190,$A$234:$E$241,5,0)),$N190)))))))))/IF(AND($D190=2,'ראשי-פרטים כלליים וריכוז הוצאות'!$D$66&lt;&gt;4),1.2,1)</f>
        <v>0</v>
      </c>
      <c r="Q190" s="227"/>
      <c r="R190" s="228"/>
      <c r="S190" s="222"/>
      <c r="T190" s="226"/>
      <c r="U190" s="187">
        <f t="shared" si="82"/>
        <v>0</v>
      </c>
      <c r="V190" s="15">
        <f>+(IF(OR($B190=0,$C190=0,$D190=0,$Q$2&gt;$ES$1),0,IF(OR(Q190=0,S190=0,T190=0),0,MIN((VLOOKUP($D190,$A$234:$C$241,3,0))*(IF($D190=6,T190,S190))*((MIN((VLOOKUP($D190,$A$234:$E$241,5,0)),(IF($D190=6,S190,T190))))),MIN((VLOOKUP($D190,$A$234:$C$241,3,0)),(Q190+R190))*(IF($D190=6,T190,((MIN((VLOOKUP($D190,$A$234:$E$241,5,0)),T190)))))))))/IF(AND($D190=2,'ראשי-פרטים כלליים וריכוז הוצאות'!$D$66&lt;&gt;4),1.2,1)</f>
        <v>0</v>
      </c>
      <c r="W190" s="220"/>
      <c r="X190" s="221"/>
      <c r="Y190" s="222"/>
      <c r="Z190" s="226"/>
      <c r="AA190" s="187">
        <f t="shared" si="83"/>
        <v>0</v>
      </c>
      <c r="AB190" s="15">
        <f>+(IF(OR($B190=0,$C190=0,$D190=0,$W$2&gt;$ES$1),0,IF(OR(W190=0,Y190=0,Z190=0),0,MIN((VLOOKUP($D190,$A$234:$C$241,3,0))*(IF($D190=6,Z190,Y190))*((MIN((VLOOKUP($D190,$A$234:$E$241,5,0)),(IF($D190=6,Y190,Z190))))),MIN((VLOOKUP($D190,$A$234:$C$241,3,0)),(W190+X190))*(IF($D190=6,Z190,((MIN((VLOOKUP($D190,$A$234:$E$241,5,0)),Z190)))))))))/IF(AND($D190=2,'ראשי-פרטים כלליים וריכוז הוצאות'!$D$66&lt;&gt;4),1.2,1)</f>
        <v>0</v>
      </c>
      <c r="AC190" s="224"/>
      <c r="AD190" s="225"/>
      <c r="AE190" s="222"/>
      <c r="AF190" s="226"/>
      <c r="AG190" s="187">
        <f t="shared" si="84"/>
        <v>0</v>
      </c>
      <c r="AH190" s="15">
        <f>+(IF(OR($B190=0,$C190=0,$D190=0,$AC$2&gt;$ES$1),0,IF(OR(AC190=0,AE190=0,AF190=0),0,MIN((VLOOKUP($D190,$A$234:$C$241,3,0))*(IF($D190=6,AF190,AE190))*((MIN((VLOOKUP($D190,$A$234:$E$241,5,0)),(IF($D190=6,AE190,AF190))))),MIN((VLOOKUP($D190,$A$234:$C$241,3,0)),(AC190+AD190))*(IF($D190=6,AF190,((MIN((VLOOKUP($D190,$A$234:$E$241,5,0)),AF190)))))))))/IF(AND($D190=2,'ראשי-פרטים כלליים וריכוז הוצאות'!$D$66&lt;&gt;4),1.2,1)</f>
        <v>0</v>
      </c>
      <c r="AI190" s="227"/>
      <c r="AJ190" s="228"/>
      <c r="AK190" s="222"/>
      <c r="AL190" s="226"/>
      <c r="AM190" s="187">
        <f t="shared" si="85"/>
        <v>0</v>
      </c>
      <c r="AN190" s="15">
        <f>+(IF(OR($B190=0,$C190=0,$D190=0,$AI$2&gt;$ES$1),0,IF(OR(AI190=0,AK190=0,AL190=0),0,MIN((VLOOKUP($D190,$A$234:$C$241,3,0))*(IF($D190=6,AL190,AK190))*((MIN((VLOOKUP($D190,$A$234:$E$241,5,0)),(IF($D190=6,AK190,AL190))))),MIN((VLOOKUP($D190,$A$234:$C$241,3,0)),(AI190+AJ190))*(IF($D190=6,AL190,((MIN((VLOOKUP($D190,$A$234:$E$241,5,0)),AL190)))))))))/IF(AND($D190=2,'ראשי-פרטים כלליים וריכוז הוצאות'!$D$66&lt;&gt;4),1.2,1)</f>
        <v>0</v>
      </c>
      <c r="AO190" s="220"/>
      <c r="AP190" s="221"/>
      <c r="AQ190" s="222"/>
      <c r="AR190" s="226"/>
      <c r="AS190" s="187">
        <f t="shared" si="86"/>
        <v>0</v>
      </c>
      <c r="AT190" s="15">
        <f>+(IF(OR($B190=0,$C190=0,$D190=0,$AO$2&gt;$ES$1),0,IF(OR(AO190=0,AQ190=0,AR190=0),0,MIN((VLOOKUP($D190,$A$234:$C$241,3,0))*(IF($D190=6,AR190,AQ190))*((MIN((VLOOKUP($D190,$A$234:$E$241,5,0)),(IF($D190=6,AQ190,AR190))))),MIN((VLOOKUP($D190,$A$234:$C$241,3,0)),(AO190+AP190))*(IF($D190=6,AR190,((MIN((VLOOKUP($D190,$A$234:$E$241,5,0)),AR190)))))))))/IF(AND($D190=2,'ראשי-פרטים כלליים וריכוז הוצאות'!$D$66&lt;&gt;4),1.2,1)</f>
        <v>0</v>
      </c>
      <c r="AU190" s="224"/>
      <c r="AV190" s="225"/>
      <c r="AW190" s="222"/>
      <c r="AX190" s="226"/>
      <c r="AY190" s="187">
        <f t="shared" si="87"/>
        <v>0</v>
      </c>
      <c r="AZ190" s="15">
        <f>+(IF(OR($B190=0,$C190=0,$D190=0,$AU$2&gt;$ES$1),0,IF(OR(AU190=0,AW190=0,AX190=0),0,MIN((VLOOKUP($D190,$A$234:$C$241,3,0))*(IF($D190=6,AX190,AW190))*((MIN((VLOOKUP($D190,$A$234:$E$241,5,0)),(IF($D190=6,AW190,AX190))))),MIN((VLOOKUP($D190,$A$234:$C$241,3,0)),(AU190+AV190))*(IF($D190=6,AX190,((MIN((VLOOKUP($D190,$A$234:$E$241,5,0)),AX190)))))))))/IF(AND($D190=2,'ראשי-פרטים כלליים וריכוז הוצאות'!$D$66&lt;&gt;4),1.2,1)</f>
        <v>0</v>
      </c>
      <c r="BA190" s="227"/>
      <c r="BB190" s="228"/>
      <c r="BC190" s="222"/>
      <c r="BD190" s="226"/>
      <c r="BE190" s="187">
        <f t="shared" si="88"/>
        <v>0</v>
      </c>
      <c r="BF190" s="15">
        <f>+(IF(OR($B190=0,$C190=0,$D190=0,$BA$2&gt;$ES$1),0,IF(OR(BA190=0,BC190=0,BD190=0),0,MIN((VLOOKUP($D190,$A$234:$C$241,3,0))*(IF($D190=6,BD190,BC190))*((MIN((VLOOKUP($D190,$A$234:$E$241,5,0)),(IF($D190=6,BC190,BD190))))),MIN((VLOOKUP($D190,$A$234:$C$241,3,0)),(BA190+BB190))*(IF($D190=6,BD190,((MIN((VLOOKUP($D190,$A$234:$E$241,5,0)),BD190)))))))))/IF(AND($D190=2,'ראשי-פרטים כלליים וריכוז הוצאות'!$D$66&lt;&gt;4),1.2,1)</f>
        <v>0</v>
      </c>
      <c r="BG190" s="227"/>
      <c r="BH190" s="228"/>
      <c r="BI190" s="222"/>
      <c r="BJ190" s="226"/>
      <c r="BK190" s="187">
        <f t="shared" si="89"/>
        <v>0</v>
      </c>
      <c r="BL190" s="15">
        <f>+(IF(OR($B190=0,$C190=0,$D190=0,$BG$2&gt;$ES$1),0,IF(OR(BG190=0,BI190=0,BJ190=0),0,MIN((VLOOKUP($D190,$A$234:$C$241,3,0))*(IF($D190=6,BJ190,BI190))*((MIN((VLOOKUP($D190,$A$234:$E$241,5,0)),(IF($D190=6,BI190,BJ190))))),MIN((VLOOKUP($D190,$A$234:$C$241,3,0)),(BG190+BH190))*(IF($D190=6,BJ190,((MIN((VLOOKUP($D190,$A$234:$E$241,5,0)),BJ190)))))))))/IF(AND($D190=2,'ראשי-פרטים כלליים וריכוז הוצאות'!$D$66&lt;&gt;4),1.2,1)</f>
        <v>0</v>
      </c>
      <c r="BM190" s="227"/>
      <c r="BN190" s="228"/>
      <c r="BO190" s="222"/>
      <c r="BP190" s="226"/>
      <c r="BQ190" s="187">
        <f t="shared" si="90"/>
        <v>0</v>
      </c>
      <c r="BR190" s="15">
        <f>+(IF(OR($B190=0,$C190=0,$D190=0,$BM$2&gt;$ES$1),0,IF(OR(BM190=0,BO190=0,BP190=0),0,MIN((VLOOKUP($D190,$A$234:$C$241,3,0))*(IF($D190=6,BP190,BO190))*((MIN((VLOOKUP($D190,$A$234:$E$241,5,0)),(IF($D190=6,BO190,BP190))))),MIN((VLOOKUP($D190,$A$234:$C$241,3,0)),(BM190+BN190))*(IF($D190=6,BP190,((MIN((VLOOKUP($D190,$A$234:$E$241,5,0)),BP190)))))))))/IF(AND($D190=2,'ראשי-פרטים כלליים וריכוז הוצאות'!$D$66&lt;&gt;4),1.2,1)</f>
        <v>0</v>
      </c>
      <c r="BS190" s="227"/>
      <c r="BT190" s="228"/>
      <c r="BU190" s="222"/>
      <c r="BV190" s="226"/>
      <c r="BW190" s="187">
        <f t="shared" si="91"/>
        <v>0</v>
      </c>
      <c r="BX190" s="15">
        <f>+(IF(OR($B190=0,$C190=0,$D190=0,$BS$2&gt;$ES$1),0,IF(OR(BS190=0,BU190=0,BV190=0),0,MIN((VLOOKUP($D190,$A$234:$C$241,3,0))*(IF($D190=6,BV190,BU190))*((MIN((VLOOKUP($D190,$A$234:$E$241,5,0)),(IF($D190=6,BU190,BV190))))),MIN((VLOOKUP($D190,$A$234:$C$241,3,0)),(BS190+BT190))*(IF($D190=6,BV190,((MIN((VLOOKUP($D190,$A$234:$E$241,5,0)),BV190)))))))))/IF(AND($D190=2,'ראשי-פרטים כלליים וריכוז הוצאות'!$D$66&lt;&gt;4),1.2,1)</f>
        <v>0</v>
      </c>
      <c r="BY190" s="227"/>
      <c r="BZ190" s="228"/>
      <c r="CA190" s="222"/>
      <c r="CB190" s="226"/>
      <c r="CC190" s="187">
        <f t="shared" si="92"/>
        <v>0</v>
      </c>
      <c r="CD190" s="15">
        <f>+(IF(OR($B190=0,$C190=0,$D190=0,$BY$2&gt;$ES$1),0,IF(OR(BY190=0,CA190=0,CB190=0),0,MIN((VLOOKUP($D190,$A$234:$C$241,3,0))*(IF($D190=6,CB190,CA190))*((MIN((VLOOKUP($D190,$A$234:$E$241,5,0)),(IF($D190=6,CA190,CB190))))),MIN((VLOOKUP($D190,$A$234:$C$241,3,0)),(BY190+BZ190))*(IF($D190=6,CB190,((MIN((VLOOKUP($D190,$A$234:$E$241,5,0)),CB190)))))))))/IF(AND($D190=2,'ראשי-פרטים כלליים וריכוז הוצאות'!$D$66&lt;&gt;4),1.2,1)</f>
        <v>0</v>
      </c>
      <c r="CE190" s="227"/>
      <c r="CF190" s="228"/>
      <c r="CG190" s="222"/>
      <c r="CH190" s="226"/>
      <c r="CI190" s="187">
        <f t="shared" si="93"/>
        <v>0</v>
      </c>
      <c r="CJ190" s="15">
        <f>+(IF(OR($B190=0,$C190=0,$D190=0,$CE$2&gt;$ES$1),0,IF(OR(CE190=0,CG190=0,CH190=0),0,MIN((VLOOKUP($D190,$A$234:$C$241,3,0))*(IF($D190=6,CH190,CG190))*((MIN((VLOOKUP($D190,$A$234:$E$241,5,0)),(IF($D190=6,CG190,CH190))))),MIN((VLOOKUP($D190,$A$234:$C$241,3,0)),(CE190+CF190))*(IF($D190=6,CH190,((MIN((VLOOKUP($D190,$A$234:$E$241,5,0)),CH190)))))))))/IF(AND($D190=2,'ראשי-פרטים כלליים וריכוז הוצאות'!$D$66&lt;&gt;4),1.2,1)</f>
        <v>0</v>
      </c>
      <c r="CK190" s="227"/>
      <c r="CL190" s="228"/>
      <c r="CM190" s="222"/>
      <c r="CN190" s="226"/>
      <c r="CO190" s="187">
        <f t="shared" si="94"/>
        <v>0</v>
      </c>
      <c r="CP190" s="15">
        <f>+(IF(OR($B190=0,$C190=0,$D190=0,$CK$2&gt;$ES$1),0,IF(OR(CK190=0,CM190=0,CN190=0),0,MIN((VLOOKUP($D190,$A$234:$C$241,3,0))*(IF($D190=6,CN190,CM190))*((MIN((VLOOKUP($D190,$A$234:$E$241,5,0)),(IF($D190=6,CM190,CN190))))),MIN((VLOOKUP($D190,$A$234:$C$241,3,0)),(CK190+CL190))*(IF($D190=6,CN190,((MIN((VLOOKUP($D190,$A$234:$E$241,5,0)),CN190)))))))))/IF(AND($D190=2,'ראשי-פרטים כלליים וריכוז הוצאות'!$D$66&lt;&gt;4),1.2,1)</f>
        <v>0</v>
      </c>
      <c r="CQ190" s="227"/>
      <c r="CR190" s="228"/>
      <c r="CS190" s="222"/>
      <c r="CT190" s="226"/>
      <c r="CU190" s="187">
        <f t="shared" si="95"/>
        <v>0</v>
      </c>
      <c r="CV190" s="15">
        <f>+(IF(OR($B190=0,$C190=0,$D190=0,$CQ$2&gt;$ES$1),0,IF(OR(CQ190=0,CS190=0,CT190=0),0,MIN((VLOOKUP($D190,$A$234:$C$241,3,0))*(IF($D190=6,CT190,CS190))*((MIN((VLOOKUP($D190,$A$234:$E$241,5,0)),(IF($D190=6,CS190,CT190))))),MIN((VLOOKUP($D190,$A$234:$C$241,3,0)),(CQ190+CR190))*(IF($D190=6,CT190,((MIN((VLOOKUP($D190,$A$234:$E$241,5,0)),CT190)))))))))/IF(AND($D190=2,'ראשי-פרטים כלליים וריכוז הוצאות'!$D$66&lt;&gt;4),1.2,1)</f>
        <v>0</v>
      </c>
      <c r="CW190" s="227"/>
      <c r="CX190" s="228"/>
      <c r="CY190" s="222"/>
      <c r="CZ190" s="226"/>
      <c r="DA190" s="187">
        <f t="shared" si="96"/>
        <v>0</v>
      </c>
      <c r="DB190" s="15">
        <f>+(IF(OR($B190=0,$C190=0,$D190=0,$CW$2&gt;$ES$1),0,IF(OR(CW190=0,CY190=0,CZ190=0),0,MIN((VLOOKUP($D190,$A$234:$C$241,3,0))*(IF($D190=6,CZ190,CY190))*((MIN((VLOOKUP($D190,$A$234:$E$241,5,0)),(IF($D190=6,CY190,CZ190))))),MIN((VLOOKUP($D190,$A$234:$C$241,3,0)),(CW190+CX190))*(IF($D190=6,CZ190,((MIN((VLOOKUP($D190,$A$234:$E$241,5,0)),CZ190)))))))))/IF(AND($D190=2,'ראשי-פרטים כלליים וריכוז הוצאות'!$D$66&lt;&gt;4),1.2,1)</f>
        <v>0</v>
      </c>
      <c r="DC190" s="227"/>
      <c r="DD190" s="228"/>
      <c r="DE190" s="222"/>
      <c r="DF190" s="226"/>
      <c r="DG190" s="187">
        <f t="shared" si="97"/>
        <v>0</v>
      </c>
      <c r="DH190" s="15">
        <f>+(IF(OR($B190=0,$C190=0,$D190=0,$DC$2&gt;$ES$1),0,IF(OR(DC190=0,DE190=0,DF190=0),0,MIN((VLOOKUP($D190,$A$234:$C$241,3,0))*(IF($D190=6,DF190,DE190))*((MIN((VLOOKUP($D190,$A$234:$E$241,5,0)),(IF($D190=6,DE190,DF190))))),MIN((VLOOKUP($D190,$A$234:$C$241,3,0)),(DC190+DD190))*(IF($D190=6,DF190,((MIN((VLOOKUP($D190,$A$234:$E$241,5,0)),DF190)))))))))/IF(AND($D190=2,'ראשי-פרטים כלליים וריכוז הוצאות'!$D$66&lt;&gt;4),1.2,1)</f>
        <v>0</v>
      </c>
      <c r="DI190" s="227"/>
      <c r="DJ190" s="228"/>
      <c r="DK190" s="222"/>
      <c r="DL190" s="226"/>
      <c r="DM190" s="187">
        <f t="shared" si="98"/>
        <v>0</v>
      </c>
      <c r="DN190" s="15">
        <f>+(IF(OR($B190=0,$C190=0,$D190=0,$DC$2&gt;$ES$1),0,IF(OR(DI190=0,DK190=0,DL190=0),0,MIN((VLOOKUP($D190,$A$234:$C$241,3,0))*(IF($D190=6,DL190,DK190))*((MIN((VLOOKUP($D190,$A$234:$E$241,5,0)),(IF($D190=6,DK190,DL190))))),MIN((VLOOKUP($D190,$A$234:$C$241,3,0)),(DI190+DJ190))*(IF($D190=6,DL190,((MIN((VLOOKUP($D190,$A$234:$E$241,5,0)),DL190)))))))))/IF(AND($D190=2,'ראשי-פרטים כלליים וריכוז הוצאות'!$D$66&lt;&gt;4),1.2,1)</f>
        <v>0</v>
      </c>
      <c r="DO190" s="227"/>
      <c r="DP190" s="228"/>
      <c r="DQ190" s="222"/>
      <c r="DR190" s="226"/>
      <c r="DS190" s="187">
        <f t="shared" si="99"/>
        <v>0</v>
      </c>
      <c r="DT190" s="15">
        <f>+(IF(OR($B190=0,$C190=0,$D190=0,$DC$2&gt;$ES$1),0,IF(OR(DO190=0,DQ190=0,DR190=0),0,MIN((VLOOKUP($D190,$A$234:$C$241,3,0))*(IF($D190=6,DR190,DQ190))*((MIN((VLOOKUP($D190,$A$234:$E$241,5,0)),(IF($D190=6,DQ190,DR190))))),MIN((VLOOKUP($D190,$A$234:$C$241,3,0)),(DO190+DP190))*(IF($D190=6,DR190,((MIN((VLOOKUP($D190,$A$234:$E$241,5,0)),DR190)))))))))/IF(AND($D190=2,'ראשי-פרטים כלליים וריכוז הוצאות'!$D$66&lt;&gt;4),1.2,1)</f>
        <v>0</v>
      </c>
      <c r="DU190" s="227"/>
      <c r="DV190" s="228"/>
      <c r="DW190" s="222"/>
      <c r="DX190" s="226"/>
      <c r="DY190" s="187">
        <f t="shared" si="100"/>
        <v>0</v>
      </c>
      <c r="DZ190" s="15">
        <f>+(IF(OR($B190=0,$C190=0,$D190=0,$DC$2&gt;$ES$1),0,IF(OR(DU190=0,DW190=0,DX190=0),0,MIN((VLOOKUP($D190,$A$234:$C$241,3,0))*(IF($D190=6,DX190,DW190))*((MIN((VLOOKUP($D190,$A$234:$E$241,5,0)),(IF($D190=6,DW190,DX190))))),MIN((VLOOKUP($D190,$A$234:$C$241,3,0)),(DU190+DV190))*(IF($D190=6,DX190,((MIN((VLOOKUP($D190,$A$234:$E$241,5,0)),DX190)))))))))/IF(AND($D190=2,'ראשי-פרטים כלליים וריכוז הוצאות'!$D$66&lt;&gt;4),1.2,1)</f>
        <v>0</v>
      </c>
      <c r="EA190" s="227"/>
      <c r="EB190" s="228"/>
      <c r="EC190" s="222"/>
      <c r="ED190" s="226"/>
      <c r="EE190" s="187">
        <f t="shared" si="101"/>
        <v>0</v>
      </c>
      <c r="EF190" s="15">
        <f>+(IF(OR($B190=0,$C190=0,$D190=0,$DC$2&gt;$ES$1),0,IF(OR(EA190=0,EC190=0,ED190=0),0,MIN((VLOOKUP($D190,$A$234:$C$241,3,0))*(IF($D190=6,ED190,EC190))*((MIN((VLOOKUP($D190,$A$234:$E$241,5,0)),(IF($D190=6,EC190,ED190))))),MIN((VLOOKUP($D190,$A$234:$C$241,3,0)),(EA190+EB190))*(IF($D190=6,ED190,((MIN((VLOOKUP($D190,$A$234:$E$241,5,0)),ED190)))))))))/IF(AND($D190=2,'ראשי-פרטים כלליים וריכוז הוצאות'!$D$66&lt;&gt;4),1.2,1)</f>
        <v>0</v>
      </c>
      <c r="EG190" s="227"/>
      <c r="EH190" s="228"/>
      <c r="EI190" s="222"/>
      <c r="EJ190" s="226"/>
      <c r="EK190" s="187">
        <f t="shared" si="102"/>
        <v>0</v>
      </c>
      <c r="EL190" s="15">
        <f>+(IF(OR($B190=0,$C190=0,$D190=0,$DC$2&gt;$ES$1),0,IF(OR(EG190=0,EI190=0,EJ190=0),0,MIN((VLOOKUP($D190,$A$234:$C$241,3,0))*(IF($D190=6,EJ190,EI190))*((MIN((VLOOKUP($D190,$A$234:$E$241,5,0)),(IF($D190=6,EI190,EJ190))))),MIN((VLOOKUP($D190,$A$234:$C$241,3,0)),(EG190+EH190))*(IF($D190=6,EJ190,((MIN((VLOOKUP($D190,$A$234:$E$241,5,0)),EJ190)))))))))/IF(AND($D190=2,'ראשי-פרטים כלליים וריכוז הוצאות'!$D$66&lt;&gt;4),1.2,1)</f>
        <v>0</v>
      </c>
      <c r="EM190" s="227"/>
      <c r="EN190" s="228"/>
      <c r="EO190" s="222"/>
      <c r="EP190" s="226"/>
      <c r="EQ190" s="187">
        <f t="shared" si="103"/>
        <v>0</v>
      </c>
      <c r="ER190" s="15">
        <f>+(IF(OR($B190=0,$C190=0,$D190=0,$DC$2&gt;$ES$1),0,IF(OR(EM190=0,EO190=0,EP190=0),0,MIN((VLOOKUP($D190,$A$234:$C$241,3,0))*(IF($D190=6,EP190,EO190))*((MIN((VLOOKUP($D190,$A$234:$E$241,5,0)),(IF($D190=6,EO190,EP190))))),MIN((VLOOKUP($D190,$A$234:$C$241,3,0)),(EM190+EN190))*(IF($D190=6,EP190,((MIN((VLOOKUP($D190,$A$234:$E$241,5,0)),EP190)))))))))/IF(AND($D190=2,'ראשי-פרטים כלליים וריכוז הוצאות'!$D$66&lt;&gt;4),1.2,1)</f>
        <v>0</v>
      </c>
      <c r="ES190" s="62">
        <f t="shared" si="104"/>
        <v>0</v>
      </c>
      <c r="ET190" s="183">
        <f t="shared" si="105"/>
        <v>9.9999999999999995E-7</v>
      </c>
      <c r="EU190" s="184">
        <f t="shared" si="106"/>
        <v>0</v>
      </c>
      <c r="EV190" s="62">
        <f t="shared" si="107"/>
        <v>0</v>
      </c>
      <c r="EW190" s="62">
        <v>0</v>
      </c>
      <c r="EX190" s="15">
        <f t="shared" si="108"/>
        <v>0</v>
      </c>
      <c r="EY190" s="219"/>
      <c r="EZ190" s="62">
        <f>MIN(EX190+EY190*ET190*ES190/$FA$1/IF(AND($D190=2,'ראשי-פרטים כלליים וריכוז הוצאות'!$D$66&lt;&gt;4),1.2,1),IF($D190&gt;0,VLOOKUP($D190,$A$234:$C$241,3,0)*12*EU190,0))</f>
        <v>0</v>
      </c>
      <c r="FA190" s="229"/>
      <c r="FB190" s="293">
        <f t="shared" si="109"/>
        <v>0</v>
      </c>
      <c r="FC190" s="298"/>
      <c r="FD190" s="133"/>
      <c r="FE190" s="133"/>
      <c r="FF190" s="299"/>
      <c r="FG190" s="299"/>
      <c r="FH190" s="133"/>
      <c r="FI190" s="274">
        <f t="shared" si="112"/>
        <v>0</v>
      </c>
      <c r="FJ190" s="274">
        <f t="shared" si="113"/>
        <v>0</v>
      </c>
      <c r="FK190" s="297" t="str">
        <f t="shared" si="79"/>
        <v/>
      </c>
    </row>
    <row r="191" spans="1:167" s="6" customFormat="1" ht="24" hidden="1" customHeight="1" x14ac:dyDescent="0.2">
      <c r="A191" s="112">
        <v>188</v>
      </c>
      <c r="B191" s="229"/>
      <c r="C191" s="229"/>
      <c r="D191" s="230"/>
      <c r="E191" s="220"/>
      <c r="F191" s="221"/>
      <c r="G191" s="222"/>
      <c r="H191" s="223"/>
      <c r="I191" s="187">
        <f t="shared" si="80"/>
        <v>0</v>
      </c>
      <c r="J191" s="15">
        <f>(IF(OR($B191=0,$C191=0,$D191=0,$E$2&gt;$ES$1),0,IF(OR($E191=0,$G191=0,$H191=0),0,MIN((VLOOKUP($D191,$A$234:$C$241,3,0))*(IF($D191=6,$H191,$G191))*((MIN((VLOOKUP($D191,$A$234:$E$241,5,0)),(IF($D191=6,$G191,$H191))))),MIN((VLOOKUP($D191,$A$234:$C$241,3,0)),($E191+$F191))*(IF($D191=6,$H191,((MIN((VLOOKUP($D191,$A$234:$E$241,5,0)),$H191)))))))))/IF(AND($D191=2,'ראשי-פרטים כלליים וריכוז הוצאות'!$D$66&lt;&gt;4),1.2,1)</f>
        <v>0</v>
      </c>
      <c r="K191" s="224"/>
      <c r="L191" s="225"/>
      <c r="M191" s="222"/>
      <c r="N191" s="226"/>
      <c r="O191" s="187">
        <f t="shared" si="81"/>
        <v>0</v>
      </c>
      <c r="P191" s="15">
        <f>+(IF(OR($B191=0,$C191=0,$D191=0,$K$2&gt;$ES$1),0,IF(OR($K191=0,$M191=0,$N191=0),0,MIN((VLOOKUP($D191,$A$234:$C$241,3,0))*(IF($D191=6,$N191,$M191))*((MIN((VLOOKUP($D191,$A$234:$E$241,5,0)),(IF($D191=6,$M191,$N191))))),MIN((VLOOKUP($D191,$A$234:$C$241,3,0)),($K191+$L191))*(IF($D191=6,$N191,((MIN((VLOOKUP($D191,$A$234:$E$241,5,0)),$N191)))))))))/IF(AND($D191=2,'ראשי-פרטים כלליים וריכוז הוצאות'!$D$66&lt;&gt;4),1.2,1)</f>
        <v>0</v>
      </c>
      <c r="Q191" s="227"/>
      <c r="R191" s="228"/>
      <c r="S191" s="222"/>
      <c r="T191" s="226"/>
      <c r="U191" s="187">
        <f t="shared" si="82"/>
        <v>0</v>
      </c>
      <c r="V191" s="15">
        <f>+(IF(OR($B191=0,$C191=0,$D191=0,$Q$2&gt;$ES$1),0,IF(OR(Q191=0,S191=0,T191=0),0,MIN((VLOOKUP($D191,$A$234:$C$241,3,0))*(IF($D191=6,T191,S191))*((MIN((VLOOKUP($D191,$A$234:$E$241,5,0)),(IF($D191=6,S191,T191))))),MIN((VLOOKUP($D191,$A$234:$C$241,3,0)),(Q191+R191))*(IF($D191=6,T191,((MIN((VLOOKUP($D191,$A$234:$E$241,5,0)),T191)))))))))/IF(AND($D191=2,'ראשי-פרטים כלליים וריכוז הוצאות'!$D$66&lt;&gt;4),1.2,1)</f>
        <v>0</v>
      </c>
      <c r="W191" s="220"/>
      <c r="X191" s="221"/>
      <c r="Y191" s="222"/>
      <c r="Z191" s="226"/>
      <c r="AA191" s="187">
        <f t="shared" si="83"/>
        <v>0</v>
      </c>
      <c r="AB191" s="15">
        <f>+(IF(OR($B191=0,$C191=0,$D191=0,$W$2&gt;$ES$1),0,IF(OR(W191=0,Y191=0,Z191=0),0,MIN((VLOOKUP($D191,$A$234:$C$241,3,0))*(IF($D191=6,Z191,Y191))*((MIN((VLOOKUP($D191,$A$234:$E$241,5,0)),(IF($D191=6,Y191,Z191))))),MIN((VLOOKUP($D191,$A$234:$C$241,3,0)),(W191+X191))*(IF($D191=6,Z191,((MIN((VLOOKUP($D191,$A$234:$E$241,5,0)),Z191)))))))))/IF(AND($D191=2,'ראשי-פרטים כלליים וריכוז הוצאות'!$D$66&lt;&gt;4),1.2,1)</f>
        <v>0</v>
      </c>
      <c r="AC191" s="224"/>
      <c r="AD191" s="225"/>
      <c r="AE191" s="222"/>
      <c r="AF191" s="226"/>
      <c r="AG191" s="187">
        <f t="shared" si="84"/>
        <v>0</v>
      </c>
      <c r="AH191" s="15">
        <f>+(IF(OR($B191=0,$C191=0,$D191=0,$AC$2&gt;$ES$1),0,IF(OR(AC191=0,AE191=0,AF191=0),0,MIN((VLOOKUP($D191,$A$234:$C$241,3,0))*(IF($D191=6,AF191,AE191))*((MIN((VLOOKUP($D191,$A$234:$E$241,5,0)),(IF($D191=6,AE191,AF191))))),MIN((VLOOKUP($D191,$A$234:$C$241,3,0)),(AC191+AD191))*(IF($D191=6,AF191,((MIN((VLOOKUP($D191,$A$234:$E$241,5,0)),AF191)))))))))/IF(AND($D191=2,'ראשי-פרטים כלליים וריכוז הוצאות'!$D$66&lt;&gt;4),1.2,1)</f>
        <v>0</v>
      </c>
      <c r="AI191" s="227"/>
      <c r="AJ191" s="228"/>
      <c r="AK191" s="222"/>
      <c r="AL191" s="226"/>
      <c r="AM191" s="187">
        <f t="shared" si="85"/>
        <v>0</v>
      </c>
      <c r="AN191" s="15">
        <f>+(IF(OR($B191=0,$C191=0,$D191=0,$AI$2&gt;$ES$1),0,IF(OR(AI191=0,AK191=0,AL191=0),0,MIN((VLOOKUP($D191,$A$234:$C$241,3,0))*(IF($D191=6,AL191,AK191))*((MIN((VLOOKUP($D191,$A$234:$E$241,5,0)),(IF($D191=6,AK191,AL191))))),MIN((VLOOKUP($D191,$A$234:$C$241,3,0)),(AI191+AJ191))*(IF($D191=6,AL191,((MIN((VLOOKUP($D191,$A$234:$E$241,5,0)),AL191)))))))))/IF(AND($D191=2,'ראשי-פרטים כלליים וריכוז הוצאות'!$D$66&lt;&gt;4),1.2,1)</f>
        <v>0</v>
      </c>
      <c r="AO191" s="220"/>
      <c r="AP191" s="221"/>
      <c r="AQ191" s="222"/>
      <c r="AR191" s="226"/>
      <c r="AS191" s="187">
        <f t="shared" si="86"/>
        <v>0</v>
      </c>
      <c r="AT191" s="15">
        <f>+(IF(OR($B191=0,$C191=0,$D191=0,$AO$2&gt;$ES$1),0,IF(OR(AO191=0,AQ191=0,AR191=0),0,MIN((VLOOKUP($D191,$A$234:$C$241,3,0))*(IF($D191=6,AR191,AQ191))*((MIN((VLOOKUP($D191,$A$234:$E$241,5,0)),(IF($D191=6,AQ191,AR191))))),MIN((VLOOKUP($D191,$A$234:$C$241,3,0)),(AO191+AP191))*(IF($D191=6,AR191,((MIN((VLOOKUP($D191,$A$234:$E$241,5,0)),AR191)))))))))/IF(AND($D191=2,'ראשי-פרטים כלליים וריכוז הוצאות'!$D$66&lt;&gt;4),1.2,1)</f>
        <v>0</v>
      </c>
      <c r="AU191" s="224"/>
      <c r="AV191" s="225"/>
      <c r="AW191" s="222"/>
      <c r="AX191" s="226"/>
      <c r="AY191" s="187">
        <f t="shared" si="87"/>
        <v>0</v>
      </c>
      <c r="AZ191" s="15">
        <f>+(IF(OR($B191=0,$C191=0,$D191=0,$AU$2&gt;$ES$1),0,IF(OR(AU191=0,AW191=0,AX191=0),0,MIN((VLOOKUP($D191,$A$234:$C$241,3,0))*(IF($D191=6,AX191,AW191))*((MIN((VLOOKUP($D191,$A$234:$E$241,5,0)),(IF($D191=6,AW191,AX191))))),MIN((VLOOKUP($D191,$A$234:$C$241,3,0)),(AU191+AV191))*(IF($D191=6,AX191,((MIN((VLOOKUP($D191,$A$234:$E$241,5,0)),AX191)))))))))/IF(AND($D191=2,'ראשי-פרטים כלליים וריכוז הוצאות'!$D$66&lt;&gt;4),1.2,1)</f>
        <v>0</v>
      </c>
      <c r="BA191" s="227"/>
      <c r="BB191" s="228"/>
      <c r="BC191" s="222"/>
      <c r="BD191" s="226"/>
      <c r="BE191" s="187">
        <f t="shared" si="88"/>
        <v>0</v>
      </c>
      <c r="BF191" s="15">
        <f>+(IF(OR($B191=0,$C191=0,$D191=0,$BA$2&gt;$ES$1),0,IF(OR(BA191=0,BC191=0,BD191=0),0,MIN((VLOOKUP($D191,$A$234:$C$241,3,0))*(IF($D191=6,BD191,BC191))*((MIN((VLOOKUP($D191,$A$234:$E$241,5,0)),(IF($D191=6,BC191,BD191))))),MIN((VLOOKUP($D191,$A$234:$C$241,3,0)),(BA191+BB191))*(IF($D191=6,BD191,((MIN((VLOOKUP($D191,$A$234:$E$241,5,0)),BD191)))))))))/IF(AND($D191=2,'ראשי-פרטים כלליים וריכוז הוצאות'!$D$66&lt;&gt;4),1.2,1)</f>
        <v>0</v>
      </c>
      <c r="BG191" s="227"/>
      <c r="BH191" s="228"/>
      <c r="BI191" s="222"/>
      <c r="BJ191" s="226"/>
      <c r="BK191" s="187">
        <f t="shared" si="89"/>
        <v>0</v>
      </c>
      <c r="BL191" s="15">
        <f>+(IF(OR($B191=0,$C191=0,$D191=0,$BG$2&gt;$ES$1),0,IF(OR(BG191=0,BI191=0,BJ191=0),0,MIN((VLOOKUP($D191,$A$234:$C$241,3,0))*(IF($D191=6,BJ191,BI191))*((MIN((VLOOKUP($D191,$A$234:$E$241,5,0)),(IF($D191=6,BI191,BJ191))))),MIN((VLOOKUP($D191,$A$234:$C$241,3,0)),(BG191+BH191))*(IF($D191=6,BJ191,((MIN((VLOOKUP($D191,$A$234:$E$241,5,0)),BJ191)))))))))/IF(AND($D191=2,'ראשי-פרטים כלליים וריכוז הוצאות'!$D$66&lt;&gt;4),1.2,1)</f>
        <v>0</v>
      </c>
      <c r="BM191" s="227"/>
      <c r="BN191" s="228"/>
      <c r="BO191" s="222"/>
      <c r="BP191" s="226"/>
      <c r="BQ191" s="187">
        <f t="shared" si="90"/>
        <v>0</v>
      </c>
      <c r="BR191" s="15">
        <f>+(IF(OR($B191=0,$C191=0,$D191=0,$BM$2&gt;$ES$1),0,IF(OR(BM191=0,BO191=0,BP191=0),0,MIN((VLOOKUP($D191,$A$234:$C$241,3,0))*(IF($D191=6,BP191,BO191))*((MIN((VLOOKUP($D191,$A$234:$E$241,5,0)),(IF($D191=6,BO191,BP191))))),MIN((VLOOKUP($D191,$A$234:$C$241,3,0)),(BM191+BN191))*(IF($D191=6,BP191,((MIN((VLOOKUP($D191,$A$234:$E$241,5,0)),BP191)))))))))/IF(AND($D191=2,'ראשי-פרטים כלליים וריכוז הוצאות'!$D$66&lt;&gt;4),1.2,1)</f>
        <v>0</v>
      </c>
      <c r="BS191" s="227"/>
      <c r="BT191" s="228"/>
      <c r="BU191" s="222"/>
      <c r="BV191" s="226"/>
      <c r="BW191" s="187">
        <f t="shared" si="91"/>
        <v>0</v>
      </c>
      <c r="BX191" s="15">
        <f>+(IF(OR($B191=0,$C191=0,$D191=0,$BS$2&gt;$ES$1),0,IF(OR(BS191=0,BU191=0,BV191=0),0,MIN((VLOOKUP($D191,$A$234:$C$241,3,0))*(IF($D191=6,BV191,BU191))*((MIN((VLOOKUP($D191,$A$234:$E$241,5,0)),(IF($D191=6,BU191,BV191))))),MIN((VLOOKUP($D191,$A$234:$C$241,3,0)),(BS191+BT191))*(IF($D191=6,BV191,((MIN((VLOOKUP($D191,$A$234:$E$241,5,0)),BV191)))))))))/IF(AND($D191=2,'ראשי-פרטים כלליים וריכוז הוצאות'!$D$66&lt;&gt;4),1.2,1)</f>
        <v>0</v>
      </c>
      <c r="BY191" s="227"/>
      <c r="BZ191" s="228"/>
      <c r="CA191" s="222"/>
      <c r="CB191" s="226"/>
      <c r="CC191" s="187">
        <f t="shared" si="92"/>
        <v>0</v>
      </c>
      <c r="CD191" s="15">
        <f>+(IF(OR($B191=0,$C191=0,$D191=0,$BY$2&gt;$ES$1),0,IF(OR(BY191=0,CA191=0,CB191=0),0,MIN((VLOOKUP($D191,$A$234:$C$241,3,0))*(IF($D191=6,CB191,CA191))*((MIN((VLOOKUP($D191,$A$234:$E$241,5,0)),(IF($D191=6,CA191,CB191))))),MIN((VLOOKUP($D191,$A$234:$C$241,3,0)),(BY191+BZ191))*(IF($D191=6,CB191,((MIN((VLOOKUP($D191,$A$234:$E$241,5,0)),CB191)))))))))/IF(AND($D191=2,'ראשי-פרטים כלליים וריכוז הוצאות'!$D$66&lt;&gt;4),1.2,1)</f>
        <v>0</v>
      </c>
      <c r="CE191" s="227"/>
      <c r="CF191" s="228"/>
      <c r="CG191" s="222"/>
      <c r="CH191" s="226"/>
      <c r="CI191" s="187">
        <f t="shared" si="93"/>
        <v>0</v>
      </c>
      <c r="CJ191" s="15">
        <f>+(IF(OR($B191=0,$C191=0,$D191=0,$CE$2&gt;$ES$1),0,IF(OR(CE191=0,CG191=0,CH191=0),0,MIN((VLOOKUP($D191,$A$234:$C$241,3,0))*(IF($D191=6,CH191,CG191))*((MIN((VLOOKUP($D191,$A$234:$E$241,5,0)),(IF($D191=6,CG191,CH191))))),MIN((VLOOKUP($D191,$A$234:$C$241,3,0)),(CE191+CF191))*(IF($D191=6,CH191,((MIN((VLOOKUP($D191,$A$234:$E$241,5,0)),CH191)))))))))/IF(AND($D191=2,'ראשי-פרטים כלליים וריכוז הוצאות'!$D$66&lt;&gt;4),1.2,1)</f>
        <v>0</v>
      </c>
      <c r="CK191" s="227"/>
      <c r="CL191" s="228"/>
      <c r="CM191" s="222"/>
      <c r="CN191" s="226"/>
      <c r="CO191" s="187">
        <f t="shared" si="94"/>
        <v>0</v>
      </c>
      <c r="CP191" s="15">
        <f>+(IF(OR($B191=0,$C191=0,$D191=0,$CK$2&gt;$ES$1),0,IF(OR(CK191=0,CM191=0,CN191=0),0,MIN((VLOOKUP($D191,$A$234:$C$241,3,0))*(IF($D191=6,CN191,CM191))*((MIN((VLOOKUP($D191,$A$234:$E$241,5,0)),(IF($D191=6,CM191,CN191))))),MIN((VLOOKUP($D191,$A$234:$C$241,3,0)),(CK191+CL191))*(IF($D191=6,CN191,((MIN((VLOOKUP($D191,$A$234:$E$241,5,0)),CN191)))))))))/IF(AND($D191=2,'ראשי-פרטים כלליים וריכוז הוצאות'!$D$66&lt;&gt;4),1.2,1)</f>
        <v>0</v>
      </c>
      <c r="CQ191" s="227"/>
      <c r="CR191" s="228"/>
      <c r="CS191" s="222"/>
      <c r="CT191" s="226"/>
      <c r="CU191" s="187">
        <f t="shared" si="95"/>
        <v>0</v>
      </c>
      <c r="CV191" s="15">
        <f>+(IF(OR($B191=0,$C191=0,$D191=0,$CQ$2&gt;$ES$1),0,IF(OR(CQ191=0,CS191=0,CT191=0),0,MIN((VLOOKUP($D191,$A$234:$C$241,3,0))*(IF($D191=6,CT191,CS191))*((MIN((VLOOKUP($D191,$A$234:$E$241,5,0)),(IF($D191=6,CS191,CT191))))),MIN((VLOOKUP($D191,$A$234:$C$241,3,0)),(CQ191+CR191))*(IF($D191=6,CT191,((MIN((VLOOKUP($D191,$A$234:$E$241,5,0)),CT191)))))))))/IF(AND($D191=2,'ראשי-פרטים כלליים וריכוז הוצאות'!$D$66&lt;&gt;4),1.2,1)</f>
        <v>0</v>
      </c>
      <c r="CW191" s="227"/>
      <c r="CX191" s="228"/>
      <c r="CY191" s="222"/>
      <c r="CZ191" s="226"/>
      <c r="DA191" s="187">
        <f t="shared" si="96"/>
        <v>0</v>
      </c>
      <c r="DB191" s="15">
        <f>+(IF(OR($B191=0,$C191=0,$D191=0,$CW$2&gt;$ES$1),0,IF(OR(CW191=0,CY191=0,CZ191=0),0,MIN((VLOOKUP($D191,$A$234:$C$241,3,0))*(IF($D191=6,CZ191,CY191))*((MIN((VLOOKUP($D191,$A$234:$E$241,5,0)),(IF($D191=6,CY191,CZ191))))),MIN((VLOOKUP($D191,$A$234:$C$241,3,0)),(CW191+CX191))*(IF($D191=6,CZ191,((MIN((VLOOKUP($D191,$A$234:$E$241,5,0)),CZ191)))))))))/IF(AND($D191=2,'ראשי-פרטים כלליים וריכוז הוצאות'!$D$66&lt;&gt;4),1.2,1)</f>
        <v>0</v>
      </c>
      <c r="DC191" s="227"/>
      <c r="DD191" s="228"/>
      <c r="DE191" s="222"/>
      <c r="DF191" s="226"/>
      <c r="DG191" s="187">
        <f t="shared" si="97"/>
        <v>0</v>
      </c>
      <c r="DH191" s="15">
        <f>+(IF(OR($B191=0,$C191=0,$D191=0,$DC$2&gt;$ES$1),0,IF(OR(DC191=0,DE191=0,DF191=0),0,MIN((VLOOKUP($D191,$A$234:$C$241,3,0))*(IF($D191=6,DF191,DE191))*((MIN((VLOOKUP($D191,$A$234:$E$241,5,0)),(IF($D191=6,DE191,DF191))))),MIN((VLOOKUP($D191,$A$234:$C$241,3,0)),(DC191+DD191))*(IF($D191=6,DF191,((MIN((VLOOKUP($D191,$A$234:$E$241,5,0)),DF191)))))))))/IF(AND($D191=2,'ראשי-פרטים כלליים וריכוז הוצאות'!$D$66&lt;&gt;4),1.2,1)</f>
        <v>0</v>
      </c>
      <c r="DI191" s="227"/>
      <c r="DJ191" s="228"/>
      <c r="DK191" s="222"/>
      <c r="DL191" s="226"/>
      <c r="DM191" s="187">
        <f t="shared" si="98"/>
        <v>0</v>
      </c>
      <c r="DN191" s="15">
        <f>+(IF(OR($B191=0,$C191=0,$D191=0,$DC$2&gt;$ES$1),0,IF(OR(DI191=0,DK191=0,DL191=0),0,MIN((VLOOKUP($D191,$A$234:$C$241,3,0))*(IF($D191=6,DL191,DK191))*((MIN((VLOOKUP($D191,$A$234:$E$241,5,0)),(IF($D191=6,DK191,DL191))))),MIN((VLOOKUP($D191,$A$234:$C$241,3,0)),(DI191+DJ191))*(IF($D191=6,DL191,((MIN((VLOOKUP($D191,$A$234:$E$241,5,0)),DL191)))))))))/IF(AND($D191=2,'ראשי-פרטים כלליים וריכוז הוצאות'!$D$66&lt;&gt;4),1.2,1)</f>
        <v>0</v>
      </c>
      <c r="DO191" s="227"/>
      <c r="DP191" s="228"/>
      <c r="DQ191" s="222"/>
      <c r="DR191" s="226"/>
      <c r="DS191" s="187">
        <f t="shared" si="99"/>
        <v>0</v>
      </c>
      <c r="DT191" s="15">
        <f>+(IF(OR($B191=0,$C191=0,$D191=0,$DC$2&gt;$ES$1),0,IF(OR(DO191=0,DQ191=0,DR191=0),0,MIN((VLOOKUP($D191,$A$234:$C$241,3,0))*(IF($D191=6,DR191,DQ191))*((MIN((VLOOKUP($D191,$A$234:$E$241,5,0)),(IF($D191=6,DQ191,DR191))))),MIN((VLOOKUP($D191,$A$234:$C$241,3,0)),(DO191+DP191))*(IF($D191=6,DR191,((MIN((VLOOKUP($D191,$A$234:$E$241,5,0)),DR191)))))))))/IF(AND($D191=2,'ראשי-פרטים כלליים וריכוז הוצאות'!$D$66&lt;&gt;4),1.2,1)</f>
        <v>0</v>
      </c>
      <c r="DU191" s="227"/>
      <c r="DV191" s="228"/>
      <c r="DW191" s="222"/>
      <c r="DX191" s="226"/>
      <c r="DY191" s="187">
        <f t="shared" si="100"/>
        <v>0</v>
      </c>
      <c r="DZ191" s="15">
        <f>+(IF(OR($B191=0,$C191=0,$D191=0,$DC$2&gt;$ES$1),0,IF(OR(DU191=0,DW191=0,DX191=0),0,MIN((VLOOKUP($D191,$A$234:$C$241,3,0))*(IF($D191=6,DX191,DW191))*((MIN((VLOOKUP($D191,$A$234:$E$241,5,0)),(IF($D191=6,DW191,DX191))))),MIN((VLOOKUP($D191,$A$234:$C$241,3,0)),(DU191+DV191))*(IF($D191=6,DX191,((MIN((VLOOKUP($D191,$A$234:$E$241,5,0)),DX191)))))))))/IF(AND($D191=2,'ראשי-פרטים כלליים וריכוז הוצאות'!$D$66&lt;&gt;4),1.2,1)</f>
        <v>0</v>
      </c>
      <c r="EA191" s="227"/>
      <c r="EB191" s="228"/>
      <c r="EC191" s="222"/>
      <c r="ED191" s="226"/>
      <c r="EE191" s="187">
        <f t="shared" si="101"/>
        <v>0</v>
      </c>
      <c r="EF191" s="15">
        <f>+(IF(OR($B191=0,$C191=0,$D191=0,$DC$2&gt;$ES$1),0,IF(OR(EA191=0,EC191=0,ED191=0),0,MIN((VLOOKUP($D191,$A$234:$C$241,3,0))*(IF($D191=6,ED191,EC191))*((MIN((VLOOKUP($D191,$A$234:$E$241,5,0)),(IF($D191=6,EC191,ED191))))),MIN((VLOOKUP($D191,$A$234:$C$241,3,0)),(EA191+EB191))*(IF($D191=6,ED191,((MIN((VLOOKUP($D191,$A$234:$E$241,5,0)),ED191)))))))))/IF(AND($D191=2,'ראשי-פרטים כלליים וריכוז הוצאות'!$D$66&lt;&gt;4),1.2,1)</f>
        <v>0</v>
      </c>
      <c r="EG191" s="227"/>
      <c r="EH191" s="228"/>
      <c r="EI191" s="222"/>
      <c r="EJ191" s="226"/>
      <c r="EK191" s="187">
        <f t="shared" si="102"/>
        <v>0</v>
      </c>
      <c r="EL191" s="15">
        <f>+(IF(OR($B191=0,$C191=0,$D191=0,$DC$2&gt;$ES$1),0,IF(OR(EG191=0,EI191=0,EJ191=0),0,MIN((VLOOKUP($D191,$A$234:$C$241,3,0))*(IF($D191=6,EJ191,EI191))*((MIN((VLOOKUP($D191,$A$234:$E$241,5,0)),(IF($D191=6,EI191,EJ191))))),MIN((VLOOKUP($D191,$A$234:$C$241,3,0)),(EG191+EH191))*(IF($D191=6,EJ191,((MIN((VLOOKUP($D191,$A$234:$E$241,5,0)),EJ191)))))))))/IF(AND($D191=2,'ראשי-פרטים כלליים וריכוז הוצאות'!$D$66&lt;&gt;4),1.2,1)</f>
        <v>0</v>
      </c>
      <c r="EM191" s="227"/>
      <c r="EN191" s="228"/>
      <c r="EO191" s="222"/>
      <c r="EP191" s="226"/>
      <c r="EQ191" s="187">
        <f t="shared" si="103"/>
        <v>0</v>
      </c>
      <c r="ER191" s="15">
        <f>+(IF(OR($B191=0,$C191=0,$D191=0,$DC$2&gt;$ES$1),0,IF(OR(EM191=0,EO191=0,EP191=0),0,MIN((VLOOKUP($D191,$A$234:$C$241,3,0))*(IF($D191=6,EP191,EO191))*((MIN((VLOOKUP($D191,$A$234:$E$241,5,0)),(IF($D191=6,EO191,EP191))))),MIN((VLOOKUP($D191,$A$234:$C$241,3,0)),(EM191+EN191))*(IF($D191=6,EP191,((MIN((VLOOKUP($D191,$A$234:$E$241,5,0)),EP191)))))))))/IF(AND($D191=2,'ראשי-פרטים כלליים וריכוז הוצאות'!$D$66&lt;&gt;4),1.2,1)</f>
        <v>0</v>
      </c>
      <c r="ES191" s="62">
        <f t="shared" si="104"/>
        <v>0</v>
      </c>
      <c r="ET191" s="183">
        <f t="shared" si="105"/>
        <v>9.9999999999999995E-7</v>
      </c>
      <c r="EU191" s="184">
        <f t="shared" si="106"/>
        <v>0</v>
      </c>
      <c r="EV191" s="62">
        <f t="shared" si="107"/>
        <v>0</v>
      </c>
      <c r="EW191" s="62">
        <v>0</v>
      </c>
      <c r="EX191" s="15">
        <f t="shared" si="108"/>
        <v>0</v>
      </c>
      <c r="EY191" s="219"/>
      <c r="EZ191" s="62">
        <f>MIN(EX191+EY191*ET191*ES191/$FA$1/IF(AND($D191=2,'ראשי-פרטים כלליים וריכוז הוצאות'!$D$66&lt;&gt;4),1.2,1),IF($D191&gt;0,VLOOKUP($D191,$A$234:$C$241,3,0)*12*EU191,0))</f>
        <v>0</v>
      </c>
      <c r="FA191" s="229"/>
      <c r="FB191" s="293">
        <f t="shared" si="109"/>
        <v>0</v>
      </c>
      <c r="FC191" s="298"/>
      <c r="FD191" s="133"/>
      <c r="FE191" s="133"/>
      <c r="FF191" s="299"/>
      <c r="FG191" s="299"/>
      <c r="FH191" s="133"/>
      <c r="FI191" s="274">
        <f t="shared" si="112"/>
        <v>0</v>
      </c>
      <c r="FJ191" s="274">
        <f t="shared" si="113"/>
        <v>0</v>
      </c>
      <c r="FK191" s="297" t="str">
        <f t="shared" si="79"/>
        <v/>
      </c>
    </row>
    <row r="192" spans="1:167" s="6" customFormat="1" ht="24" hidden="1" customHeight="1" x14ac:dyDescent="0.2">
      <c r="A192" s="112">
        <v>189</v>
      </c>
      <c r="B192" s="229"/>
      <c r="C192" s="229"/>
      <c r="D192" s="230"/>
      <c r="E192" s="220"/>
      <c r="F192" s="221"/>
      <c r="G192" s="222"/>
      <c r="H192" s="223"/>
      <c r="I192" s="187">
        <f t="shared" si="80"/>
        <v>0</v>
      </c>
      <c r="J192" s="15">
        <f>(IF(OR($B192=0,$C192=0,$D192=0,$E$2&gt;$ES$1),0,IF(OR($E192=0,$G192=0,$H192=0),0,MIN((VLOOKUP($D192,$A$234:$C$241,3,0))*(IF($D192=6,$H192,$G192))*((MIN((VLOOKUP($D192,$A$234:$E$241,5,0)),(IF($D192=6,$G192,$H192))))),MIN((VLOOKUP($D192,$A$234:$C$241,3,0)),($E192+$F192))*(IF($D192=6,$H192,((MIN((VLOOKUP($D192,$A$234:$E$241,5,0)),$H192)))))))))/IF(AND($D192=2,'ראשי-פרטים כלליים וריכוז הוצאות'!$D$66&lt;&gt;4),1.2,1)</f>
        <v>0</v>
      </c>
      <c r="K192" s="224"/>
      <c r="L192" s="225"/>
      <c r="M192" s="222"/>
      <c r="N192" s="226"/>
      <c r="O192" s="187">
        <f t="shared" si="81"/>
        <v>0</v>
      </c>
      <c r="P192" s="15">
        <f>+(IF(OR($B192=0,$C192=0,$D192=0,$K$2&gt;$ES$1),0,IF(OR($K192=0,$M192=0,$N192=0),0,MIN((VLOOKUP($D192,$A$234:$C$241,3,0))*(IF($D192=6,$N192,$M192))*((MIN((VLOOKUP($D192,$A$234:$E$241,5,0)),(IF($D192=6,$M192,$N192))))),MIN((VLOOKUP($D192,$A$234:$C$241,3,0)),($K192+$L192))*(IF($D192=6,$N192,((MIN((VLOOKUP($D192,$A$234:$E$241,5,0)),$N192)))))))))/IF(AND($D192=2,'ראשי-פרטים כלליים וריכוז הוצאות'!$D$66&lt;&gt;4),1.2,1)</f>
        <v>0</v>
      </c>
      <c r="Q192" s="227"/>
      <c r="R192" s="228"/>
      <c r="S192" s="222"/>
      <c r="T192" s="226"/>
      <c r="U192" s="187">
        <f t="shared" si="82"/>
        <v>0</v>
      </c>
      <c r="V192" s="15">
        <f>+(IF(OR($B192=0,$C192=0,$D192=0,$Q$2&gt;$ES$1),0,IF(OR(Q192=0,S192=0,T192=0),0,MIN((VLOOKUP($D192,$A$234:$C$241,3,0))*(IF($D192=6,T192,S192))*((MIN((VLOOKUP($D192,$A$234:$E$241,5,0)),(IF($D192=6,S192,T192))))),MIN((VLOOKUP($D192,$A$234:$C$241,3,0)),(Q192+R192))*(IF($D192=6,T192,((MIN((VLOOKUP($D192,$A$234:$E$241,5,0)),T192)))))))))/IF(AND($D192=2,'ראשי-פרטים כלליים וריכוז הוצאות'!$D$66&lt;&gt;4),1.2,1)</f>
        <v>0</v>
      </c>
      <c r="W192" s="220"/>
      <c r="X192" s="221"/>
      <c r="Y192" s="222"/>
      <c r="Z192" s="226"/>
      <c r="AA192" s="187">
        <f t="shared" si="83"/>
        <v>0</v>
      </c>
      <c r="AB192" s="15">
        <f>+(IF(OR($B192=0,$C192=0,$D192=0,$W$2&gt;$ES$1),0,IF(OR(W192=0,Y192=0,Z192=0),0,MIN((VLOOKUP($D192,$A$234:$C$241,3,0))*(IF($D192=6,Z192,Y192))*((MIN((VLOOKUP($D192,$A$234:$E$241,5,0)),(IF($D192=6,Y192,Z192))))),MIN((VLOOKUP($D192,$A$234:$C$241,3,0)),(W192+X192))*(IF($D192=6,Z192,((MIN((VLOOKUP($D192,$A$234:$E$241,5,0)),Z192)))))))))/IF(AND($D192=2,'ראשי-פרטים כלליים וריכוז הוצאות'!$D$66&lt;&gt;4),1.2,1)</f>
        <v>0</v>
      </c>
      <c r="AC192" s="224"/>
      <c r="AD192" s="225"/>
      <c r="AE192" s="222"/>
      <c r="AF192" s="226"/>
      <c r="AG192" s="187">
        <f t="shared" si="84"/>
        <v>0</v>
      </c>
      <c r="AH192" s="15">
        <f>+(IF(OR($B192=0,$C192=0,$D192=0,$AC$2&gt;$ES$1),0,IF(OR(AC192=0,AE192=0,AF192=0),0,MIN((VLOOKUP($D192,$A$234:$C$241,3,0))*(IF($D192=6,AF192,AE192))*((MIN((VLOOKUP($D192,$A$234:$E$241,5,0)),(IF($D192=6,AE192,AF192))))),MIN((VLOOKUP($D192,$A$234:$C$241,3,0)),(AC192+AD192))*(IF($D192=6,AF192,((MIN((VLOOKUP($D192,$A$234:$E$241,5,0)),AF192)))))))))/IF(AND($D192=2,'ראשי-פרטים כלליים וריכוז הוצאות'!$D$66&lt;&gt;4),1.2,1)</f>
        <v>0</v>
      </c>
      <c r="AI192" s="227"/>
      <c r="AJ192" s="228"/>
      <c r="AK192" s="222"/>
      <c r="AL192" s="226"/>
      <c r="AM192" s="187">
        <f t="shared" si="85"/>
        <v>0</v>
      </c>
      <c r="AN192" s="15">
        <f>+(IF(OR($B192=0,$C192=0,$D192=0,$AI$2&gt;$ES$1),0,IF(OR(AI192=0,AK192=0,AL192=0),0,MIN((VLOOKUP($D192,$A$234:$C$241,3,0))*(IF($D192=6,AL192,AK192))*((MIN((VLOOKUP($D192,$A$234:$E$241,5,0)),(IF($D192=6,AK192,AL192))))),MIN((VLOOKUP($D192,$A$234:$C$241,3,0)),(AI192+AJ192))*(IF($D192=6,AL192,((MIN((VLOOKUP($D192,$A$234:$E$241,5,0)),AL192)))))))))/IF(AND($D192=2,'ראשי-פרטים כלליים וריכוז הוצאות'!$D$66&lt;&gt;4),1.2,1)</f>
        <v>0</v>
      </c>
      <c r="AO192" s="220"/>
      <c r="AP192" s="221"/>
      <c r="AQ192" s="222"/>
      <c r="AR192" s="226"/>
      <c r="AS192" s="187">
        <f t="shared" si="86"/>
        <v>0</v>
      </c>
      <c r="AT192" s="15">
        <f>+(IF(OR($B192=0,$C192=0,$D192=0,$AO$2&gt;$ES$1),0,IF(OR(AO192=0,AQ192=0,AR192=0),0,MIN((VLOOKUP($D192,$A$234:$C$241,3,0))*(IF($D192=6,AR192,AQ192))*((MIN((VLOOKUP($D192,$A$234:$E$241,5,0)),(IF($D192=6,AQ192,AR192))))),MIN((VLOOKUP($D192,$A$234:$C$241,3,0)),(AO192+AP192))*(IF($D192=6,AR192,((MIN((VLOOKUP($D192,$A$234:$E$241,5,0)),AR192)))))))))/IF(AND($D192=2,'ראשי-פרטים כלליים וריכוז הוצאות'!$D$66&lt;&gt;4),1.2,1)</f>
        <v>0</v>
      </c>
      <c r="AU192" s="224"/>
      <c r="AV192" s="225"/>
      <c r="AW192" s="222"/>
      <c r="AX192" s="226"/>
      <c r="AY192" s="187">
        <f t="shared" si="87"/>
        <v>0</v>
      </c>
      <c r="AZ192" s="15">
        <f>+(IF(OR($B192=0,$C192=0,$D192=0,$AU$2&gt;$ES$1),0,IF(OR(AU192=0,AW192=0,AX192=0),0,MIN((VLOOKUP($D192,$A$234:$C$241,3,0))*(IF($D192=6,AX192,AW192))*((MIN((VLOOKUP($D192,$A$234:$E$241,5,0)),(IF($D192=6,AW192,AX192))))),MIN((VLOOKUP($D192,$A$234:$C$241,3,0)),(AU192+AV192))*(IF($D192=6,AX192,((MIN((VLOOKUP($D192,$A$234:$E$241,5,0)),AX192)))))))))/IF(AND($D192=2,'ראשי-פרטים כלליים וריכוז הוצאות'!$D$66&lt;&gt;4),1.2,1)</f>
        <v>0</v>
      </c>
      <c r="BA192" s="227"/>
      <c r="BB192" s="228"/>
      <c r="BC192" s="222"/>
      <c r="BD192" s="226"/>
      <c r="BE192" s="187">
        <f t="shared" si="88"/>
        <v>0</v>
      </c>
      <c r="BF192" s="15">
        <f>+(IF(OR($B192=0,$C192=0,$D192=0,$BA$2&gt;$ES$1),0,IF(OR(BA192=0,BC192=0,BD192=0),0,MIN((VLOOKUP($D192,$A$234:$C$241,3,0))*(IF($D192=6,BD192,BC192))*((MIN((VLOOKUP($D192,$A$234:$E$241,5,0)),(IF($D192=6,BC192,BD192))))),MIN((VLOOKUP($D192,$A$234:$C$241,3,0)),(BA192+BB192))*(IF($D192=6,BD192,((MIN((VLOOKUP($D192,$A$234:$E$241,5,0)),BD192)))))))))/IF(AND($D192=2,'ראשי-פרטים כלליים וריכוז הוצאות'!$D$66&lt;&gt;4),1.2,1)</f>
        <v>0</v>
      </c>
      <c r="BG192" s="227"/>
      <c r="BH192" s="228"/>
      <c r="BI192" s="222"/>
      <c r="BJ192" s="226"/>
      <c r="BK192" s="187">
        <f t="shared" si="89"/>
        <v>0</v>
      </c>
      <c r="BL192" s="15">
        <f>+(IF(OR($B192=0,$C192=0,$D192=0,$BG$2&gt;$ES$1),0,IF(OR(BG192=0,BI192=0,BJ192=0),0,MIN((VLOOKUP($D192,$A$234:$C$241,3,0))*(IF($D192=6,BJ192,BI192))*((MIN((VLOOKUP($D192,$A$234:$E$241,5,0)),(IF($D192=6,BI192,BJ192))))),MIN((VLOOKUP($D192,$A$234:$C$241,3,0)),(BG192+BH192))*(IF($D192=6,BJ192,((MIN((VLOOKUP($D192,$A$234:$E$241,5,0)),BJ192)))))))))/IF(AND($D192=2,'ראשי-פרטים כלליים וריכוז הוצאות'!$D$66&lt;&gt;4),1.2,1)</f>
        <v>0</v>
      </c>
      <c r="BM192" s="227"/>
      <c r="BN192" s="228"/>
      <c r="BO192" s="222"/>
      <c r="BP192" s="226"/>
      <c r="BQ192" s="187">
        <f t="shared" si="90"/>
        <v>0</v>
      </c>
      <c r="BR192" s="15">
        <f>+(IF(OR($B192=0,$C192=0,$D192=0,$BM$2&gt;$ES$1),0,IF(OR(BM192=0,BO192=0,BP192=0),0,MIN((VLOOKUP($D192,$A$234:$C$241,3,0))*(IF($D192=6,BP192,BO192))*((MIN((VLOOKUP($D192,$A$234:$E$241,5,0)),(IF($D192=6,BO192,BP192))))),MIN((VLOOKUP($D192,$A$234:$C$241,3,0)),(BM192+BN192))*(IF($D192=6,BP192,((MIN((VLOOKUP($D192,$A$234:$E$241,5,0)),BP192)))))))))/IF(AND($D192=2,'ראשי-פרטים כלליים וריכוז הוצאות'!$D$66&lt;&gt;4),1.2,1)</f>
        <v>0</v>
      </c>
      <c r="BS192" s="227"/>
      <c r="BT192" s="228"/>
      <c r="BU192" s="222"/>
      <c r="BV192" s="226"/>
      <c r="BW192" s="187">
        <f t="shared" si="91"/>
        <v>0</v>
      </c>
      <c r="BX192" s="15">
        <f>+(IF(OR($B192=0,$C192=0,$D192=0,$BS$2&gt;$ES$1),0,IF(OR(BS192=0,BU192=0,BV192=0),0,MIN((VLOOKUP($D192,$A$234:$C$241,3,0))*(IF($D192=6,BV192,BU192))*((MIN((VLOOKUP($D192,$A$234:$E$241,5,0)),(IF($D192=6,BU192,BV192))))),MIN((VLOOKUP($D192,$A$234:$C$241,3,0)),(BS192+BT192))*(IF($D192=6,BV192,((MIN((VLOOKUP($D192,$A$234:$E$241,5,0)),BV192)))))))))/IF(AND($D192=2,'ראשי-פרטים כלליים וריכוז הוצאות'!$D$66&lt;&gt;4),1.2,1)</f>
        <v>0</v>
      </c>
      <c r="BY192" s="227"/>
      <c r="BZ192" s="228"/>
      <c r="CA192" s="222"/>
      <c r="CB192" s="226"/>
      <c r="CC192" s="187">
        <f t="shared" si="92"/>
        <v>0</v>
      </c>
      <c r="CD192" s="15">
        <f>+(IF(OR($B192=0,$C192=0,$D192=0,$BY$2&gt;$ES$1),0,IF(OR(BY192=0,CA192=0,CB192=0),0,MIN((VLOOKUP($D192,$A$234:$C$241,3,0))*(IF($D192=6,CB192,CA192))*((MIN((VLOOKUP($D192,$A$234:$E$241,5,0)),(IF($D192=6,CA192,CB192))))),MIN((VLOOKUP($D192,$A$234:$C$241,3,0)),(BY192+BZ192))*(IF($D192=6,CB192,((MIN((VLOOKUP($D192,$A$234:$E$241,5,0)),CB192)))))))))/IF(AND($D192=2,'ראשי-פרטים כלליים וריכוז הוצאות'!$D$66&lt;&gt;4),1.2,1)</f>
        <v>0</v>
      </c>
      <c r="CE192" s="227"/>
      <c r="CF192" s="228"/>
      <c r="CG192" s="222"/>
      <c r="CH192" s="226"/>
      <c r="CI192" s="187">
        <f t="shared" si="93"/>
        <v>0</v>
      </c>
      <c r="CJ192" s="15">
        <f>+(IF(OR($B192=0,$C192=0,$D192=0,$CE$2&gt;$ES$1),0,IF(OR(CE192=0,CG192=0,CH192=0),0,MIN((VLOOKUP($D192,$A$234:$C$241,3,0))*(IF($D192=6,CH192,CG192))*((MIN((VLOOKUP($D192,$A$234:$E$241,5,0)),(IF($D192=6,CG192,CH192))))),MIN((VLOOKUP($D192,$A$234:$C$241,3,0)),(CE192+CF192))*(IF($D192=6,CH192,((MIN((VLOOKUP($D192,$A$234:$E$241,5,0)),CH192)))))))))/IF(AND($D192=2,'ראשי-פרטים כלליים וריכוז הוצאות'!$D$66&lt;&gt;4),1.2,1)</f>
        <v>0</v>
      </c>
      <c r="CK192" s="227"/>
      <c r="CL192" s="228"/>
      <c r="CM192" s="222"/>
      <c r="CN192" s="226"/>
      <c r="CO192" s="187">
        <f t="shared" si="94"/>
        <v>0</v>
      </c>
      <c r="CP192" s="15">
        <f>+(IF(OR($B192=0,$C192=0,$D192=0,$CK$2&gt;$ES$1),0,IF(OR(CK192=0,CM192=0,CN192=0),0,MIN((VLOOKUP($D192,$A$234:$C$241,3,0))*(IF($D192=6,CN192,CM192))*((MIN((VLOOKUP($D192,$A$234:$E$241,5,0)),(IF($D192=6,CM192,CN192))))),MIN((VLOOKUP($D192,$A$234:$C$241,3,0)),(CK192+CL192))*(IF($D192=6,CN192,((MIN((VLOOKUP($D192,$A$234:$E$241,5,0)),CN192)))))))))/IF(AND($D192=2,'ראשי-פרטים כלליים וריכוז הוצאות'!$D$66&lt;&gt;4),1.2,1)</f>
        <v>0</v>
      </c>
      <c r="CQ192" s="227"/>
      <c r="CR192" s="228"/>
      <c r="CS192" s="222"/>
      <c r="CT192" s="226"/>
      <c r="CU192" s="187">
        <f t="shared" si="95"/>
        <v>0</v>
      </c>
      <c r="CV192" s="15">
        <f>+(IF(OR($B192=0,$C192=0,$D192=0,$CQ$2&gt;$ES$1),0,IF(OR(CQ192=0,CS192=0,CT192=0),0,MIN((VLOOKUP($D192,$A$234:$C$241,3,0))*(IF($D192=6,CT192,CS192))*((MIN((VLOOKUP($D192,$A$234:$E$241,5,0)),(IF($D192=6,CS192,CT192))))),MIN((VLOOKUP($D192,$A$234:$C$241,3,0)),(CQ192+CR192))*(IF($D192=6,CT192,((MIN((VLOOKUP($D192,$A$234:$E$241,5,0)),CT192)))))))))/IF(AND($D192=2,'ראשי-פרטים כלליים וריכוז הוצאות'!$D$66&lt;&gt;4),1.2,1)</f>
        <v>0</v>
      </c>
      <c r="CW192" s="227"/>
      <c r="CX192" s="228"/>
      <c r="CY192" s="222"/>
      <c r="CZ192" s="226"/>
      <c r="DA192" s="187">
        <f t="shared" si="96"/>
        <v>0</v>
      </c>
      <c r="DB192" s="15">
        <f>+(IF(OR($B192=0,$C192=0,$D192=0,$CW$2&gt;$ES$1),0,IF(OR(CW192=0,CY192=0,CZ192=0),0,MIN((VLOOKUP($D192,$A$234:$C$241,3,0))*(IF($D192=6,CZ192,CY192))*((MIN((VLOOKUP($D192,$A$234:$E$241,5,0)),(IF($D192=6,CY192,CZ192))))),MIN((VLOOKUP($D192,$A$234:$C$241,3,0)),(CW192+CX192))*(IF($D192=6,CZ192,((MIN((VLOOKUP($D192,$A$234:$E$241,5,0)),CZ192)))))))))/IF(AND($D192=2,'ראשי-פרטים כלליים וריכוז הוצאות'!$D$66&lt;&gt;4),1.2,1)</f>
        <v>0</v>
      </c>
      <c r="DC192" s="227"/>
      <c r="DD192" s="228"/>
      <c r="DE192" s="222"/>
      <c r="DF192" s="226"/>
      <c r="DG192" s="187">
        <f t="shared" si="97"/>
        <v>0</v>
      </c>
      <c r="DH192" s="15">
        <f>+(IF(OR($B192=0,$C192=0,$D192=0,$DC$2&gt;$ES$1),0,IF(OR(DC192=0,DE192=0,DF192=0),0,MIN((VLOOKUP($D192,$A$234:$C$241,3,0))*(IF($D192=6,DF192,DE192))*((MIN((VLOOKUP($D192,$A$234:$E$241,5,0)),(IF($D192=6,DE192,DF192))))),MIN((VLOOKUP($D192,$A$234:$C$241,3,0)),(DC192+DD192))*(IF($D192=6,DF192,((MIN((VLOOKUP($D192,$A$234:$E$241,5,0)),DF192)))))))))/IF(AND($D192=2,'ראשי-פרטים כלליים וריכוז הוצאות'!$D$66&lt;&gt;4),1.2,1)</f>
        <v>0</v>
      </c>
      <c r="DI192" s="227"/>
      <c r="DJ192" s="228"/>
      <c r="DK192" s="222"/>
      <c r="DL192" s="226"/>
      <c r="DM192" s="187">
        <f t="shared" si="98"/>
        <v>0</v>
      </c>
      <c r="DN192" s="15">
        <f>+(IF(OR($B192=0,$C192=0,$D192=0,$DC$2&gt;$ES$1),0,IF(OR(DI192=0,DK192=0,DL192=0),0,MIN((VLOOKUP($D192,$A$234:$C$241,3,0))*(IF($D192=6,DL192,DK192))*((MIN((VLOOKUP($D192,$A$234:$E$241,5,0)),(IF($D192=6,DK192,DL192))))),MIN((VLOOKUP($D192,$A$234:$C$241,3,0)),(DI192+DJ192))*(IF($D192=6,DL192,((MIN((VLOOKUP($D192,$A$234:$E$241,5,0)),DL192)))))))))/IF(AND($D192=2,'ראשי-פרטים כלליים וריכוז הוצאות'!$D$66&lt;&gt;4),1.2,1)</f>
        <v>0</v>
      </c>
      <c r="DO192" s="227"/>
      <c r="DP192" s="228"/>
      <c r="DQ192" s="222"/>
      <c r="DR192" s="226"/>
      <c r="DS192" s="187">
        <f t="shared" si="99"/>
        <v>0</v>
      </c>
      <c r="DT192" s="15">
        <f>+(IF(OR($B192=0,$C192=0,$D192=0,$DC$2&gt;$ES$1),0,IF(OR(DO192=0,DQ192=0,DR192=0),0,MIN((VLOOKUP($D192,$A$234:$C$241,3,0))*(IF($D192=6,DR192,DQ192))*((MIN((VLOOKUP($D192,$A$234:$E$241,5,0)),(IF($D192=6,DQ192,DR192))))),MIN((VLOOKUP($D192,$A$234:$C$241,3,0)),(DO192+DP192))*(IF($D192=6,DR192,((MIN((VLOOKUP($D192,$A$234:$E$241,5,0)),DR192)))))))))/IF(AND($D192=2,'ראשי-פרטים כלליים וריכוז הוצאות'!$D$66&lt;&gt;4),1.2,1)</f>
        <v>0</v>
      </c>
      <c r="DU192" s="227"/>
      <c r="DV192" s="228"/>
      <c r="DW192" s="222"/>
      <c r="DX192" s="226"/>
      <c r="DY192" s="187">
        <f t="shared" si="100"/>
        <v>0</v>
      </c>
      <c r="DZ192" s="15">
        <f>+(IF(OR($B192=0,$C192=0,$D192=0,$DC$2&gt;$ES$1),0,IF(OR(DU192=0,DW192=0,DX192=0),0,MIN((VLOOKUP($D192,$A$234:$C$241,3,0))*(IF($D192=6,DX192,DW192))*((MIN((VLOOKUP($D192,$A$234:$E$241,5,0)),(IF($D192=6,DW192,DX192))))),MIN((VLOOKUP($D192,$A$234:$C$241,3,0)),(DU192+DV192))*(IF($D192=6,DX192,((MIN((VLOOKUP($D192,$A$234:$E$241,5,0)),DX192)))))))))/IF(AND($D192=2,'ראשי-פרטים כלליים וריכוז הוצאות'!$D$66&lt;&gt;4),1.2,1)</f>
        <v>0</v>
      </c>
      <c r="EA192" s="227"/>
      <c r="EB192" s="228"/>
      <c r="EC192" s="222"/>
      <c r="ED192" s="226"/>
      <c r="EE192" s="187">
        <f t="shared" si="101"/>
        <v>0</v>
      </c>
      <c r="EF192" s="15">
        <f>+(IF(OR($B192=0,$C192=0,$D192=0,$DC$2&gt;$ES$1),0,IF(OR(EA192=0,EC192=0,ED192=0),0,MIN((VLOOKUP($D192,$A$234:$C$241,3,0))*(IF($D192=6,ED192,EC192))*((MIN((VLOOKUP($D192,$A$234:$E$241,5,0)),(IF($D192=6,EC192,ED192))))),MIN((VLOOKUP($D192,$A$234:$C$241,3,0)),(EA192+EB192))*(IF($D192=6,ED192,((MIN((VLOOKUP($D192,$A$234:$E$241,5,0)),ED192)))))))))/IF(AND($D192=2,'ראשי-פרטים כלליים וריכוז הוצאות'!$D$66&lt;&gt;4),1.2,1)</f>
        <v>0</v>
      </c>
      <c r="EG192" s="227"/>
      <c r="EH192" s="228"/>
      <c r="EI192" s="222"/>
      <c r="EJ192" s="226"/>
      <c r="EK192" s="187">
        <f t="shared" si="102"/>
        <v>0</v>
      </c>
      <c r="EL192" s="15">
        <f>+(IF(OR($B192=0,$C192=0,$D192=0,$DC$2&gt;$ES$1),0,IF(OR(EG192=0,EI192=0,EJ192=0),0,MIN((VLOOKUP($D192,$A$234:$C$241,3,0))*(IF($D192=6,EJ192,EI192))*((MIN((VLOOKUP($D192,$A$234:$E$241,5,0)),(IF($D192=6,EI192,EJ192))))),MIN((VLOOKUP($D192,$A$234:$C$241,3,0)),(EG192+EH192))*(IF($D192=6,EJ192,((MIN((VLOOKUP($D192,$A$234:$E$241,5,0)),EJ192)))))))))/IF(AND($D192=2,'ראשי-פרטים כלליים וריכוז הוצאות'!$D$66&lt;&gt;4),1.2,1)</f>
        <v>0</v>
      </c>
      <c r="EM192" s="227"/>
      <c r="EN192" s="228"/>
      <c r="EO192" s="222"/>
      <c r="EP192" s="226"/>
      <c r="EQ192" s="187">
        <f t="shared" si="103"/>
        <v>0</v>
      </c>
      <c r="ER192" s="15">
        <f>+(IF(OR($B192=0,$C192=0,$D192=0,$DC$2&gt;$ES$1),0,IF(OR(EM192=0,EO192=0,EP192=0),0,MIN((VLOOKUP($D192,$A$234:$C$241,3,0))*(IF($D192=6,EP192,EO192))*((MIN((VLOOKUP($D192,$A$234:$E$241,5,0)),(IF($D192=6,EO192,EP192))))),MIN((VLOOKUP($D192,$A$234:$C$241,3,0)),(EM192+EN192))*(IF($D192=6,EP192,((MIN((VLOOKUP($D192,$A$234:$E$241,5,0)),EP192)))))))))/IF(AND($D192=2,'ראשי-פרטים כלליים וריכוז הוצאות'!$D$66&lt;&gt;4),1.2,1)</f>
        <v>0</v>
      </c>
      <c r="ES192" s="62">
        <f t="shared" si="104"/>
        <v>0</v>
      </c>
      <c r="ET192" s="183">
        <f t="shared" si="105"/>
        <v>9.9999999999999995E-7</v>
      </c>
      <c r="EU192" s="184">
        <f t="shared" si="106"/>
        <v>0</v>
      </c>
      <c r="EV192" s="62">
        <f t="shared" si="107"/>
        <v>0</v>
      </c>
      <c r="EW192" s="62">
        <v>0</v>
      </c>
      <c r="EX192" s="15">
        <f t="shared" si="108"/>
        <v>0</v>
      </c>
      <c r="EY192" s="219"/>
      <c r="EZ192" s="62">
        <f>MIN(EX192+EY192*ET192*ES192/$FA$1/IF(AND($D192=2,'ראשי-פרטים כלליים וריכוז הוצאות'!$D$66&lt;&gt;4),1.2,1),IF($D192&gt;0,VLOOKUP($D192,$A$234:$C$241,3,0)*12*EU192,0))</f>
        <v>0</v>
      </c>
      <c r="FA192" s="229"/>
      <c r="FB192" s="293">
        <f t="shared" si="109"/>
        <v>0</v>
      </c>
      <c r="FC192" s="298"/>
      <c r="FD192" s="133"/>
      <c r="FE192" s="133"/>
      <c r="FF192" s="299"/>
      <c r="FG192" s="299"/>
      <c r="FH192" s="133"/>
      <c r="FI192" s="274">
        <f t="shared" si="112"/>
        <v>0</v>
      </c>
      <c r="FJ192" s="274">
        <f t="shared" si="113"/>
        <v>0</v>
      </c>
      <c r="FK192" s="297" t="str">
        <f t="shared" si="79"/>
        <v/>
      </c>
    </row>
    <row r="193" spans="1:167" s="6" customFormat="1" ht="24" hidden="1" customHeight="1" x14ac:dyDescent="0.2">
      <c r="A193" s="112">
        <v>190</v>
      </c>
      <c r="B193" s="229"/>
      <c r="C193" s="229"/>
      <c r="D193" s="230"/>
      <c r="E193" s="220"/>
      <c r="F193" s="221"/>
      <c r="G193" s="222"/>
      <c r="H193" s="223"/>
      <c r="I193" s="187">
        <f t="shared" si="80"/>
        <v>0</v>
      </c>
      <c r="J193" s="15">
        <f>(IF(OR($B193=0,$C193=0,$D193=0,$E$2&gt;$ES$1),0,IF(OR($E193=0,$G193=0,$H193=0),0,MIN((VLOOKUP($D193,$A$234:$C$241,3,0))*(IF($D193=6,$H193,$G193))*((MIN((VLOOKUP($D193,$A$234:$E$241,5,0)),(IF($D193=6,$G193,$H193))))),MIN((VLOOKUP($D193,$A$234:$C$241,3,0)),($E193+$F193))*(IF($D193=6,$H193,((MIN((VLOOKUP($D193,$A$234:$E$241,5,0)),$H193)))))))))/IF(AND($D193=2,'ראשי-פרטים כלליים וריכוז הוצאות'!$D$66&lt;&gt;4),1.2,1)</f>
        <v>0</v>
      </c>
      <c r="K193" s="224"/>
      <c r="L193" s="225"/>
      <c r="M193" s="222"/>
      <c r="N193" s="226"/>
      <c r="O193" s="187">
        <f t="shared" si="81"/>
        <v>0</v>
      </c>
      <c r="P193" s="15">
        <f>+(IF(OR($B193=0,$C193=0,$D193=0,$K$2&gt;$ES$1),0,IF(OR($K193=0,$M193=0,$N193=0),0,MIN((VLOOKUP($D193,$A$234:$C$241,3,0))*(IF($D193=6,$N193,$M193))*((MIN((VLOOKUP($D193,$A$234:$E$241,5,0)),(IF($D193=6,$M193,$N193))))),MIN((VLOOKUP($D193,$A$234:$C$241,3,0)),($K193+$L193))*(IF($D193=6,$N193,((MIN((VLOOKUP($D193,$A$234:$E$241,5,0)),$N193)))))))))/IF(AND($D193=2,'ראשי-פרטים כלליים וריכוז הוצאות'!$D$66&lt;&gt;4),1.2,1)</f>
        <v>0</v>
      </c>
      <c r="Q193" s="227"/>
      <c r="R193" s="228"/>
      <c r="S193" s="222"/>
      <c r="T193" s="226"/>
      <c r="U193" s="187">
        <f t="shared" si="82"/>
        <v>0</v>
      </c>
      <c r="V193" s="15">
        <f>+(IF(OR($B193=0,$C193=0,$D193=0,$Q$2&gt;$ES$1),0,IF(OR(Q193=0,S193=0,T193=0),0,MIN((VLOOKUP($D193,$A$234:$C$241,3,0))*(IF($D193=6,T193,S193))*((MIN((VLOOKUP($D193,$A$234:$E$241,5,0)),(IF($D193=6,S193,T193))))),MIN((VLOOKUP($D193,$A$234:$C$241,3,0)),(Q193+R193))*(IF($D193=6,T193,((MIN((VLOOKUP($D193,$A$234:$E$241,5,0)),T193)))))))))/IF(AND($D193=2,'ראשי-פרטים כלליים וריכוז הוצאות'!$D$66&lt;&gt;4),1.2,1)</f>
        <v>0</v>
      </c>
      <c r="W193" s="220"/>
      <c r="X193" s="221"/>
      <c r="Y193" s="222"/>
      <c r="Z193" s="226"/>
      <c r="AA193" s="187">
        <f t="shared" si="83"/>
        <v>0</v>
      </c>
      <c r="AB193" s="15">
        <f>+(IF(OR($B193=0,$C193=0,$D193=0,$W$2&gt;$ES$1),0,IF(OR(W193=0,Y193=0,Z193=0),0,MIN((VLOOKUP($D193,$A$234:$C$241,3,0))*(IF($D193=6,Z193,Y193))*((MIN((VLOOKUP($D193,$A$234:$E$241,5,0)),(IF($D193=6,Y193,Z193))))),MIN((VLOOKUP($D193,$A$234:$C$241,3,0)),(W193+X193))*(IF($D193=6,Z193,((MIN((VLOOKUP($D193,$A$234:$E$241,5,0)),Z193)))))))))/IF(AND($D193=2,'ראשי-פרטים כלליים וריכוז הוצאות'!$D$66&lt;&gt;4),1.2,1)</f>
        <v>0</v>
      </c>
      <c r="AC193" s="224"/>
      <c r="AD193" s="225"/>
      <c r="AE193" s="222"/>
      <c r="AF193" s="226"/>
      <c r="AG193" s="187">
        <f t="shared" si="84"/>
        <v>0</v>
      </c>
      <c r="AH193" s="15">
        <f>+(IF(OR($B193=0,$C193=0,$D193=0,$AC$2&gt;$ES$1),0,IF(OR(AC193=0,AE193=0,AF193=0),0,MIN((VLOOKUP($D193,$A$234:$C$241,3,0))*(IF($D193=6,AF193,AE193))*((MIN((VLOOKUP($D193,$A$234:$E$241,5,0)),(IF($D193=6,AE193,AF193))))),MIN((VLOOKUP($D193,$A$234:$C$241,3,0)),(AC193+AD193))*(IF($D193=6,AF193,((MIN((VLOOKUP($D193,$A$234:$E$241,5,0)),AF193)))))))))/IF(AND($D193=2,'ראשי-פרטים כלליים וריכוז הוצאות'!$D$66&lt;&gt;4),1.2,1)</f>
        <v>0</v>
      </c>
      <c r="AI193" s="227"/>
      <c r="AJ193" s="228"/>
      <c r="AK193" s="222"/>
      <c r="AL193" s="226"/>
      <c r="AM193" s="187">
        <f t="shared" si="85"/>
        <v>0</v>
      </c>
      <c r="AN193" s="15">
        <f>+(IF(OR($B193=0,$C193=0,$D193=0,$AI$2&gt;$ES$1),0,IF(OR(AI193=0,AK193=0,AL193=0),0,MIN((VLOOKUP($D193,$A$234:$C$241,3,0))*(IF($D193=6,AL193,AK193))*((MIN((VLOOKUP($D193,$A$234:$E$241,5,0)),(IF($D193=6,AK193,AL193))))),MIN((VLOOKUP($D193,$A$234:$C$241,3,0)),(AI193+AJ193))*(IF($D193=6,AL193,((MIN((VLOOKUP($D193,$A$234:$E$241,5,0)),AL193)))))))))/IF(AND($D193=2,'ראשי-פרטים כלליים וריכוז הוצאות'!$D$66&lt;&gt;4),1.2,1)</f>
        <v>0</v>
      </c>
      <c r="AO193" s="220"/>
      <c r="AP193" s="221"/>
      <c r="AQ193" s="222"/>
      <c r="AR193" s="226"/>
      <c r="AS193" s="187">
        <f t="shared" si="86"/>
        <v>0</v>
      </c>
      <c r="AT193" s="15">
        <f>+(IF(OR($B193=0,$C193=0,$D193=0,$AO$2&gt;$ES$1),0,IF(OR(AO193=0,AQ193=0,AR193=0),0,MIN((VLOOKUP($D193,$A$234:$C$241,3,0))*(IF($D193=6,AR193,AQ193))*((MIN((VLOOKUP($D193,$A$234:$E$241,5,0)),(IF($D193=6,AQ193,AR193))))),MIN((VLOOKUP($D193,$A$234:$C$241,3,0)),(AO193+AP193))*(IF($D193=6,AR193,((MIN((VLOOKUP($D193,$A$234:$E$241,5,0)),AR193)))))))))/IF(AND($D193=2,'ראשי-פרטים כלליים וריכוז הוצאות'!$D$66&lt;&gt;4),1.2,1)</f>
        <v>0</v>
      </c>
      <c r="AU193" s="224"/>
      <c r="AV193" s="225"/>
      <c r="AW193" s="222"/>
      <c r="AX193" s="226"/>
      <c r="AY193" s="187">
        <f t="shared" si="87"/>
        <v>0</v>
      </c>
      <c r="AZ193" s="15">
        <f>+(IF(OR($B193=0,$C193=0,$D193=0,$AU$2&gt;$ES$1),0,IF(OR(AU193=0,AW193=0,AX193=0),0,MIN((VLOOKUP($D193,$A$234:$C$241,3,0))*(IF($D193=6,AX193,AW193))*((MIN((VLOOKUP($D193,$A$234:$E$241,5,0)),(IF($D193=6,AW193,AX193))))),MIN((VLOOKUP($D193,$A$234:$C$241,3,0)),(AU193+AV193))*(IF($D193=6,AX193,((MIN((VLOOKUP($D193,$A$234:$E$241,5,0)),AX193)))))))))/IF(AND($D193=2,'ראשי-פרטים כלליים וריכוז הוצאות'!$D$66&lt;&gt;4),1.2,1)</f>
        <v>0</v>
      </c>
      <c r="BA193" s="227"/>
      <c r="BB193" s="228"/>
      <c r="BC193" s="222"/>
      <c r="BD193" s="226"/>
      <c r="BE193" s="187">
        <f t="shared" si="88"/>
        <v>0</v>
      </c>
      <c r="BF193" s="15">
        <f>+(IF(OR($B193=0,$C193=0,$D193=0,$BA$2&gt;$ES$1),0,IF(OR(BA193=0,BC193=0,BD193=0),0,MIN((VLOOKUP($D193,$A$234:$C$241,3,0))*(IF($D193=6,BD193,BC193))*((MIN((VLOOKUP($D193,$A$234:$E$241,5,0)),(IF($D193=6,BC193,BD193))))),MIN((VLOOKUP($D193,$A$234:$C$241,3,0)),(BA193+BB193))*(IF($D193=6,BD193,((MIN((VLOOKUP($D193,$A$234:$E$241,5,0)),BD193)))))))))/IF(AND($D193=2,'ראשי-פרטים כלליים וריכוז הוצאות'!$D$66&lt;&gt;4),1.2,1)</f>
        <v>0</v>
      </c>
      <c r="BG193" s="227"/>
      <c r="BH193" s="228"/>
      <c r="BI193" s="222"/>
      <c r="BJ193" s="226"/>
      <c r="BK193" s="187">
        <f t="shared" si="89"/>
        <v>0</v>
      </c>
      <c r="BL193" s="15">
        <f>+(IF(OR($B193=0,$C193=0,$D193=0,$BG$2&gt;$ES$1),0,IF(OR(BG193=0,BI193=0,BJ193=0),0,MIN((VLOOKUP($D193,$A$234:$C$241,3,0))*(IF($D193=6,BJ193,BI193))*((MIN((VLOOKUP($D193,$A$234:$E$241,5,0)),(IF($D193=6,BI193,BJ193))))),MIN((VLOOKUP($D193,$A$234:$C$241,3,0)),(BG193+BH193))*(IF($D193=6,BJ193,((MIN((VLOOKUP($D193,$A$234:$E$241,5,0)),BJ193)))))))))/IF(AND($D193=2,'ראשי-פרטים כלליים וריכוז הוצאות'!$D$66&lt;&gt;4),1.2,1)</f>
        <v>0</v>
      </c>
      <c r="BM193" s="227"/>
      <c r="BN193" s="228"/>
      <c r="BO193" s="222"/>
      <c r="BP193" s="226"/>
      <c r="BQ193" s="187">
        <f t="shared" si="90"/>
        <v>0</v>
      </c>
      <c r="BR193" s="15">
        <f>+(IF(OR($B193=0,$C193=0,$D193=0,$BM$2&gt;$ES$1),0,IF(OR(BM193=0,BO193=0,BP193=0),0,MIN((VLOOKUP($D193,$A$234:$C$241,3,0))*(IF($D193=6,BP193,BO193))*((MIN((VLOOKUP($D193,$A$234:$E$241,5,0)),(IF($D193=6,BO193,BP193))))),MIN((VLOOKUP($D193,$A$234:$C$241,3,0)),(BM193+BN193))*(IF($D193=6,BP193,((MIN((VLOOKUP($D193,$A$234:$E$241,5,0)),BP193)))))))))/IF(AND($D193=2,'ראשי-פרטים כלליים וריכוז הוצאות'!$D$66&lt;&gt;4),1.2,1)</f>
        <v>0</v>
      </c>
      <c r="BS193" s="227"/>
      <c r="BT193" s="228"/>
      <c r="BU193" s="222"/>
      <c r="BV193" s="226"/>
      <c r="BW193" s="187">
        <f t="shared" si="91"/>
        <v>0</v>
      </c>
      <c r="BX193" s="15">
        <f>+(IF(OR($B193=0,$C193=0,$D193=0,$BS$2&gt;$ES$1),0,IF(OR(BS193=0,BU193=0,BV193=0),0,MIN((VLOOKUP($D193,$A$234:$C$241,3,0))*(IF($D193=6,BV193,BU193))*((MIN((VLOOKUP($D193,$A$234:$E$241,5,0)),(IF($D193=6,BU193,BV193))))),MIN((VLOOKUP($D193,$A$234:$C$241,3,0)),(BS193+BT193))*(IF($D193=6,BV193,((MIN((VLOOKUP($D193,$A$234:$E$241,5,0)),BV193)))))))))/IF(AND($D193=2,'ראשי-פרטים כלליים וריכוז הוצאות'!$D$66&lt;&gt;4),1.2,1)</f>
        <v>0</v>
      </c>
      <c r="BY193" s="227"/>
      <c r="BZ193" s="228"/>
      <c r="CA193" s="222"/>
      <c r="CB193" s="226"/>
      <c r="CC193" s="187">
        <f t="shared" si="92"/>
        <v>0</v>
      </c>
      <c r="CD193" s="15">
        <f>+(IF(OR($B193=0,$C193=0,$D193=0,$BY$2&gt;$ES$1),0,IF(OR(BY193=0,CA193=0,CB193=0),0,MIN((VLOOKUP($D193,$A$234:$C$241,3,0))*(IF($D193=6,CB193,CA193))*((MIN((VLOOKUP($D193,$A$234:$E$241,5,0)),(IF($D193=6,CA193,CB193))))),MIN((VLOOKUP($D193,$A$234:$C$241,3,0)),(BY193+BZ193))*(IF($D193=6,CB193,((MIN((VLOOKUP($D193,$A$234:$E$241,5,0)),CB193)))))))))/IF(AND($D193=2,'ראשי-פרטים כלליים וריכוז הוצאות'!$D$66&lt;&gt;4),1.2,1)</f>
        <v>0</v>
      </c>
      <c r="CE193" s="227"/>
      <c r="CF193" s="228"/>
      <c r="CG193" s="222"/>
      <c r="CH193" s="226"/>
      <c r="CI193" s="187">
        <f t="shared" si="93"/>
        <v>0</v>
      </c>
      <c r="CJ193" s="15">
        <f>+(IF(OR($B193=0,$C193=0,$D193=0,$CE$2&gt;$ES$1),0,IF(OR(CE193=0,CG193=0,CH193=0),0,MIN((VLOOKUP($D193,$A$234:$C$241,3,0))*(IF($D193=6,CH193,CG193))*((MIN((VLOOKUP($D193,$A$234:$E$241,5,0)),(IF($D193=6,CG193,CH193))))),MIN((VLOOKUP($D193,$A$234:$C$241,3,0)),(CE193+CF193))*(IF($D193=6,CH193,((MIN((VLOOKUP($D193,$A$234:$E$241,5,0)),CH193)))))))))/IF(AND($D193=2,'ראשי-פרטים כלליים וריכוז הוצאות'!$D$66&lt;&gt;4),1.2,1)</f>
        <v>0</v>
      </c>
      <c r="CK193" s="227"/>
      <c r="CL193" s="228"/>
      <c r="CM193" s="222"/>
      <c r="CN193" s="226"/>
      <c r="CO193" s="187">
        <f t="shared" si="94"/>
        <v>0</v>
      </c>
      <c r="CP193" s="15">
        <f>+(IF(OR($B193=0,$C193=0,$D193=0,$CK$2&gt;$ES$1),0,IF(OR(CK193=0,CM193=0,CN193=0),0,MIN((VLOOKUP($D193,$A$234:$C$241,3,0))*(IF($D193=6,CN193,CM193))*((MIN((VLOOKUP($D193,$A$234:$E$241,5,0)),(IF($D193=6,CM193,CN193))))),MIN((VLOOKUP($D193,$A$234:$C$241,3,0)),(CK193+CL193))*(IF($D193=6,CN193,((MIN((VLOOKUP($D193,$A$234:$E$241,5,0)),CN193)))))))))/IF(AND($D193=2,'ראשי-פרטים כלליים וריכוז הוצאות'!$D$66&lt;&gt;4),1.2,1)</f>
        <v>0</v>
      </c>
      <c r="CQ193" s="227"/>
      <c r="CR193" s="228"/>
      <c r="CS193" s="222"/>
      <c r="CT193" s="226"/>
      <c r="CU193" s="187">
        <f t="shared" si="95"/>
        <v>0</v>
      </c>
      <c r="CV193" s="15">
        <f>+(IF(OR($B193=0,$C193=0,$D193=0,$CQ$2&gt;$ES$1),0,IF(OR(CQ193=0,CS193=0,CT193=0),0,MIN((VLOOKUP($D193,$A$234:$C$241,3,0))*(IF($D193=6,CT193,CS193))*((MIN((VLOOKUP($D193,$A$234:$E$241,5,0)),(IF($D193=6,CS193,CT193))))),MIN((VLOOKUP($D193,$A$234:$C$241,3,0)),(CQ193+CR193))*(IF($D193=6,CT193,((MIN((VLOOKUP($D193,$A$234:$E$241,5,0)),CT193)))))))))/IF(AND($D193=2,'ראשי-פרטים כלליים וריכוז הוצאות'!$D$66&lt;&gt;4),1.2,1)</f>
        <v>0</v>
      </c>
      <c r="CW193" s="227"/>
      <c r="CX193" s="228"/>
      <c r="CY193" s="222"/>
      <c r="CZ193" s="226"/>
      <c r="DA193" s="187">
        <f t="shared" si="96"/>
        <v>0</v>
      </c>
      <c r="DB193" s="15">
        <f>+(IF(OR($B193=0,$C193=0,$D193=0,$CW$2&gt;$ES$1),0,IF(OR(CW193=0,CY193=0,CZ193=0),0,MIN((VLOOKUP($D193,$A$234:$C$241,3,0))*(IF($D193=6,CZ193,CY193))*((MIN((VLOOKUP($D193,$A$234:$E$241,5,0)),(IF($D193=6,CY193,CZ193))))),MIN((VLOOKUP($D193,$A$234:$C$241,3,0)),(CW193+CX193))*(IF($D193=6,CZ193,((MIN((VLOOKUP($D193,$A$234:$E$241,5,0)),CZ193)))))))))/IF(AND($D193=2,'ראשי-פרטים כלליים וריכוז הוצאות'!$D$66&lt;&gt;4),1.2,1)</f>
        <v>0</v>
      </c>
      <c r="DC193" s="227"/>
      <c r="DD193" s="228"/>
      <c r="DE193" s="222"/>
      <c r="DF193" s="226"/>
      <c r="DG193" s="187">
        <f t="shared" si="97"/>
        <v>0</v>
      </c>
      <c r="DH193" s="15">
        <f>+(IF(OR($B193=0,$C193=0,$D193=0,$DC$2&gt;$ES$1),0,IF(OR(DC193=0,DE193=0,DF193=0),0,MIN((VLOOKUP($D193,$A$234:$C$241,3,0))*(IF($D193=6,DF193,DE193))*((MIN((VLOOKUP($D193,$A$234:$E$241,5,0)),(IF($D193=6,DE193,DF193))))),MIN((VLOOKUP($D193,$A$234:$C$241,3,0)),(DC193+DD193))*(IF($D193=6,DF193,((MIN((VLOOKUP($D193,$A$234:$E$241,5,0)),DF193)))))))))/IF(AND($D193=2,'ראשי-פרטים כלליים וריכוז הוצאות'!$D$66&lt;&gt;4),1.2,1)</f>
        <v>0</v>
      </c>
      <c r="DI193" s="227"/>
      <c r="DJ193" s="228"/>
      <c r="DK193" s="222"/>
      <c r="DL193" s="226"/>
      <c r="DM193" s="187">
        <f t="shared" si="98"/>
        <v>0</v>
      </c>
      <c r="DN193" s="15">
        <f>+(IF(OR($B193=0,$C193=0,$D193=0,$DC$2&gt;$ES$1),0,IF(OR(DI193=0,DK193=0,DL193=0),0,MIN((VLOOKUP($D193,$A$234:$C$241,3,0))*(IF($D193=6,DL193,DK193))*((MIN((VLOOKUP($D193,$A$234:$E$241,5,0)),(IF($D193=6,DK193,DL193))))),MIN((VLOOKUP($D193,$A$234:$C$241,3,0)),(DI193+DJ193))*(IF($D193=6,DL193,((MIN((VLOOKUP($D193,$A$234:$E$241,5,0)),DL193)))))))))/IF(AND($D193=2,'ראשי-פרטים כלליים וריכוז הוצאות'!$D$66&lt;&gt;4),1.2,1)</f>
        <v>0</v>
      </c>
      <c r="DO193" s="227"/>
      <c r="DP193" s="228"/>
      <c r="DQ193" s="222"/>
      <c r="DR193" s="226"/>
      <c r="DS193" s="187">
        <f t="shared" si="99"/>
        <v>0</v>
      </c>
      <c r="DT193" s="15">
        <f>+(IF(OR($B193=0,$C193=0,$D193=0,$DC$2&gt;$ES$1),0,IF(OR(DO193=0,DQ193=0,DR193=0),0,MIN((VLOOKUP($D193,$A$234:$C$241,3,0))*(IF($D193=6,DR193,DQ193))*((MIN((VLOOKUP($D193,$A$234:$E$241,5,0)),(IF($D193=6,DQ193,DR193))))),MIN((VLOOKUP($D193,$A$234:$C$241,3,0)),(DO193+DP193))*(IF($D193=6,DR193,((MIN((VLOOKUP($D193,$A$234:$E$241,5,0)),DR193)))))))))/IF(AND($D193=2,'ראשי-פרטים כלליים וריכוז הוצאות'!$D$66&lt;&gt;4),1.2,1)</f>
        <v>0</v>
      </c>
      <c r="DU193" s="227"/>
      <c r="DV193" s="228"/>
      <c r="DW193" s="222"/>
      <c r="DX193" s="226"/>
      <c r="DY193" s="187">
        <f t="shared" si="100"/>
        <v>0</v>
      </c>
      <c r="DZ193" s="15">
        <f>+(IF(OR($B193=0,$C193=0,$D193=0,$DC$2&gt;$ES$1),0,IF(OR(DU193=0,DW193=0,DX193=0),0,MIN((VLOOKUP($D193,$A$234:$C$241,3,0))*(IF($D193=6,DX193,DW193))*((MIN((VLOOKUP($D193,$A$234:$E$241,5,0)),(IF($D193=6,DW193,DX193))))),MIN((VLOOKUP($D193,$A$234:$C$241,3,0)),(DU193+DV193))*(IF($D193=6,DX193,((MIN((VLOOKUP($D193,$A$234:$E$241,5,0)),DX193)))))))))/IF(AND($D193=2,'ראשי-פרטים כלליים וריכוז הוצאות'!$D$66&lt;&gt;4),1.2,1)</f>
        <v>0</v>
      </c>
      <c r="EA193" s="227"/>
      <c r="EB193" s="228"/>
      <c r="EC193" s="222"/>
      <c r="ED193" s="226"/>
      <c r="EE193" s="187">
        <f t="shared" si="101"/>
        <v>0</v>
      </c>
      <c r="EF193" s="15">
        <f>+(IF(OR($B193=0,$C193=0,$D193=0,$DC$2&gt;$ES$1),0,IF(OR(EA193=0,EC193=0,ED193=0),0,MIN((VLOOKUP($D193,$A$234:$C$241,3,0))*(IF($D193=6,ED193,EC193))*((MIN((VLOOKUP($D193,$A$234:$E$241,5,0)),(IF($D193=6,EC193,ED193))))),MIN((VLOOKUP($D193,$A$234:$C$241,3,0)),(EA193+EB193))*(IF($D193=6,ED193,((MIN((VLOOKUP($D193,$A$234:$E$241,5,0)),ED193)))))))))/IF(AND($D193=2,'ראשי-פרטים כלליים וריכוז הוצאות'!$D$66&lt;&gt;4),1.2,1)</f>
        <v>0</v>
      </c>
      <c r="EG193" s="227"/>
      <c r="EH193" s="228"/>
      <c r="EI193" s="222"/>
      <c r="EJ193" s="226"/>
      <c r="EK193" s="187">
        <f t="shared" si="102"/>
        <v>0</v>
      </c>
      <c r="EL193" s="15">
        <f>+(IF(OR($B193=0,$C193=0,$D193=0,$DC$2&gt;$ES$1),0,IF(OR(EG193=0,EI193=0,EJ193=0),0,MIN((VLOOKUP($D193,$A$234:$C$241,3,0))*(IF($D193=6,EJ193,EI193))*((MIN((VLOOKUP($D193,$A$234:$E$241,5,0)),(IF($D193=6,EI193,EJ193))))),MIN((VLOOKUP($D193,$A$234:$C$241,3,0)),(EG193+EH193))*(IF($D193=6,EJ193,((MIN((VLOOKUP($D193,$A$234:$E$241,5,0)),EJ193)))))))))/IF(AND($D193=2,'ראשי-פרטים כלליים וריכוז הוצאות'!$D$66&lt;&gt;4),1.2,1)</f>
        <v>0</v>
      </c>
      <c r="EM193" s="227"/>
      <c r="EN193" s="228"/>
      <c r="EO193" s="222"/>
      <c r="EP193" s="226"/>
      <c r="EQ193" s="187">
        <f t="shared" si="103"/>
        <v>0</v>
      </c>
      <c r="ER193" s="15">
        <f>+(IF(OR($B193=0,$C193=0,$D193=0,$DC$2&gt;$ES$1),0,IF(OR(EM193=0,EO193=0,EP193=0),0,MIN((VLOOKUP($D193,$A$234:$C$241,3,0))*(IF($D193=6,EP193,EO193))*((MIN((VLOOKUP($D193,$A$234:$E$241,5,0)),(IF($D193=6,EO193,EP193))))),MIN((VLOOKUP($D193,$A$234:$C$241,3,0)),(EM193+EN193))*(IF($D193=6,EP193,((MIN((VLOOKUP($D193,$A$234:$E$241,5,0)),EP193)))))))))/IF(AND($D193=2,'ראשי-פרטים כלליים וריכוז הוצאות'!$D$66&lt;&gt;4),1.2,1)</f>
        <v>0</v>
      </c>
      <c r="ES193" s="62">
        <f t="shared" si="104"/>
        <v>0</v>
      </c>
      <c r="ET193" s="183">
        <f t="shared" si="105"/>
        <v>9.9999999999999995E-7</v>
      </c>
      <c r="EU193" s="184">
        <f t="shared" si="106"/>
        <v>0</v>
      </c>
      <c r="EV193" s="62">
        <f t="shared" si="107"/>
        <v>0</v>
      </c>
      <c r="EW193" s="62">
        <v>0</v>
      </c>
      <c r="EX193" s="15">
        <f t="shared" si="108"/>
        <v>0</v>
      </c>
      <c r="EY193" s="219"/>
      <c r="EZ193" s="62">
        <f>MIN(EX193+EY193*ET193*ES193/$FA$1/IF(AND($D193=2,'ראשי-פרטים כלליים וריכוז הוצאות'!$D$66&lt;&gt;4),1.2,1),IF($D193&gt;0,VLOOKUP($D193,$A$234:$C$241,3,0)*12*EU193,0))</f>
        <v>0</v>
      </c>
      <c r="FA193" s="229"/>
      <c r="FB193" s="293">
        <f t="shared" si="109"/>
        <v>0</v>
      </c>
      <c r="FC193" s="298"/>
      <c r="FD193" s="133"/>
      <c r="FE193" s="133"/>
      <c r="FF193" s="299"/>
      <c r="FG193" s="299"/>
      <c r="FH193" s="133"/>
      <c r="FI193" s="274">
        <f t="shared" si="112"/>
        <v>0</v>
      </c>
      <c r="FJ193" s="274">
        <f t="shared" si="113"/>
        <v>0</v>
      </c>
      <c r="FK193" s="297" t="str">
        <f t="shared" si="79"/>
        <v/>
      </c>
    </row>
    <row r="194" spans="1:167" s="6" customFormat="1" ht="24" hidden="1" customHeight="1" x14ac:dyDescent="0.2">
      <c r="A194" s="112">
        <v>191</v>
      </c>
      <c r="B194" s="229"/>
      <c r="C194" s="229"/>
      <c r="D194" s="230"/>
      <c r="E194" s="220"/>
      <c r="F194" s="221"/>
      <c r="G194" s="222"/>
      <c r="H194" s="223"/>
      <c r="I194" s="187">
        <f t="shared" si="80"/>
        <v>0</v>
      </c>
      <c r="J194" s="15">
        <f>(IF(OR($B194=0,$C194=0,$D194=0,$E$2&gt;$ES$1),0,IF(OR($E194=0,$G194=0,$H194=0),0,MIN((VLOOKUP($D194,$A$234:$C$241,3,0))*(IF($D194=6,$H194,$G194))*((MIN((VLOOKUP($D194,$A$234:$E$241,5,0)),(IF($D194=6,$G194,$H194))))),MIN((VLOOKUP($D194,$A$234:$C$241,3,0)),($E194+$F194))*(IF($D194=6,$H194,((MIN((VLOOKUP($D194,$A$234:$E$241,5,0)),$H194)))))))))/IF(AND($D194=2,'ראשי-פרטים כלליים וריכוז הוצאות'!$D$66&lt;&gt;4),1.2,1)</f>
        <v>0</v>
      </c>
      <c r="K194" s="224"/>
      <c r="L194" s="225"/>
      <c r="M194" s="222"/>
      <c r="N194" s="226"/>
      <c r="O194" s="187">
        <f t="shared" si="81"/>
        <v>0</v>
      </c>
      <c r="P194" s="15">
        <f>+(IF(OR($B194=0,$C194=0,$D194=0,$K$2&gt;$ES$1),0,IF(OR($K194=0,$M194=0,$N194=0),0,MIN((VLOOKUP($D194,$A$234:$C$241,3,0))*(IF($D194=6,$N194,$M194))*((MIN((VLOOKUP($D194,$A$234:$E$241,5,0)),(IF($D194=6,$M194,$N194))))),MIN((VLOOKUP($D194,$A$234:$C$241,3,0)),($K194+$L194))*(IF($D194=6,$N194,((MIN((VLOOKUP($D194,$A$234:$E$241,5,0)),$N194)))))))))/IF(AND($D194=2,'ראשי-פרטים כלליים וריכוז הוצאות'!$D$66&lt;&gt;4),1.2,1)</f>
        <v>0</v>
      </c>
      <c r="Q194" s="227"/>
      <c r="R194" s="228"/>
      <c r="S194" s="222"/>
      <c r="T194" s="226"/>
      <c r="U194" s="187">
        <f t="shared" si="82"/>
        <v>0</v>
      </c>
      <c r="V194" s="15">
        <f>+(IF(OR($B194=0,$C194=0,$D194=0,$Q$2&gt;$ES$1),0,IF(OR(Q194=0,S194=0,T194=0),0,MIN((VLOOKUP($D194,$A$234:$C$241,3,0))*(IF($D194=6,T194,S194))*((MIN((VLOOKUP($D194,$A$234:$E$241,5,0)),(IF($D194=6,S194,T194))))),MIN((VLOOKUP($D194,$A$234:$C$241,3,0)),(Q194+R194))*(IF($D194=6,T194,((MIN((VLOOKUP($D194,$A$234:$E$241,5,0)),T194)))))))))/IF(AND($D194=2,'ראשי-פרטים כלליים וריכוז הוצאות'!$D$66&lt;&gt;4),1.2,1)</f>
        <v>0</v>
      </c>
      <c r="W194" s="220"/>
      <c r="X194" s="221"/>
      <c r="Y194" s="222"/>
      <c r="Z194" s="226"/>
      <c r="AA194" s="187">
        <f t="shared" si="83"/>
        <v>0</v>
      </c>
      <c r="AB194" s="15">
        <f>+(IF(OR($B194=0,$C194=0,$D194=0,$W$2&gt;$ES$1),0,IF(OR(W194=0,Y194=0,Z194=0),0,MIN((VLOOKUP($D194,$A$234:$C$241,3,0))*(IF($D194=6,Z194,Y194))*((MIN((VLOOKUP($D194,$A$234:$E$241,5,0)),(IF($D194=6,Y194,Z194))))),MIN((VLOOKUP($D194,$A$234:$C$241,3,0)),(W194+X194))*(IF($D194=6,Z194,((MIN((VLOOKUP($D194,$A$234:$E$241,5,0)),Z194)))))))))/IF(AND($D194=2,'ראשי-פרטים כלליים וריכוז הוצאות'!$D$66&lt;&gt;4),1.2,1)</f>
        <v>0</v>
      </c>
      <c r="AC194" s="224"/>
      <c r="AD194" s="225"/>
      <c r="AE194" s="222"/>
      <c r="AF194" s="226"/>
      <c r="AG194" s="187">
        <f t="shared" si="84"/>
        <v>0</v>
      </c>
      <c r="AH194" s="15">
        <f>+(IF(OR($B194=0,$C194=0,$D194=0,$AC$2&gt;$ES$1),0,IF(OR(AC194=0,AE194=0,AF194=0),0,MIN((VLOOKUP($D194,$A$234:$C$241,3,0))*(IF($D194=6,AF194,AE194))*((MIN((VLOOKUP($D194,$A$234:$E$241,5,0)),(IF($D194=6,AE194,AF194))))),MIN((VLOOKUP($D194,$A$234:$C$241,3,0)),(AC194+AD194))*(IF($D194=6,AF194,((MIN((VLOOKUP($D194,$A$234:$E$241,5,0)),AF194)))))))))/IF(AND($D194=2,'ראשי-פרטים כלליים וריכוז הוצאות'!$D$66&lt;&gt;4),1.2,1)</f>
        <v>0</v>
      </c>
      <c r="AI194" s="227"/>
      <c r="AJ194" s="228"/>
      <c r="AK194" s="222"/>
      <c r="AL194" s="226"/>
      <c r="AM194" s="187">
        <f t="shared" si="85"/>
        <v>0</v>
      </c>
      <c r="AN194" s="15">
        <f>+(IF(OR($B194=0,$C194=0,$D194=0,$AI$2&gt;$ES$1),0,IF(OR(AI194=0,AK194=0,AL194=0),0,MIN((VLOOKUP($D194,$A$234:$C$241,3,0))*(IF($D194=6,AL194,AK194))*((MIN((VLOOKUP($D194,$A$234:$E$241,5,0)),(IF($D194=6,AK194,AL194))))),MIN((VLOOKUP($D194,$A$234:$C$241,3,0)),(AI194+AJ194))*(IF($D194=6,AL194,((MIN((VLOOKUP($D194,$A$234:$E$241,5,0)),AL194)))))))))/IF(AND($D194=2,'ראשי-פרטים כלליים וריכוז הוצאות'!$D$66&lt;&gt;4),1.2,1)</f>
        <v>0</v>
      </c>
      <c r="AO194" s="220"/>
      <c r="AP194" s="221"/>
      <c r="AQ194" s="222"/>
      <c r="AR194" s="226"/>
      <c r="AS194" s="187">
        <f t="shared" si="86"/>
        <v>0</v>
      </c>
      <c r="AT194" s="15">
        <f>+(IF(OR($B194=0,$C194=0,$D194=0,$AO$2&gt;$ES$1),0,IF(OR(AO194=0,AQ194=0,AR194=0),0,MIN((VLOOKUP($D194,$A$234:$C$241,3,0))*(IF($D194=6,AR194,AQ194))*((MIN((VLOOKUP($D194,$A$234:$E$241,5,0)),(IF($D194=6,AQ194,AR194))))),MIN((VLOOKUP($D194,$A$234:$C$241,3,0)),(AO194+AP194))*(IF($D194=6,AR194,((MIN((VLOOKUP($D194,$A$234:$E$241,5,0)),AR194)))))))))/IF(AND($D194=2,'ראשי-פרטים כלליים וריכוז הוצאות'!$D$66&lt;&gt;4),1.2,1)</f>
        <v>0</v>
      </c>
      <c r="AU194" s="224"/>
      <c r="AV194" s="225"/>
      <c r="AW194" s="222"/>
      <c r="AX194" s="226"/>
      <c r="AY194" s="187">
        <f t="shared" si="87"/>
        <v>0</v>
      </c>
      <c r="AZ194" s="15">
        <f>+(IF(OR($B194=0,$C194=0,$D194=0,$AU$2&gt;$ES$1),0,IF(OR(AU194=0,AW194=0,AX194=0),0,MIN((VLOOKUP($D194,$A$234:$C$241,3,0))*(IF($D194=6,AX194,AW194))*((MIN((VLOOKUP($D194,$A$234:$E$241,5,0)),(IF($D194=6,AW194,AX194))))),MIN((VLOOKUP($D194,$A$234:$C$241,3,0)),(AU194+AV194))*(IF($D194=6,AX194,((MIN((VLOOKUP($D194,$A$234:$E$241,5,0)),AX194)))))))))/IF(AND($D194=2,'ראשי-פרטים כלליים וריכוז הוצאות'!$D$66&lt;&gt;4),1.2,1)</f>
        <v>0</v>
      </c>
      <c r="BA194" s="227"/>
      <c r="BB194" s="228"/>
      <c r="BC194" s="222"/>
      <c r="BD194" s="226"/>
      <c r="BE194" s="187">
        <f t="shared" si="88"/>
        <v>0</v>
      </c>
      <c r="BF194" s="15">
        <f>+(IF(OR($B194=0,$C194=0,$D194=0,$BA$2&gt;$ES$1),0,IF(OR(BA194=0,BC194=0,BD194=0),0,MIN((VLOOKUP($D194,$A$234:$C$241,3,0))*(IF($D194=6,BD194,BC194))*((MIN((VLOOKUP($D194,$A$234:$E$241,5,0)),(IF($D194=6,BC194,BD194))))),MIN((VLOOKUP($D194,$A$234:$C$241,3,0)),(BA194+BB194))*(IF($D194=6,BD194,((MIN((VLOOKUP($D194,$A$234:$E$241,5,0)),BD194)))))))))/IF(AND($D194=2,'ראשי-פרטים כלליים וריכוז הוצאות'!$D$66&lt;&gt;4),1.2,1)</f>
        <v>0</v>
      </c>
      <c r="BG194" s="227"/>
      <c r="BH194" s="228"/>
      <c r="BI194" s="222"/>
      <c r="BJ194" s="226"/>
      <c r="BK194" s="187">
        <f t="shared" si="89"/>
        <v>0</v>
      </c>
      <c r="BL194" s="15">
        <f>+(IF(OR($B194=0,$C194=0,$D194=0,$BG$2&gt;$ES$1),0,IF(OR(BG194=0,BI194=0,BJ194=0),0,MIN((VLOOKUP($D194,$A$234:$C$241,3,0))*(IF($D194=6,BJ194,BI194))*((MIN((VLOOKUP($D194,$A$234:$E$241,5,0)),(IF($D194=6,BI194,BJ194))))),MIN((VLOOKUP($D194,$A$234:$C$241,3,0)),(BG194+BH194))*(IF($D194=6,BJ194,((MIN((VLOOKUP($D194,$A$234:$E$241,5,0)),BJ194)))))))))/IF(AND($D194=2,'ראשי-פרטים כלליים וריכוז הוצאות'!$D$66&lt;&gt;4),1.2,1)</f>
        <v>0</v>
      </c>
      <c r="BM194" s="227"/>
      <c r="BN194" s="228"/>
      <c r="BO194" s="222"/>
      <c r="BP194" s="226"/>
      <c r="BQ194" s="187">
        <f t="shared" si="90"/>
        <v>0</v>
      </c>
      <c r="BR194" s="15">
        <f>+(IF(OR($B194=0,$C194=0,$D194=0,$BM$2&gt;$ES$1),0,IF(OR(BM194=0,BO194=0,BP194=0),0,MIN((VLOOKUP($D194,$A$234:$C$241,3,0))*(IF($D194=6,BP194,BO194))*((MIN((VLOOKUP($D194,$A$234:$E$241,5,0)),(IF($D194=6,BO194,BP194))))),MIN((VLOOKUP($D194,$A$234:$C$241,3,0)),(BM194+BN194))*(IF($D194=6,BP194,((MIN((VLOOKUP($D194,$A$234:$E$241,5,0)),BP194)))))))))/IF(AND($D194=2,'ראשי-פרטים כלליים וריכוז הוצאות'!$D$66&lt;&gt;4),1.2,1)</f>
        <v>0</v>
      </c>
      <c r="BS194" s="227"/>
      <c r="BT194" s="228"/>
      <c r="BU194" s="222"/>
      <c r="BV194" s="226"/>
      <c r="BW194" s="187">
        <f t="shared" si="91"/>
        <v>0</v>
      </c>
      <c r="BX194" s="15">
        <f>+(IF(OR($B194=0,$C194=0,$D194=0,$BS$2&gt;$ES$1),0,IF(OR(BS194=0,BU194=0,BV194=0),0,MIN((VLOOKUP($D194,$A$234:$C$241,3,0))*(IF($D194=6,BV194,BU194))*((MIN((VLOOKUP($D194,$A$234:$E$241,5,0)),(IF($D194=6,BU194,BV194))))),MIN((VLOOKUP($D194,$A$234:$C$241,3,0)),(BS194+BT194))*(IF($D194=6,BV194,((MIN((VLOOKUP($D194,$A$234:$E$241,5,0)),BV194)))))))))/IF(AND($D194=2,'ראשי-פרטים כלליים וריכוז הוצאות'!$D$66&lt;&gt;4),1.2,1)</f>
        <v>0</v>
      </c>
      <c r="BY194" s="227"/>
      <c r="BZ194" s="228"/>
      <c r="CA194" s="222"/>
      <c r="CB194" s="226"/>
      <c r="CC194" s="187">
        <f t="shared" si="92"/>
        <v>0</v>
      </c>
      <c r="CD194" s="15">
        <f>+(IF(OR($B194=0,$C194=0,$D194=0,$BY$2&gt;$ES$1),0,IF(OR(BY194=0,CA194=0,CB194=0),0,MIN((VLOOKUP($D194,$A$234:$C$241,3,0))*(IF($D194=6,CB194,CA194))*((MIN((VLOOKUP($D194,$A$234:$E$241,5,0)),(IF($D194=6,CA194,CB194))))),MIN((VLOOKUP($D194,$A$234:$C$241,3,0)),(BY194+BZ194))*(IF($D194=6,CB194,((MIN((VLOOKUP($D194,$A$234:$E$241,5,0)),CB194)))))))))/IF(AND($D194=2,'ראשי-פרטים כלליים וריכוז הוצאות'!$D$66&lt;&gt;4),1.2,1)</f>
        <v>0</v>
      </c>
      <c r="CE194" s="227"/>
      <c r="CF194" s="228"/>
      <c r="CG194" s="222"/>
      <c r="CH194" s="226"/>
      <c r="CI194" s="187">
        <f t="shared" si="93"/>
        <v>0</v>
      </c>
      <c r="CJ194" s="15">
        <f>+(IF(OR($B194=0,$C194=0,$D194=0,$CE$2&gt;$ES$1),0,IF(OR(CE194=0,CG194=0,CH194=0),0,MIN((VLOOKUP($D194,$A$234:$C$241,3,0))*(IF($D194=6,CH194,CG194))*((MIN((VLOOKUP($D194,$A$234:$E$241,5,0)),(IF($D194=6,CG194,CH194))))),MIN((VLOOKUP($D194,$A$234:$C$241,3,0)),(CE194+CF194))*(IF($D194=6,CH194,((MIN((VLOOKUP($D194,$A$234:$E$241,5,0)),CH194)))))))))/IF(AND($D194=2,'ראשי-פרטים כלליים וריכוז הוצאות'!$D$66&lt;&gt;4),1.2,1)</f>
        <v>0</v>
      </c>
      <c r="CK194" s="227"/>
      <c r="CL194" s="228"/>
      <c r="CM194" s="222"/>
      <c r="CN194" s="226"/>
      <c r="CO194" s="187">
        <f t="shared" si="94"/>
        <v>0</v>
      </c>
      <c r="CP194" s="15">
        <f>+(IF(OR($B194=0,$C194=0,$D194=0,$CK$2&gt;$ES$1),0,IF(OR(CK194=0,CM194=0,CN194=0),0,MIN((VLOOKUP($D194,$A$234:$C$241,3,0))*(IF($D194=6,CN194,CM194))*((MIN((VLOOKUP($D194,$A$234:$E$241,5,0)),(IF($D194=6,CM194,CN194))))),MIN((VLOOKUP($D194,$A$234:$C$241,3,0)),(CK194+CL194))*(IF($D194=6,CN194,((MIN((VLOOKUP($D194,$A$234:$E$241,5,0)),CN194)))))))))/IF(AND($D194=2,'ראשי-פרטים כלליים וריכוז הוצאות'!$D$66&lt;&gt;4),1.2,1)</f>
        <v>0</v>
      </c>
      <c r="CQ194" s="227"/>
      <c r="CR194" s="228"/>
      <c r="CS194" s="222"/>
      <c r="CT194" s="226"/>
      <c r="CU194" s="187">
        <f t="shared" si="95"/>
        <v>0</v>
      </c>
      <c r="CV194" s="15">
        <f>+(IF(OR($B194=0,$C194=0,$D194=0,$CQ$2&gt;$ES$1),0,IF(OR(CQ194=0,CS194=0,CT194=0),0,MIN((VLOOKUP($D194,$A$234:$C$241,3,0))*(IF($D194=6,CT194,CS194))*((MIN((VLOOKUP($D194,$A$234:$E$241,5,0)),(IF($D194=6,CS194,CT194))))),MIN((VLOOKUP($D194,$A$234:$C$241,3,0)),(CQ194+CR194))*(IF($D194=6,CT194,((MIN((VLOOKUP($D194,$A$234:$E$241,5,0)),CT194)))))))))/IF(AND($D194=2,'ראשי-פרטים כלליים וריכוז הוצאות'!$D$66&lt;&gt;4),1.2,1)</f>
        <v>0</v>
      </c>
      <c r="CW194" s="227"/>
      <c r="CX194" s="228"/>
      <c r="CY194" s="222"/>
      <c r="CZ194" s="226"/>
      <c r="DA194" s="187">
        <f t="shared" si="96"/>
        <v>0</v>
      </c>
      <c r="DB194" s="15">
        <f>+(IF(OR($B194=0,$C194=0,$D194=0,$CW$2&gt;$ES$1),0,IF(OR(CW194=0,CY194=0,CZ194=0),0,MIN((VLOOKUP($D194,$A$234:$C$241,3,0))*(IF($D194=6,CZ194,CY194))*((MIN((VLOOKUP($D194,$A$234:$E$241,5,0)),(IF($D194=6,CY194,CZ194))))),MIN((VLOOKUP($D194,$A$234:$C$241,3,0)),(CW194+CX194))*(IF($D194=6,CZ194,((MIN((VLOOKUP($D194,$A$234:$E$241,5,0)),CZ194)))))))))/IF(AND($D194=2,'ראשי-פרטים כלליים וריכוז הוצאות'!$D$66&lt;&gt;4),1.2,1)</f>
        <v>0</v>
      </c>
      <c r="DC194" s="227"/>
      <c r="DD194" s="228"/>
      <c r="DE194" s="222"/>
      <c r="DF194" s="226"/>
      <c r="DG194" s="187">
        <f t="shared" si="97"/>
        <v>0</v>
      </c>
      <c r="DH194" s="15">
        <f>+(IF(OR($B194=0,$C194=0,$D194=0,$DC$2&gt;$ES$1),0,IF(OR(DC194=0,DE194=0,DF194=0),0,MIN((VLOOKUP($D194,$A$234:$C$241,3,0))*(IF($D194=6,DF194,DE194))*((MIN((VLOOKUP($D194,$A$234:$E$241,5,0)),(IF($D194=6,DE194,DF194))))),MIN((VLOOKUP($D194,$A$234:$C$241,3,0)),(DC194+DD194))*(IF($D194=6,DF194,((MIN((VLOOKUP($D194,$A$234:$E$241,5,0)),DF194)))))))))/IF(AND($D194=2,'ראשי-פרטים כלליים וריכוז הוצאות'!$D$66&lt;&gt;4),1.2,1)</f>
        <v>0</v>
      </c>
      <c r="DI194" s="227"/>
      <c r="DJ194" s="228"/>
      <c r="DK194" s="222"/>
      <c r="DL194" s="226"/>
      <c r="DM194" s="187">
        <f t="shared" si="98"/>
        <v>0</v>
      </c>
      <c r="DN194" s="15">
        <f>+(IF(OR($B194=0,$C194=0,$D194=0,$DC$2&gt;$ES$1),0,IF(OR(DI194=0,DK194=0,DL194=0),0,MIN((VLOOKUP($D194,$A$234:$C$241,3,0))*(IF($D194=6,DL194,DK194))*((MIN((VLOOKUP($D194,$A$234:$E$241,5,0)),(IF($D194=6,DK194,DL194))))),MIN((VLOOKUP($D194,$A$234:$C$241,3,0)),(DI194+DJ194))*(IF($D194=6,DL194,((MIN((VLOOKUP($D194,$A$234:$E$241,5,0)),DL194)))))))))/IF(AND($D194=2,'ראשי-פרטים כלליים וריכוז הוצאות'!$D$66&lt;&gt;4),1.2,1)</f>
        <v>0</v>
      </c>
      <c r="DO194" s="227"/>
      <c r="DP194" s="228"/>
      <c r="DQ194" s="222"/>
      <c r="DR194" s="226"/>
      <c r="DS194" s="187">
        <f t="shared" si="99"/>
        <v>0</v>
      </c>
      <c r="DT194" s="15">
        <f>+(IF(OR($B194=0,$C194=0,$D194=0,$DC$2&gt;$ES$1),0,IF(OR(DO194=0,DQ194=0,DR194=0),0,MIN((VLOOKUP($D194,$A$234:$C$241,3,0))*(IF($D194=6,DR194,DQ194))*((MIN((VLOOKUP($D194,$A$234:$E$241,5,0)),(IF($D194=6,DQ194,DR194))))),MIN((VLOOKUP($D194,$A$234:$C$241,3,0)),(DO194+DP194))*(IF($D194=6,DR194,((MIN((VLOOKUP($D194,$A$234:$E$241,5,0)),DR194)))))))))/IF(AND($D194=2,'ראשי-פרטים כלליים וריכוז הוצאות'!$D$66&lt;&gt;4),1.2,1)</f>
        <v>0</v>
      </c>
      <c r="DU194" s="227"/>
      <c r="DV194" s="228"/>
      <c r="DW194" s="222"/>
      <c r="DX194" s="226"/>
      <c r="DY194" s="187">
        <f t="shared" si="100"/>
        <v>0</v>
      </c>
      <c r="DZ194" s="15">
        <f>+(IF(OR($B194=0,$C194=0,$D194=0,$DC$2&gt;$ES$1),0,IF(OR(DU194=0,DW194=0,DX194=0),0,MIN((VLOOKUP($D194,$A$234:$C$241,3,0))*(IF($D194=6,DX194,DW194))*((MIN((VLOOKUP($D194,$A$234:$E$241,5,0)),(IF($D194=6,DW194,DX194))))),MIN((VLOOKUP($D194,$A$234:$C$241,3,0)),(DU194+DV194))*(IF($D194=6,DX194,((MIN((VLOOKUP($D194,$A$234:$E$241,5,0)),DX194)))))))))/IF(AND($D194=2,'ראשי-פרטים כלליים וריכוז הוצאות'!$D$66&lt;&gt;4),1.2,1)</f>
        <v>0</v>
      </c>
      <c r="EA194" s="227"/>
      <c r="EB194" s="228"/>
      <c r="EC194" s="222"/>
      <c r="ED194" s="226"/>
      <c r="EE194" s="187">
        <f t="shared" si="101"/>
        <v>0</v>
      </c>
      <c r="EF194" s="15">
        <f>+(IF(OR($B194=0,$C194=0,$D194=0,$DC$2&gt;$ES$1),0,IF(OR(EA194=0,EC194=0,ED194=0),0,MIN((VLOOKUP($D194,$A$234:$C$241,3,0))*(IF($D194=6,ED194,EC194))*((MIN((VLOOKUP($D194,$A$234:$E$241,5,0)),(IF($D194=6,EC194,ED194))))),MIN((VLOOKUP($D194,$A$234:$C$241,3,0)),(EA194+EB194))*(IF($D194=6,ED194,((MIN((VLOOKUP($D194,$A$234:$E$241,5,0)),ED194)))))))))/IF(AND($D194=2,'ראשי-פרטים כלליים וריכוז הוצאות'!$D$66&lt;&gt;4),1.2,1)</f>
        <v>0</v>
      </c>
      <c r="EG194" s="227"/>
      <c r="EH194" s="228"/>
      <c r="EI194" s="222"/>
      <c r="EJ194" s="226"/>
      <c r="EK194" s="187">
        <f t="shared" si="102"/>
        <v>0</v>
      </c>
      <c r="EL194" s="15">
        <f>+(IF(OR($B194=0,$C194=0,$D194=0,$DC$2&gt;$ES$1),0,IF(OR(EG194=0,EI194=0,EJ194=0),0,MIN((VLOOKUP($D194,$A$234:$C$241,3,0))*(IF($D194=6,EJ194,EI194))*((MIN((VLOOKUP($D194,$A$234:$E$241,5,0)),(IF($D194=6,EI194,EJ194))))),MIN((VLOOKUP($D194,$A$234:$C$241,3,0)),(EG194+EH194))*(IF($D194=6,EJ194,((MIN((VLOOKUP($D194,$A$234:$E$241,5,0)),EJ194)))))))))/IF(AND($D194=2,'ראשי-פרטים כלליים וריכוז הוצאות'!$D$66&lt;&gt;4),1.2,1)</f>
        <v>0</v>
      </c>
      <c r="EM194" s="227"/>
      <c r="EN194" s="228"/>
      <c r="EO194" s="222"/>
      <c r="EP194" s="226"/>
      <c r="EQ194" s="187">
        <f t="shared" si="103"/>
        <v>0</v>
      </c>
      <c r="ER194" s="15">
        <f>+(IF(OR($B194=0,$C194=0,$D194=0,$DC$2&gt;$ES$1),0,IF(OR(EM194=0,EO194=0,EP194=0),0,MIN((VLOOKUP($D194,$A$234:$C$241,3,0))*(IF($D194=6,EP194,EO194))*((MIN((VLOOKUP($D194,$A$234:$E$241,5,0)),(IF($D194=6,EO194,EP194))))),MIN((VLOOKUP($D194,$A$234:$C$241,3,0)),(EM194+EN194))*(IF($D194=6,EP194,((MIN((VLOOKUP($D194,$A$234:$E$241,5,0)),EP194)))))))))/IF(AND($D194=2,'ראשי-פרטים כלליים וריכוז הוצאות'!$D$66&lt;&gt;4),1.2,1)</f>
        <v>0</v>
      </c>
      <c r="ES194" s="62">
        <f t="shared" si="104"/>
        <v>0</v>
      </c>
      <c r="ET194" s="183">
        <f t="shared" si="105"/>
        <v>9.9999999999999995E-7</v>
      </c>
      <c r="EU194" s="184">
        <f t="shared" si="106"/>
        <v>0</v>
      </c>
      <c r="EV194" s="62">
        <f t="shared" si="107"/>
        <v>0</v>
      </c>
      <c r="EW194" s="62">
        <v>0</v>
      </c>
      <c r="EX194" s="15">
        <f t="shared" si="108"/>
        <v>0</v>
      </c>
      <c r="EY194" s="219"/>
      <c r="EZ194" s="62">
        <f>MIN(EX194+EY194*ET194*ES194/$FA$1/IF(AND($D194=2,'ראשי-פרטים כלליים וריכוז הוצאות'!$D$66&lt;&gt;4),1.2,1),IF($D194&gt;0,VLOOKUP($D194,$A$234:$C$241,3,0)*12*EU194,0))</f>
        <v>0</v>
      </c>
      <c r="FA194" s="229"/>
      <c r="FB194" s="293">
        <f t="shared" si="109"/>
        <v>0</v>
      </c>
      <c r="FC194" s="298"/>
      <c r="FD194" s="133"/>
      <c r="FE194" s="133"/>
      <c r="FF194" s="299"/>
      <c r="FG194" s="299"/>
      <c r="FH194" s="133"/>
      <c r="FI194" s="274">
        <f t="shared" si="112"/>
        <v>0</v>
      </c>
      <c r="FJ194" s="274">
        <f t="shared" si="113"/>
        <v>0</v>
      </c>
      <c r="FK194" s="297" t="str">
        <f t="shared" si="79"/>
        <v/>
      </c>
    </row>
    <row r="195" spans="1:167" s="6" customFormat="1" ht="24" hidden="1" customHeight="1" x14ac:dyDescent="0.2">
      <c r="A195" s="112">
        <v>192</v>
      </c>
      <c r="B195" s="229"/>
      <c r="C195" s="229"/>
      <c r="D195" s="230"/>
      <c r="E195" s="220"/>
      <c r="F195" s="221"/>
      <c r="G195" s="222"/>
      <c r="H195" s="223"/>
      <c r="I195" s="187">
        <f t="shared" si="80"/>
        <v>0</v>
      </c>
      <c r="J195" s="15">
        <f>(IF(OR($B195=0,$C195=0,$D195=0,$E$2&gt;$ES$1),0,IF(OR($E195=0,$G195=0,$H195=0),0,MIN((VLOOKUP($D195,$A$234:$C$241,3,0))*(IF($D195=6,$H195,$G195))*((MIN((VLOOKUP($D195,$A$234:$E$241,5,0)),(IF($D195=6,$G195,$H195))))),MIN((VLOOKUP($D195,$A$234:$C$241,3,0)),($E195+$F195))*(IF($D195=6,$H195,((MIN((VLOOKUP($D195,$A$234:$E$241,5,0)),$H195)))))))))/IF(AND($D195=2,'ראשי-פרטים כלליים וריכוז הוצאות'!$D$66&lt;&gt;4),1.2,1)</f>
        <v>0</v>
      </c>
      <c r="K195" s="224"/>
      <c r="L195" s="225"/>
      <c r="M195" s="222"/>
      <c r="N195" s="226"/>
      <c r="O195" s="187">
        <f t="shared" si="81"/>
        <v>0</v>
      </c>
      <c r="P195" s="15">
        <f>+(IF(OR($B195=0,$C195=0,$D195=0,$K$2&gt;$ES$1),0,IF(OR($K195=0,$M195=0,$N195=0),0,MIN((VLOOKUP($D195,$A$234:$C$241,3,0))*(IF($D195=6,$N195,$M195))*((MIN((VLOOKUP($D195,$A$234:$E$241,5,0)),(IF($D195=6,$M195,$N195))))),MIN((VLOOKUP($D195,$A$234:$C$241,3,0)),($K195+$L195))*(IF($D195=6,$N195,((MIN((VLOOKUP($D195,$A$234:$E$241,5,0)),$N195)))))))))/IF(AND($D195=2,'ראשי-פרטים כלליים וריכוז הוצאות'!$D$66&lt;&gt;4),1.2,1)</f>
        <v>0</v>
      </c>
      <c r="Q195" s="227"/>
      <c r="R195" s="228"/>
      <c r="S195" s="222"/>
      <c r="T195" s="226"/>
      <c r="U195" s="187">
        <f t="shared" si="82"/>
        <v>0</v>
      </c>
      <c r="V195" s="15">
        <f>+(IF(OR($B195=0,$C195=0,$D195=0,$Q$2&gt;$ES$1),0,IF(OR(Q195=0,S195=0,T195=0),0,MIN((VLOOKUP($D195,$A$234:$C$241,3,0))*(IF($D195=6,T195,S195))*((MIN((VLOOKUP($D195,$A$234:$E$241,5,0)),(IF($D195=6,S195,T195))))),MIN((VLOOKUP($D195,$A$234:$C$241,3,0)),(Q195+R195))*(IF($D195=6,T195,((MIN((VLOOKUP($D195,$A$234:$E$241,5,0)),T195)))))))))/IF(AND($D195=2,'ראשי-פרטים כלליים וריכוז הוצאות'!$D$66&lt;&gt;4),1.2,1)</f>
        <v>0</v>
      </c>
      <c r="W195" s="220"/>
      <c r="X195" s="221"/>
      <c r="Y195" s="222"/>
      <c r="Z195" s="226"/>
      <c r="AA195" s="187">
        <f t="shared" si="83"/>
        <v>0</v>
      </c>
      <c r="AB195" s="15">
        <f>+(IF(OR($B195=0,$C195=0,$D195=0,$W$2&gt;$ES$1),0,IF(OR(W195=0,Y195=0,Z195=0),0,MIN((VLOOKUP($D195,$A$234:$C$241,3,0))*(IF($D195=6,Z195,Y195))*((MIN((VLOOKUP($D195,$A$234:$E$241,5,0)),(IF($D195=6,Y195,Z195))))),MIN((VLOOKUP($D195,$A$234:$C$241,3,0)),(W195+X195))*(IF($D195=6,Z195,((MIN((VLOOKUP($D195,$A$234:$E$241,5,0)),Z195)))))))))/IF(AND($D195=2,'ראשי-פרטים כלליים וריכוז הוצאות'!$D$66&lt;&gt;4),1.2,1)</f>
        <v>0</v>
      </c>
      <c r="AC195" s="224"/>
      <c r="AD195" s="225"/>
      <c r="AE195" s="222"/>
      <c r="AF195" s="226"/>
      <c r="AG195" s="187">
        <f t="shared" si="84"/>
        <v>0</v>
      </c>
      <c r="AH195" s="15">
        <f>+(IF(OR($B195=0,$C195=0,$D195=0,$AC$2&gt;$ES$1),0,IF(OR(AC195=0,AE195=0,AF195=0),0,MIN((VLOOKUP($D195,$A$234:$C$241,3,0))*(IF($D195=6,AF195,AE195))*((MIN((VLOOKUP($D195,$A$234:$E$241,5,0)),(IF($D195=6,AE195,AF195))))),MIN((VLOOKUP($D195,$A$234:$C$241,3,0)),(AC195+AD195))*(IF($D195=6,AF195,((MIN((VLOOKUP($D195,$A$234:$E$241,5,0)),AF195)))))))))/IF(AND($D195=2,'ראשי-פרטים כלליים וריכוז הוצאות'!$D$66&lt;&gt;4),1.2,1)</f>
        <v>0</v>
      </c>
      <c r="AI195" s="227"/>
      <c r="AJ195" s="228"/>
      <c r="AK195" s="222"/>
      <c r="AL195" s="226"/>
      <c r="AM195" s="187">
        <f t="shared" si="85"/>
        <v>0</v>
      </c>
      <c r="AN195" s="15">
        <f>+(IF(OR($B195=0,$C195=0,$D195=0,$AI$2&gt;$ES$1),0,IF(OR(AI195=0,AK195=0,AL195=0),0,MIN((VLOOKUP($D195,$A$234:$C$241,3,0))*(IF($D195=6,AL195,AK195))*((MIN((VLOOKUP($D195,$A$234:$E$241,5,0)),(IF($D195=6,AK195,AL195))))),MIN((VLOOKUP($D195,$A$234:$C$241,3,0)),(AI195+AJ195))*(IF($D195=6,AL195,((MIN((VLOOKUP($D195,$A$234:$E$241,5,0)),AL195)))))))))/IF(AND($D195=2,'ראשי-פרטים כלליים וריכוז הוצאות'!$D$66&lt;&gt;4),1.2,1)</f>
        <v>0</v>
      </c>
      <c r="AO195" s="220"/>
      <c r="AP195" s="221"/>
      <c r="AQ195" s="222"/>
      <c r="AR195" s="226"/>
      <c r="AS195" s="187">
        <f t="shared" si="86"/>
        <v>0</v>
      </c>
      <c r="AT195" s="15">
        <f>+(IF(OR($B195=0,$C195=0,$D195=0,$AO$2&gt;$ES$1),0,IF(OR(AO195=0,AQ195=0,AR195=0),0,MIN((VLOOKUP($D195,$A$234:$C$241,3,0))*(IF($D195=6,AR195,AQ195))*((MIN((VLOOKUP($D195,$A$234:$E$241,5,0)),(IF($D195=6,AQ195,AR195))))),MIN((VLOOKUP($D195,$A$234:$C$241,3,0)),(AO195+AP195))*(IF($D195=6,AR195,((MIN((VLOOKUP($D195,$A$234:$E$241,5,0)),AR195)))))))))/IF(AND($D195=2,'ראשי-פרטים כלליים וריכוז הוצאות'!$D$66&lt;&gt;4),1.2,1)</f>
        <v>0</v>
      </c>
      <c r="AU195" s="224"/>
      <c r="AV195" s="225"/>
      <c r="AW195" s="222"/>
      <c r="AX195" s="226"/>
      <c r="AY195" s="187">
        <f t="shared" si="87"/>
        <v>0</v>
      </c>
      <c r="AZ195" s="15">
        <f>+(IF(OR($B195=0,$C195=0,$D195=0,$AU$2&gt;$ES$1),0,IF(OR(AU195=0,AW195=0,AX195=0),0,MIN((VLOOKUP($D195,$A$234:$C$241,3,0))*(IF($D195=6,AX195,AW195))*((MIN((VLOOKUP($D195,$A$234:$E$241,5,0)),(IF($D195=6,AW195,AX195))))),MIN((VLOOKUP($D195,$A$234:$C$241,3,0)),(AU195+AV195))*(IF($D195=6,AX195,((MIN((VLOOKUP($D195,$A$234:$E$241,5,0)),AX195)))))))))/IF(AND($D195=2,'ראשי-פרטים כלליים וריכוז הוצאות'!$D$66&lt;&gt;4),1.2,1)</f>
        <v>0</v>
      </c>
      <c r="BA195" s="227"/>
      <c r="BB195" s="228"/>
      <c r="BC195" s="222"/>
      <c r="BD195" s="226"/>
      <c r="BE195" s="187">
        <f t="shared" si="88"/>
        <v>0</v>
      </c>
      <c r="BF195" s="15">
        <f>+(IF(OR($B195=0,$C195=0,$D195=0,$BA$2&gt;$ES$1),0,IF(OR(BA195=0,BC195=0,BD195=0),0,MIN((VLOOKUP($D195,$A$234:$C$241,3,0))*(IF($D195=6,BD195,BC195))*((MIN((VLOOKUP($D195,$A$234:$E$241,5,0)),(IF($D195=6,BC195,BD195))))),MIN((VLOOKUP($D195,$A$234:$C$241,3,0)),(BA195+BB195))*(IF($D195=6,BD195,((MIN((VLOOKUP($D195,$A$234:$E$241,5,0)),BD195)))))))))/IF(AND($D195=2,'ראשי-פרטים כלליים וריכוז הוצאות'!$D$66&lt;&gt;4),1.2,1)</f>
        <v>0</v>
      </c>
      <c r="BG195" s="227"/>
      <c r="BH195" s="228"/>
      <c r="BI195" s="222"/>
      <c r="BJ195" s="226"/>
      <c r="BK195" s="187">
        <f t="shared" si="89"/>
        <v>0</v>
      </c>
      <c r="BL195" s="15">
        <f>+(IF(OR($B195=0,$C195=0,$D195=0,$BG$2&gt;$ES$1),0,IF(OR(BG195=0,BI195=0,BJ195=0),0,MIN((VLOOKUP($D195,$A$234:$C$241,3,0))*(IF($D195=6,BJ195,BI195))*((MIN((VLOOKUP($D195,$A$234:$E$241,5,0)),(IF($D195=6,BI195,BJ195))))),MIN((VLOOKUP($D195,$A$234:$C$241,3,0)),(BG195+BH195))*(IF($D195=6,BJ195,((MIN((VLOOKUP($D195,$A$234:$E$241,5,0)),BJ195)))))))))/IF(AND($D195=2,'ראשי-פרטים כלליים וריכוז הוצאות'!$D$66&lt;&gt;4),1.2,1)</f>
        <v>0</v>
      </c>
      <c r="BM195" s="227"/>
      <c r="BN195" s="228"/>
      <c r="BO195" s="222"/>
      <c r="BP195" s="226"/>
      <c r="BQ195" s="187">
        <f t="shared" si="90"/>
        <v>0</v>
      </c>
      <c r="BR195" s="15">
        <f>+(IF(OR($B195=0,$C195=0,$D195=0,$BM$2&gt;$ES$1),0,IF(OR(BM195=0,BO195=0,BP195=0),0,MIN((VLOOKUP($D195,$A$234:$C$241,3,0))*(IF($D195=6,BP195,BO195))*((MIN((VLOOKUP($D195,$A$234:$E$241,5,0)),(IF($D195=6,BO195,BP195))))),MIN((VLOOKUP($D195,$A$234:$C$241,3,0)),(BM195+BN195))*(IF($D195=6,BP195,((MIN((VLOOKUP($D195,$A$234:$E$241,5,0)),BP195)))))))))/IF(AND($D195=2,'ראשי-פרטים כלליים וריכוז הוצאות'!$D$66&lt;&gt;4),1.2,1)</f>
        <v>0</v>
      </c>
      <c r="BS195" s="227"/>
      <c r="BT195" s="228"/>
      <c r="BU195" s="222"/>
      <c r="BV195" s="226"/>
      <c r="BW195" s="187">
        <f t="shared" si="91"/>
        <v>0</v>
      </c>
      <c r="BX195" s="15">
        <f>+(IF(OR($B195=0,$C195=0,$D195=0,$BS$2&gt;$ES$1),0,IF(OR(BS195=0,BU195=0,BV195=0),0,MIN((VLOOKUP($D195,$A$234:$C$241,3,0))*(IF($D195=6,BV195,BU195))*((MIN((VLOOKUP($D195,$A$234:$E$241,5,0)),(IF($D195=6,BU195,BV195))))),MIN((VLOOKUP($D195,$A$234:$C$241,3,0)),(BS195+BT195))*(IF($D195=6,BV195,((MIN((VLOOKUP($D195,$A$234:$E$241,5,0)),BV195)))))))))/IF(AND($D195=2,'ראשי-פרטים כלליים וריכוז הוצאות'!$D$66&lt;&gt;4),1.2,1)</f>
        <v>0</v>
      </c>
      <c r="BY195" s="227"/>
      <c r="BZ195" s="228"/>
      <c r="CA195" s="222"/>
      <c r="CB195" s="226"/>
      <c r="CC195" s="187">
        <f t="shared" si="92"/>
        <v>0</v>
      </c>
      <c r="CD195" s="15">
        <f>+(IF(OR($B195=0,$C195=0,$D195=0,$BY$2&gt;$ES$1),0,IF(OR(BY195=0,CA195=0,CB195=0),0,MIN((VLOOKUP($D195,$A$234:$C$241,3,0))*(IF($D195=6,CB195,CA195))*((MIN((VLOOKUP($D195,$A$234:$E$241,5,0)),(IF($D195=6,CA195,CB195))))),MIN((VLOOKUP($D195,$A$234:$C$241,3,0)),(BY195+BZ195))*(IF($D195=6,CB195,((MIN((VLOOKUP($D195,$A$234:$E$241,5,0)),CB195)))))))))/IF(AND($D195=2,'ראשי-פרטים כלליים וריכוז הוצאות'!$D$66&lt;&gt;4),1.2,1)</f>
        <v>0</v>
      </c>
      <c r="CE195" s="227"/>
      <c r="CF195" s="228"/>
      <c r="CG195" s="222"/>
      <c r="CH195" s="226"/>
      <c r="CI195" s="187">
        <f t="shared" si="93"/>
        <v>0</v>
      </c>
      <c r="CJ195" s="15">
        <f>+(IF(OR($B195=0,$C195=0,$D195=0,$CE$2&gt;$ES$1),0,IF(OR(CE195=0,CG195=0,CH195=0),0,MIN((VLOOKUP($D195,$A$234:$C$241,3,0))*(IF($D195=6,CH195,CG195))*((MIN((VLOOKUP($D195,$A$234:$E$241,5,0)),(IF($D195=6,CG195,CH195))))),MIN((VLOOKUP($D195,$A$234:$C$241,3,0)),(CE195+CF195))*(IF($D195=6,CH195,((MIN((VLOOKUP($D195,$A$234:$E$241,5,0)),CH195)))))))))/IF(AND($D195=2,'ראשי-פרטים כלליים וריכוז הוצאות'!$D$66&lt;&gt;4),1.2,1)</f>
        <v>0</v>
      </c>
      <c r="CK195" s="227"/>
      <c r="CL195" s="228"/>
      <c r="CM195" s="222"/>
      <c r="CN195" s="226"/>
      <c r="CO195" s="187">
        <f t="shared" si="94"/>
        <v>0</v>
      </c>
      <c r="CP195" s="15">
        <f>+(IF(OR($B195=0,$C195=0,$D195=0,$CK$2&gt;$ES$1),0,IF(OR(CK195=0,CM195=0,CN195=0),0,MIN((VLOOKUP($D195,$A$234:$C$241,3,0))*(IF($D195=6,CN195,CM195))*((MIN((VLOOKUP($D195,$A$234:$E$241,5,0)),(IF($D195=6,CM195,CN195))))),MIN((VLOOKUP($D195,$A$234:$C$241,3,0)),(CK195+CL195))*(IF($D195=6,CN195,((MIN((VLOOKUP($D195,$A$234:$E$241,5,0)),CN195)))))))))/IF(AND($D195=2,'ראשי-פרטים כלליים וריכוז הוצאות'!$D$66&lt;&gt;4),1.2,1)</f>
        <v>0</v>
      </c>
      <c r="CQ195" s="227"/>
      <c r="CR195" s="228"/>
      <c r="CS195" s="222"/>
      <c r="CT195" s="226"/>
      <c r="CU195" s="187">
        <f t="shared" si="95"/>
        <v>0</v>
      </c>
      <c r="CV195" s="15">
        <f>+(IF(OR($B195=0,$C195=0,$D195=0,$CQ$2&gt;$ES$1),0,IF(OR(CQ195=0,CS195=0,CT195=0),0,MIN((VLOOKUP($D195,$A$234:$C$241,3,0))*(IF($D195=6,CT195,CS195))*((MIN((VLOOKUP($D195,$A$234:$E$241,5,0)),(IF($D195=6,CS195,CT195))))),MIN((VLOOKUP($D195,$A$234:$C$241,3,0)),(CQ195+CR195))*(IF($D195=6,CT195,((MIN((VLOOKUP($D195,$A$234:$E$241,5,0)),CT195)))))))))/IF(AND($D195=2,'ראשי-פרטים כלליים וריכוז הוצאות'!$D$66&lt;&gt;4),1.2,1)</f>
        <v>0</v>
      </c>
      <c r="CW195" s="227"/>
      <c r="CX195" s="228"/>
      <c r="CY195" s="222"/>
      <c r="CZ195" s="226"/>
      <c r="DA195" s="187">
        <f t="shared" si="96"/>
        <v>0</v>
      </c>
      <c r="DB195" s="15">
        <f>+(IF(OR($B195=0,$C195=0,$D195=0,$CW$2&gt;$ES$1),0,IF(OR(CW195=0,CY195=0,CZ195=0),0,MIN((VLOOKUP($D195,$A$234:$C$241,3,0))*(IF($D195=6,CZ195,CY195))*((MIN((VLOOKUP($D195,$A$234:$E$241,5,0)),(IF($D195=6,CY195,CZ195))))),MIN((VLOOKUP($D195,$A$234:$C$241,3,0)),(CW195+CX195))*(IF($D195=6,CZ195,((MIN((VLOOKUP($D195,$A$234:$E$241,5,0)),CZ195)))))))))/IF(AND($D195=2,'ראשי-פרטים כלליים וריכוז הוצאות'!$D$66&lt;&gt;4),1.2,1)</f>
        <v>0</v>
      </c>
      <c r="DC195" s="227"/>
      <c r="DD195" s="228"/>
      <c r="DE195" s="222"/>
      <c r="DF195" s="226"/>
      <c r="DG195" s="187">
        <f t="shared" si="97"/>
        <v>0</v>
      </c>
      <c r="DH195" s="15">
        <f>+(IF(OR($B195=0,$C195=0,$D195=0,$DC$2&gt;$ES$1),0,IF(OR(DC195=0,DE195=0,DF195=0),0,MIN((VLOOKUP($D195,$A$234:$C$241,3,0))*(IF($D195=6,DF195,DE195))*((MIN((VLOOKUP($D195,$A$234:$E$241,5,0)),(IF($D195=6,DE195,DF195))))),MIN((VLOOKUP($D195,$A$234:$C$241,3,0)),(DC195+DD195))*(IF($D195=6,DF195,((MIN((VLOOKUP($D195,$A$234:$E$241,5,0)),DF195)))))))))/IF(AND($D195=2,'ראשי-פרטים כלליים וריכוז הוצאות'!$D$66&lt;&gt;4),1.2,1)</f>
        <v>0</v>
      </c>
      <c r="DI195" s="227"/>
      <c r="DJ195" s="228"/>
      <c r="DK195" s="222"/>
      <c r="DL195" s="226"/>
      <c r="DM195" s="187">
        <f t="shared" si="98"/>
        <v>0</v>
      </c>
      <c r="DN195" s="15">
        <f>+(IF(OR($B195=0,$C195=0,$D195=0,$DC$2&gt;$ES$1),0,IF(OR(DI195=0,DK195=0,DL195=0),0,MIN((VLOOKUP($D195,$A$234:$C$241,3,0))*(IF($D195=6,DL195,DK195))*((MIN((VLOOKUP($D195,$A$234:$E$241,5,0)),(IF($D195=6,DK195,DL195))))),MIN((VLOOKUP($D195,$A$234:$C$241,3,0)),(DI195+DJ195))*(IF($D195=6,DL195,((MIN((VLOOKUP($D195,$A$234:$E$241,5,0)),DL195)))))))))/IF(AND($D195=2,'ראשי-פרטים כלליים וריכוז הוצאות'!$D$66&lt;&gt;4),1.2,1)</f>
        <v>0</v>
      </c>
      <c r="DO195" s="227"/>
      <c r="DP195" s="228"/>
      <c r="DQ195" s="222"/>
      <c r="DR195" s="226"/>
      <c r="DS195" s="187">
        <f t="shared" si="99"/>
        <v>0</v>
      </c>
      <c r="DT195" s="15">
        <f>+(IF(OR($B195=0,$C195=0,$D195=0,$DC$2&gt;$ES$1),0,IF(OR(DO195=0,DQ195=0,DR195=0),0,MIN((VLOOKUP($D195,$A$234:$C$241,3,0))*(IF($D195=6,DR195,DQ195))*((MIN((VLOOKUP($D195,$A$234:$E$241,5,0)),(IF($D195=6,DQ195,DR195))))),MIN((VLOOKUP($D195,$A$234:$C$241,3,0)),(DO195+DP195))*(IF($D195=6,DR195,((MIN((VLOOKUP($D195,$A$234:$E$241,5,0)),DR195)))))))))/IF(AND($D195=2,'ראשי-פרטים כלליים וריכוז הוצאות'!$D$66&lt;&gt;4),1.2,1)</f>
        <v>0</v>
      </c>
      <c r="DU195" s="227"/>
      <c r="DV195" s="228"/>
      <c r="DW195" s="222"/>
      <c r="DX195" s="226"/>
      <c r="DY195" s="187">
        <f t="shared" si="100"/>
        <v>0</v>
      </c>
      <c r="DZ195" s="15">
        <f>+(IF(OR($B195=0,$C195=0,$D195=0,$DC$2&gt;$ES$1),0,IF(OR(DU195=0,DW195=0,DX195=0),0,MIN((VLOOKUP($D195,$A$234:$C$241,3,0))*(IF($D195=6,DX195,DW195))*((MIN((VLOOKUP($D195,$A$234:$E$241,5,0)),(IF($D195=6,DW195,DX195))))),MIN((VLOOKUP($D195,$A$234:$C$241,3,0)),(DU195+DV195))*(IF($D195=6,DX195,((MIN((VLOOKUP($D195,$A$234:$E$241,5,0)),DX195)))))))))/IF(AND($D195=2,'ראשי-פרטים כלליים וריכוז הוצאות'!$D$66&lt;&gt;4),1.2,1)</f>
        <v>0</v>
      </c>
      <c r="EA195" s="227"/>
      <c r="EB195" s="228"/>
      <c r="EC195" s="222"/>
      <c r="ED195" s="226"/>
      <c r="EE195" s="187">
        <f t="shared" si="101"/>
        <v>0</v>
      </c>
      <c r="EF195" s="15">
        <f>+(IF(OR($B195=0,$C195=0,$D195=0,$DC$2&gt;$ES$1),0,IF(OR(EA195=0,EC195=0,ED195=0),0,MIN((VLOOKUP($D195,$A$234:$C$241,3,0))*(IF($D195=6,ED195,EC195))*((MIN((VLOOKUP($D195,$A$234:$E$241,5,0)),(IF($D195=6,EC195,ED195))))),MIN((VLOOKUP($D195,$A$234:$C$241,3,0)),(EA195+EB195))*(IF($D195=6,ED195,((MIN((VLOOKUP($D195,$A$234:$E$241,5,0)),ED195)))))))))/IF(AND($D195=2,'ראשי-פרטים כלליים וריכוז הוצאות'!$D$66&lt;&gt;4),1.2,1)</f>
        <v>0</v>
      </c>
      <c r="EG195" s="227"/>
      <c r="EH195" s="228"/>
      <c r="EI195" s="222"/>
      <c r="EJ195" s="226"/>
      <c r="EK195" s="187">
        <f t="shared" si="102"/>
        <v>0</v>
      </c>
      <c r="EL195" s="15">
        <f>+(IF(OR($B195=0,$C195=0,$D195=0,$DC$2&gt;$ES$1),0,IF(OR(EG195=0,EI195=0,EJ195=0),0,MIN((VLOOKUP($D195,$A$234:$C$241,3,0))*(IF($D195=6,EJ195,EI195))*((MIN((VLOOKUP($D195,$A$234:$E$241,5,0)),(IF($D195=6,EI195,EJ195))))),MIN((VLOOKUP($D195,$A$234:$C$241,3,0)),(EG195+EH195))*(IF($D195=6,EJ195,((MIN((VLOOKUP($D195,$A$234:$E$241,5,0)),EJ195)))))))))/IF(AND($D195=2,'ראשי-פרטים כלליים וריכוז הוצאות'!$D$66&lt;&gt;4),1.2,1)</f>
        <v>0</v>
      </c>
      <c r="EM195" s="227"/>
      <c r="EN195" s="228"/>
      <c r="EO195" s="222"/>
      <c r="EP195" s="226"/>
      <c r="EQ195" s="187">
        <f t="shared" si="103"/>
        <v>0</v>
      </c>
      <c r="ER195" s="15">
        <f>+(IF(OR($B195=0,$C195=0,$D195=0,$DC$2&gt;$ES$1),0,IF(OR(EM195=0,EO195=0,EP195=0),0,MIN((VLOOKUP($D195,$A$234:$C$241,3,0))*(IF($D195=6,EP195,EO195))*((MIN((VLOOKUP($D195,$A$234:$E$241,5,0)),(IF($D195=6,EO195,EP195))))),MIN((VLOOKUP($D195,$A$234:$C$241,3,0)),(EM195+EN195))*(IF($D195=6,EP195,((MIN((VLOOKUP($D195,$A$234:$E$241,5,0)),EP195)))))))))/IF(AND($D195=2,'ראשי-פרטים כלליים וריכוז הוצאות'!$D$66&lt;&gt;4),1.2,1)</f>
        <v>0</v>
      </c>
      <c r="ES195" s="62">
        <f t="shared" si="104"/>
        <v>0</v>
      </c>
      <c r="ET195" s="183">
        <f t="shared" si="105"/>
        <v>9.9999999999999995E-7</v>
      </c>
      <c r="EU195" s="184">
        <f t="shared" si="106"/>
        <v>0</v>
      </c>
      <c r="EV195" s="62">
        <f t="shared" si="107"/>
        <v>0</v>
      </c>
      <c r="EW195" s="62">
        <v>0</v>
      </c>
      <c r="EX195" s="15">
        <f t="shared" si="108"/>
        <v>0</v>
      </c>
      <c r="EY195" s="219"/>
      <c r="EZ195" s="62">
        <f>MIN(EX195+EY195*ET195*ES195/$FA$1/IF(AND($D195=2,'ראשי-פרטים כלליים וריכוז הוצאות'!$D$66&lt;&gt;4),1.2,1),IF($D195&gt;0,VLOOKUP($D195,$A$234:$C$241,3,0)*12*EU195,0))</f>
        <v>0</v>
      </c>
      <c r="FA195" s="229"/>
      <c r="FB195" s="293">
        <f t="shared" si="109"/>
        <v>0</v>
      </c>
      <c r="FC195" s="298"/>
      <c r="FD195" s="133"/>
      <c r="FE195" s="133"/>
      <c r="FF195" s="299"/>
      <c r="FG195" s="299"/>
      <c r="FH195" s="133"/>
      <c r="FI195" s="274">
        <f t="shared" si="112"/>
        <v>0</v>
      </c>
      <c r="FJ195" s="274">
        <f t="shared" si="113"/>
        <v>0</v>
      </c>
      <c r="FK195" s="297" t="str">
        <f t="shared" si="79"/>
        <v/>
      </c>
    </row>
    <row r="196" spans="1:167" s="6" customFormat="1" ht="24" hidden="1" customHeight="1" x14ac:dyDescent="0.2">
      <c r="A196" s="112">
        <v>193</v>
      </c>
      <c r="B196" s="229"/>
      <c r="C196" s="229"/>
      <c r="D196" s="230"/>
      <c r="E196" s="220"/>
      <c r="F196" s="221"/>
      <c r="G196" s="222"/>
      <c r="H196" s="223"/>
      <c r="I196" s="187">
        <f t="shared" si="80"/>
        <v>0</v>
      </c>
      <c r="J196" s="15">
        <f>(IF(OR($B196=0,$C196=0,$D196=0,$E$2&gt;$ES$1),0,IF(OR($E196=0,$G196=0,$H196=0),0,MIN((VLOOKUP($D196,$A$234:$C$241,3,0))*(IF($D196=6,$H196,$G196))*((MIN((VLOOKUP($D196,$A$234:$E$241,5,0)),(IF($D196=6,$G196,$H196))))),MIN((VLOOKUP($D196,$A$234:$C$241,3,0)),($E196+$F196))*(IF($D196=6,$H196,((MIN((VLOOKUP($D196,$A$234:$E$241,5,0)),$H196)))))))))/IF(AND($D196=2,'ראשי-פרטים כלליים וריכוז הוצאות'!$D$66&lt;&gt;4),1.2,1)</f>
        <v>0</v>
      </c>
      <c r="K196" s="224"/>
      <c r="L196" s="225"/>
      <c r="M196" s="222"/>
      <c r="N196" s="226"/>
      <c r="O196" s="187">
        <f t="shared" si="81"/>
        <v>0</v>
      </c>
      <c r="P196" s="15">
        <f>+(IF(OR($B196=0,$C196=0,$D196=0,$K$2&gt;$ES$1),0,IF(OR($K196=0,$M196=0,$N196=0),0,MIN((VLOOKUP($D196,$A$234:$C$241,3,0))*(IF($D196=6,$N196,$M196))*((MIN((VLOOKUP($D196,$A$234:$E$241,5,0)),(IF($D196=6,$M196,$N196))))),MIN((VLOOKUP($D196,$A$234:$C$241,3,0)),($K196+$L196))*(IF($D196=6,$N196,((MIN((VLOOKUP($D196,$A$234:$E$241,5,0)),$N196)))))))))/IF(AND($D196=2,'ראשי-פרטים כלליים וריכוז הוצאות'!$D$66&lt;&gt;4),1.2,1)</f>
        <v>0</v>
      </c>
      <c r="Q196" s="227"/>
      <c r="R196" s="228"/>
      <c r="S196" s="222"/>
      <c r="T196" s="226"/>
      <c r="U196" s="187">
        <f t="shared" si="82"/>
        <v>0</v>
      </c>
      <c r="V196" s="15">
        <f>+(IF(OR($B196=0,$C196=0,$D196=0,$Q$2&gt;$ES$1),0,IF(OR(Q196=0,S196=0,T196=0),0,MIN((VLOOKUP($D196,$A$234:$C$241,3,0))*(IF($D196=6,T196,S196))*((MIN((VLOOKUP($D196,$A$234:$E$241,5,0)),(IF($D196=6,S196,T196))))),MIN((VLOOKUP($D196,$A$234:$C$241,3,0)),(Q196+R196))*(IF($D196=6,T196,((MIN((VLOOKUP($D196,$A$234:$E$241,5,0)),T196)))))))))/IF(AND($D196=2,'ראשי-פרטים כלליים וריכוז הוצאות'!$D$66&lt;&gt;4),1.2,1)</f>
        <v>0</v>
      </c>
      <c r="W196" s="220"/>
      <c r="X196" s="221"/>
      <c r="Y196" s="222"/>
      <c r="Z196" s="226"/>
      <c r="AA196" s="187">
        <f t="shared" si="83"/>
        <v>0</v>
      </c>
      <c r="AB196" s="15">
        <f>+(IF(OR($B196=0,$C196=0,$D196=0,$W$2&gt;$ES$1),0,IF(OR(W196=0,Y196=0,Z196=0),0,MIN((VLOOKUP($D196,$A$234:$C$241,3,0))*(IF($D196=6,Z196,Y196))*((MIN((VLOOKUP($D196,$A$234:$E$241,5,0)),(IF($D196=6,Y196,Z196))))),MIN((VLOOKUP($D196,$A$234:$C$241,3,0)),(W196+X196))*(IF($D196=6,Z196,((MIN((VLOOKUP($D196,$A$234:$E$241,5,0)),Z196)))))))))/IF(AND($D196=2,'ראשי-פרטים כלליים וריכוז הוצאות'!$D$66&lt;&gt;4),1.2,1)</f>
        <v>0</v>
      </c>
      <c r="AC196" s="224"/>
      <c r="AD196" s="225"/>
      <c r="AE196" s="222"/>
      <c r="AF196" s="226"/>
      <c r="AG196" s="187">
        <f t="shared" si="84"/>
        <v>0</v>
      </c>
      <c r="AH196" s="15">
        <f>+(IF(OR($B196=0,$C196=0,$D196=0,$AC$2&gt;$ES$1),0,IF(OR(AC196=0,AE196=0,AF196=0),0,MIN((VLOOKUP($D196,$A$234:$C$241,3,0))*(IF($D196=6,AF196,AE196))*((MIN((VLOOKUP($D196,$A$234:$E$241,5,0)),(IF($D196=6,AE196,AF196))))),MIN((VLOOKUP($D196,$A$234:$C$241,3,0)),(AC196+AD196))*(IF($D196=6,AF196,((MIN((VLOOKUP($D196,$A$234:$E$241,5,0)),AF196)))))))))/IF(AND($D196=2,'ראשי-פרטים כלליים וריכוז הוצאות'!$D$66&lt;&gt;4),1.2,1)</f>
        <v>0</v>
      </c>
      <c r="AI196" s="227"/>
      <c r="AJ196" s="228"/>
      <c r="AK196" s="222"/>
      <c r="AL196" s="226"/>
      <c r="AM196" s="187">
        <f t="shared" si="85"/>
        <v>0</v>
      </c>
      <c r="AN196" s="15">
        <f>+(IF(OR($B196=0,$C196=0,$D196=0,$AI$2&gt;$ES$1),0,IF(OR(AI196=0,AK196=0,AL196=0),0,MIN((VLOOKUP($D196,$A$234:$C$241,3,0))*(IF($D196=6,AL196,AK196))*((MIN((VLOOKUP($D196,$A$234:$E$241,5,0)),(IF($D196=6,AK196,AL196))))),MIN((VLOOKUP($D196,$A$234:$C$241,3,0)),(AI196+AJ196))*(IF($D196=6,AL196,((MIN((VLOOKUP($D196,$A$234:$E$241,5,0)),AL196)))))))))/IF(AND($D196=2,'ראשי-פרטים כלליים וריכוז הוצאות'!$D$66&lt;&gt;4),1.2,1)</f>
        <v>0</v>
      </c>
      <c r="AO196" s="220"/>
      <c r="AP196" s="221"/>
      <c r="AQ196" s="222"/>
      <c r="AR196" s="226"/>
      <c r="AS196" s="187">
        <f t="shared" si="86"/>
        <v>0</v>
      </c>
      <c r="AT196" s="15">
        <f>+(IF(OR($B196=0,$C196=0,$D196=0,$AO$2&gt;$ES$1),0,IF(OR(AO196=0,AQ196=0,AR196=0),0,MIN((VLOOKUP($D196,$A$234:$C$241,3,0))*(IF($D196=6,AR196,AQ196))*((MIN((VLOOKUP($D196,$A$234:$E$241,5,0)),(IF($D196=6,AQ196,AR196))))),MIN((VLOOKUP($D196,$A$234:$C$241,3,0)),(AO196+AP196))*(IF($D196=6,AR196,((MIN((VLOOKUP($D196,$A$234:$E$241,5,0)),AR196)))))))))/IF(AND($D196=2,'ראשי-פרטים כלליים וריכוז הוצאות'!$D$66&lt;&gt;4),1.2,1)</f>
        <v>0</v>
      </c>
      <c r="AU196" s="224"/>
      <c r="AV196" s="225"/>
      <c r="AW196" s="222"/>
      <c r="AX196" s="226"/>
      <c r="AY196" s="187">
        <f t="shared" si="87"/>
        <v>0</v>
      </c>
      <c r="AZ196" s="15">
        <f>+(IF(OR($B196=0,$C196=0,$D196=0,$AU$2&gt;$ES$1),0,IF(OR(AU196=0,AW196=0,AX196=0),0,MIN((VLOOKUP($D196,$A$234:$C$241,3,0))*(IF($D196=6,AX196,AW196))*((MIN((VLOOKUP($D196,$A$234:$E$241,5,0)),(IF($D196=6,AW196,AX196))))),MIN((VLOOKUP($D196,$A$234:$C$241,3,0)),(AU196+AV196))*(IF($D196=6,AX196,((MIN((VLOOKUP($D196,$A$234:$E$241,5,0)),AX196)))))))))/IF(AND($D196=2,'ראשי-פרטים כלליים וריכוז הוצאות'!$D$66&lt;&gt;4),1.2,1)</f>
        <v>0</v>
      </c>
      <c r="BA196" s="227"/>
      <c r="BB196" s="228"/>
      <c r="BC196" s="222"/>
      <c r="BD196" s="226"/>
      <c r="BE196" s="187">
        <f t="shared" si="88"/>
        <v>0</v>
      </c>
      <c r="BF196" s="15">
        <f>+(IF(OR($B196=0,$C196=0,$D196=0,$BA$2&gt;$ES$1),0,IF(OR(BA196=0,BC196=0,BD196=0),0,MIN((VLOOKUP($D196,$A$234:$C$241,3,0))*(IF($D196=6,BD196,BC196))*((MIN((VLOOKUP($D196,$A$234:$E$241,5,0)),(IF($D196=6,BC196,BD196))))),MIN((VLOOKUP($D196,$A$234:$C$241,3,0)),(BA196+BB196))*(IF($D196=6,BD196,((MIN((VLOOKUP($D196,$A$234:$E$241,5,0)),BD196)))))))))/IF(AND($D196=2,'ראשי-פרטים כלליים וריכוז הוצאות'!$D$66&lt;&gt;4),1.2,1)</f>
        <v>0</v>
      </c>
      <c r="BG196" s="227"/>
      <c r="BH196" s="228"/>
      <c r="BI196" s="222"/>
      <c r="BJ196" s="226"/>
      <c r="BK196" s="187">
        <f t="shared" si="89"/>
        <v>0</v>
      </c>
      <c r="BL196" s="15">
        <f>+(IF(OR($B196=0,$C196=0,$D196=0,$BG$2&gt;$ES$1),0,IF(OR(BG196=0,BI196=0,BJ196=0),0,MIN((VLOOKUP($D196,$A$234:$C$241,3,0))*(IF($D196=6,BJ196,BI196))*((MIN((VLOOKUP($D196,$A$234:$E$241,5,0)),(IF($D196=6,BI196,BJ196))))),MIN((VLOOKUP($D196,$A$234:$C$241,3,0)),(BG196+BH196))*(IF($D196=6,BJ196,((MIN((VLOOKUP($D196,$A$234:$E$241,5,0)),BJ196)))))))))/IF(AND($D196=2,'ראשי-פרטים כלליים וריכוז הוצאות'!$D$66&lt;&gt;4),1.2,1)</f>
        <v>0</v>
      </c>
      <c r="BM196" s="227"/>
      <c r="BN196" s="228"/>
      <c r="BO196" s="222"/>
      <c r="BP196" s="226"/>
      <c r="BQ196" s="187">
        <f t="shared" si="90"/>
        <v>0</v>
      </c>
      <c r="BR196" s="15">
        <f>+(IF(OR($B196=0,$C196=0,$D196=0,$BM$2&gt;$ES$1),0,IF(OR(BM196=0,BO196=0,BP196=0),0,MIN((VLOOKUP($D196,$A$234:$C$241,3,0))*(IF($D196=6,BP196,BO196))*((MIN((VLOOKUP($D196,$A$234:$E$241,5,0)),(IF($D196=6,BO196,BP196))))),MIN((VLOOKUP($D196,$A$234:$C$241,3,0)),(BM196+BN196))*(IF($D196=6,BP196,((MIN((VLOOKUP($D196,$A$234:$E$241,5,0)),BP196)))))))))/IF(AND($D196=2,'ראשי-פרטים כלליים וריכוז הוצאות'!$D$66&lt;&gt;4),1.2,1)</f>
        <v>0</v>
      </c>
      <c r="BS196" s="227"/>
      <c r="BT196" s="228"/>
      <c r="BU196" s="222"/>
      <c r="BV196" s="226"/>
      <c r="BW196" s="187">
        <f t="shared" si="91"/>
        <v>0</v>
      </c>
      <c r="BX196" s="15">
        <f>+(IF(OR($B196=0,$C196=0,$D196=0,$BS$2&gt;$ES$1),0,IF(OR(BS196=0,BU196=0,BV196=0),0,MIN((VLOOKUP($D196,$A$234:$C$241,3,0))*(IF($D196=6,BV196,BU196))*((MIN((VLOOKUP($D196,$A$234:$E$241,5,0)),(IF($D196=6,BU196,BV196))))),MIN((VLOOKUP($D196,$A$234:$C$241,3,0)),(BS196+BT196))*(IF($D196=6,BV196,((MIN((VLOOKUP($D196,$A$234:$E$241,5,0)),BV196)))))))))/IF(AND($D196=2,'ראשי-פרטים כלליים וריכוז הוצאות'!$D$66&lt;&gt;4),1.2,1)</f>
        <v>0</v>
      </c>
      <c r="BY196" s="227"/>
      <c r="BZ196" s="228"/>
      <c r="CA196" s="222"/>
      <c r="CB196" s="226"/>
      <c r="CC196" s="187">
        <f t="shared" si="92"/>
        <v>0</v>
      </c>
      <c r="CD196" s="15">
        <f>+(IF(OR($B196=0,$C196=0,$D196=0,$BY$2&gt;$ES$1),0,IF(OR(BY196=0,CA196=0,CB196=0),0,MIN((VLOOKUP($D196,$A$234:$C$241,3,0))*(IF($D196=6,CB196,CA196))*((MIN((VLOOKUP($D196,$A$234:$E$241,5,0)),(IF($D196=6,CA196,CB196))))),MIN((VLOOKUP($D196,$A$234:$C$241,3,0)),(BY196+BZ196))*(IF($D196=6,CB196,((MIN((VLOOKUP($D196,$A$234:$E$241,5,0)),CB196)))))))))/IF(AND($D196=2,'ראשי-פרטים כלליים וריכוז הוצאות'!$D$66&lt;&gt;4),1.2,1)</f>
        <v>0</v>
      </c>
      <c r="CE196" s="227"/>
      <c r="CF196" s="228"/>
      <c r="CG196" s="222"/>
      <c r="CH196" s="226"/>
      <c r="CI196" s="187">
        <f t="shared" si="93"/>
        <v>0</v>
      </c>
      <c r="CJ196" s="15">
        <f>+(IF(OR($B196=0,$C196=0,$D196=0,$CE$2&gt;$ES$1),0,IF(OR(CE196=0,CG196=0,CH196=0),0,MIN((VLOOKUP($D196,$A$234:$C$241,3,0))*(IF($D196=6,CH196,CG196))*((MIN((VLOOKUP($D196,$A$234:$E$241,5,0)),(IF($D196=6,CG196,CH196))))),MIN((VLOOKUP($D196,$A$234:$C$241,3,0)),(CE196+CF196))*(IF($D196=6,CH196,((MIN((VLOOKUP($D196,$A$234:$E$241,5,0)),CH196)))))))))/IF(AND($D196=2,'ראשי-פרטים כלליים וריכוז הוצאות'!$D$66&lt;&gt;4),1.2,1)</f>
        <v>0</v>
      </c>
      <c r="CK196" s="227"/>
      <c r="CL196" s="228"/>
      <c r="CM196" s="222"/>
      <c r="CN196" s="226"/>
      <c r="CO196" s="187">
        <f t="shared" si="94"/>
        <v>0</v>
      </c>
      <c r="CP196" s="15">
        <f>+(IF(OR($B196=0,$C196=0,$D196=0,$CK$2&gt;$ES$1),0,IF(OR(CK196=0,CM196=0,CN196=0),0,MIN((VLOOKUP($D196,$A$234:$C$241,3,0))*(IF($D196=6,CN196,CM196))*((MIN((VLOOKUP($D196,$A$234:$E$241,5,0)),(IF($D196=6,CM196,CN196))))),MIN((VLOOKUP($D196,$A$234:$C$241,3,0)),(CK196+CL196))*(IF($D196=6,CN196,((MIN((VLOOKUP($D196,$A$234:$E$241,5,0)),CN196)))))))))/IF(AND($D196=2,'ראשי-פרטים כלליים וריכוז הוצאות'!$D$66&lt;&gt;4),1.2,1)</f>
        <v>0</v>
      </c>
      <c r="CQ196" s="227"/>
      <c r="CR196" s="228"/>
      <c r="CS196" s="222"/>
      <c r="CT196" s="226"/>
      <c r="CU196" s="187">
        <f t="shared" si="95"/>
        <v>0</v>
      </c>
      <c r="CV196" s="15">
        <f>+(IF(OR($B196=0,$C196=0,$D196=0,$CQ$2&gt;$ES$1),0,IF(OR(CQ196=0,CS196=0,CT196=0),0,MIN((VLOOKUP($D196,$A$234:$C$241,3,0))*(IF($D196=6,CT196,CS196))*((MIN((VLOOKUP($D196,$A$234:$E$241,5,0)),(IF($D196=6,CS196,CT196))))),MIN((VLOOKUP($D196,$A$234:$C$241,3,0)),(CQ196+CR196))*(IF($D196=6,CT196,((MIN((VLOOKUP($D196,$A$234:$E$241,5,0)),CT196)))))))))/IF(AND($D196=2,'ראשי-פרטים כלליים וריכוז הוצאות'!$D$66&lt;&gt;4),1.2,1)</f>
        <v>0</v>
      </c>
      <c r="CW196" s="227"/>
      <c r="CX196" s="228"/>
      <c r="CY196" s="222"/>
      <c r="CZ196" s="226"/>
      <c r="DA196" s="187">
        <f t="shared" si="96"/>
        <v>0</v>
      </c>
      <c r="DB196" s="15">
        <f>+(IF(OR($B196=0,$C196=0,$D196=0,$CW$2&gt;$ES$1),0,IF(OR(CW196=0,CY196=0,CZ196=0),0,MIN((VLOOKUP($D196,$A$234:$C$241,3,0))*(IF($D196=6,CZ196,CY196))*((MIN((VLOOKUP($D196,$A$234:$E$241,5,0)),(IF($D196=6,CY196,CZ196))))),MIN((VLOOKUP($D196,$A$234:$C$241,3,0)),(CW196+CX196))*(IF($D196=6,CZ196,((MIN((VLOOKUP($D196,$A$234:$E$241,5,0)),CZ196)))))))))/IF(AND($D196=2,'ראשי-פרטים כלליים וריכוז הוצאות'!$D$66&lt;&gt;4),1.2,1)</f>
        <v>0</v>
      </c>
      <c r="DC196" s="227"/>
      <c r="DD196" s="228"/>
      <c r="DE196" s="222"/>
      <c r="DF196" s="226"/>
      <c r="DG196" s="187">
        <f t="shared" si="97"/>
        <v>0</v>
      </c>
      <c r="DH196" s="15">
        <f>+(IF(OR($B196=0,$C196=0,$D196=0,$DC$2&gt;$ES$1),0,IF(OR(DC196=0,DE196=0,DF196=0),0,MIN((VLOOKUP($D196,$A$234:$C$241,3,0))*(IF($D196=6,DF196,DE196))*((MIN((VLOOKUP($D196,$A$234:$E$241,5,0)),(IF($D196=6,DE196,DF196))))),MIN((VLOOKUP($D196,$A$234:$C$241,3,0)),(DC196+DD196))*(IF($D196=6,DF196,((MIN((VLOOKUP($D196,$A$234:$E$241,5,0)),DF196)))))))))/IF(AND($D196=2,'ראשי-פרטים כלליים וריכוז הוצאות'!$D$66&lt;&gt;4),1.2,1)</f>
        <v>0</v>
      </c>
      <c r="DI196" s="227"/>
      <c r="DJ196" s="228"/>
      <c r="DK196" s="222"/>
      <c r="DL196" s="226"/>
      <c r="DM196" s="187">
        <f t="shared" si="98"/>
        <v>0</v>
      </c>
      <c r="DN196" s="15">
        <f>+(IF(OR($B196=0,$C196=0,$D196=0,$DC$2&gt;$ES$1),0,IF(OR(DI196=0,DK196=0,DL196=0),0,MIN((VLOOKUP($D196,$A$234:$C$241,3,0))*(IF($D196=6,DL196,DK196))*((MIN((VLOOKUP($D196,$A$234:$E$241,5,0)),(IF($D196=6,DK196,DL196))))),MIN((VLOOKUP($D196,$A$234:$C$241,3,0)),(DI196+DJ196))*(IF($D196=6,DL196,((MIN((VLOOKUP($D196,$A$234:$E$241,5,0)),DL196)))))))))/IF(AND($D196=2,'ראשי-פרטים כלליים וריכוז הוצאות'!$D$66&lt;&gt;4),1.2,1)</f>
        <v>0</v>
      </c>
      <c r="DO196" s="227"/>
      <c r="DP196" s="228"/>
      <c r="DQ196" s="222"/>
      <c r="DR196" s="226"/>
      <c r="DS196" s="187">
        <f t="shared" si="99"/>
        <v>0</v>
      </c>
      <c r="DT196" s="15">
        <f>+(IF(OR($B196=0,$C196=0,$D196=0,$DC$2&gt;$ES$1),0,IF(OR(DO196=0,DQ196=0,DR196=0),0,MIN((VLOOKUP($D196,$A$234:$C$241,3,0))*(IF($D196=6,DR196,DQ196))*((MIN((VLOOKUP($D196,$A$234:$E$241,5,0)),(IF($D196=6,DQ196,DR196))))),MIN((VLOOKUP($D196,$A$234:$C$241,3,0)),(DO196+DP196))*(IF($D196=6,DR196,((MIN((VLOOKUP($D196,$A$234:$E$241,5,0)),DR196)))))))))/IF(AND($D196=2,'ראשי-פרטים כלליים וריכוז הוצאות'!$D$66&lt;&gt;4),1.2,1)</f>
        <v>0</v>
      </c>
      <c r="DU196" s="227"/>
      <c r="DV196" s="228"/>
      <c r="DW196" s="222"/>
      <c r="DX196" s="226"/>
      <c r="DY196" s="187">
        <f t="shared" si="100"/>
        <v>0</v>
      </c>
      <c r="DZ196" s="15">
        <f>+(IF(OR($B196=0,$C196=0,$D196=0,$DC$2&gt;$ES$1),0,IF(OR(DU196=0,DW196=0,DX196=0),0,MIN((VLOOKUP($D196,$A$234:$C$241,3,0))*(IF($D196=6,DX196,DW196))*((MIN((VLOOKUP($D196,$A$234:$E$241,5,0)),(IF($D196=6,DW196,DX196))))),MIN((VLOOKUP($D196,$A$234:$C$241,3,0)),(DU196+DV196))*(IF($D196=6,DX196,((MIN((VLOOKUP($D196,$A$234:$E$241,5,0)),DX196)))))))))/IF(AND($D196=2,'ראשי-פרטים כלליים וריכוז הוצאות'!$D$66&lt;&gt;4),1.2,1)</f>
        <v>0</v>
      </c>
      <c r="EA196" s="227"/>
      <c r="EB196" s="228"/>
      <c r="EC196" s="222"/>
      <c r="ED196" s="226"/>
      <c r="EE196" s="187">
        <f t="shared" si="101"/>
        <v>0</v>
      </c>
      <c r="EF196" s="15">
        <f>+(IF(OR($B196=0,$C196=0,$D196=0,$DC$2&gt;$ES$1),0,IF(OR(EA196=0,EC196=0,ED196=0),0,MIN((VLOOKUP($D196,$A$234:$C$241,3,0))*(IF($D196=6,ED196,EC196))*((MIN((VLOOKUP($D196,$A$234:$E$241,5,0)),(IF($D196=6,EC196,ED196))))),MIN((VLOOKUP($D196,$A$234:$C$241,3,0)),(EA196+EB196))*(IF($D196=6,ED196,((MIN((VLOOKUP($D196,$A$234:$E$241,5,0)),ED196)))))))))/IF(AND($D196=2,'ראשי-פרטים כלליים וריכוז הוצאות'!$D$66&lt;&gt;4),1.2,1)</f>
        <v>0</v>
      </c>
      <c r="EG196" s="227"/>
      <c r="EH196" s="228"/>
      <c r="EI196" s="222"/>
      <c r="EJ196" s="226"/>
      <c r="EK196" s="187">
        <f t="shared" si="102"/>
        <v>0</v>
      </c>
      <c r="EL196" s="15">
        <f>+(IF(OR($B196=0,$C196=0,$D196=0,$DC$2&gt;$ES$1),0,IF(OR(EG196=0,EI196=0,EJ196=0),0,MIN((VLOOKUP($D196,$A$234:$C$241,3,0))*(IF($D196=6,EJ196,EI196))*((MIN((VLOOKUP($D196,$A$234:$E$241,5,0)),(IF($D196=6,EI196,EJ196))))),MIN((VLOOKUP($D196,$A$234:$C$241,3,0)),(EG196+EH196))*(IF($D196=6,EJ196,((MIN((VLOOKUP($D196,$A$234:$E$241,5,0)),EJ196)))))))))/IF(AND($D196=2,'ראשי-פרטים כלליים וריכוז הוצאות'!$D$66&lt;&gt;4),1.2,1)</f>
        <v>0</v>
      </c>
      <c r="EM196" s="227"/>
      <c r="EN196" s="228"/>
      <c r="EO196" s="222"/>
      <c r="EP196" s="226"/>
      <c r="EQ196" s="187">
        <f t="shared" si="103"/>
        <v>0</v>
      </c>
      <c r="ER196" s="15">
        <f>+(IF(OR($B196=0,$C196=0,$D196=0,$DC$2&gt;$ES$1),0,IF(OR(EM196=0,EO196=0,EP196=0),0,MIN((VLOOKUP($D196,$A$234:$C$241,3,0))*(IF($D196=6,EP196,EO196))*((MIN((VLOOKUP($D196,$A$234:$E$241,5,0)),(IF($D196=6,EO196,EP196))))),MIN((VLOOKUP($D196,$A$234:$C$241,3,0)),(EM196+EN196))*(IF($D196=6,EP196,((MIN((VLOOKUP($D196,$A$234:$E$241,5,0)),EP196)))))))))/IF(AND($D196=2,'ראשי-פרטים כלליים וריכוז הוצאות'!$D$66&lt;&gt;4),1.2,1)</f>
        <v>0</v>
      </c>
      <c r="ES196" s="62">
        <f t="shared" si="104"/>
        <v>0</v>
      </c>
      <c r="ET196" s="183">
        <f t="shared" si="105"/>
        <v>9.9999999999999995E-7</v>
      </c>
      <c r="EU196" s="184">
        <f t="shared" si="106"/>
        <v>0</v>
      </c>
      <c r="EV196" s="62">
        <f t="shared" si="107"/>
        <v>0</v>
      </c>
      <c r="EW196" s="62">
        <v>0</v>
      </c>
      <c r="EX196" s="15">
        <f t="shared" si="108"/>
        <v>0</v>
      </c>
      <c r="EY196" s="219"/>
      <c r="EZ196" s="62">
        <f>MIN(EX196+EY196*ET196*ES196/$FA$1/IF(AND($D196=2,'ראשי-פרטים כלליים וריכוז הוצאות'!$D$66&lt;&gt;4),1.2,1),IF($D196&gt;0,VLOOKUP($D196,$A$234:$C$241,3,0)*12*EU196,0))</f>
        <v>0</v>
      </c>
      <c r="FA196" s="229"/>
      <c r="FB196" s="293">
        <f t="shared" si="109"/>
        <v>0</v>
      </c>
      <c r="FC196" s="298"/>
      <c r="FD196" s="133"/>
      <c r="FE196" s="133"/>
      <c r="FF196" s="299"/>
      <c r="FG196" s="299"/>
      <c r="FH196" s="133"/>
      <c r="FI196" s="274">
        <f t="shared" si="112"/>
        <v>0</v>
      </c>
      <c r="FJ196" s="274">
        <f t="shared" si="113"/>
        <v>0</v>
      </c>
      <c r="FK196" s="297" t="str">
        <f t="shared" ref="FK196:FK223" si="114">IF(AND(FF196&gt;0,(FI196=FA196-FF196)),"מועסק פחות מ-10% מזמנו במופ","")</f>
        <v/>
      </c>
    </row>
    <row r="197" spans="1:167" s="6" customFormat="1" ht="24" hidden="1" customHeight="1" x14ac:dyDescent="0.2">
      <c r="A197" s="112">
        <v>194</v>
      </c>
      <c r="B197" s="229"/>
      <c r="C197" s="229"/>
      <c r="D197" s="230"/>
      <c r="E197" s="220"/>
      <c r="F197" s="221"/>
      <c r="G197" s="222"/>
      <c r="H197" s="223"/>
      <c r="I197" s="187">
        <f t="shared" ref="I197:I223" si="115">IF(OR($G197=0,$H197=0),0,IF($D197=6,$H197*MIN((VLOOKUP($D197,$A$234:$E$241,5,0)),$G197),$G197*MIN((VLOOKUP($D197,$A$234:$E$241,5,0)),$H197)))/12</f>
        <v>0</v>
      </c>
      <c r="J197" s="15">
        <f>(IF(OR($B197=0,$C197=0,$D197=0,$E$2&gt;$ES$1),0,IF(OR($E197=0,$G197=0,$H197=0),0,MIN((VLOOKUP($D197,$A$234:$C$241,3,0))*(IF($D197=6,$H197,$G197))*((MIN((VLOOKUP($D197,$A$234:$E$241,5,0)),(IF($D197=6,$G197,$H197))))),MIN((VLOOKUP($D197,$A$234:$C$241,3,0)),($E197+$F197))*(IF($D197=6,$H197,((MIN((VLOOKUP($D197,$A$234:$E$241,5,0)),$H197)))))))))/IF(AND($D197=2,'ראשי-פרטים כלליים וריכוז הוצאות'!$D$66&lt;&gt;4),1.2,1)</f>
        <v>0</v>
      </c>
      <c r="K197" s="224"/>
      <c r="L197" s="225"/>
      <c r="M197" s="222"/>
      <c r="N197" s="226"/>
      <c r="O197" s="187">
        <f t="shared" ref="O197:O223" si="116">IF(OR($M197=0,$N197=0),0,IF($D197=6,$N197*MIN((VLOOKUP($D197,$A$234:$E$241,5,0)),$M197),$M197*MIN((VLOOKUP($D197,$A$234:$E$241,5,0)),$N197)))/12</f>
        <v>0</v>
      </c>
      <c r="P197" s="15">
        <f>+(IF(OR($B197=0,$C197=0,$D197=0,$K$2&gt;$ES$1),0,IF(OR($K197=0,$M197=0,$N197=0),0,MIN((VLOOKUP($D197,$A$234:$C$241,3,0))*(IF($D197=6,$N197,$M197))*((MIN((VLOOKUP($D197,$A$234:$E$241,5,0)),(IF($D197=6,$M197,$N197))))),MIN((VLOOKUP($D197,$A$234:$C$241,3,0)),($K197+$L197))*(IF($D197=6,$N197,((MIN((VLOOKUP($D197,$A$234:$E$241,5,0)),$N197)))))))))/IF(AND($D197=2,'ראשי-פרטים כלליים וריכוז הוצאות'!$D$66&lt;&gt;4),1.2,1)</f>
        <v>0</v>
      </c>
      <c r="Q197" s="227"/>
      <c r="R197" s="228"/>
      <c r="S197" s="222"/>
      <c r="T197" s="226"/>
      <c r="U197" s="187">
        <f t="shared" ref="U197:U223" si="117">IF(OR($S197=0,$T197=0),0,IF($D197=6,$T197*MIN((VLOOKUP($D197,$A$234:$E$241,5,0)),$S197),$S197*MIN((VLOOKUP($D197,$A$234:$E$241,5,0)),$T197)))/12</f>
        <v>0</v>
      </c>
      <c r="V197" s="15">
        <f>+(IF(OR($B197=0,$C197=0,$D197=0,$Q$2&gt;$ES$1),0,IF(OR(Q197=0,S197=0,T197=0),0,MIN((VLOOKUP($D197,$A$234:$C$241,3,0))*(IF($D197=6,T197,S197))*((MIN((VLOOKUP($D197,$A$234:$E$241,5,0)),(IF($D197=6,S197,T197))))),MIN((VLOOKUP($D197,$A$234:$C$241,3,0)),(Q197+R197))*(IF($D197=6,T197,((MIN((VLOOKUP($D197,$A$234:$E$241,5,0)),T197)))))))))/IF(AND($D197=2,'ראשי-פרטים כלליים וריכוז הוצאות'!$D$66&lt;&gt;4),1.2,1)</f>
        <v>0</v>
      </c>
      <c r="W197" s="220"/>
      <c r="X197" s="221"/>
      <c r="Y197" s="222"/>
      <c r="Z197" s="226"/>
      <c r="AA197" s="187">
        <f t="shared" ref="AA197:AA223" si="118">IF(OR($Y197=0,$Z197=0),0,IF($D197=6,$Z197*MIN((VLOOKUP($D197,$A$234:$E$241,5,0)),$Y197),$Y197*MIN((VLOOKUP($D197,$A$234:$E$241,5,0)),$Z197)))/12</f>
        <v>0</v>
      </c>
      <c r="AB197" s="15">
        <f>+(IF(OR($B197=0,$C197=0,$D197=0,$W$2&gt;$ES$1),0,IF(OR(W197=0,Y197=0,Z197=0),0,MIN((VLOOKUP($D197,$A$234:$C$241,3,0))*(IF($D197=6,Z197,Y197))*((MIN((VLOOKUP($D197,$A$234:$E$241,5,0)),(IF($D197=6,Y197,Z197))))),MIN((VLOOKUP($D197,$A$234:$C$241,3,0)),(W197+X197))*(IF($D197=6,Z197,((MIN((VLOOKUP($D197,$A$234:$E$241,5,0)),Z197)))))))))/IF(AND($D197=2,'ראשי-פרטים כלליים וריכוז הוצאות'!$D$66&lt;&gt;4),1.2,1)</f>
        <v>0</v>
      </c>
      <c r="AC197" s="224"/>
      <c r="AD197" s="225"/>
      <c r="AE197" s="222"/>
      <c r="AF197" s="226"/>
      <c r="AG197" s="187">
        <f t="shared" ref="AG197:AG223" si="119">IF(OR($AE197=0,$AF197=0),0,IF($D197=6,$AF197*MIN((VLOOKUP($D197,$A$234:$E$241,5,0)),$AE197),$AE197*MIN((VLOOKUP($D197,$A$234:$E$241,5,0)),$AF197)))/12</f>
        <v>0</v>
      </c>
      <c r="AH197" s="15">
        <f>+(IF(OR($B197=0,$C197=0,$D197=0,$AC$2&gt;$ES$1),0,IF(OR(AC197=0,AE197=0,AF197=0),0,MIN((VLOOKUP($D197,$A$234:$C$241,3,0))*(IF($D197=6,AF197,AE197))*((MIN((VLOOKUP($D197,$A$234:$E$241,5,0)),(IF($D197=6,AE197,AF197))))),MIN((VLOOKUP($D197,$A$234:$C$241,3,0)),(AC197+AD197))*(IF($D197=6,AF197,((MIN((VLOOKUP($D197,$A$234:$E$241,5,0)),AF197)))))))))/IF(AND($D197=2,'ראשי-פרטים כלליים וריכוז הוצאות'!$D$66&lt;&gt;4),1.2,1)</f>
        <v>0</v>
      </c>
      <c r="AI197" s="227"/>
      <c r="AJ197" s="228"/>
      <c r="AK197" s="222"/>
      <c r="AL197" s="226"/>
      <c r="AM197" s="187">
        <f t="shared" ref="AM197:AM223" si="120">IF(OR($AK197=0,$AL197=0),0,IF($D197=6,$AL197*MIN((VLOOKUP($D197,$A$234:$E$241,5,0)),$AK197),$AK197*MIN((VLOOKUP($D197,$A$234:$E$241,5,0)),$AL197)))/12</f>
        <v>0</v>
      </c>
      <c r="AN197" s="15">
        <f>+(IF(OR($B197=0,$C197=0,$D197=0,$AI$2&gt;$ES$1),0,IF(OR(AI197=0,AK197=0,AL197=0),0,MIN((VLOOKUP($D197,$A$234:$C$241,3,0))*(IF($D197=6,AL197,AK197))*((MIN((VLOOKUP($D197,$A$234:$E$241,5,0)),(IF($D197=6,AK197,AL197))))),MIN((VLOOKUP($D197,$A$234:$C$241,3,0)),(AI197+AJ197))*(IF($D197=6,AL197,((MIN((VLOOKUP($D197,$A$234:$E$241,5,0)),AL197)))))))))/IF(AND($D197=2,'ראשי-פרטים כלליים וריכוז הוצאות'!$D$66&lt;&gt;4),1.2,1)</f>
        <v>0</v>
      </c>
      <c r="AO197" s="220"/>
      <c r="AP197" s="221"/>
      <c r="AQ197" s="222"/>
      <c r="AR197" s="226"/>
      <c r="AS197" s="187">
        <f t="shared" ref="AS197:AS223" si="121">IF(OR($AQ197=0,$AR197=0),0,IF($D197=6,$AR197*MIN((VLOOKUP($D197,$A$234:$E$241,5,0)),$AQ197),$AQ197*MIN((VLOOKUP($D197,$A$234:$E$241,5,0)),$AR197)))/12</f>
        <v>0</v>
      </c>
      <c r="AT197" s="15">
        <f>+(IF(OR($B197=0,$C197=0,$D197=0,$AO$2&gt;$ES$1),0,IF(OR(AO197=0,AQ197=0,AR197=0),0,MIN((VLOOKUP($D197,$A$234:$C$241,3,0))*(IF($D197=6,AR197,AQ197))*((MIN((VLOOKUP($D197,$A$234:$E$241,5,0)),(IF($D197=6,AQ197,AR197))))),MIN((VLOOKUP($D197,$A$234:$C$241,3,0)),(AO197+AP197))*(IF($D197=6,AR197,((MIN((VLOOKUP($D197,$A$234:$E$241,5,0)),AR197)))))))))/IF(AND($D197=2,'ראשי-פרטים כלליים וריכוז הוצאות'!$D$66&lt;&gt;4),1.2,1)</f>
        <v>0</v>
      </c>
      <c r="AU197" s="224"/>
      <c r="AV197" s="225"/>
      <c r="AW197" s="222"/>
      <c r="AX197" s="226"/>
      <c r="AY197" s="187">
        <f t="shared" ref="AY197:AY223" si="122">IF(OR($AW197=0,$AX197=0),0,IF($D197=6,$AX197*MIN((VLOOKUP($D197,$A$234:$E$241,5,0)),$AW197),$AW197*MIN((VLOOKUP($D197,$A$234:$E$241,5,0)),$AX197)))/12</f>
        <v>0</v>
      </c>
      <c r="AZ197" s="15">
        <f>+(IF(OR($B197=0,$C197=0,$D197=0,$AU$2&gt;$ES$1),0,IF(OR(AU197=0,AW197=0,AX197=0),0,MIN((VLOOKUP($D197,$A$234:$C$241,3,0))*(IF($D197=6,AX197,AW197))*((MIN((VLOOKUP($D197,$A$234:$E$241,5,0)),(IF($D197=6,AW197,AX197))))),MIN((VLOOKUP($D197,$A$234:$C$241,3,0)),(AU197+AV197))*(IF($D197=6,AX197,((MIN((VLOOKUP($D197,$A$234:$E$241,5,0)),AX197)))))))))/IF(AND($D197=2,'ראשי-פרטים כלליים וריכוז הוצאות'!$D$66&lt;&gt;4),1.2,1)</f>
        <v>0</v>
      </c>
      <c r="BA197" s="227"/>
      <c r="BB197" s="228"/>
      <c r="BC197" s="222"/>
      <c r="BD197" s="226"/>
      <c r="BE197" s="187">
        <f t="shared" ref="BE197:BE223" si="123">IF(OR($BC197=0,$BD197=0),0,IF($D197=6,$BD197*MIN((VLOOKUP($D197,$A$234:$E$241,5,0)),$BC197),$BC197*MIN((VLOOKUP($D197,$A$234:$E$241,5,0)),$BD197)))/12</f>
        <v>0</v>
      </c>
      <c r="BF197" s="15">
        <f>+(IF(OR($B197=0,$C197=0,$D197=0,$BA$2&gt;$ES$1),0,IF(OR(BA197=0,BC197=0,BD197=0),0,MIN((VLOOKUP($D197,$A$234:$C$241,3,0))*(IF($D197=6,BD197,BC197))*((MIN((VLOOKUP($D197,$A$234:$E$241,5,0)),(IF($D197=6,BC197,BD197))))),MIN((VLOOKUP($D197,$A$234:$C$241,3,0)),(BA197+BB197))*(IF($D197=6,BD197,((MIN((VLOOKUP($D197,$A$234:$E$241,5,0)),BD197)))))))))/IF(AND($D197=2,'ראשי-פרטים כלליים וריכוז הוצאות'!$D$66&lt;&gt;4),1.2,1)</f>
        <v>0</v>
      </c>
      <c r="BG197" s="227"/>
      <c r="BH197" s="228"/>
      <c r="BI197" s="222"/>
      <c r="BJ197" s="226"/>
      <c r="BK197" s="187">
        <f t="shared" ref="BK197:BK223" si="124">IF(OR($BI197=0,$BJ197=0),0,IF($D197=6,$BJ197*MIN((VLOOKUP($D197,$A$234:$E$241,5,0)),$BI197),$BI197*MIN((VLOOKUP($D197,$A$234:$E$241,5,0)),$BJ197)))/12</f>
        <v>0</v>
      </c>
      <c r="BL197" s="15">
        <f>+(IF(OR($B197=0,$C197=0,$D197=0,$BG$2&gt;$ES$1),0,IF(OR(BG197=0,BI197=0,BJ197=0),0,MIN((VLOOKUP($D197,$A$234:$C$241,3,0))*(IF($D197=6,BJ197,BI197))*((MIN((VLOOKUP($D197,$A$234:$E$241,5,0)),(IF($D197=6,BI197,BJ197))))),MIN((VLOOKUP($D197,$A$234:$C$241,3,0)),(BG197+BH197))*(IF($D197=6,BJ197,((MIN((VLOOKUP($D197,$A$234:$E$241,5,0)),BJ197)))))))))/IF(AND($D197=2,'ראשי-פרטים כלליים וריכוז הוצאות'!$D$66&lt;&gt;4),1.2,1)</f>
        <v>0</v>
      </c>
      <c r="BM197" s="227"/>
      <c r="BN197" s="228"/>
      <c r="BO197" s="222"/>
      <c r="BP197" s="226"/>
      <c r="BQ197" s="187">
        <f t="shared" ref="BQ197:BQ223" si="125">IF(OR($BO197=0,$BP197=0),0,IF($D197=6,$BP197*MIN((VLOOKUP($D197,$A$234:$E$241,5,0)),$BO197),$BO197*MIN((VLOOKUP($D197,$A$234:$E$241,5,0)),$BP197)))/12</f>
        <v>0</v>
      </c>
      <c r="BR197" s="15">
        <f>+(IF(OR($B197=0,$C197=0,$D197=0,$BM$2&gt;$ES$1),0,IF(OR(BM197=0,BO197=0,BP197=0),0,MIN((VLOOKUP($D197,$A$234:$C$241,3,0))*(IF($D197=6,BP197,BO197))*((MIN((VLOOKUP($D197,$A$234:$E$241,5,0)),(IF($D197=6,BO197,BP197))))),MIN((VLOOKUP($D197,$A$234:$C$241,3,0)),(BM197+BN197))*(IF($D197=6,BP197,((MIN((VLOOKUP($D197,$A$234:$E$241,5,0)),BP197)))))))))/IF(AND($D197=2,'ראשי-פרטים כלליים וריכוז הוצאות'!$D$66&lt;&gt;4),1.2,1)</f>
        <v>0</v>
      </c>
      <c r="BS197" s="227"/>
      <c r="BT197" s="228"/>
      <c r="BU197" s="222"/>
      <c r="BV197" s="226"/>
      <c r="BW197" s="187">
        <f t="shared" ref="BW197:BW223" si="126">IF(OR($BU197=0,$BV197=0),0,IF($D197=6,$BV197*MIN((VLOOKUP($D197,$A$234:$E$241,5,0)),$BU197),$BU197*MIN((VLOOKUP($D197,$A$234:$E$241,5,0)),$BV197)))/12</f>
        <v>0</v>
      </c>
      <c r="BX197" s="15">
        <f>+(IF(OR($B197=0,$C197=0,$D197=0,$BS$2&gt;$ES$1),0,IF(OR(BS197=0,BU197=0,BV197=0),0,MIN((VLOOKUP($D197,$A$234:$C$241,3,0))*(IF($D197=6,BV197,BU197))*((MIN((VLOOKUP($D197,$A$234:$E$241,5,0)),(IF($D197=6,BU197,BV197))))),MIN((VLOOKUP($D197,$A$234:$C$241,3,0)),(BS197+BT197))*(IF($D197=6,BV197,((MIN((VLOOKUP($D197,$A$234:$E$241,5,0)),BV197)))))))))/IF(AND($D197=2,'ראשי-פרטים כלליים וריכוז הוצאות'!$D$66&lt;&gt;4),1.2,1)</f>
        <v>0</v>
      </c>
      <c r="BY197" s="227"/>
      <c r="BZ197" s="228"/>
      <c r="CA197" s="222"/>
      <c r="CB197" s="226"/>
      <c r="CC197" s="187">
        <f t="shared" ref="CC197:CC223" si="127">IF(OR($CA197=0,$CB197=0),0,IF($D197=6,$CB197*MIN((VLOOKUP($D197,$A$234:$E$241,5,0)),$CA197),$CA197*MIN((VLOOKUP($D197,$A$234:$E$241,5,0)),$CB197)))/12</f>
        <v>0</v>
      </c>
      <c r="CD197" s="15">
        <f>+(IF(OR($B197=0,$C197=0,$D197=0,$BY$2&gt;$ES$1),0,IF(OR(BY197=0,CA197=0,CB197=0),0,MIN((VLOOKUP($D197,$A$234:$C$241,3,0))*(IF($D197=6,CB197,CA197))*((MIN((VLOOKUP($D197,$A$234:$E$241,5,0)),(IF($D197=6,CA197,CB197))))),MIN((VLOOKUP($D197,$A$234:$C$241,3,0)),(BY197+BZ197))*(IF($D197=6,CB197,((MIN((VLOOKUP($D197,$A$234:$E$241,5,0)),CB197)))))))))/IF(AND($D197=2,'ראשי-פרטים כלליים וריכוז הוצאות'!$D$66&lt;&gt;4),1.2,1)</f>
        <v>0</v>
      </c>
      <c r="CE197" s="227"/>
      <c r="CF197" s="228"/>
      <c r="CG197" s="222"/>
      <c r="CH197" s="226"/>
      <c r="CI197" s="187">
        <f t="shared" ref="CI197:CI223" si="128">IF(OR($CG197=0,$CH197=0),0,IF($D197=6,$CH197*MIN((VLOOKUP($D197,$A$234:$E$241,5,0)),$CG197),$CG197*MIN((VLOOKUP($D197,$A$234:$E$241,5,0)),$CH197)))/12</f>
        <v>0</v>
      </c>
      <c r="CJ197" s="15">
        <f>+(IF(OR($B197=0,$C197=0,$D197=0,$CE$2&gt;$ES$1),0,IF(OR(CE197=0,CG197=0,CH197=0),0,MIN((VLOOKUP($D197,$A$234:$C$241,3,0))*(IF($D197=6,CH197,CG197))*((MIN((VLOOKUP($D197,$A$234:$E$241,5,0)),(IF($D197=6,CG197,CH197))))),MIN((VLOOKUP($D197,$A$234:$C$241,3,0)),(CE197+CF197))*(IF($D197=6,CH197,((MIN((VLOOKUP($D197,$A$234:$E$241,5,0)),CH197)))))))))/IF(AND($D197=2,'ראשי-פרטים כלליים וריכוז הוצאות'!$D$66&lt;&gt;4),1.2,1)</f>
        <v>0</v>
      </c>
      <c r="CK197" s="227"/>
      <c r="CL197" s="228"/>
      <c r="CM197" s="222"/>
      <c r="CN197" s="226"/>
      <c r="CO197" s="187">
        <f t="shared" ref="CO197:CO223" si="129">IF(OR($CM197=0,$CN197=0),0,IF($D197=6,$CN197*MIN((VLOOKUP($D197,$A$234:$E$241,5,0)),$CM197),$CM197*MIN((VLOOKUP($D197,$A$234:$E$241,5,0)),$CN197)))/12</f>
        <v>0</v>
      </c>
      <c r="CP197" s="15">
        <f>+(IF(OR($B197=0,$C197=0,$D197=0,$CK$2&gt;$ES$1),0,IF(OR(CK197=0,CM197=0,CN197=0),0,MIN((VLOOKUP($D197,$A$234:$C$241,3,0))*(IF($D197=6,CN197,CM197))*((MIN((VLOOKUP($D197,$A$234:$E$241,5,0)),(IF($D197=6,CM197,CN197))))),MIN((VLOOKUP($D197,$A$234:$C$241,3,0)),(CK197+CL197))*(IF($D197=6,CN197,((MIN((VLOOKUP($D197,$A$234:$E$241,5,0)),CN197)))))))))/IF(AND($D197=2,'ראשי-פרטים כלליים וריכוז הוצאות'!$D$66&lt;&gt;4),1.2,1)</f>
        <v>0</v>
      </c>
      <c r="CQ197" s="227"/>
      <c r="CR197" s="228"/>
      <c r="CS197" s="222"/>
      <c r="CT197" s="226"/>
      <c r="CU197" s="187">
        <f t="shared" ref="CU197:CU223" si="130">IF(OR($CS197=0,$CT197=0),0,IF($D197=6,$CT197*MIN((VLOOKUP($D197,$A$234:$E$241,5,0)),$CS197),$CS197*MIN((VLOOKUP($D197,$A$234:$E$241,5,0)),$CT197)))/12</f>
        <v>0</v>
      </c>
      <c r="CV197" s="15">
        <f>+(IF(OR($B197=0,$C197=0,$D197=0,$CQ$2&gt;$ES$1),0,IF(OR(CQ197=0,CS197=0,CT197=0),0,MIN((VLOOKUP($D197,$A$234:$C$241,3,0))*(IF($D197=6,CT197,CS197))*((MIN((VLOOKUP($D197,$A$234:$E$241,5,0)),(IF($D197=6,CS197,CT197))))),MIN((VLOOKUP($D197,$A$234:$C$241,3,0)),(CQ197+CR197))*(IF($D197=6,CT197,((MIN((VLOOKUP($D197,$A$234:$E$241,5,0)),CT197)))))))))/IF(AND($D197=2,'ראשי-פרטים כלליים וריכוז הוצאות'!$D$66&lt;&gt;4),1.2,1)</f>
        <v>0</v>
      </c>
      <c r="CW197" s="227"/>
      <c r="CX197" s="228"/>
      <c r="CY197" s="222"/>
      <c r="CZ197" s="226"/>
      <c r="DA197" s="187">
        <f t="shared" ref="DA197:DA223" si="131">IF(OR($CY197=0,$CZ197=0),0,IF($D197=6,$CZ197*MIN((VLOOKUP($D197,$A$234:$E$241,5,0)),$CY197),$CY197*MIN((VLOOKUP($D197,$A$234:$E$241,5,0)),$CZ197)))/12</f>
        <v>0</v>
      </c>
      <c r="DB197" s="15">
        <f>+(IF(OR($B197=0,$C197=0,$D197=0,$CW$2&gt;$ES$1),0,IF(OR(CW197=0,CY197=0,CZ197=0),0,MIN((VLOOKUP($D197,$A$234:$C$241,3,0))*(IF($D197=6,CZ197,CY197))*((MIN((VLOOKUP($D197,$A$234:$E$241,5,0)),(IF($D197=6,CY197,CZ197))))),MIN((VLOOKUP($D197,$A$234:$C$241,3,0)),(CW197+CX197))*(IF($D197=6,CZ197,((MIN((VLOOKUP($D197,$A$234:$E$241,5,0)),CZ197)))))))))/IF(AND($D197=2,'ראשי-פרטים כלליים וריכוז הוצאות'!$D$66&lt;&gt;4),1.2,1)</f>
        <v>0</v>
      </c>
      <c r="DC197" s="227"/>
      <c r="DD197" s="228"/>
      <c r="DE197" s="222"/>
      <c r="DF197" s="226"/>
      <c r="DG197" s="187">
        <f t="shared" ref="DG197:DG223" si="132">IF(OR(DE197=0,DF197=0),0,IF($D197=6,DF197*MIN((VLOOKUP($D197,$A$234:$E$241,5,0)),DE197),DE197*MIN((VLOOKUP($D197,$A$234:$E$241,5,0)),DF197)))/12</f>
        <v>0</v>
      </c>
      <c r="DH197" s="15">
        <f>+(IF(OR($B197=0,$C197=0,$D197=0,$DC$2&gt;$ES$1),0,IF(OR(DC197=0,DE197=0,DF197=0),0,MIN((VLOOKUP($D197,$A$234:$C$241,3,0))*(IF($D197=6,DF197,DE197))*((MIN((VLOOKUP($D197,$A$234:$E$241,5,0)),(IF($D197=6,DE197,DF197))))),MIN((VLOOKUP($D197,$A$234:$C$241,3,0)),(DC197+DD197))*(IF($D197=6,DF197,((MIN((VLOOKUP($D197,$A$234:$E$241,5,0)),DF197)))))))))/IF(AND($D197=2,'ראשי-פרטים כלליים וריכוז הוצאות'!$D$66&lt;&gt;4),1.2,1)</f>
        <v>0</v>
      </c>
      <c r="DI197" s="227"/>
      <c r="DJ197" s="228"/>
      <c r="DK197" s="222"/>
      <c r="DL197" s="226"/>
      <c r="DM197" s="187">
        <f t="shared" ref="DM197:DM223" si="133">IF(OR(DK197=0,DL197=0),0,IF($D197=6,DL197*MIN((VLOOKUP($D197,$A$234:$E$241,5,0)),DK197),DK197*MIN((VLOOKUP($D197,$A$234:$E$241,5,0)),DL197)))/12</f>
        <v>0</v>
      </c>
      <c r="DN197" s="15">
        <f>+(IF(OR($B197=0,$C197=0,$D197=0,$DC$2&gt;$ES$1),0,IF(OR(DI197=0,DK197=0,DL197=0),0,MIN((VLOOKUP($D197,$A$234:$C$241,3,0))*(IF($D197=6,DL197,DK197))*((MIN((VLOOKUP($D197,$A$234:$E$241,5,0)),(IF($D197=6,DK197,DL197))))),MIN((VLOOKUP($D197,$A$234:$C$241,3,0)),(DI197+DJ197))*(IF($D197=6,DL197,((MIN((VLOOKUP($D197,$A$234:$E$241,5,0)),DL197)))))))))/IF(AND($D197=2,'ראשי-פרטים כלליים וריכוז הוצאות'!$D$66&lt;&gt;4),1.2,1)</f>
        <v>0</v>
      </c>
      <c r="DO197" s="227"/>
      <c r="DP197" s="228"/>
      <c r="DQ197" s="222"/>
      <c r="DR197" s="226"/>
      <c r="DS197" s="187">
        <f t="shared" ref="DS197:DS223" si="134">IF(OR(DQ197=0,DR197=0),0,IF($D197=6,DR197*MIN((VLOOKUP($D197,$A$234:$E$241,5,0)),DQ197),DQ197*MIN((VLOOKUP($D197,$A$234:$E$241,5,0)),DR197)))/12</f>
        <v>0</v>
      </c>
      <c r="DT197" s="15">
        <f>+(IF(OR($B197=0,$C197=0,$D197=0,$DC$2&gt;$ES$1),0,IF(OR(DO197=0,DQ197=0,DR197=0),0,MIN((VLOOKUP($D197,$A$234:$C$241,3,0))*(IF($D197=6,DR197,DQ197))*((MIN((VLOOKUP($D197,$A$234:$E$241,5,0)),(IF($D197=6,DQ197,DR197))))),MIN((VLOOKUP($D197,$A$234:$C$241,3,0)),(DO197+DP197))*(IF($D197=6,DR197,((MIN((VLOOKUP($D197,$A$234:$E$241,5,0)),DR197)))))))))/IF(AND($D197=2,'ראשי-פרטים כלליים וריכוז הוצאות'!$D$66&lt;&gt;4),1.2,1)</f>
        <v>0</v>
      </c>
      <c r="DU197" s="227"/>
      <c r="DV197" s="228"/>
      <c r="DW197" s="222"/>
      <c r="DX197" s="226"/>
      <c r="DY197" s="187">
        <f t="shared" ref="DY197:DY223" si="135">IF(OR(DW197=0,DX197=0),0,IF($D197=6,DX197*MIN((VLOOKUP($D197,$A$234:$E$241,5,0)),DW197),DW197*MIN((VLOOKUP($D197,$A$234:$E$241,5,0)),DX197)))/12</f>
        <v>0</v>
      </c>
      <c r="DZ197" s="15">
        <f>+(IF(OR($B197=0,$C197=0,$D197=0,$DC$2&gt;$ES$1),0,IF(OR(DU197=0,DW197=0,DX197=0),0,MIN((VLOOKUP($D197,$A$234:$C$241,3,0))*(IF($D197=6,DX197,DW197))*((MIN((VLOOKUP($D197,$A$234:$E$241,5,0)),(IF($D197=6,DW197,DX197))))),MIN((VLOOKUP($D197,$A$234:$C$241,3,0)),(DU197+DV197))*(IF($D197=6,DX197,((MIN((VLOOKUP($D197,$A$234:$E$241,5,0)),DX197)))))))))/IF(AND($D197=2,'ראשי-פרטים כלליים וריכוז הוצאות'!$D$66&lt;&gt;4),1.2,1)</f>
        <v>0</v>
      </c>
      <c r="EA197" s="227"/>
      <c r="EB197" s="228"/>
      <c r="EC197" s="222"/>
      <c r="ED197" s="226"/>
      <c r="EE197" s="187">
        <f t="shared" ref="EE197:EE223" si="136">IF(OR(EC197=0,ED197=0),0,IF($D197=6,ED197*MIN((VLOOKUP($D197,$A$234:$E$241,5,0)),EC197),EC197*MIN((VLOOKUP($D197,$A$234:$E$241,5,0)),ED197)))/12</f>
        <v>0</v>
      </c>
      <c r="EF197" s="15">
        <f>+(IF(OR($B197=0,$C197=0,$D197=0,$DC$2&gt;$ES$1),0,IF(OR(EA197=0,EC197=0,ED197=0),0,MIN((VLOOKUP($D197,$A$234:$C$241,3,0))*(IF($D197=6,ED197,EC197))*((MIN((VLOOKUP($D197,$A$234:$E$241,5,0)),(IF($D197=6,EC197,ED197))))),MIN((VLOOKUP($D197,$A$234:$C$241,3,0)),(EA197+EB197))*(IF($D197=6,ED197,((MIN((VLOOKUP($D197,$A$234:$E$241,5,0)),ED197)))))))))/IF(AND($D197=2,'ראשי-פרטים כלליים וריכוז הוצאות'!$D$66&lt;&gt;4),1.2,1)</f>
        <v>0</v>
      </c>
      <c r="EG197" s="227"/>
      <c r="EH197" s="228"/>
      <c r="EI197" s="222"/>
      <c r="EJ197" s="226"/>
      <c r="EK197" s="187">
        <f t="shared" ref="EK197:EK223" si="137">IF(OR(EI197=0,EJ197=0),0,IF($D197=6,EJ197*MIN((VLOOKUP($D197,$A$234:$E$241,5,0)),EI197),EI197*MIN((VLOOKUP($D197,$A$234:$E$241,5,0)),EJ197)))/12</f>
        <v>0</v>
      </c>
      <c r="EL197" s="15">
        <f>+(IF(OR($B197=0,$C197=0,$D197=0,$DC$2&gt;$ES$1),0,IF(OR(EG197=0,EI197=0,EJ197=0),0,MIN((VLOOKUP($D197,$A$234:$C$241,3,0))*(IF($D197=6,EJ197,EI197))*((MIN((VLOOKUP($D197,$A$234:$E$241,5,0)),(IF($D197=6,EI197,EJ197))))),MIN((VLOOKUP($D197,$A$234:$C$241,3,0)),(EG197+EH197))*(IF($D197=6,EJ197,((MIN((VLOOKUP($D197,$A$234:$E$241,5,0)),EJ197)))))))))/IF(AND($D197=2,'ראשי-פרטים כלליים וריכוז הוצאות'!$D$66&lt;&gt;4),1.2,1)</f>
        <v>0</v>
      </c>
      <c r="EM197" s="227"/>
      <c r="EN197" s="228"/>
      <c r="EO197" s="222"/>
      <c r="EP197" s="226"/>
      <c r="EQ197" s="187">
        <f t="shared" ref="EQ197:EQ223" si="138">IF(OR(EO197=0,EP197=0),0,IF($D197=6,EP197*MIN((VLOOKUP($D197,$A$234:$E$241,5,0)),EO197),EO197*MIN((VLOOKUP($D197,$A$234:$E$241,5,0)),EP197)))/12</f>
        <v>0</v>
      </c>
      <c r="ER197" s="15">
        <f>+(IF(OR($B197=0,$C197=0,$D197=0,$DC$2&gt;$ES$1),0,IF(OR(EM197=0,EO197=0,EP197=0),0,MIN((VLOOKUP($D197,$A$234:$C$241,3,0))*(IF($D197=6,EP197,EO197))*((MIN((VLOOKUP($D197,$A$234:$E$241,5,0)),(IF($D197=6,EO197,EP197))))),MIN((VLOOKUP($D197,$A$234:$C$241,3,0)),(EM197+EN197))*(IF($D197=6,EP197,((MIN((VLOOKUP($D197,$A$234:$E$241,5,0)),EP197)))))))))/IF(AND($D197=2,'ראשי-פרטים כלליים וריכוז הוצאות'!$D$66&lt;&gt;4),1.2,1)</f>
        <v>0</v>
      </c>
      <c r="ES197" s="62">
        <f t="shared" ref="ES197:ES223" si="139">IF(EP197=0,0,1)+IF(EJ197=0,0,1)+IF(ED197=0,0,1)+IF(DX197=0,0,1)+IF(DR197=0,0,1)+IF(DL197=0,0,1)+IF(DF197=0,0,1)+IF(CZ197=0,0,1)+IF(CT197=0,0,1)+IF(CN197=0,0,1)+IF(CH197=0,0,1)+IF(CB197=0,0,1)+IF(BV197=0,0,1)+IF(BP197=0,0,1)+IF(BJ197=0,0,1)+IF(BD197=0,0,1)+IF(AX197=0,0,1)+IF(AR197=0,0,1)+IF(AL197=0,0,1)+IF(AF197=0,0,1)+IF(Z197=0,0,1)+IF(T197=0,0,1)+IF(N197=0,0,1)+IF(H197=0,0,1)</f>
        <v>0</v>
      </c>
      <c r="ET197" s="183">
        <f t="shared" ref="ET197:ET223" si="140">IF(ES197=0,0.000001,SUM(EP197,EJ197,ED197,DX197,DR197,DL197,DF197,CZ197,CT197,CN197,CH197,CB197,BV197,BP197,BJ197,BD197,AX197,AR197,AL197,AF197,Z197,T197,N197,H197)/ES197)</f>
        <v>9.9999999999999995E-7</v>
      </c>
      <c r="EU197" s="184">
        <f t="shared" ref="EU197:EU223" si="141">+I197+O197+U197+AA197+AG197+AM197+AS197+AY197+BE197+BK197+BQ197+BW197+CC197+CI197+CO197+CU197+DA197+DG197+DM197+DS197+DY197+EE197+EK197+EQ197</f>
        <v>0</v>
      </c>
      <c r="EV197" s="62">
        <f t="shared" ref="EV197:EV223" si="142">+(EM197+EN197)*EP197+(EG197+EH197)*EJ197+(EA197+EB197)*ED197+(DU197+DV197)*DX197+(DO197+DP197)*DR197+(DI197+DJ197)*DL197+(DC197+DD197)*DF197+(CW197+CX197)*CZ197+(CQ197+CR197)*CT197+(CK197+CL197)*CN197+(CE197+CF197)*CH197+(BY197+BZ197)*CB197+(BS197+BT197)*BV197+(BM197+BN197)*BP197+(BG197+BH197)*BJ197+(BA197+BB197)*BD197+(AU197+AV197)*AX197+(AO197+AP197)*AR197+(AI197+AJ197)*AL197+(AC197+AD197)*AF197+(W197+X197)*Z197+(Q197+R197)*T197+(K197+L197)*N197+(E197+F197)*H197</f>
        <v>0</v>
      </c>
      <c r="EW197" s="62">
        <v>0</v>
      </c>
      <c r="EX197" s="15">
        <f t="shared" ref="EX197:EX223" si="143">SUM(DN197,DT197,DZ197,EF197,EL197,ER197,DH197,DB197,CV197,CP197,CJ197,CD197,BX197,BR197,BL197,BF197,AZ197,AT197,AN197,AH197,AB197,V197,P197,J197)</f>
        <v>0</v>
      </c>
      <c r="EY197" s="219"/>
      <c r="EZ197" s="62">
        <f>MIN(EX197+EY197*ET197*ES197/$FA$1/IF(AND($D197=2,'ראשי-פרטים כלליים וריכוז הוצאות'!$D$66&lt;&gt;4),1.2,1),IF($D197&gt;0,VLOOKUP($D197,$A$234:$C$241,3,0)*12*EU197,0))</f>
        <v>0</v>
      </c>
      <c r="FA197" s="229"/>
      <c r="FB197" s="293">
        <f t="shared" ref="FB197:FB223" si="144">IF(AND($D197&lt;=5,FA197="כן"),MIN(EZ197*1.06,IF($D197&gt;0,VLOOKUP($D197,$A$234:$C$241,3,0)*$FA$1)),EZ197)</f>
        <v>0</v>
      </c>
      <c r="FC197" s="298"/>
      <c r="FD197" s="133"/>
      <c r="FE197" s="133"/>
      <c r="FF197" s="299"/>
      <c r="FG197" s="299"/>
      <c r="FH197" s="133"/>
      <c r="FI197" s="274">
        <f t="shared" si="112"/>
        <v>0</v>
      </c>
      <c r="FJ197" s="274">
        <f t="shared" si="113"/>
        <v>0</v>
      </c>
      <c r="FK197" s="297" t="str">
        <f t="shared" si="114"/>
        <v/>
      </c>
    </row>
    <row r="198" spans="1:167" s="6" customFormat="1" ht="24" hidden="1" customHeight="1" x14ac:dyDescent="0.2">
      <c r="A198" s="112">
        <v>195</v>
      </c>
      <c r="B198" s="229"/>
      <c r="C198" s="229"/>
      <c r="D198" s="230"/>
      <c r="E198" s="220"/>
      <c r="F198" s="221"/>
      <c r="G198" s="222"/>
      <c r="H198" s="223"/>
      <c r="I198" s="187">
        <f t="shared" si="115"/>
        <v>0</v>
      </c>
      <c r="J198" s="15">
        <f>(IF(OR($B198=0,$C198=0,$D198=0,$E$2&gt;$ES$1),0,IF(OR($E198=0,$G198=0,$H198=0),0,MIN((VLOOKUP($D198,$A$234:$C$241,3,0))*(IF($D198=6,$H198,$G198))*((MIN((VLOOKUP($D198,$A$234:$E$241,5,0)),(IF($D198=6,$G198,$H198))))),MIN((VLOOKUP($D198,$A$234:$C$241,3,0)),($E198+$F198))*(IF($D198=6,$H198,((MIN((VLOOKUP($D198,$A$234:$E$241,5,0)),$H198)))))))))/IF(AND($D198=2,'ראשי-פרטים כלליים וריכוז הוצאות'!$D$66&lt;&gt;4),1.2,1)</f>
        <v>0</v>
      </c>
      <c r="K198" s="224"/>
      <c r="L198" s="225"/>
      <c r="M198" s="222"/>
      <c r="N198" s="226"/>
      <c r="O198" s="187">
        <f t="shared" si="116"/>
        <v>0</v>
      </c>
      <c r="P198" s="15">
        <f>+(IF(OR($B198=0,$C198=0,$D198=0,$K$2&gt;$ES$1),0,IF(OR($K198=0,$M198=0,$N198=0),0,MIN((VLOOKUP($D198,$A$234:$C$241,3,0))*(IF($D198=6,$N198,$M198))*((MIN((VLOOKUP($D198,$A$234:$E$241,5,0)),(IF($D198=6,$M198,$N198))))),MIN((VLOOKUP($D198,$A$234:$C$241,3,0)),($K198+$L198))*(IF($D198=6,$N198,((MIN((VLOOKUP($D198,$A$234:$E$241,5,0)),$N198)))))))))/IF(AND($D198=2,'ראשי-פרטים כלליים וריכוז הוצאות'!$D$66&lt;&gt;4),1.2,1)</f>
        <v>0</v>
      </c>
      <c r="Q198" s="227"/>
      <c r="R198" s="228"/>
      <c r="S198" s="222"/>
      <c r="T198" s="226"/>
      <c r="U198" s="187">
        <f t="shared" si="117"/>
        <v>0</v>
      </c>
      <c r="V198" s="15">
        <f>+(IF(OR($B198=0,$C198=0,$D198=0,$Q$2&gt;$ES$1),0,IF(OR(Q198=0,S198=0,T198=0),0,MIN((VLOOKUP($D198,$A$234:$C$241,3,0))*(IF($D198=6,T198,S198))*((MIN((VLOOKUP($D198,$A$234:$E$241,5,0)),(IF($D198=6,S198,T198))))),MIN((VLOOKUP($D198,$A$234:$C$241,3,0)),(Q198+R198))*(IF($D198=6,T198,((MIN((VLOOKUP($D198,$A$234:$E$241,5,0)),T198)))))))))/IF(AND($D198=2,'ראשי-פרטים כלליים וריכוז הוצאות'!$D$66&lt;&gt;4),1.2,1)</f>
        <v>0</v>
      </c>
      <c r="W198" s="220"/>
      <c r="X198" s="221"/>
      <c r="Y198" s="222"/>
      <c r="Z198" s="226"/>
      <c r="AA198" s="187">
        <f t="shared" si="118"/>
        <v>0</v>
      </c>
      <c r="AB198" s="15">
        <f>+(IF(OR($B198=0,$C198=0,$D198=0,$W$2&gt;$ES$1),0,IF(OR(W198=0,Y198=0,Z198=0),0,MIN((VLOOKUP($D198,$A$234:$C$241,3,0))*(IF($D198=6,Z198,Y198))*((MIN((VLOOKUP($D198,$A$234:$E$241,5,0)),(IF($D198=6,Y198,Z198))))),MIN((VLOOKUP($D198,$A$234:$C$241,3,0)),(W198+X198))*(IF($D198=6,Z198,((MIN((VLOOKUP($D198,$A$234:$E$241,5,0)),Z198)))))))))/IF(AND($D198=2,'ראשי-פרטים כלליים וריכוז הוצאות'!$D$66&lt;&gt;4),1.2,1)</f>
        <v>0</v>
      </c>
      <c r="AC198" s="224"/>
      <c r="AD198" s="225"/>
      <c r="AE198" s="222"/>
      <c r="AF198" s="226"/>
      <c r="AG198" s="187">
        <f t="shared" si="119"/>
        <v>0</v>
      </c>
      <c r="AH198" s="15">
        <f>+(IF(OR($B198=0,$C198=0,$D198=0,$AC$2&gt;$ES$1),0,IF(OR(AC198=0,AE198=0,AF198=0),0,MIN((VLOOKUP($D198,$A$234:$C$241,3,0))*(IF($D198=6,AF198,AE198))*((MIN((VLOOKUP($D198,$A$234:$E$241,5,0)),(IF($D198=6,AE198,AF198))))),MIN((VLOOKUP($D198,$A$234:$C$241,3,0)),(AC198+AD198))*(IF($D198=6,AF198,((MIN((VLOOKUP($D198,$A$234:$E$241,5,0)),AF198)))))))))/IF(AND($D198=2,'ראשי-פרטים כלליים וריכוז הוצאות'!$D$66&lt;&gt;4),1.2,1)</f>
        <v>0</v>
      </c>
      <c r="AI198" s="227"/>
      <c r="AJ198" s="228"/>
      <c r="AK198" s="222"/>
      <c r="AL198" s="226"/>
      <c r="AM198" s="187">
        <f t="shared" si="120"/>
        <v>0</v>
      </c>
      <c r="AN198" s="15">
        <f>+(IF(OR($B198=0,$C198=0,$D198=0,$AI$2&gt;$ES$1),0,IF(OR(AI198=0,AK198=0,AL198=0),0,MIN((VLOOKUP($D198,$A$234:$C$241,3,0))*(IF($D198=6,AL198,AK198))*((MIN((VLOOKUP($D198,$A$234:$E$241,5,0)),(IF($D198=6,AK198,AL198))))),MIN((VLOOKUP($D198,$A$234:$C$241,3,0)),(AI198+AJ198))*(IF($D198=6,AL198,((MIN((VLOOKUP($D198,$A$234:$E$241,5,0)),AL198)))))))))/IF(AND($D198=2,'ראשי-פרטים כלליים וריכוז הוצאות'!$D$66&lt;&gt;4),1.2,1)</f>
        <v>0</v>
      </c>
      <c r="AO198" s="220"/>
      <c r="AP198" s="221"/>
      <c r="AQ198" s="222"/>
      <c r="AR198" s="226"/>
      <c r="AS198" s="187">
        <f t="shared" si="121"/>
        <v>0</v>
      </c>
      <c r="AT198" s="15">
        <f>+(IF(OR($B198=0,$C198=0,$D198=0,$AO$2&gt;$ES$1),0,IF(OR(AO198=0,AQ198=0,AR198=0),0,MIN((VLOOKUP($D198,$A$234:$C$241,3,0))*(IF($D198=6,AR198,AQ198))*((MIN((VLOOKUP($D198,$A$234:$E$241,5,0)),(IF($D198=6,AQ198,AR198))))),MIN((VLOOKUP($D198,$A$234:$C$241,3,0)),(AO198+AP198))*(IF($D198=6,AR198,((MIN((VLOOKUP($D198,$A$234:$E$241,5,0)),AR198)))))))))/IF(AND($D198=2,'ראשי-פרטים כלליים וריכוז הוצאות'!$D$66&lt;&gt;4),1.2,1)</f>
        <v>0</v>
      </c>
      <c r="AU198" s="224"/>
      <c r="AV198" s="225"/>
      <c r="AW198" s="222"/>
      <c r="AX198" s="226"/>
      <c r="AY198" s="187">
        <f t="shared" si="122"/>
        <v>0</v>
      </c>
      <c r="AZ198" s="15">
        <f>+(IF(OR($B198=0,$C198=0,$D198=0,$AU$2&gt;$ES$1),0,IF(OR(AU198=0,AW198=0,AX198=0),0,MIN((VLOOKUP($D198,$A$234:$C$241,3,0))*(IF($D198=6,AX198,AW198))*((MIN((VLOOKUP($D198,$A$234:$E$241,5,0)),(IF($D198=6,AW198,AX198))))),MIN((VLOOKUP($D198,$A$234:$C$241,3,0)),(AU198+AV198))*(IF($D198=6,AX198,((MIN((VLOOKUP($D198,$A$234:$E$241,5,0)),AX198)))))))))/IF(AND($D198=2,'ראשי-פרטים כלליים וריכוז הוצאות'!$D$66&lt;&gt;4),1.2,1)</f>
        <v>0</v>
      </c>
      <c r="BA198" s="227"/>
      <c r="BB198" s="228"/>
      <c r="BC198" s="222"/>
      <c r="BD198" s="226"/>
      <c r="BE198" s="187">
        <f t="shared" si="123"/>
        <v>0</v>
      </c>
      <c r="BF198" s="15">
        <f>+(IF(OR($B198=0,$C198=0,$D198=0,$BA$2&gt;$ES$1),0,IF(OR(BA198=0,BC198=0,BD198=0),0,MIN((VLOOKUP($D198,$A$234:$C$241,3,0))*(IF($D198=6,BD198,BC198))*((MIN((VLOOKUP($D198,$A$234:$E$241,5,0)),(IF($D198=6,BC198,BD198))))),MIN((VLOOKUP($D198,$A$234:$C$241,3,0)),(BA198+BB198))*(IF($D198=6,BD198,((MIN((VLOOKUP($D198,$A$234:$E$241,5,0)),BD198)))))))))/IF(AND($D198=2,'ראשי-פרטים כלליים וריכוז הוצאות'!$D$66&lt;&gt;4),1.2,1)</f>
        <v>0</v>
      </c>
      <c r="BG198" s="227"/>
      <c r="BH198" s="228"/>
      <c r="BI198" s="222"/>
      <c r="BJ198" s="226"/>
      <c r="BK198" s="187">
        <f t="shared" si="124"/>
        <v>0</v>
      </c>
      <c r="BL198" s="15">
        <f>+(IF(OR($B198=0,$C198=0,$D198=0,$BG$2&gt;$ES$1),0,IF(OR(BG198=0,BI198=0,BJ198=0),0,MIN((VLOOKUP($D198,$A$234:$C$241,3,0))*(IF($D198=6,BJ198,BI198))*((MIN((VLOOKUP($D198,$A$234:$E$241,5,0)),(IF($D198=6,BI198,BJ198))))),MIN((VLOOKUP($D198,$A$234:$C$241,3,0)),(BG198+BH198))*(IF($D198=6,BJ198,((MIN((VLOOKUP($D198,$A$234:$E$241,5,0)),BJ198)))))))))/IF(AND($D198=2,'ראשי-פרטים כלליים וריכוז הוצאות'!$D$66&lt;&gt;4),1.2,1)</f>
        <v>0</v>
      </c>
      <c r="BM198" s="227"/>
      <c r="BN198" s="228"/>
      <c r="BO198" s="222"/>
      <c r="BP198" s="226"/>
      <c r="BQ198" s="187">
        <f t="shared" si="125"/>
        <v>0</v>
      </c>
      <c r="BR198" s="15">
        <f>+(IF(OR($B198=0,$C198=0,$D198=0,$BM$2&gt;$ES$1),0,IF(OR(BM198=0,BO198=0,BP198=0),0,MIN((VLOOKUP($D198,$A$234:$C$241,3,0))*(IF($D198=6,BP198,BO198))*((MIN((VLOOKUP($D198,$A$234:$E$241,5,0)),(IF($D198=6,BO198,BP198))))),MIN((VLOOKUP($D198,$A$234:$C$241,3,0)),(BM198+BN198))*(IF($D198=6,BP198,((MIN((VLOOKUP($D198,$A$234:$E$241,5,0)),BP198)))))))))/IF(AND($D198=2,'ראשי-פרטים כלליים וריכוז הוצאות'!$D$66&lt;&gt;4),1.2,1)</f>
        <v>0</v>
      </c>
      <c r="BS198" s="227"/>
      <c r="BT198" s="228"/>
      <c r="BU198" s="222"/>
      <c r="BV198" s="226"/>
      <c r="BW198" s="187">
        <f t="shared" si="126"/>
        <v>0</v>
      </c>
      <c r="BX198" s="15">
        <f>+(IF(OR($B198=0,$C198=0,$D198=0,$BS$2&gt;$ES$1),0,IF(OR(BS198=0,BU198=0,BV198=0),0,MIN((VLOOKUP($D198,$A$234:$C$241,3,0))*(IF($D198=6,BV198,BU198))*((MIN((VLOOKUP($D198,$A$234:$E$241,5,0)),(IF($D198=6,BU198,BV198))))),MIN((VLOOKUP($D198,$A$234:$C$241,3,0)),(BS198+BT198))*(IF($D198=6,BV198,((MIN((VLOOKUP($D198,$A$234:$E$241,5,0)),BV198)))))))))/IF(AND($D198=2,'ראשי-פרטים כלליים וריכוז הוצאות'!$D$66&lt;&gt;4),1.2,1)</f>
        <v>0</v>
      </c>
      <c r="BY198" s="227"/>
      <c r="BZ198" s="228"/>
      <c r="CA198" s="222"/>
      <c r="CB198" s="226"/>
      <c r="CC198" s="187">
        <f t="shared" si="127"/>
        <v>0</v>
      </c>
      <c r="CD198" s="15">
        <f>+(IF(OR($B198=0,$C198=0,$D198=0,$BY$2&gt;$ES$1),0,IF(OR(BY198=0,CA198=0,CB198=0),0,MIN((VLOOKUP($D198,$A$234:$C$241,3,0))*(IF($D198=6,CB198,CA198))*((MIN((VLOOKUP($D198,$A$234:$E$241,5,0)),(IF($D198=6,CA198,CB198))))),MIN((VLOOKUP($D198,$A$234:$C$241,3,0)),(BY198+BZ198))*(IF($D198=6,CB198,((MIN((VLOOKUP($D198,$A$234:$E$241,5,0)),CB198)))))))))/IF(AND($D198=2,'ראשי-פרטים כלליים וריכוז הוצאות'!$D$66&lt;&gt;4),1.2,1)</f>
        <v>0</v>
      </c>
      <c r="CE198" s="227"/>
      <c r="CF198" s="228"/>
      <c r="CG198" s="222"/>
      <c r="CH198" s="226"/>
      <c r="CI198" s="187">
        <f t="shared" si="128"/>
        <v>0</v>
      </c>
      <c r="CJ198" s="15">
        <f>+(IF(OR($B198=0,$C198=0,$D198=0,$CE$2&gt;$ES$1),0,IF(OR(CE198=0,CG198=0,CH198=0),0,MIN((VLOOKUP($D198,$A$234:$C$241,3,0))*(IF($D198=6,CH198,CG198))*((MIN((VLOOKUP($D198,$A$234:$E$241,5,0)),(IF($D198=6,CG198,CH198))))),MIN((VLOOKUP($D198,$A$234:$C$241,3,0)),(CE198+CF198))*(IF($D198=6,CH198,((MIN((VLOOKUP($D198,$A$234:$E$241,5,0)),CH198)))))))))/IF(AND($D198=2,'ראשי-פרטים כלליים וריכוז הוצאות'!$D$66&lt;&gt;4),1.2,1)</f>
        <v>0</v>
      </c>
      <c r="CK198" s="227"/>
      <c r="CL198" s="228"/>
      <c r="CM198" s="222"/>
      <c r="CN198" s="226"/>
      <c r="CO198" s="187">
        <f t="shared" si="129"/>
        <v>0</v>
      </c>
      <c r="CP198" s="15">
        <f>+(IF(OR($B198=0,$C198=0,$D198=0,$CK$2&gt;$ES$1),0,IF(OR(CK198=0,CM198=0,CN198=0),0,MIN((VLOOKUP($D198,$A$234:$C$241,3,0))*(IF($D198=6,CN198,CM198))*((MIN((VLOOKUP($D198,$A$234:$E$241,5,0)),(IF($D198=6,CM198,CN198))))),MIN((VLOOKUP($D198,$A$234:$C$241,3,0)),(CK198+CL198))*(IF($D198=6,CN198,((MIN((VLOOKUP($D198,$A$234:$E$241,5,0)),CN198)))))))))/IF(AND($D198=2,'ראשי-פרטים כלליים וריכוז הוצאות'!$D$66&lt;&gt;4),1.2,1)</f>
        <v>0</v>
      </c>
      <c r="CQ198" s="227"/>
      <c r="CR198" s="228"/>
      <c r="CS198" s="222"/>
      <c r="CT198" s="226"/>
      <c r="CU198" s="187">
        <f t="shared" si="130"/>
        <v>0</v>
      </c>
      <c r="CV198" s="15">
        <f>+(IF(OR($B198=0,$C198=0,$D198=0,$CQ$2&gt;$ES$1),0,IF(OR(CQ198=0,CS198=0,CT198=0),0,MIN((VLOOKUP($D198,$A$234:$C$241,3,0))*(IF($D198=6,CT198,CS198))*((MIN((VLOOKUP($D198,$A$234:$E$241,5,0)),(IF($D198=6,CS198,CT198))))),MIN((VLOOKUP($D198,$A$234:$C$241,3,0)),(CQ198+CR198))*(IF($D198=6,CT198,((MIN((VLOOKUP($D198,$A$234:$E$241,5,0)),CT198)))))))))/IF(AND($D198=2,'ראשי-פרטים כלליים וריכוז הוצאות'!$D$66&lt;&gt;4),1.2,1)</f>
        <v>0</v>
      </c>
      <c r="CW198" s="227"/>
      <c r="CX198" s="228"/>
      <c r="CY198" s="222"/>
      <c r="CZ198" s="226"/>
      <c r="DA198" s="187">
        <f t="shared" si="131"/>
        <v>0</v>
      </c>
      <c r="DB198" s="15">
        <f>+(IF(OR($B198=0,$C198=0,$D198=0,$CW$2&gt;$ES$1),0,IF(OR(CW198=0,CY198=0,CZ198=0),0,MIN((VLOOKUP($D198,$A$234:$C$241,3,0))*(IF($D198=6,CZ198,CY198))*((MIN((VLOOKUP($D198,$A$234:$E$241,5,0)),(IF($D198=6,CY198,CZ198))))),MIN((VLOOKUP($D198,$A$234:$C$241,3,0)),(CW198+CX198))*(IF($D198=6,CZ198,((MIN((VLOOKUP($D198,$A$234:$E$241,5,0)),CZ198)))))))))/IF(AND($D198=2,'ראשי-פרטים כלליים וריכוז הוצאות'!$D$66&lt;&gt;4),1.2,1)</f>
        <v>0</v>
      </c>
      <c r="DC198" s="227"/>
      <c r="DD198" s="228"/>
      <c r="DE198" s="222"/>
      <c r="DF198" s="226"/>
      <c r="DG198" s="187">
        <f t="shared" si="132"/>
        <v>0</v>
      </c>
      <c r="DH198" s="15">
        <f>+(IF(OR($B198=0,$C198=0,$D198=0,$DC$2&gt;$ES$1),0,IF(OR(DC198=0,DE198=0,DF198=0),0,MIN((VLOOKUP($D198,$A$234:$C$241,3,0))*(IF($D198=6,DF198,DE198))*((MIN((VLOOKUP($D198,$A$234:$E$241,5,0)),(IF($D198=6,DE198,DF198))))),MIN((VLOOKUP($D198,$A$234:$C$241,3,0)),(DC198+DD198))*(IF($D198=6,DF198,((MIN((VLOOKUP($D198,$A$234:$E$241,5,0)),DF198)))))))))/IF(AND($D198=2,'ראשי-פרטים כלליים וריכוז הוצאות'!$D$66&lt;&gt;4),1.2,1)</f>
        <v>0</v>
      </c>
      <c r="DI198" s="227"/>
      <c r="DJ198" s="228"/>
      <c r="DK198" s="222"/>
      <c r="DL198" s="226"/>
      <c r="DM198" s="187">
        <f t="shared" si="133"/>
        <v>0</v>
      </c>
      <c r="DN198" s="15">
        <f>+(IF(OR($B198=0,$C198=0,$D198=0,$DC$2&gt;$ES$1),0,IF(OR(DI198=0,DK198=0,DL198=0),0,MIN((VLOOKUP($D198,$A$234:$C$241,3,0))*(IF($D198=6,DL198,DK198))*((MIN((VLOOKUP($D198,$A$234:$E$241,5,0)),(IF($D198=6,DK198,DL198))))),MIN((VLOOKUP($D198,$A$234:$C$241,3,0)),(DI198+DJ198))*(IF($D198=6,DL198,((MIN((VLOOKUP($D198,$A$234:$E$241,5,0)),DL198)))))))))/IF(AND($D198=2,'ראשי-פרטים כלליים וריכוז הוצאות'!$D$66&lt;&gt;4),1.2,1)</f>
        <v>0</v>
      </c>
      <c r="DO198" s="227"/>
      <c r="DP198" s="228"/>
      <c r="DQ198" s="222"/>
      <c r="DR198" s="226"/>
      <c r="DS198" s="187">
        <f t="shared" si="134"/>
        <v>0</v>
      </c>
      <c r="DT198" s="15">
        <f>+(IF(OR($B198=0,$C198=0,$D198=0,$DC$2&gt;$ES$1),0,IF(OR(DO198=0,DQ198=0,DR198=0),0,MIN((VLOOKUP($D198,$A$234:$C$241,3,0))*(IF($D198=6,DR198,DQ198))*((MIN((VLOOKUP($D198,$A$234:$E$241,5,0)),(IF($D198=6,DQ198,DR198))))),MIN((VLOOKUP($D198,$A$234:$C$241,3,0)),(DO198+DP198))*(IF($D198=6,DR198,((MIN((VLOOKUP($D198,$A$234:$E$241,5,0)),DR198)))))))))/IF(AND($D198=2,'ראשי-פרטים כלליים וריכוז הוצאות'!$D$66&lt;&gt;4),1.2,1)</f>
        <v>0</v>
      </c>
      <c r="DU198" s="227"/>
      <c r="DV198" s="228"/>
      <c r="DW198" s="222"/>
      <c r="DX198" s="226"/>
      <c r="DY198" s="187">
        <f t="shared" si="135"/>
        <v>0</v>
      </c>
      <c r="DZ198" s="15">
        <f>+(IF(OR($B198=0,$C198=0,$D198=0,$DC$2&gt;$ES$1),0,IF(OR(DU198=0,DW198=0,DX198=0),0,MIN((VLOOKUP($D198,$A$234:$C$241,3,0))*(IF($D198=6,DX198,DW198))*((MIN((VLOOKUP($D198,$A$234:$E$241,5,0)),(IF($D198=6,DW198,DX198))))),MIN((VLOOKUP($D198,$A$234:$C$241,3,0)),(DU198+DV198))*(IF($D198=6,DX198,((MIN((VLOOKUP($D198,$A$234:$E$241,5,0)),DX198)))))))))/IF(AND($D198=2,'ראשי-פרטים כלליים וריכוז הוצאות'!$D$66&lt;&gt;4),1.2,1)</f>
        <v>0</v>
      </c>
      <c r="EA198" s="227"/>
      <c r="EB198" s="228"/>
      <c r="EC198" s="222"/>
      <c r="ED198" s="226"/>
      <c r="EE198" s="187">
        <f t="shared" si="136"/>
        <v>0</v>
      </c>
      <c r="EF198" s="15">
        <f>+(IF(OR($B198=0,$C198=0,$D198=0,$DC$2&gt;$ES$1),0,IF(OR(EA198=0,EC198=0,ED198=0),0,MIN((VLOOKUP($D198,$A$234:$C$241,3,0))*(IF($D198=6,ED198,EC198))*((MIN((VLOOKUP($D198,$A$234:$E$241,5,0)),(IF($D198=6,EC198,ED198))))),MIN((VLOOKUP($D198,$A$234:$C$241,3,0)),(EA198+EB198))*(IF($D198=6,ED198,((MIN((VLOOKUP($D198,$A$234:$E$241,5,0)),ED198)))))))))/IF(AND($D198=2,'ראשי-פרטים כלליים וריכוז הוצאות'!$D$66&lt;&gt;4),1.2,1)</f>
        <v>0</v>
      </c>
      <c r="EG198" s="227"/>
      <c r="EH198" s="228"/>
      <c r="EI198" s="222"/>
      <c r="EJ198" s="226"/>
      <c r="EK198" s="187">
        <f t="shared" si="137"/>
        <v>0</v>
      </c>
      <c r="EL198" s="15">
        <f>+(IF(OR($B198=0,$C198=0,$D198=0,$DC$2&gt;$ES$1),0,IF(OR(EG198=0,EI198=0,EJ198=0),0,MIN((VLOOKUP($D198,$A$234:$C$241,3,0))*(IF($D198=6,EJ198,EI198))*((MIN((VLOOKUP($D198,$A$234:$E$241,5,0)),(IF($D198=6,EI198,EJ198))))),MIN((VLOOKUP($D198,$A$234:$C$241,3,0)),(EG198+EH198))*(IF($D198=6,EJ198,((MIN((VLOOKUP($D198,$A$234:$E$241,5,0)),EJ198)))))))))/IF(AND($D198=2,'ראשי-פרטים כלליים וריכוז הוצאות'!$D$66&lt;&gt;4),1.2,1)</f>
        <v>0</v>
      </c>
      <c r="EM198" s="227"/>
      <c r="EN198" s="228"/>
      <c r="EO198" s="222"/>
      <c r="EP198" s="226"/>
      <c r="EQ198" s="187">
        <f t="shared" si="138"/>
        <v>0</v>
      </c>
      <c r="ER198" s="15">
        <f>+(IF(OR($B198=0,$C198=0,$D198=0,$DC$2&gt;$ES$1),0,IF(OR(EM198=0,EO198=0,EP198=0),0,MIN((VLOOKUP($D198,$A$234:$C$241,3,0))*(IF($D198=6,EP198,EO198))*((MIN((VLOOKUP($D198,$A$234:$E$241,5,0)),(IF($D198=6,EO198,EP198))))),MIN((VLOOKUP($D198,$A$234:$C$241,3,0)),(EM198+EN198))*(IF($D198=6,EP198,((MIN((VLOOKUP($D198,$A$234:$E$241,5,0)),EP198)))))))))/IF(AND($D198=2,'ראשי-פרטים כלליים וריכוז הוצאות'!$D$66&lt;&gt;4),1.2,1)</f>
        <v>0</v>
      </c>
      <c r="ES198" s="62">
        <f t="shared" si="139"/>
        <v>0</v>
      </c>
      <c r="ET198" s="183">
        <f t="shared" si="140"/>
        <v>9.9999999999999995E-7</v>
      </c>
      <c r="EU198" s="184">
        <f t="shared" si="141"/>
        <v>0</v>
      </c>
      <c r="EV198" s="62">
        <f t="shared" si="142"/>
        <v>0</v>
      </c>
      <c r="EW198" s="62">
        <v>0</v>
      </c>
      <c r="EX198" s="15">
        <f t="shared" si="143"/>
        <v>0</v>
      </c>
      <c r="EY198" s="219"/>
      <c r="EZ198" s="62">
        <f>MIN(EX198+EY198*ET198*ES198/$FA$1/IF(AND($D198=2,'ראשי-פרטים כלליים וריכוז הוצאות'!$D$66&lt;&gt;4),1.2,1),IF($D198&gt;0,VLOOKUP($D198,$A$234:$C$241,3,0)*12*EU198,0))</f>
        <v>0</v>
      </c>
      <c r="FA198" s="229"/>
      <c r="FB198" s="293">
        <f t="shared" si="144"/>
        <v>0</v>
      </c>
      <c r="FC198" s="298"/>
      <c r="FD198" s="133"/>
      <c r="FE198" s="133"/>
      <c r="FF198" s="299"/>
      <c r="FG198" s="299"/>
      <c r="FH198" s="133"/>
      <c r="FI198" s="274">
        <f t="shared" si="112"/>
        <v>0</v>
      </c>
      <c r="FJ198" s="274">
        <f t="shared" si="113"/>
        <v>0</v>
      </c>
      <c r="FK198" s="297" t="str">
        <f t="shared" si="114"/>
        <v/>
      </c>
    </row>
    <row r="199" spans="1:167" s="6" customFormat="1" ht="24" hidden="1" customHeight="1" x14ac:dyDescent="0.2">
      <c r="A199" s="112">
        <v>196</v>
      </c>
      <c r="B199" s="229"/>
      <c r="C199" s="229"/>
      <c r="D199" s="230"/>
      <c r="E199" s="220"/>
      <c r="F199" s="221"/>
      <c r="G199" s="222"/>
      <c r="H199" s="223"/>
      <c r="I199" s="187">
        <f t="shared" si="115"/>
        <v>0</v>
      </c>
      <c r="J199" s="15">
        <f>(IF(OR($B199=0,$C199=0,$D199=0,$E$2&gt;$ES$1),0,IF(OR($E199=0,$G199=0,$H199=0),0,MIN((VLOOKUP($D199,$A$234:$C$241,3,0))*(IF($D199=6,$H199,$G199))*((MIN((VLOOKUP($D199,$A$234:$E$241,5,0)),(IF($D199=6,$G199,$H199))))),MIN((VLOOKUP($D199,$A$234:$C$241,3,0)),($E199+$F199))*(IF($D199=6,$H199,((MIN((VLOOKUP($D199,$A$234:$E$241,5,0)),$H199)))))))))/IF(AND($D199=2,'ראשי-פרטים כלליים וריכוז הוצאות'!$D$66&lt;&gt;4),1.2,1)</f>
        <v>0</v>
      </c>
      <c r="K199" s="224"/>
      <c r="L199" s="225"/>
      <c r="M199" s="222"/>
      <c r="N199" s="226"/>
      <c r="O199" s="187">
        <f t="shared" si="116"/>
        <v>0</v>
      </c>
      <c r="P199" s="15">
        <f>+(IF(OR($B199=0,$C199=0,$D199=0,$K$2&gt;$ES$1),0,IF(OR($K199=0,$M199=0,$N199=0),0,MIN((VLOOKUP($D199,$A$234:$C$241,3,0))*(IF($D199=6,$N199,$M199))*((MIN((VLOOKUP($D199,$A$234:$E$241,5,0)),(IF($D199=6,$M199,$N199))))),MIN((VLOOKUP($D199,$A$234:$C$241,3,0)),($K199+$L199))*(IF($D199=6,$N199,((MIN((VLOOKUP($D199,$A$234:$E$241,5,0)),$N199)))))))))/IF(AND($D199=2,'ראשי-פרטים כלליים וריכוז הוצאות'!$D$66&lt;&gt;4),1.2,1)</f>
        <v>0</v>
      </c>
      <c r="Q199" s="227"/>
      <c r="R199" s="228"/>
      <c r="S199" s="222"/>
      <c r="T199" s="226"/>
      <c r="U199" s="187">
        <f t="shared" si="117"/>
        <v>0</v>
      </c>
      <c r="V199" s="15">
        <f>+(IF(OR($B199=0,$C199=0,$D199=0,$Q$2&gt;$ES$1),0,IF(OR(Q199=0,S199=0,T199=0),0,MIN((VLOOKUP($D199,$A$234:$C$241,3,0))*(IF($D199=6,T199,S199))*((MIN((VLOOKUP($D199,$A$234:$E$241,5,0)),(IF($D199=6,S199,T199))))),MIN((VLOOKUP($D199,$A$234:$C$241,3,0)),(Q199+R199))*(IF($D199=6,T199,((MIN((VLOOKUP($D199,$A$234:$E$241,5,0)),T199)))))))))/IF(AND($D199=2,'ראשי-פרטים כלליים וריכוז הוצאות'!$D$66&lt;&gt;4),1.2,1)</f>
        <v>0</v>
      </c>
      <c r="W199" s="220"/>
      <c r="X199" s="221"/>
      <c r="Y199" s="222"/>
      <c r="Z199" s="226"/>
      <c r="AA199" s="187">
        <f t="shared" si="118"/>
        <v>0</v>
      </c>
      <c r="AB199" s="15">
        <f>+(IF(OR($B199=0,$C199=0,$D199=0,$W$2&gt;$ES$1),0,IF(OR(W199=0,Y199=0,Z199=0),0,MIN((VLOOKUP($D199,$A$234:$C$241,3,0))*(IF($D199=6,Z199,Y199))*((MIN((VLOOKUP($D199,$A$234:$E$241,5,0)),(IF($D199=6,Y199,Z199))))),MIN((VLOOKUP($D199,$A$234:$C$241,3,0)),(W199+X199))*(IF($D199=6,Z199,((MIN((VLOOKUP($D199,$A$234:$E$241,5,0)),Z199)))))))))/IF(AND($D199=2,'ראשי-פרטים כלליים וריכוז הוצאות'!$D$66&lt;&gt;4),1.2,1)</f>
        <v>0</v>
      </c>
      <c r="AC199" s="224"/>
      <c r="AD199" s="225"/>
      <c r="AE199" s="222"/>
      <c r="AF199" s="226"/>
      <c r="AG199" s="187">
        <f t="shared" si="119"/>
        <v>0</v>
      </c>
      <c r="AH199" s="15">
        <f>+(IF(OR($B199=0,$C199=0,$D199=0,$AC$2&gt;$ES$1),0,IF(OR(AC199=0,AE199=0,AF199=0),0,MIN((VLOOKUP($D199,$A$234:$C$241,3,0))*(IF($D199=6,AF199,AE199))*((MIN((VLOOKUP($D199,$A$234:$E$241,5,0)),(IF($D199=6,AE199,AF199))))),MIN((VLOOKUP($D199,$A$234:$C$241,3,0)),(AC199+AD199))*(IF($D199=6,AF199,((MIN((VLOOKUP($D199,$A$234:$E$241,5,0)),AF199)))))))))/IF(AND($D199=2,'ראשי-פרטים כלליים וריכוז הוצאות'!$D$66&lt;&gt;4),1.2,1)</f>
        <v>0</v>
      </c>
      <c r="AI199" s="227"/>
      <c r="AJ199" s="228"/>
      <c r="AK199" s="222"/>
      <c r="AL199" s="226"/>
      <c r="AM199" s="187">
        <f t="shared" si="120"/>
        <v>0</v>
      </c>
      <c r="AN199" s="15">
        <f>+(IF(OR($B199=0,$C199=0,$D199=0,$AI$2&gt;$ES$1),0,IF(OR(AI199=0,AK199=0,AL199=0),0,MIN((VLOOKUP($D199,$A$234:$C$241,3,0))*(IF($D199=6,AL199,AK199))*((MIN((VLOOKUP($D199,$A$234:$E$241,5,0)),(IF($D199=6,AK199,AL199))))),MIN((VLOOKUP($D199,$A$234:$C$241,3,0)),(AI199+AJ199))*(IF($D199=6,AL199,((MIN((VLOOKUP($D199,$A$234:$E$241,5,0)),AL199)))))))))/IF(AND($D199=2,'ראשי-פרטים כלליים וריכוז הוצאות'!$D$66&lt;&gt;4),1.2,1)</f>
        <v>0</v>
      </c>
      <c r="AO199" s="220"/>
      <c r="AP199" s="221"/>
      <c r="AQ199" s="222"/>
      <c r="AR199" s="226"/>
      <c r="AS199" s="187">
        <f t="shared" si="121"/>
        <v>0</v>
      </c>
      <c r="AT199" s="15">
        <f>+(IF(OR($B199=0,$C199=0,$D199=0,$AO$2&gt;$ES$1),0,IF(OR(AO199=0,AQ199=0,AR199=0),0,MIN((VLOOKUP($D199,$A$234:$C$241,3,0))*(IF($D199=6,AR199,AQ199))*((MIN((VLOOKUP($D199,$A$234:$E$241,5,0)),(IF($D199=6,AQ199,AR199))))),MIN((VLOOKUP($D199,$A$234:$C$241,3,0)),(AO199+AP199))*(IF($D199=6,AR199,((MIN((VLOOKUP($D199,$A$234:$E$241,5,0)),AR199)))))))))/IF(AND($D199=2,'ראשי-פרטים כלליים וריכוז הוצאות'!$D$66&lt;&gt;4),1.2,1)</f>
        <v>0</v>
      </c>
      <c r="AU199" s="224"/>
      <c r="AV199" s="225"/>
      <c r="AW199" s="222"/>
      <c r="AX199" s="226"/>
      <c r="AY199" s="187">
        <f t="shared" si="122"/>
        <v>0</v>
      </c>
      <c r="AZ199" s="15">
        <f>+(IF(OR($B199=0,$C199=0,$D199=0,$AU$2&gt;$ES$1),0,IF(OR(AU199=0,AW199=0,AX199=0),0,MIN((VLOOKUP($D199,$A$234:$C$241,3,0))*(IF($D199=6,AX199,AW199))*((MIN((VLOOKUP($D199,$A$234:$E$241,5,0)),(IF($D199=6,AW199,AX199))))),MIN((VLOOKUP($D199,$A$234:$C$241,3,0)),(AU199+AV199))*(IF($D199=6,AX199,((MIN((VLOOKUP($D199,$A$234:$E$241,5,0)),AX199)))))))))/IF(AND($D199=2,'ראשי-פרטים כלליים וריכוז הוצאות'!$D$66&lt;&gt;4),1.2,1)</f>
        <v>0</v>
      </c>
      <c r="BA199" s="227"/>
      <c r="BB199" s="228"/>
      <c r="BC199" s="222"/>
      <c r="BD199" s="226"/>
      <c r="BE199" s="187">
        <f t="shared" si="123"/>
        <v>0</v>
      </c>
      <c r="BF199" s="15">
        <f>+(IF(OR($B199=0,$C199=0,$D199=0,$BA$2&gt;$ES$1),0,IF(OR(BA199=0,BC199=0,BD199=0),0,MIN((VLOOKUP($D199,$A$234:$C$241,3,0))*(IF($D199=6,BD199,BC199))*((MIN((VLOOKUP($D199,$A$234:$E$241,5,0)),(IF($D199=6,BC199,BD199))))),MIN((VLOOKUP($D199,$A$234:$C$241,3,0)),(BA199+BB199))*(IF($D199=6,BD199,((MIN((VLOOKUP($D199,$A$234:$E$241,5,0)),BD199)))))))))/IF(AND($D199=2,'ראשי-פרטים כלליים וריכוז הוצאות'!$D$66&lt;&gt;4),1.2,1)</f>
        <v>0</v>
      </c>
      <c r="BG199" s="227"/>
      <c r="BH199" s="228"/>
      <c r="BI199" s="222"/>
      <c r="BJ199" s="226"/>
      <c r="BK199" s="187">
        <f t="shared" si="124"/>
        <v>0</v>
      </c>
      <c r="BL199" s="15">
        <f>+(IF(OR($B199=0,$C199=0,$D199=0,$BG$2&gt;$ES$1),0,IF(OR(BG199=0,BI199=0,BJ199=0),0,MIN((VLOOKUP($D199,$A$234:$C$241,3,0))*(IF($D199=6,BJ199,BI199))*((MIN((VLOOKUP($D199,$A$234:$E$241,5,0)),(IF($D199=6,BI199,BJ199))))),MIN((VLOOKUP($D199,$A$234:$C$241,3,0)),(BG199+BH199))*(IF($D199=6,BJ199,((MIN((VLOOKUP($D199,$A$234:$E$241,5,0)),BJ199)))))))))/IF(AND($D199=2,'ראשי-פרטים כלליים וריכוז הוצאות'!$D$66&lt;&gt;4),1.2,1)</f>
        <v>0</v>
      </c>
      <c r="BM199" s="227"/>
      <c r="BN199" s="228"/>
      <c r="BO199" s="222"/>
      <c r="BP199" s="226"/>
      <c r="BQ199" s="187">
        <f t="shared" si="125"/>
        <v>0</v>
      </c>
      <c r="BR199" s="15">
        <f>+(IF(OR($B199=0,$C199=0,$D199=0,$BM$2&gt;$ES$1),0,IF(OR(BM199=0,BO199=0,BP199=0),0,MIN((VLOOKUP($D199,$A$234:$C$241,3,0))*(IF($D199=6,BP199,BO199))*((MIN((VLOOKUP($D199,$A$234:$E$241,5,0)),(IF($D199=6,BO199,BP199))))),MIN((VLOOKUP($D199,$A$234:$C$241,3,0)),(BM199+BN199))*(IF($D199=6,BP199,((MIN((VLOOKUP($D199,$A$234:$E$241,5,0)),BP199)))))))))/IF(AND($D199=2,'ראשי-פרטים כלליים וריכוז הוצאות'!$D$66&lt;&gt;4),1.2,1)</f>
        <v>0</v>
      </c>
      <c r="BS199" s="227"/>
      <c r="BT199" s="228"/>
      <c r="BU199" s="222"/>
      <c r="BV199" s="226"/>
      <c r="BW199" s="187">
        <f t="shared" si="126"/>
        <v>0</v>
      </c>
      <c r="BX199" s="15">
        <f>+(IF(OR($B199=0,$C199=0,$D199=0,$BS$2&gt;$ES$1),0,IF(OR(BS199=0,BU199=0,BV199=0),0,MIN((VLOOKUP($D199,$A$234:$C$241,3,0))*(IF($D199=6,BV199,BU199))*((MIN((VLOOKUP($D199,$A$234:$E$241,5,0)),(IF($D199=6,BU199,BV199))))),MIN((VLOOKUP($D199,$A$234:$C$241,3,0)),(BS199+BT199))*(IF($D199=6,BV199,((MIN((VLOOKUP($D199,$A$234:$E$241,5,0)),BV199)))))))))/IF(AND($D199=2,'ראשי-פרטים כלליים וריכוז הוצאות'!$D$66&lt;&gt;4),1.2,1)</f>
        <v>0</v>
      </c>
      <c r="BY199" s="227"/>
      <c r="BZ199" s="228"/>
      <c r="CA199" s="222"/>
      <c r="CB199" s="226"/>
      <c r="CC199" s="187">
        <f t="shared" si="127"/>
        <v>0</v>
      </c>
      <c r="CD199" s="15">
        <f>+(IF(OR($B199=0,$C199=0,$D199=0,$BY$2&gt;$ES$1),0,IF(OR(BY199=0,CA199=0,CB199=0),0,MIN((VLOOKUP($D199,$A$234:$C$241,3,0))*(IF($D199=6,CB199,CA199))*((MIN((VLOOKUP($D199,$A$234:$E$241,5,0)),(IF($D199=6,CA199,CB199))))),MIN((VLOOKUP($D199,$A$234:$C$241,3,0)),(BY199+BZ199))*(IF($D199=6,CB199,((MIN((VLOOKUP($D199,$A$234:$E$241,5,0)),CB199)))))))))/IF(AND($D199=2,'ראשי-פרטים כלליים וריכוז הוצאות'!$D$66&lt;&gt;4),1.2,1)</f>
        <v>0</v>
      </c>
      <c r="CE199" s="227"/>
      <c r="CF199" s="228"/>
      <c r="CG199" s="222"/>
      <c r="CH199" s="226"/>
      <c r="CI199" s="187">
        <f t="shared" si="128"/>
        <v>0</v>
      </c>
      <c r="CJ199" s="15">
        <f>+(IF(OR($B199=0,$C199=0,$D199=0,$CE$2&gt;$ES$1),0,IF(OR(CE199=0,CG199=0,CH199=0),0,MIN((VLOOKUP($D199,$A$234:$C$241,3,0))*(IF($D199=6,CH199,CG199))*((MIN((VLOOKUP($D199,$A$234:$E$241,5,0)),(IF($D199=6,CG199,CH199))))),MIN((VLOOKUP($D199,$A$234:$C$241,3,0)),(CE199+CF199))*(IF($D199=6,CH199,((MIN((VLOOKUP($D199,$A$234:$E$241,5,0)),CH199)))))))))/IF(AND($D199=2,'ראשי-פרטים כלליים וריכוז הוצאות'!$D$66&lt;&gt;4),1.2,1)</f>
        <v>0</v>
      </c>
      <c r="CK199" s="227"/>
      <c r="CL199" s="228"/>
      <c r="CM199" s="222"/>
      <c r="CN199" s="226"/>
      <c r="CO199" s="187">
        <f t="shared" si="129"/>
        <v>0</v>
      </c>
      <c r="CP199" s="15">
        <f>+(IF(OR($B199=0,$C199=0,$D199=0,$CK$2&gt;$ES$1),0,IF(OR(CK199=0,CM199=0,CN199=0),0,MIN((VLOOKUP($D199,$A$234:$C$241,3,0))*(IF($D199=6,CN199,CM199))*((MIN((VLOOKUP($D199,$A$234:$E$241,5,0)),(IF($D199=6,CM199,CN199))))),MIN((VLOOKUP($D199,$A$234:$C$241,3,0)),(CK199+CL199))*(IF($D199=6,CN199,((MIN((VLOOKUP($D199,$A$234:$E$241,5,0)),CN199)))))))))/IF(AND($D199=2,'ראשי-פרטים כלליים וריכוז הוצאות'!$D$66&lt;&gt;4),1.2,1)</f>
        <v>0</v>
      </c>
      <c r="CQ199" s="227"/>
      <c r="CR199" s="228"/>
      <c r="CS199" s="222"/>
      <c r="CT199" s="226"/>
      <c r="CU199" s="187">
        <f t="shared" si="130"/>
        <v>0</v>
      </c>
      <c r="CV199" s="15">
        <f>+(IF(OR($B199=0,$C199=0,$D199=0,$CQ$2&gt;$ES$1),0,IF(OR(CQ199=0,CS199=0,CT199=0),0,MIN((VLOOKUP($D199,$A$234:$C$241,3,0))*(IF($D199=6,CT199,CS199))*((MIN((VLOOKUP($D199,$A$234:$E$241,5,0)),(IF($D199=6,CS199,CT199))))),MIN((VLOOKUP($D199,$A$234:$C$241,3,0)),(CQ199+CR199))*(IF($D199=6,CT199,((MIN((VLOOKUP($D199,$A$234:$E$241,5,0)),CT199)))))))))/IF(AND($D199=2,'ראשי-פרטים כלליים וריכוז הוצאות'!$D$66&lt;&gt;4),1.2,1)</f>
        <v>0</v>
      </c>
      <c r="CW199" s="227"/>
      <c r="CX199" s="228"/>
      <c r="CY199" s="222"/>
      <c r="CZ199" s="226"/>
      <c r="DA199" s="187">
        <f t="shared" si="131"/>
        <v>0</v>
      </c>
      <c r="DB199" s="15">
        <f>+(IF(OR($B199=0,$C199=0,$D199=0,$CW$2&gt;$ES$1),0,IF(OR(CW199=0,CY199=0,CZ199=0),0,MIN((VLOOKUP($D199,$A$234:$C$241,3,0))*(IF($D199=6,CZ199,CY199))*((MIN((VLOOKUP($D199,$A$234:$E$241,5,0)),(IF($D199=6,CY199,CZ199))))),MIN((VLOOKUP($D199,$A$234:$C$241,3,0)),(CW199+CX199))*(IF($D199=6,CZ199,((MIN((VLOOKUP($D199,$A$234:$E$241,5,0)),CZ199)))))))))/IF(AND($D199=2,'ראשי-פרטים כלליים וריכוז הוצאות'!$D$66&lt;&gt;4),1.2,1)</f>
        <v>0</v>
      </c>
      <c r="DC199" s="227"/>
      <c r="DD199" s="228"/>
      <c r="DE199" s="222"/>
      <c r="DF199" s="226"/>
      <c r="DG199" s="187">
        <f t="shared" si="132"/>
        <v>0</v>
      </c>
      <c r="DH199" s="15">
        <f>+(IF(OR($B199=0,$C199=0,$D199=0,$DC$2&gt;$ES$1),0,IF(OR(DC199=0,DE199=0,DF199=0),0,MIN((VLOOKUP($D199,$A$234:$C$241,3,0))*(IF($D199=6,DF199,DE199))*((MIN((VLOOKUP($D199,$A$234:$E$241,5,0)),(IF($D199=6,DE199,DF199))))),MIN((VLOOKUP($D199,$A$234:$C$241,3,0)),(DC199+DD199))*(IF($D199=6,DF199,((MIN((VLOOKUP($D199,$A$234:$E$241,5,0)),DF199)))))))))/IF(AND($D199=2,'ראשי-פרטים כלליים וריכוז הוצאות'!$D$66&lt;&gt;4),1.2,1)</f>
        <v>0</v>
      </c>
      <c r="DI199" s="227"/>
      <c r="DJ199" s="228"/>
      <c r="DK199" s="222"/>
      <c r="DL199" s="226"/>
      <c r="DM199" s="187">
        <f t="shared" si="133"/>
        <v>0</v>
      </c>
      <c r="DN199" s="15">
        <f>+(IF(OR($B199=0,$C199=0,$D199=0,$DC$2&gt;$ES$1),0,IF(OR(DI199=0,DK199=0,DL199=0),0,MIN((VLOOKUP($D199,$A$234:$C$241,3,0))*(IF($D199=6,DL199,DK199))*((MIN((VLOOKUP($D199,$A$234:$E$241,5,0)),(IF($D199=6,DK199,DL199))))),MIN((VLOOKUP($D199,$A$234:$C$241,3,0)),(DI199+DJ199))*(IF($D199=6,DL199,((MIN((VLOOKUP($D199,$A$234:$E$241,5,0)),DL199)))))))))/IF(AND($D199=2,'ראשי-פרטים כלליים וריכוז הוצאות'!$D$66&lt;&gt;4),1.2,1)</f>
        <v>0</v>
      </c>
      <c r="DO199" s="227"/>
      <c r="DP199" s="228"/>
      <c r="DQ199" s="222"/>
      <c r="DR199" s="226"/>
      <c r="DS199" s="187">
        <f t="shared" si="134"/>
        <v>0</v>
      </c>
      <c r="DT199" s="15">
        <f>+(IF(OR($B199=0,$C199=0,$D199=0,$DC$2&gt;$ES$1),0,IF(OR(DO199=0,DQ199=0,DR199=0),0,MIN((VLOOKUP($D199,$A$234:$C$241,3,0))*(IF($D199=6,DR199,DQ199))*((MIN((VLOOKUP($D199,$A$234:$E$241,5,0)),(IF($D199=6,DQ199,DR199))))),MIN((VLOOKUP($D199,$A$234:$C$241,3,0)),(DO199+DP199))*(IF($D199=6,DR199,((MIN((VLOOKUP($D199,$A$234:$E$241,5,0)),DR199)))))))))/IF(AND($D199=2,'ראשי-פרטים כלליים וריכוז הוצאות'!$D$66&lt;&gt;4),1.2,1)</f>
        <v>0</v>
      </c>
      <c r="DU199" s="227"/>
      <c r="DV199" s="228"/>
      <c r="DW199" s="222"/>
      <c r="DX199" s="226"/>
      <c r="DY199" s="187">
        <f t="shared" si="135"/>
        <v>0</v>
      </c>
      <c r="DZ199" s="15">
        <f>+(IF(OR($B199=0,$C199=0,$D199=0,$DC$2&gt;$ES$1),0,IF(OR(DU199=0,DW199=0,DX199=0),0,MIN((VLOOKUP($D199,$A$234:$C$241,3,0))*(IF($D199=6,DX199,DW199))*((MIN((VLOOKUP($D199,$A$234:$E$241,5,0)),(IF($D199=6,DW199,DX199))))),MIN((VLOOKUP($D199,$A$234:$C$241,3,0)),(DU199+DV199))*(IF($D199=6,DX199,((MIN((VLOOKUP($D199,$A$234:$E$241,5,0)),DX199)))))))))/IF(AND($D199=2,'ראשי-פרטים כלליים וריכוז הוצאות'!$D$66&lt;&gt;4),1.2,1)</f>
        <v>0</v>
      </c>
      <c r="EA199" s="227"/>
      <c r="EB199" s="228"/>
      <c r="EC199" s="222"/>
      <c r="ED199" s="226"/>
      <c r="EE199" s="187">
        <f t="shared" si="136"/>
        <v>0</v>
      </c>
      <c r="EF199" s="15">
        <f>+(IF(OR($B199=0,$C199=0,$D199=0,$DC$2&gt;$ES$1),0,IF(OR(EA199=0,EC199=0,ED199=0),0,MIN((VLOOKUP($D199,$A$234:$C$241,3,0))*(IF($D199=6,ED199,EC199))*((MIN((VLOOKUP($D199,$A$234:$E$241,5,0)),(IF($D199=6,EC199,ED199))))),MIN((VLOOKUP($D199,$A$234:$C$241,3,0)),(EA199+EB199))*(IF($D199=6,ED199,((MIN((VLOOKUP($D199,$A$234:$E$241,5,0)),ED199)))))))))/IF(AND($D199=2,'ראשי-פרטים כלליים וריכוז הוצאות'!$D$66&lt;&gt;4),1.2,1)</f>
        <v>0</v>
      </c>
      <c r="EG199" s="227"/>
      <c r="EH199" s="228"/>
      <c r="EI199" s="222"/>
      <c r="EJ199" s="226"/>
      <c r="EK199" s="187">
        <f t="shared" si="137"/>
        <v>0</v>
      </c>
      <c r="EL199" s="15">
        <f>+(IF(OR($B199=0,$C199=0,$D199=0,$DC$2&gt;$ES$1),0,IF(OR(EG199=0,EI199=0,EJ199=0),0,MIN((VLOOKUP($D199,$A$234:$C$241,3,0))*(IF($D199=6,EJ199,EI199))*((MIN((VLOOKUP($D199,$A$234:$E$241,5,0)),(IF($D199=6,EI199,EJ199))))),MIN((VLOOKUP($D199,$A$234:$C$241,3,0)),(EG199+EH199))*(IF($D199=6,EJ199,((MIN((VLOOKUP($D199,$A$234:$E$241,5,0)),EJ199)))))))))/IF(AND($D199=2,'ראשי-פרטים כלליים וריכוז הוצאות'!$D$66&lt;&gt;4),1.2,1)</f>
        <v>0</v>
      </c>
      <c r="EM199" s="227"/>
      <c r="EN199" s="228"/>
      <c r="EO199" s="222"/>
      <c r="EP199" s="226"/>
      <c r="EQ199" s="187">
        <f t="shared" si="138"/>
        <v>0</v>
      </c>
      <c r="ER199" s="15">
        <f>+(IF(OR($B199=0,$C199=0,$D199=0,$DC$2&gt;$ES$1),0,IF(OR(EM199=0,EO199=0,EP199=0),0,MIN((VLOOKUP($D199,$A$234:$C$241,3,0))*(IF($D199=6,EP199,EO199))*((MIN((VLOOKUP($D199,$A$234:$E$241,5,0)),(IF($D199=6,EO199,EP199))))),MIN((VLOOKUP($D199,$A$234:$C$241,3,0)),(EM199+EN199))*(IF($D199=6,EP199,((MIN((VLOOKUP($D199,$A$234:$E$241,5,0)),EP199)))))))))/IF(AND($D199=2,'ראשי-פרטים כלליים וריכוז הוצאות'!$D$66&lt;&gt;4),1.2,1)</f>
        <v>0</v>
      </c>
      <c r="ES199" s="62">
        <f t="shared" si="139"/>
        <v>0</v>
      </c>
      <c r="ET199" s="183">
        <f t="shared" si="140"/>
        <v>9.9999999999999995E-7</v>
      </c>
      <c r="EU199" s="184">
        <f t="shared" si="141"/>
        <v>0</v>
      </c>
      <c r="EV199" s="62">
        <f t="shared" si="142"/>
        <v>0</v>
      </c>
      <c r="EW199" s="62">
        <v>0</v>
      </c>
      <c r="EX199" s="15">
        <f t="shared" si="143"/>
        <v>0</v>
      </c>
      <c r="EY199" s="219"/>
      <c r="EZ199" s="62">
        <f>MIN(EX199+EY199*ET199*ES199/$FA$1/IF(AND($D199=2,'ראשי-פרטים כלליים וריכוז הוצאות'!$D$66&lt;&gt;4),1.2,1),IF($D199&gt;0,VLOOKUP($D199,$A$234:$C$241,3,0)*12*EU199,0))</f>
        <v>0</v>
      </c>
      <c r="FA199" s="229"/>
      <c r="FB199" s="293">
        <f t="shared" si="144"/>
        <v>0</v>
      </c>
      <c r="FC199" s="298"/>
      <c r="FD199" s="133"/>
      <c r="FE199" s="133"/>
      <c r="FF199" s="299"/>
      <c r="FG199" s="299"/>
      <c r="FH199" s="133"/>
      <c r="FI199" s="274">
        <f t="shared" si="112"/>
        <v>0</v>
      </c>
      <c r="FJ199" s="274">
        <f t="shared" si="113"/>
        <v>0</v>
      </c>
      <c r="FK199" s="297" t="str">
        <f t="shared" si="114"/>
        <v/>
      </c>
    </row>
    <row r="200" spans="1:167" s="6" customFormat="1" ht="24" hidden="1" customHeight="1" x14ac:dyDescent="0.2">
      <c r="A200" s="112">
        <v>197</v>
      </c>
      <c r="B200" s="229"/>
      <c r="C200" s="229"/>
      <c r="D200" s="230"/>
      <c r="E200" s="220"/>
      <c r="F200" s="221"/>
      <c r="G200" s="222"/>
      <c r="H200" s="223"/>
      <c r="I200" s="187">
        <f t="shared" si="115"/>
        <v>0</v>
      </c>
      <c r="J200" s="15">
        <f>(IF(OR($B200=0,$C200=0,$D200=0,$E$2&gt;$ES$1),0,IF(OR($E200=0,$G200=0,$H200=0),0,MIN((VLOOKUP($D200,$A$234:$C$241,3,0))*(IF($D200=6,$H200,$G200))*((MIN((VLOOKUP($D200,$A$234:$E$241,5,0)),(IF($D200=6,$G200,$H200))))),MIN((VLOOKUP($D200,$A$234:$C$241,3,0)),($E200+$F200))*(IF($D200=6,$H200,((MIN((VLOOKUP($D200,$A$234:$E$241,5,0)),$H200)))))))))/IF(AND($D200=2,'ראשי-פרטים כלליים וריכוז הוצאות'!$D$66&lt;&gt;4),1.2,1)</f>
        <v>0</v>
      </c>
      <c r="K200" s="224"/>
      <c r="L200" s="225"/>
      <c r="M200" s="222"/>
      <c r="N200" s="226"/>
      <c r="O200" s="187">
        <f t="shared" si="116"/>
        <v>0</v>
      </c>
      <c r="P200" s="15">
        <f>+(IF(OR($B200=0,$C200=0,$D200=0,$K$2&gt;$ES$1),0,IF(OR($K200=0,$M200=0,$N200=0),0,MIN((VLOOKUP($D200,$A$234:$C$241,3,0))*(IF($D200=6,$N200,$M200))*((MIN((VLOOKUP($D200,$A$234:$E$241,5,0)),(IF($D200=6,$M200,$N200))))),MIN((VLOOKUP($D200,$A$234:$C$241,3,0)),($K200+$L200))*(IF($D200=6,$N200,((MIN((VLOOKUP($D200,$A$234:$E$241,5,0)),$N200)))))))))/IF(AND($D200=2,'ראשי-פרטים כלליים וריכוז הוצאות'!$D$66&lt;&gt;4),1.2,1)</f>
        <v>0</v>
      </c>
      <c r="Q200" s="227"/>
      <c r="R200" s="228"/>
      <c r="S200" s="222"/>
      <c r="T200" s="226"/>
      <c r="U200" s="187">
        <f t="shared" si="117"/>
        <v>0</v>
      </c>
      <c r="V200" s="15">
        <f>+(IF(OR($B200=0,$C200=0,$D200=0,$Q$2&gt;$ES$1),0,IF(OR(Q200=0,S200=0,T200=0),0,MIN((VLOOKUP($D200,$A$234:$C$241,3,0))*(IF($D200=6,T200,S200))*((MIN((VLOOKUP($D200,$A$234:$E$241,5,0)),(IF($D200=6,S200,T200))))),MIN((VLOOKUP($D200,$A$234:$C$241,3,0)),(Q200+R200))*(IF($D200=6,T200,((MIN((VLOOKUP($D200,$A$234:$E$241,5,0)),T200)))))))))/IF(AND($D200=2,'ראשי-פרטים כלליים וריכוז הוצאות'!$D$66&lt;&gt;4),1.2,1)</f>
        <v>0</v>
      </c>
      <c r="W200" s="220"/>
      <c r="X200" s="221"/>
      <c r="Y200" s="222"/>
      <c r="Z200" s="226"/>
      <c r="AA200" s="187">
        <f t="shared" si="118"/>
        <v>0</v>
      </c>
      <c r="AB200" s="15">
        <f>+(IF(OR($B200=0,$C200=0,$D200=0,$W$2&gt;$ES$1),0,IF(OR(W200=0,Y200=0,Z200=0),0,MIN((VLOOKUP($D200,$A$234:$C$241,3,0))*(IF($D200=6,Z200,Y200))*((MIN((VLOOKUP($D200,$A$234:$E$241,5,0)),(IF($D200=6,Y200,Z200))))),MIN((VLOOKUP($D200,$A$234:$C$241,3,0)),(W200+X200))*(IF($D200=6,Z200,((MIN((VLOOKUP($D200,$A$234:$E$241,5,0)),Z200)))))))))/IF(AND($D200=2,'ראשי-פרטים כלליים וריכוז הוצאות'!$D$66&lt;&gt;4),1.2,1)</f>
        <v>0</v>
      </c>
      <c r="AC200" s="224"/>
      <c r="AD200" s="225"/>
      <c r="AE200" s="222"/>
      <c r="AF200" s="226"/>
      <c r="AG200" s="187">
        <f t="shared" si="119"/>
        <v>0</v>
      </c>
      <c r="AH200" s="15">
        <f>+(IF(OR($B200=0,$C200=0,$D200=0,$AC$2&gt;$ES$1),0,IF(OR(AC200=0,AE200=0,AF200=0),0,MIN((VLOOKUP($D200,$A$234:$C$241,3,0))*(IF($D200=6,AF200,AE200))*((MIN((VLOOKUP($D200,$A$234:$E$241,5,0)),(IF($D200=6,AE200,AF200))))),MIN((VLOOKUP($D200,$A$234:$C$241,3,0)),(AC200+AD200))*(IF($D200=6,AF200,((MIN((VLOOKUP($D200,$A$234:$E$241,5,0)),AF200)))))))))/IF(AND($D200=2,'ראשי-פרטים כלליים וריכוז הוצאות'!$D$66&lt;&gt;4),1.2,1)</f>
        <v>0</v>
      </c>
      <c r="AI200" s="227"/>
      <c r="AJ200" s="228"/>
      <c r="AK200" s="222"/>
      <c r="AL200" s="226"/>
      <c r="AM200" s="187">
        <f t="shared" si="120"/>
        <v>0</v>
      </c>
      <c r="AN200" s="15">
        <f>+(IF(OR($B200=0,$C200=0,$D200=0,$AI$2&gt;$ES$1),0,IF(OR(AI200=0,AK200=0,AL200=0),0,MIN((VLOOKUP($D200,$A$234:$C$241,3,0))*(IF($D200=6,AL200,AK200))*((MIN((VLOOKUP($D200,$A$234:$E$241,5,0)),(IF($D200=6,AK200,AL200))))),MIN((VLOOKUP($D200,$A$234:$C$241,3,0)),(AI200+AJ200))*(IF($D200=6,AL200,((MIN((VLOOKUP($D200,$A$234:$E$241,5,0)),AL200)))))))))/IF(AND($D200=2,'ראשי-פרטים כלליים וריכוז הוצאות'!$D$66&lt;&gt;4),1.2,1)</f>
        <v>0</v>
      </c>
      <c r="AO200" s="220"/>
      <c r="AP200" s="221"/>
      <c r="AQ200" s="222"/>
      <c r="AR200" s="226"/>
      <c r="AS200" s="187">
        <f t="shared" si="121"/>
        <v>0</v>
      </c>
      <c r="AT200" s="15">
        <f>+(IF(OR($B200=0,$C200=0,$D200=0,$AO$2&gt;$ES$1),0,IF(OR(AO200=0,AQ200=0,AR200=0),0,MIN((VLOOKUP($D200,$A$234:$C$241,3,0))*(IF($D200=6,AR200,AQ200))*((MIN((VLOOKUP($D200,$A$234:$E$241,5,0)),(IF($D200=6,AQ200,AR200))))),MIN((VLOOKUP($D200,$A$234:$C$241,3,0)),(AO200+AP200))*(IF($D200=6,AR200,((MIN((VLOOKUP($D200,$A$234:$E$241,5,0)),AR200)))))))))/IF(AND($D200=2,'ראשי-פרטים כלליים וריכוז הוצאות'!$D$66&lt;&gt;4),1.2,1)</f>
        <v>0</v>
      </c>
      <c r="AU200" s="224"/>
      <c r="AV200" s="225"/>
      <c r="AW200" s="222"/>
      <c r="AX200" s="226"/>
      <c r="AY200" s="187">
        <f t="shared" si="122"/>
        <v>0</v>
      </c>
      <c r="AZ200" s="15">
        <f>+(IF(OR($B200=0,$C200=0,$D200=0,$AU$2&gt;$ES$1),0,IF(OR(AU200=0,AW200=0,AX200=0),0,MIN((VLOOKUP($D200,$A$234:$C$241,3,0))*(IF($D200=6,AX200,AW200))*((MIN((VLOOKUP($D200,$A$234:$E$241,5,0)),(IF($D200=6,AW200,AX200))))),MIN((VLOOKUP($D200,$A$234:$C$241,3,0)),(AU200+AV200))*(IF($D200=6,AX200,((MIN((VLOOKUP($D200,$A$234:$E$241,5,0)),AX200)))))))))/IF(AND($D200=2,'ראשי-פרטים כלליים וריכוז הוצאות'!$D$66&lt;&gt;4),1.2,1)</f>
        <v>0</v>
      </c>
      <c r="BA200" s="227"/>
      <c r="BB200" s="228"/>
      <c r="BC200" s="222"/>
      <c r="BD200" s="226"/>
      <c r="BE200" s="187">
        <f t="shared" si="123"/>
        <v>0</v>
      </c>
      <c r="BF200" s="15">
        <f>+(IF(OR($B200=0,$C200=0,$D200=0,$BA$2&gt;$ES$1),0,IF(OR(BA200=0,BC200=0,BD200=0),0,MIN((VLOOKUP($D200,$A$234:$C$241,3,0))*(IF($D200=6,BD200,BC200))*((MIN((VLOOKUP($D200,$A$234:$E$241,5,0)),(IF($D200=6,BC200,BD200))))),MIN((VLOOKUP($D200,$A$234:$C$241,3,0)),(BA200+BB200))*(IF($D200=6,BD200,((MIN((VLOOKUP($D200,$A$234:$E$241,5,0)),BD200)))))))))/IF(AND($D200=2,'ראשי-פרטים כלליים וריכוז הוצאות'!$D$66&lt;&gt;4),1.2,1)</f>
        <v>0</v>
      </c>
      <c r="BG200" s="227"/>
      <c r="BH200" s="228"/>
      <c r="BI200" s="222"/>
      <c r="BJ200" s="226"/>
      <c r="BK200" s="187">
        <f t="shared" si="124"/>
        <v>0</v>
      </c>
      <c r="BL200" s="15">
        <f>+(IF(OR($B200=0,$C200=0,$D200=0,$BG$2&gt;$ES$1),0,IF(OR(BG200=0,BI200=0,BJ200=0),0,MIN((VLOOKUP($D200,$A$234:$C$241,3,0))*(IF($D200=6,BJ200,BI200))*((MIN((VLOOKUP($D200,$A$234:$E$241,5,0)),(IF($D200=6,BI200,BJ200))))),MIN((VLOOKUP($D200,$A$234:$C$241,3,0)),(BG200+BH200))*(IF($D200=6,BJ200,((MIN((VLOOKUP($D200,$A$234:$E$241,5,0)),BJ200)))))))))/IF(AND($D200=2,'ראשי-פרטים כלליים וריכוז הוצאות'!$D$66&lt;&gt;4),1.2,1)</f>
        <v>0</v>
      </c>
      <c r="BM200" s="227"/>
      <c r="BN200" s="228"/>
      <c r="BO200" s="222"/>
      <c r="BP200" s="226"/>
      <c r="BQ200" s="187">
        <f t="shared" si="125"/>
        <v>0</v>
      </c>
      <c r="BR200" s="15">
        <f>+(IF(OR($B200=0,$C200=0,$D200=0,$BM$2&gt;$ES$1),0,IF(OR(BM200=0,BO200=0,BP200=0),0,MIN((VLOOKUP($D200,$A$234:$C$241,3,0))*(IF($D200=6,BP200,BO200))*((MIN((VLOOKUP($D200,$A$234:$E$241,5,0)),(IF($D200=6,BO200,BP200))))),MIN((VLOOKUP($D200,$A$234:$C$241,3,0)),(BM200+BN200))*(IF($D200=6,BP200,((MIN((VLOOKUP($D200,$A$234:$E$241,5,0)),BP200)))))))))/IF(AND($D200=2,'ראשי-פרטים כלליים וריכוז הוצאות'!$D$66&lt;&gt;4),1.2,1)</f>
        <v>0</v>
      </c>
      <c r="BS200" s="227"/>
      <c r="BT200" s="228"/>
      <c r="BU200" s="222"/>
      <c r="BV200" s="226"/>
      <c r="BW200" s="187">
        <f t="shared" si="126"/>
        <v>0</v>
      </c>
      <c r="BX200" s="15">
        <f>+(IF(OR($B200=0,$C200=0,$D200=0,$BS$2&gt;$ES$1),0,IF(OR(BS200=0,BU200=0,BV200=0),0,MIN((VLOOKUP($D200,$A$234:$C$241,3,0))*(IF($D200=6,BV200,BU200))*((MIN((VLOOKUP($D200,$A$234:$E$241,5,0)),(IF($D200=6,BU200,BV200))))),MIN((VLOOKUP($D200,$A$234:$C$241,3,0)),(BS200+BT200))*(IF($D200=6,BV200,((MIN((VLOOKUP($D200,$A$234:$E$241,5,0)),BV200)))))))))/IF(AND($D200=2,'ראשי-פרטים כלליים וריכוז הוצאות'!$D$66&lt;&gt;4),1.2,1)</f>
        <v>0</v>
      </c>
      <c r="BY200" s="227"/>
      <c r="BZ200" s="228"/>
      <c r="CA200" s="222"/>
      <c r="CB200" s="226"/>
      <c r="CC200" s="187">
        <f t="shared" si="127"/>
        <v>0</v>
      </c>
      <c r="CD200" s="15">
        <f>+(IF(OR($B200=0,$C200=0,$D200=0,$BY$2&gt;$ES$1),0,IF(OR(BY200=0,CA200=0,CB200=0),0,MIN((VLOOKUP($D200,$A$234:$C$241,3,0))*(IF($D200=6,CB200,CA200))*((MIN((VLOOKUP($D200,$A$234:$E$241,5,0)),(IF($D200=6,CA200,CB200))))),MIN((VLOOKUP($D200,$A$234:$C$241,3,0)),(BY200+BZ200))*(IF($D200=6,CB200,((MIN((VLOOKUP($D200,$A$234:$E$241,5,0)),CB200)))))))))/IF(AND($D200=2,'ראשי-פרטים כלליים וריכוז הוצאות'!$D$66&lt;&gt;4),1.2,1)</f>
        <v>0</v>
      </c>
      <c r="CE200" s="227"/>
      <c r="CF200" s="228"/>
      <c r="CG200" s="222"/>
      <c r="CH200" s="226"/>
      <c r="CI200" s="187">
        <f t="shared" si="128"/>
        <v>0</v>
      </c>
      <c r="CJ200" s="15">
        <f>+(IF(OR($B200=0,$C200=0,$D200=0,$CE$2&gt;$ES$1),0,IF(OR(CE200=0,CG200=0,CH200=0),0,MIN((VLOOKUP($D200,$A$234:$C$241,3,0))*(IF($D200=6,CH200,CG200))*((MIN((VLOOKUP($D200,$A$234:$E$241,5,0)),(IF($D200=6,CG200,CH200))))),MIN((VLOOKUP($D200,$A$234:$C$241,3,0)),(CE200+CF200))*(IF($D200=6,CH200,((MIN((VLOOKUP($D200,$A$234:$E$241,5,0)),CH200)))))))))/IF(AND($D200=2,'ראשי-פרטים כלליים וריכוז הוצאות'!$D$66&lt;&gt;4),1.2,1)</f>
        <v>0</v>
      </c>
      <c r="CK200" s="227"/>
      <c r="CL200" s="228"/>
      <c r="CM200" s="222"/>
      <c r="CN200" s="226"/>
      <c r="CO200" s="187">
        <f t="shared" si="129"/>
        <v>0</v>
      </c>
      <c r="CP200" s="15">
        <f>+(IF(OR($B200=0,$C200=0,$D200=0,$CK$2&gt;$ES$1),0,IF(OR(CK200=0,CM200=0,CN200=0),0,MIN((VLOOKUP($D200,$A$234:$C$241,3,0))*(IF($D200=6,CN200,CM200))*((MIN((VLOOKUP($D200,$A$234:$E$241,5,0)),(IF($D200=6,CM200,CN200))))),MIN((VLOOKUP($D200,$A$234:$C$241,3,0)),(CK200+CL200))*(IF($D200=6,CN200,((MIN((VLOOKUP($D200,$A$234:$E$241,5,0)),CN200)))))))))/IF(AND($D200=2,'ראשי-פרטים כלליים וריכוז הוצאות'!$D$66&lt;&gt;4),1.2,1)</f>
        <v>0</v>
      </c>
      <c r="CQ200" s="227"/>
      <c r="CR200" s="228"/>
      <c r="CS200" s="222"/>
      <c r="CT200" s="226"/>
      <c r="CU200" s="187">
        <f t="shared" si="130"/>
        <v>0</v>
      </c>
      <c r="CV200" s="15">
        <f>+(IF(OR($B200=0,$C200=0,$D200=0,$CQ$2&gt;$ES$1),0,IF(OR(CQ200=0,CS200=0,CT200=0),0,MIN((VLOOKUP($D200,$A$234:$C$241,3,0))*(IF($D200=6,CT200,CS200))*((MIN((VLOOKUP($D200,$A$234:$E$241,5,0)),(IF($D200=6,CS200,CT200))))),MIN((VLOOKUP($D200,$A$234:$C$241,3,0)),(CQ200+CR200))*(IF($D200=6,CT200,((MIN((VLOOKUP($D200,$A$234:$E$241,5,0)),CT200)))))))))/IF(AND($D200=2,'ראשי-פרטים כלליים וריכוז הוצאות'!$D$66&lt;&gt;4),1.2,1)</f>
        <v>0</v>
      </c>
      <c r="CW200" s="227"/>
      <c r="CX200" s="228"/>
      <c r="CY200" s="222"/>
      <c r="CZ200" s="226"/>
      <c r="DA200" s="187">
        <f t="shared" si="131"/>
        <v>0</v>
      </c>
      <c r="DB200" s="15">
        <f>+(IF(OR($B200=0,$C200=0,$D200=0,$CW$2&gt;$ES$1),0,IF(OR(CW200=0,CY200=0,CZ200=0),0,MIN((VLOOKUP($D200,$A$234:$C$241,3,0))*(IF($D200=6,CZ200,CY200))*((MIN((VLOOKUP($D200,$A$234:$E$241,5,0)),(IF($D200=6,CY200,CZ200))))),MIN((VLOOKUP($D200,$A$234:$C$241,3,0)),(CW200+CX200))*(IF($D200=6,CZ200,((MIN((VLOOKUP($D200,$A$234:$E$241,5,0)),CZ200)))))))))/IF(AND($D200=2,'ראשי-פרטים כלליים וריכוז הוצאות'!$D$66&lt;&gt;4),1.2,1)</f>
        <v>0</v>
      </c>
      <c r="DC200" s="227"/>
      <c r="DD200" s="228"/>
      <c r="DE200" s="222"/>
      <c r="DF200" s="226"/>
      <c r="DG200" s="187">
        <f t="shared" si="132"/>
        <v>0</v>
      </c>
      <c r="DH200" s="15">
        <f>+(IF(OR($B200=0,$C200=0,$D200=0,$DC$2&gt;$ES$1),0,IF(OR(DC200=0,DE200=0,DF200=0),0,MIN((VLOOKUP($D200,$A$234:$C$241,3,0))*(IF($D200=6,DF200,DE200))*((MIN((VLOOKUP($D200,$A$234:$E$241,5,0)),(IF($D200=6,DE200,DF200))))),MIN((VLOOKUP($D200,$A$234:$C$241,3,0)),(DC200+DD200))*(IF($D200=6,DF200,((MIN((VLOOKUP($D200,$A$234:$E$241,5,0)),DF200)))))))))/IF(AND($D200=2,'ראשי-פרטים כלליים וריכוז הוצאות'!$D$66&lt;&gt;4),1.2,1)</f>
        <v>0</v>
      </c>
      <c r="DI200" s="227"/>
      <c r="DJ200" s="228"/>
      <c r="DK200" s="222"/>
      <c r="DL200" s="226"/>
      <c r="DM200" s="187">
        <f t="shared" si="133"/>
        <v>0</v>
      </c>
      <c r="DN200" s="15">
        <f>+(IF(OR($B200=0,$C200=0,$D200=0,$DC$2&gt;$ES$1),0,IF(OR(DI200=0,DK200=0,DL200=0),0,MIN((VLOOKUP($D200,$A$234:$C$241,3,0))*(IF($D200=6,DL200,DK200))*((MIN((VLOOKUP($D200,$A$234:$E$241,5,0)),(IF($D200=6,DK200,DL200))))),MIN((VLOOKUP($D200,$A$234:$C$241,3,0)),(DI200+DJ200))*(IF($D200=6,DL200,((MIN((VLOOKUP($D200,$A$234:$E$241,5,0)),DL200)))))))))/IF(AND($D200=2,'ראשי-פרטים כלליים וריכוז הוצאות'!$D$66&lt;&gt;4),1.2,1)</f>
        <v>0</v>
      </c>
      <c r="DO200" s="227"/>
      <c r="DP200" s="228"/>
      <c r="DQ200" s="222"/>
      <c r="DR200" s="226"/>
      <c r="DS200" s="187">
        <f t="shared" si="134"/>
        <v>0</v>
      </c>
      <c r="DT200" s="15">
        <f>+(IF(OR($B200=0,$C200=0,$D200=0,$DC$2&gt;$ES$1),0,IF(OR(DO200=0,DQ200=0,DR200=0),0,MIN((VLOOKUP($D200,$A$234:$C$241,3,0))*(IF($D200=6,DR200,DQ200))*((MIN((VLOOKUP($D200,$A$234:$E$241,5,0)),(IF($D200=6,DQ200,DR200))))),MIN((VLOOKUP($D200,$A$234:$C$241,3,0)),(DO200+DP200))*(IF($D200=6,DR200,((MIN((VLOOKUP($D200,$A$234:$E$241,5,0)),DR200)))))))))/IF(AND($D200=2,'ראשי-פרטים כלליים וריכוז הוצאות'!$D$66&lt;&gt;4),1.2,1)</f>
        <v>0</v>
      </c>
      <c r="DU200" s="227"/>
      <c r="DV200" s="228"/>
      <c r="DW200" s="222"/>
      <c r="DX200" s="226"/>
      <c r="DY200" s="187">
        <f t="shared" si="135"/>
        <v>0</v>
      </c>
      <c r="DZ200" s="15">
        <f>+(IF(OR($B200=0,$C200=0,$D200=0,$DC$2&gt;$ES$1),0,IF(OR(DU200=0,DW200=0,DX200=0),0,MIN((VLOOKUP($D200,$A$234:$C$241,3,0))*(IF($D200=6,DX200,DW200))*((MIN((VLOOKUP($D200,$A$234:$E$241,5,0)),(IF($D200=6,DW200,DX200))))),MIN((VLOOKUP($D200,$A$234:$C$241,3,0)),(DU200+DV200))*(IF($D200=6,DX200,((MIN((VLOOKUP($D200,$A$234:$E$241,5,0)),DX200)))))))))/IF(AND($D200=2,'ראשי-פרטים כלליים וריכוז הוצאות'!$D$66&lt;&gt;4),1.2,1)</f>
        <v>0</v>
      </c>
      <c r="EA200" s="227"/>
      <c r="EB200" s="228"/>
      <c r="EC200" s="222"/>
      <c r="ED200" s="226"/>
      <c r="EE200" s="187">
        <f t="shared" si="136"/>
        <v>0</v>
      </c>
      <c r="EF200" s="15">
        <f>+(IF(OR($B200=0,$C200=0,$D200=0,$DC$2&gt;$ES$1),0,IF(OR(EA200=0,EC200=0,ED200=0),0,MIN((VLOOKUP($D200,$A$234:$C$241,3,0))*(IF($D200=6,ED200,EC200))*((MIN((VLOOKUP($D200,$A$234:$E$241,5,0)),(IF($D200=6,EC200,ED200))))),MIN((VLOOKUP($D200,$A$234:$C$241,3,0)),(EA200+EB200))*(IF($D200=6,ED200,((MIN((VLOOKUP($D200,$A$234:$E$241,5,0)),ED200)))))))))/IF(AND($D200=2,'ראשי-פרטים כלליים וריכוז הוצאות'!$D$66&lt;&gt;4),1.2,1)</f>
        <v>0</v>
      </c>
      <c r="EG200" s="227"/>
      <c r="EH200" s="228"/>
      <c r="EI200" s="222"/>
      <c r="EJ200" s="226"/>
      <c r="EK200" s="187">
        <f t="shared" si="137"/>
        <v>0</v>
      </c>
      <c r="EL200" s="15">
        <f>+(IF(OR($B200=0,$C200=0,$D200=0,$DC$2&gt;$ES$1),0,IF(OR(EG200=0,EI200=0,EJ200=0),0,MIN((VLOOKUP($D200,$A$234:$C$241,3,0))*(IF($D200=6,EJ200,EI200))*((MIN((VLOOKUP($D200,$A$234:$E$241,5,0)),(IF($D200=6,EI200,EJ200))))),MIN((VLOOKUP($D200,$A$234:$C$241,3,0)),(EG200+EH200))*(IF($D200=6,EJ200,((MIN((VLOOKUP($D200,$A$234:$E$241,5,0)),EJ200)))))))))/IF(AND($D200=2,'ראשי-פרטים כלליים וריכוז הוצאות'!$D$66&lt;&gt;4),1.2,1)</f>
        <v>0</v>
      </c>
      <c r="EM200" s="227"/>
      <c r="EN200" s="228"/>
      <c r="EO200" s="222"/>
      <c r="EP200" s="226"/>
      <c r="EQ200" s="187">
        <f t="shared" si="138"/>
        <v>0</v>
      </c>
      <c r="ER200" s="15">
        <f>+(IF(OR($B200=0,$C200=0,$D200=0,$DC$2&gt;$ES$1),0,IF(OR(EM200=0,EO200=0,EP200=0),0,MIN((VLOOKUP($D200,$A$234:$C$241,3,0))*(IF($D200=6,EP200,EO200))*((MIN((VLOOKUP($D200,$A$234:$E$241,5,0)),(IF($D200=6,EO200,EP200))))),MIN((VLOOKUP($D200,$A$234:$C$241,3,0)),(EM200+EN200))*(IF($D200=6,EP200,((MIN((VLOOKUP($D200,$A$234:$E$241,5,0)),EP200)))))))))/IF(AND($D200=2,'ראשי-פרטים כלליים וריכוז הוצאות'!$D$66&lt;&gt;4),1.2,1)</f>
        <v>0</v>
      </c>
      <c r="ES200" s="62">
        <f t="shared" si="139"/>
        <v>0</v>
      </c>
      <c r="ET200" s="183">
        <f t="shared" si="140"/>
        <v>9.9999999999999995E-7</v>
      </c>
      <c r="EU200" s="184">
        <f t="shared" si="141"/>
        <v>0</v>
      </c>
      <c r="EV200" s="62">
        <f t="shared" si="142"/>
        <v>0</v>
      </c>
      <c r="EW200" s="62">
        <v>0</v>
      </c>
      <c r="EX200" s="15">
        <f t="shared" si="143"/>
        <v>0</v>
      </c>
      <c r="EY200" s="219"/>
      <c r="EZ200" s="62">
        <f>MIN(EX200+EY200*ET200*ES200/$FA$1/IF(AND($D200=2,'ראשי-פרטים כלליים וריכוז הוצאות'!$D$66&lt;&gt;4),1.2,1),IF($D200&gt;0,VLOOKUP($D200,$A$234:$C$241,3,0)*12*EU200,0))</f>
        <v>0</v>
      </c>
      <c r="FA200" s="229"/>
      <c r="FB200" s="293">
        <f t="shared" si="144"/>
        <v>0</v>
      </c>
      <c r="FC200" s="298"/>
      <c r="FD200" s="133"/>
      <c r="FE200" s="133"/>
      <c r="FF200" s="299"/>
      <c r="FG200" s="299"/>
      <c r="FH200" s="133"/>
      <c r="FI200" s="274">
        <f t="shared" si="112"/>
        <v>0</v>
      </c>
      <c r="FJ200" s="274">
        <f t="shared" si="113"/>
        <v>0</v>
      </c>
      <c r="FK200" s="297" t="str">
        <f t="shared" si="114"/>
        <v/>
      </c>
    </row>
    <row r="201" spans="1:167" s="6" customFormat="1" ht="24" hidden="1" customHeight="1" x14ac:dyDescent="0.2">
      <c r="A201" s="112">
        <v>198</v>
      </c>
      <c r="B201" s="229"/>
      <c r="C201" s="229"/>
      <c r="D201" s="230"/>
      <c r="E201" s="220"/>
      <c r="F201" s="221"/>
      <c r="G201" s="222"/>
      <c r="H201" s="223"/>
      <c r="I201" s="187">
        <f t="shared" si="115"/>
        <v>0</v>
      </c>
      <c r="J201" s="15">
        <f>(IF(OR($B201=0,$C201=0,$D201=0,$E$2&gt;$ES$1),0,IF(OR($E201=0,$G201=0,$H201=0),0,MIN((VLOOKUP($D201,$A$234:$C$241,3,0))*(IF($D201=6,$H201,$G201))*((MIN((VLOOKUP($D201,$A$234:$E$241,5,0)),(IF($D201=6,$G201,$H201))))),MIN((VLOOKUP($D201,$A$234:$C$241,3,0)),($E201+$F201))*(IF($D201=6,$H201,((MIN((VLOOKUP($D201,$A$234:$E$241,5,0)),$H201)))))))))/IF(AND($D201=2,'ראשי-פרטים כלליים וריכוז הוצאות'!$D$66&lt;&gt;4),1.2,1)</f>
        <v>0</v>
      </c>
      <c r="K201" s="224"/>
      <c r="L201" s="225"/>
      <c r="M201" s="222"/>
      <c r="N201" s="226"/>
      <c r="O201" s="187">
        <f t="shared" si="116"/>
        <v>0</v>
      </c>
      <c r="P201" s="15">
        <f>+(IF(OR($B201=0,$C201=0,$D201=0,$K$2&gt;$ES$1),0,IF(OR($K201=0,$M201=0,$N201=0),0,MIN((VLOOKUP($D201,$A$234:$C$241,3,0))*(IF($D201=6,$N201,$M201))*((MIN((VLOOKUP($D201,$A$234:$E$241,5,0)),(IF($D201=6,$M201,$N201))))),MIN((VLOOKUP($D201,$A$234:$C$241,3,0)),($K201+$L201))*(IF($D201=6,$N201,((MIN((VLOOKUP($D201,$A$234:$E$241,5,0)),$N201)))))))))/IF(AND($D201=2,'ראשי-פרטים כלליים וריכוז הוצאות'!$D$66&lt;&gt;4),1.2,1)</f>
        <v>0</v>
      </c>
      <c r="Q201" s="227"/>
      <c r="R201" s="228"/>
      <c r="S201" s="222"/>
      <c r="T201" s="226"/>
      <c r="U201" s="187">
        <f t="shared" si="117"/>
        <v>0</v>
      </c>
      <c r="V201" s="15">
        <f>+(IF(OR($B201=0,$C201=0,$D201=0,$Q$2&gt;$ES$1),0,IF(OR(Q201=0,S201=0,T201=0),0,MIN((VLOOKUP($D201,$A$234:$C$241,3,0))*(IF($D201=6,T201,S201))*((MIN((VLOOKUP($D201,$A$234:$E$241,5,0)),(IF($D201=6,S201,T201))))),MIN((VLOOKUP($D201,$A$234:$C$241,3,0)),(Q201+R201))*(IF($D201=6,T201,((MIN((VLOOKUP($D201,$A$234:$E$241,5,0)),T201)))))))))/IF(AND($D201=2,'ראשי-פרטים כלליים וריכוז הוצאות'!$D$66&lt;&gt;4),1.2,1)</f>
        <v>0</v>
      </c>
      <c r="W201" s="220"/>
      <c r="X201" s="221"/>
      <c r="Y201" s="222"/>
      <c r="Z201" s="226"/>
      <c r="AA201" s="187">
        <f t="shared" si="118"/>
        <v>0</v>
      </c>
      <c r="AB201" s="15">
        <f>+(IF(OR($B201=0,$C201=0,$D201=0,$W$2&gt;$ES$1),0,IF(OR(W201=0,Y201=0,Z201=0),0,MIN((VLOOKUP($D201,$A$234:$C$241,3,0))*(IF($D201=6,Z201,Y201))*((MIN((VLOOKUP($D201,$A$234:$E$241,5,0)),(IF($D201=6,Y201,Z201))))),MIN((VLOOKUP($D201,$A$234:$C$241,3,0)),(W201+X201))*(IF($D201=6,Z201,((MIN((VLOOKUP($D201,$A$234:$E$241,5,0)),Z201)))))))))/IF(AND($D201=2,'ראשי-פרטים כלליים וריכוז הוצאות'!$D$66&lt;&gt;4),1.2,1)</f>
        <v>0</v>
      </c>
      <c r="AC201" s="224"/>
      <c r="AD201" s="225"/>
      <c r="AE201" s="222"/>
      <c r="AF201" s="226"/>
      <c r="AG201" s="187">
        <f t="shared" si="119"/>
        <v>0</v>
      </c>
      <c r="AH201" s="15">
        <f>+(IF(OR($B201=0,$C201=0,$D201=0,$AC$2&gt;$ES$1),0,IF(OR(AC201=0,AE201=0,AF201=0),0,MIN((VLOOKUP($D201,$A$234:$C$241,3,0))*(IF($D201=6,AF201,AE201))*((MIN((VLOOKUP($D201,$A$234:$E$241,5,0)),(IF($D201=6,AE201,AF201))))),MIN((VLOOKUP($D201,$A$234:$C$241,3,0)),(AC201+AD201))*(IF($D201=6,AF201,((MIN((VLOOKUP($D201,$A$234:$E$241,5,0)),AF201)))))))))/IF(AND($D201=2,'ראשי-פרטים כלליים וריכוז הוצאות'!$D$66&lt;&gt;4),1.2,1)</f>
        <v>0</v>
      </c>
      <c r="AI201" s="227"/>
      <c r="AJ201" s="228"/>
      <c r="AK201" s="222"/>
      <c r="AL201" s="226"/>
      <c r="AM201" s="187">
        <f t="shared" si="120"/>
        <v>0</v>
      </c>
      <c r="AN201" s="15">
        <f>+(IF(OR($B201=0,$C201=0,$D201=0,$AI$2&gt;$ES$1),0,IF(OR(AI201=0,AK201=0,AL201=0),0,MIN((VLOOKUP($D201,$A$234:$C$241,3,0))*(IF($D201=6,AL201,AK201))*((MIN((VLOOKUP($D201,$A$234:$E$241,5,0)),(IF($D201=6,AK201,AL201))))),MIN((VLOOKUP($D201,$A$234:$C$241,3,0)),(AI201+AJ201))*(IF($D201=6,AL201,((MIN((VLOOKUP($D201,$A$234:$E$241,5,0)),AL201)))))))))/IF(AND($D201=2,'ראשי-פרטים כלליים וריכוז הוצאות'!$D$66&lt;&gt;4),1.2,1)</f>
        <v>0</v>
      </c>
      <c r="AO201" s="220"/>
      <c r="AP201" s="221"/>
      <c r="AQ201" s="222"/>
      <c r="AR201" s="226"/>
      <c r="AS201" s="187">
        <f t="shared" si="121"/>
        <v>0</v>
      </c>
      <c r="AT201" s="15">
        <f>+(IF(OR($B201=0,$C201=0,$D201=0,$AO$2&gt;$ES$1),0,IF(OR(AO201=0,AQ201=0,AR201=0),0,MIN((VLOOKUP($D201,$A$234:$C$241,3,0))*(IF($D201=6,AR201,AQ201))*((MIN((VLOOKUP($D201,$A$234:$E$241,5,0)),(IF($D201=6,AQ201,AR201))))),MIN((VLOOKUP($D201,$A$234:$C$241,3,0)),(AO201+AP201))*(IF($D201=6,AR201,((MIN((VLOOKUP($D201,$A$234:$E$241,5,0)),AR201)))))))))/IF(AND($D201=2,'ראשי-פרטים כלליים וריכוז הוצאות'!$D$66&lt;&gt;4),1.2,1)</f>
        <v>0</v>
      </c>
      <c r="AU201" s="224"/>
      <c r="AV201" s="225"/>
      <c r="AW201" s="222"/>
      <c r="AX201" s="226"/>
      <c r="AY201" s="187">
        <f t="shared" si="122"/>
        <v>0</v>
      </c>
      <c r="AZ201" s="15">
        <f>+(IF(OR($B201=0,$C201=0,$D201=0,$AU$2&gt;$ES$1),0,IF(OR(AU201=0,AW201=0,AX201=0),0,MIN((VLOOKUP($D201,$A$234:$C$241,3,0))*(IF($D201=6,AX201,AW201))*((MIN((VLOOKUP($D201,$A$234:$E$241,5,0)),(IF($D201=6,AW201,AX201))))),MIN((VLOOKUP($D201,$A$234:$C$241,3,0)),(AU201+AV201))*(IF($D201=6,AX201,((MIN((VLOOKUP($D201,$A$234:$E$241,5,0)),AX201)))))))))/IF(AND($D201=2,'ראשי-פרטים כלליים וריכוז הוצאות'!$D$66&lt;&gt;4),1.2,1)</f>
        <v>0</v>
      </c>
      <c r="BA201" s="227"/>
      <c r="BB201" s="228"/>
      <c r="BC201" s="222"/>
      <c r="BD201" s="226"/>
      <c r="BE201" s="187">
        <f t="shared" si="123"/>
        <v>0</v>
      </c>
      <c r="BF201" s="15">
        <f>+(IF(OR($B201=0,$C201=0,$D201=0,$BA$2&gt;$ES$1),0,IF(OR(BA201=0,BC201=0,BD201=0),0,MIN((VLOOKUP($D201,$A$234:$C$241,3,0))*(IF($D201=6,BD201,BC201))*((MIN((VLOOKUP($D201,$A$234:$E$241,5,0)),(IF($D201=6,BC201,BD201))))),MIN((VLOOKUP($D201,$A$234:$C$241,3,0)),(BA201+BB201))*(IF($D201=6,BD201,((MIN((VLOOKUP($D201,$A$234:$E$241,5,0)),BD201)))))))))/IF(AND($D201=2,'ראשי-פרטים כלליים וריכוז הוצאות'!$D$66&lt;&gt;4),1.2,1)</f>
        <v>0</v>
      </c>
      <c r="BG201" s="227"/>
      <c r="BH201" s="228"/>
      <c r="BI201" s="222"/>
      <c r="BJ201" s="226"/>
      <c r="BK201" s="187">
        <f t="shared" si="124"/>
        <v>0</v>
      </c>
      <c r="BL201" s="15">
        <f>+(IF(OR($B201=0,$C201=0,$D201=0,$BG$2&gt;$ES$1),0,IF(OR(BG201=0,BI201=0,BJ201=0),0,MIN((VLOOKUP($D201,$A$234:$C$241,3,0))*(IF($D201=6,BJ201,BI201))*((MIN((VLOOKUP($D201,$A$234:$E$241,5,0)),(IF($D201=6,BI201,BJ201))))),MIN((VLOOKUP($D201,$A$234:$C$241,3,0)),(BG201+BH201))*(IF($D201=6,BJ201,((MIN((VLOOKUP($D201,$A$234:$E$241,5,0)),BJ201)))))))))/IF(AND($D201=2,'ראשי-פרטים כלליים וריכוז הוצאות'!$D$66&lt;&gt;4),1.2,1)</f>
        <v>0</v>
      </c>
      <c r="BM201" s="227"/>
      <c r="BN201" s="228"/>
      <c r="BO201" s="222"/>
      <c r="BP201" s="226"/>
      <c r="BQ201" s="187">
        <f t="shared" si="125"/>
        <v>0</v>
      </c>
      <c r="BR201" s="15">
        <f>+(IF(OR($B201=0,$C201=0,$D201=0,$BM$2&gt;$ES$1),0,IF(OR(BM201=0,BO201=0,BP201=0),0,MIN((VLOOKUP($D201,$A$234:$C$241,3,0))*(IF($D201=6,BP201,BO201))*((MIN((VLOOKUP($D201,$A$234:$E$241,5,0)),(IF($D201=6,BO201,BP201))))),MIN((VLOOKUP($D201,$A$234:$C$241,3,0)),(BM201+BN201))*(IF($D201=6,BP201,((MIN((VLOOKUP($D201,$A$234:$E$241,5,0)),BP201)))))))))/IF(AND($D201=2,'ראשי-פרטים כלליים וריכוז הוצאות'!$D$66&lt;&gt;4),1.2,1)</f>
        <v>0</v>
      </c>
      <c r="BS201" s="227"/>
      <c r="BT201" s="228"/>
      <c r="BU201" s="222"/>
      <c r="BV201" s="226"/>
      <c r="BW201" s="187">
        <f t="shared" si="126"/>
        <v>0</v>
      </c>
      <c r="BX201" s="15">
        <f>+(IF(OR($B201=0,$C201=0,$D201=0,$BS$2&gt;$ES$1),0,IF(OR(BS201=0,BU201=0,BV201=0),0,MIN((VLOOKUP($D201,$A$234:$C$241,3,0))*(IF($D201=6,BV201,BU201))*((MIN((VLOOKUP($D201,$A$234:$E$241,5,0)),(IF($D201=6,BU201,BV201))))),MIN((VLOOKUP($D201,$A$234:$C$241,3,0)),(BS201+BT201))*(IF($D201=6,BV201,((MIN((VLOOKUP($D201,$A$234:$E$241,5,0)),BV201)))))))))/IF(AND($D201=2,'ראשי-פרטים כלליים וריכוז הוצאות'!$D$66&lt;&gt;4),1.2,1)</f>
        <v>0</v>
      </c>
      <c r="BY201" s="227"/>
      <c r="BZ201" s="228"/>
      <c r="CA201" s="222"/>
      <c r="CB201" s="226"/>
      <c r="CC201" s="187">
        <f t="shared" si="127"/>
        <v>0</v>
      </c>
      <c r="CD201" s="15">
        <f>+(IF(OR($B201=0,$C201=0,$D201=0,$BY$2&gt;$ES$1),0,IF(OR(BY201=0,CA201=0,CB201=0),0,MIN((VLOOKUP($D201,$A$234:$C$241,3,0))*(IF($D201=6,CB201,CA201))*((MIN((VLOOKUP($D201,$A$234:$E$241,5,0)),(IF($D201=6,CA201,CB201))))),MIN((VLOOKUP($D201,$A$234:$C$241,3,0)),(BY201+BZ201))*(IF($D201=6,CB201,((MIN((VLOOKUP($D201,$A$234:$E$241,5,0)),CB201)))))))))/IF(AND($D201=2,'ראשי-פרטים כלליים וריכוז הוצאות'!$D$66&lt;&gt;4),1.2,1)</f>
        <v>0</v>
      </c>
      <c r="CE201" s="227"/>
      <c r="CF201" s="228"/>
      <c r="CG201" s="222"/>
      <c r="CH201" s="226"/>
      <c r="CI201" s="187">
        <f t="shared" si="128"/>
        <v>0</v>
      </c>
      <c r="CJ201" s="15">
        <f>+(IF(OR($B201=0,$C201=0,$D201=0,$CE$2&gt;$ES$1),0,IF(OR(CE201=0,CG201=0,CH201=0),0,MIN((VLOOKUP($D201,$A$234:$C$241,3,0))*(IF($D201=6,CH201,CG201))*((MIN((VLOOKUP($D201,$A$234:$E$241,5,0)),(IF($D201=6,CG201,CH201))))),MIN((VLOOKUP($D201,$A$234:$C$241,3,0)),(CE201+CF201))*(IF($D201=6,CH201,((MIN((VLOOKUP($D201,$A$234:$E$241,5,0)),CH201)))))))))/IF(AND($D201=2,'ראשי-פרטים כלליים וריכוז הוצאות'!$D$66&lt;&gt;4),1.2,1)</f>
        <v>0</v>
      </c>
      <c r="CK201" s="227"/>
      <c r="CL201" s="228"/>
      <c r="CM201" s="222"/>
      <c r="CN201" s="226"/>
      <c r="CO201" s="187">
        <f t="shared" si="129"/>
        <v>0</v>
      </c>
      <c r="CP201" s="15">
        <f>+(IF(OR($B201=0,$C201=0,$D201=0,$CK$2&gt;$ES$1),0,IF(OR(CK201=0,CM201=0,CN201=0),0,MIN((VLOOKUP($D201,$A$234:$C$241,3,0))*(IF($D201=6,CN201,CM201))*((MIN((VLOOKUP($D201,$A$234:$E$241,5,0)),(IF($D201=6,CM201,CN201))))),MIN((VLOOKUP($D201,$A$234:$C$241,3,0)),(CK201+CL201))*(IF($D201=6,CN201,((MIN((VLOOKUP($D201,$A$234:$E$241,5,0)),CN201)))))))))/IF(AND($D201=2,'ראשי-פרטים כלליים וריכוז הוצאות'!$D$66&lt;&gt;4),1.2,1)</f>
        <v>0</v>
      </c>
      <c r="CQ201" s="227"/>
      <c r="CR201" s="228"/>
      <c r="CS201" s="222"/>
      <c r="CT201" s="226"/>
      <c r="CU201" s="187">
        <f t="shared" si="130"/>
        <v>0</v>
      </c>
      <c r="CV201" s="15">
        <f>+(IF(OR($B201=0,$C201=0,$D201=0,$CQ$2&gt;$ES$1),0,IF(OR(CQ201=0,CS201=0,CT201=0),0,MIN((VLOOKUP($D201,$A$234:$C$241,3,0))*(IF($D201=6,CT201,CS201))*((MIN((VLOOKUP($D201,$A$234:$E$241,5,0)),(IF($D201=6,CS201,CT201))))),MIN((VLOOKUP($D201,$A$234:$C$241,3,0)),(CQ201+CR201))*(IF($D201=6,CT201,((MIN((VLOOKUP($D201,$A$234:$E$241,5,0)),CT201)))))))))/IF(AND($D201=2,'ראשי-פרטים כלליים וריכוז הוצאות'!$D$66&lt;&gt;4),1.2,1)</f>
        <v>0</v>
      </c>
      <c r="CW201" s="227"/>
      <c r="CX201" s="228"/>
      <c r="CY201" s="222"/>
      <c r="CZ201" s="226"/>
      <c r="DA201" s="187">
        <f t="shared" si="131"/>
        <v>0</v>
      </c>
      <c r="DB201" s="15">
        <f>+(IF(OR($B201=0,$C201=0,$D201=0,$CW$2&gt;$ES$1),0,IF(OR(CW201=0,CY201=0,CZ201=0),0,MIN((VLOOKUP($D201,$A$234:$C$241,3,0))*(IF($D201=6,CZ201,CY201))*((MIN((VLOOKUP($D201,$A$234:$E$241,5,0)),(IF($D201=6,CY201,CZ201))))),MIN((VLOOKUP($D201,$A$234:$C$241,3,0)),(CW201+CX201))*(IF($D201=6,CZ201,((MIN((VLOOKUP($D201,$A$234:$E$241,5,0)),CZ201)))))))))/IF(AND($D201=2,'ראשי-פרטים כלליים וריכוז הוצאות'!$D$66&lt;&gt;4),1.2,1)</f>
        <v>0</v>
      </c>
      <c r="DC201" s="227"/>
      <c r="DD201" s="228"/>
      <c r="DE201" s="222"/>
      <c r="DF201" s="226"/>
      <c r="DG201" s="187">
        <f t="shared" si="132"/>
        <v>0</v>
      </c>
      <c r="DH201" s="15">
        <f>+(IF(OR($B201=0,$C201=0,$D201=0,$DC$2&gt;$ES$1),0,IF(OR(DC201=0,DE201=0,DF201=0),0,MIN((VLOOKUP($D201,$A$234:$C$241,3,0))*(IF($D201=6,DF201,DE201))*((MIN((VLOOKUP($D201,$A$234:$E$241,5,0)),(IF($D201=6,DE201,DF201))))),MIN((VLOOKUP($D201,$A$234:$C$241,3,0)),(DC201+DD201))*(IF($D201=6,DF201,((MIN((VLOOKUP($D201,$A$234:$E$241,5,0)),DF201)))))))))/IF(AND($D201=2,'ראשי-פרטים כלליים וריכוז הוצאות'!$D$66&lt;&gt;4),1.2,1)</f>
        <v>0</v>
      </c>
      <c r="DI201" s="227"/>
      <c r="DJ201" s="228"/>
      <c r="DK201" s="222"/>
      <c r="DL201" s="226"/>
      <c r="DM201" s="187">
        <f t="shared" si="133"/>
        <v>0</v>
      </c>
      <c r="DN201" s="15">
        <f>+(IF(OR($B201=0,$C201=0,$D201=0,$DC$2&gt;$ES$1),0,IF(OR(DI201=0,DK201=0,DL201=0),0,MIN((VLOOKUP($D201,$A$234:$C$241,3,0))*(IF($D201=6,DL201,DK201))*((MIN((VLOOKUP($D201,$A$234:$E$241,5,0)),(IF($D201=6,DK201,DL201))))),MIN((VLOOKUP($D201,$A$234:$C$241,3,0)),(DI201+DJ201))*(IF($D201=6,DL201,((MIN((VLOOKUP($D201,$A$234:$E$241,5,0)),DL201)))))))))/IF(AND($D201=2,'ראשי-פרטים כלליים וריכוז הוצאות'!$D$66&lt;&gt;4),1.2,1)</f>
        <v>0</v>
      </c>
      <c r="DO201" s="227"/>
      <c r="DP201" s="228"/>
      <c r="DQ201" s="222"/>
      <c r="DR201" s="226"/>
      <c r="DS201" s="187">
        <f t="shared" si="134"/>
        <v>0</v>
      </c>
      <c r="DT201" s="15">
        <f>+(IF(OR($B201=0,$C201=0,$D201=0,$DC$2&gt;$ES$1),0,IF(OR(DO201=0,DQ201=0,DR201=0),0,MIN((VLOOKUP($D201,$A$234:$C$241,3,0))*(IF($D201=6,DR201,DQ201))*((MIN((VLOOKUP($D201,$A$234:$E$241,5,0)),(IF($D201=6,DQ201,DR201))))),MIN((VLOOKUP($D201,$A$234:$C$241,3,0)),(DO201+DP201))*(IF($D201=6,DR201,((MIN((VLOOKUP($D201,$A$234:$E$241,5,0)),DR201)))))))))/IF(AND($D201=2,'ראשי-פרטים כלליים וריכוז הוצאות'!$D$66&lt;&gt;4),1.2,1)</f>
        <v>0</v>
      </c>
      <c r="DU201" s="227"/>
      <c r="DV201" s="228"/>
      <c r="DW201" s="222"/>
      <c r="DX201" s="226"/>
      <c r="DY201" s="187">
        <f t="shared" si="135"/>
        <v>0</v>
      </c>
      <c r="DZ201" s="15">
        <f>+(IF(OR($B201=0,$C201=0,$D201=0,$DC$2&gt;$ES$1),0,IF(OR(DU201=0,DW201=0,DX201=0),0,MIN((VLOOKUP($D201,$A$234:$C$241,3,0))*(IF($D201=6,DX201,DW201))*((MIN((VLOOKUP($D201,$A$234:$E$241,5,0)),(IF($D201=6,DW201,DX201))))),MIN((VLOOKUP($D201,$A$234:$C$241,3,0)),(DU201+DV201))*(IF($D201=6,DX201,((MIN((VLOOKUP($D201,$A$234:$E$241,5,0)),DX201)))))))))/IF(AND($D201=2,'ראשי-פרטים כלליים וריכוז הוצאות'!$D$66&lt;&gt;4),1.2,1)</f>
        <v>0</v>
      </c>
      <c r="EA201" s="227"/>
      <c r="EB201" s="228"/>
      <c r="EC201" s="222"/>
      <c r="ED201" s="226"/>
      <c r="EE201" s="187">
        <f t="shared" si="136"/>
        <v>0</v>
      </c>
      <c r="EF201" s="15">
        <f>+(IF(OR($B201=0,$C201=0,$D201=0,$DC$2&gt;$ES$1),0,IF(OR(EA201=0,EC201=0,ED201=0),0,MIN((VLOOKUP($D201,$A$234:$C$241,3,0))*(IF($D201=6,ED201,EC201))*((MIN((VLOOKUP($D201,$A$234:$E$241,5,0)),(IF($D201=6,EC201,ED201))))),MIN((VLOOKUP($D201,$A$234:$C$241,3,0)),(EA201+EB201))*(IF($D201=6,ED201,((MIN((VLOOKUP($D201,$A$234:$E$241,5,0)),ED201)))))))))/IF(AND($D201=2,'ראשי-פרטים כלליים וריכוז הוצאות'!$D$66&lt;&gt;4),1.2,1)</f>
        <v>0</v>
      </c>
      <c r="EG201" s="227"/>
      <c r="EH201" s="228"/>
      <c r="EI201" s="222"/>
      <c r="EJ201" s="226"/>
      <c r="EK201" s="187">
        <f t="shared" si="137"/>
        <v>0</v>
      </c>
      <c r="EL201" s="15">
        <f>+(IF(OR($B201=0,$C201=0,$D201=0,$DC$2&gt;$ES$1),0,IF(OR(EG201=0,EI201=0,EJ201=0),0,MIN((VLOOKUP($D201,$A$234:$C$241,3,0))*(IF($D201=6,EJ201,EI201))*((MIN((VLOOKUP($D201,$A$234:$E$241,5,0)),(IF($D201=6,EI201,EJ201))))),MIN((VLOOKUP($D201,$A$234:$C$241,3,0)),(EG201+EH201))*(IF($D201=6,EJ201,((MIN((VLOOKUP($D201,$A$234:$E$241,5,0)),EJ201)))))))))/IF(AND($D201=2,'ראשי-פרטים כלליים וריכוז הוצאות'!$D$66&lt;&gt;4),1.2,1)</f>
        <v>0</v>
      </c>
      <c r="EM201" s="227"/>
      <c r="EN201" s="228"/>
      <c r="EO201" s="222"/>
      <c r="EP201" s="226"/>
      <c r="EQ201" s="187">
        <f t="shared" si="138"/>
        <v>0</v>
      </c>
      <c r="ER201" s="15">
        <f>+(IF(OR($B201=0,$C201=0,$D201=0,$DC$2&gt;$ES$1),0,IF(OR(EM201=0,EO201=0,EP201=0),0,MIN((VLOOKUP($D201,$A$234:$C$241,3,0))*(IF($D201=6,EP201,EO201))*((MIN((VLOOKUP($D201,$A$234:$E$241,5,0)),(IF($D201=6,EO201,EP201))))),MIN((VLOOKUP($D201,$A$234:$C$241,3,0)),(EM201+EN201))*(IF($D201=6,EP201,((MIN((VLOOKUP($D201,$A$234:$E$241,5,0)),EP201)))))))))/IF(AND($D201=2,'ראשי-פרטים כלליים וריכוז הוצאות'!$D$66&lt;&gt;4),1.2,1)</f>
        <v>0</v>
      </c>
      <c r="ES201" s="62">
        <f t="shared" si="139"/>
        <v>0</v>
      </c>
      <c r="ET201" s="183">
        <f t="shared" si="140"/>
        <v>9.9999999999999995E-7</v>
      </c>
      <c r="EU201" s="184">
        <f t="shared" si="141"/>
        <v>0</v>
      </c>
      <c r="EV201" s="62">
        <f t="shared" si="142"/>
        <v>0</v>
      </c>
      <c r="EW201" s="62">
        <v>0</v>
      </c>
      <c r="EX201" s="15">
        <f t="shared" si="143"/>
        <v>0</v>
      </c>
      <c r="EY201" s="219"/>
      <c r="EZ201" s="62">
        <f>MIN(EX201+EY201*ET201*ES201/$FA$1/IF(AND($D201=2,'ראשי-פרטים כלליים וריכוז הוצאות'!$D$66&lt;&gt;4),1.2,1),IF($D201&gt;0,VLOOKUP($D201,$A$234:$C$241,3,0)*12*EU201,0))</f>
        <v>0</v>
      </c>
      <c r="FA201" s="229"/>
      <c r="FB201" s="293">
        <f t="shared" si="144"/>
        <v>0</v>
      </c>
      <c r="FC201" s="298"/>
      <c r="FD201" s="133"/>
      <c r="FE201" s="133"/>
      <c r="FF201" s="299"/>
      <c r="FG201" s="299"/>
      <c r="FH201" s="133"/>
      <c r="FI201" s="274">
        <f t="shared" si="112"/>
        <v>0</v>
      </c>
      <c r="FJ201" s="274">
        <f t="shared" si="113"/>
        <v>0</v>
      </c>
      <c r="FK201" s="297" t="str">
        <f t="shared" si="114"/>
        <v/>
      </c>
    </row>
    <row r="202" spans="1:167" s="6" customFormat="1" ht="24" hidden="1" customHeight="1" x14ac:dyDescent="0.2">
      <c r="A202" s="112">
        <v>199</v>
      </c>
      <c r="B202" s="229"/>
      <c r="C202" s="229"/>
      <c r="D202" s="230"/>
      <c r="E202" s="220"/>
      <c r="F202" s="221"/>
      <c r="G202" s="222"/>
      <c r="H202" s="223"/>
      <c r="I202" s="187">
        <f t="shared" si="115"/>
        <v>0</v>
      </c>
      <c r="J202" s="15">
        <f>(IF(OR($B202=0,$C202=0,$D202=0,$E$2&gt;$ES$1),0,IF(OR($E202=0,$G202=0,$H202=0),0,MIN((VLOOKUP($D202,$A$234:$C$241,3,0))*(IF($D202=6,$H202,$G202))*((MIN((VLOOKUP($D202,$A$234:$E$241,5,0)),(IF($D202=6,$G202,$H202))))),MIN((VLOOKUP($D202,$A$234:$C$241,3,0)),($E202+$F202))*(IF($D202=6,$H202,((MIN((VLOOKUP($D202,$A$234:$E$241,5,0)),$H202)))))))))/IF(AND($D202=2,'ראשי-פרטים כלליים וריכוז הוצאות'!$D$66&lt;&gt;4),1.2,1)</f>
        <v>0</v>
      </c>
      <c r="K202" s="224"/>
      <c r="L202" s="225"/>
      <c r="M202" s="222"/>
      <c r="N202" s="226"/>
      <c r="O202" s="187">
        <f t="shared" si="116"/>
        <v>0</v>
      </c>
      <c r="P202" s="15">
        <f>+(IF(OR($B202=0,$C202=0,$D202=0,$K$2&gt;$ES$1),0,IF(OR($K202=0,$M202=0,$N202=0),0,MIN((VLOOKUP($D202,$A$234:$C$241,3,0))*(IF($D202=6,$N202,$M202))*((MIN((VLOOKUP($D202,$A$234:$E$241,5,0)),(IF($D202=6,$M202,$N202))))),MIN((VLOOKUP($D202,$A$234:$C$241,3,0)),($K202+$L202))*(IF($D202=6,$N202,((MIN((VLOOKUP($D202,$A$234:$E$241,5,0)),$N202)))))))))/IF(AND($D202=2,'ראשי-פרטים כלליים וריכוז הוצאות'!$D$66&lt;&gt;4),1.2,1)</f>
        <v>0</v>
      </c>
      <c r="Q202" s="227"/>
      <c r="R202" s="228"/>
      <c r="S202" s="222"/>
      <c r="T202" s="226"/>
      <c r="U202" s="187">
        <f t="shared" si="117"/>
        <v>0</v>
      </c>
      <c r="V202" s="15">
        <f>+(IF(OR($B202=0,$C202=0,$D202=0,$Q$2&gt;$ES$1),0,IF(OR(Q202=0,S202=0,T202=0),0,MIN((VLOOKUP($D202,$A$234:$C$241,3,0))*(IF($D202=6,T202,S202))*((MIN((VLOOKUP($D202,$A$234:$E$241,5,0)),(IF($D202=6,S202,T202))))),MIN((VLOOKUP($D202,$A$234:$C$241,3,0)),(Q202+R202))*(IF($D202=6,T202,((MIN((VLOOKUP($D202,$A$234:$E$241,5,0)),T202)))))))))/IF(AND($D202=2,'ראשי-פרטים כלליים וריכוז הוצאות'!$D$66&lt;&gt;4),1.2,1)</f>
        <v>0</v>
      </c>
      <c r="W202" s="220"/>
      <c r="X202" s="221"/>
      <c r="Y202" s="222"/>
      <c r="Z202" s="226"/>
      <c r="AA202" s="187">
        <f t="shared" si="118"/>
        <v>0</v>
      </c>
      <c r="AB202" s="15">
        <f>+(IF(OR($B202=0,$C202=0,$D202=0,$W$2&gt;$ES$1),0,IF(OR(W202=0,Y202=0,Z202=0),0,MIN((VLOOKUP($D202,$A$234:$C$241,3,0))*(IF($D202=6,Z202,Y202))*((MIN((VLOOKUP($D202,$A$234:$E$241,5,0)),(IF($D202=6,Y202,Z202))))),MIN((VLOOKUP($D202,$A$234:$C$241,3,0)),(W202+X202))*(IF($D202=6,Z202,((MIN((VLOOKUP($D202,$A$234:$E$241,5,0)),Z202)))))))))/IF(AND($D202=2,'ראשי-פרטים כלליים וריכוז הוצאות'!$D$66&lt;&gt;4),1.2,1)</f>
        <v>0</v>
      </c>
      <c r="AC202" s="224"/>
      <c r="AD202" s="225"/>
      <c r="AE202" s="222"/>
      <c r="AF202" s="226"/>
      <c r="AG202" s="187">
        <f t="shared" si="119"/>
        <v>0</v>
      </c>
      <c r="AH202" s="15">
        <f>+(IF(OR($B202=0,$C202=0,$D202=0,$AC$2&gt;$ES$1),0,IF(OR(AC202=0,AE202=0,AF202=0),0,MIN((VLOOKUP($D202,$A$234:$C$241,3,0))*(IF($D202=6,AF202,AE202))*((MIN((VLOOKUP($D202,$A$234:$E$241,5,0)),(IF($D202=6,AE202,AF202))))),MIN((VLOOKUP($D202,$A$234:$C$241,3,0)),(AC202+AD202))*(IF($D202=6,AF202,((MIN((VLOOKUP($D202,$A$234:$E$241,5,0)),AF202)))))))))/IF(AND($D202=2,'ראשי-פרטים כלליים וריכוז הוצאות'!$D$66&lt;&gt;4),1.2,1)</f>
        <v>0</v>
      </c>
      <c r="AI202" s="227"/>
      <c r="AJ202" s="228"/>
      <c r="AK202" s="222"/>
      <c r="AL202" s="226"/>
      <c r="AM202" s="187">
        <f t="shared" si="120"/>
        <v>0</v>
      </c>
      <c r="AN202" s="15">
        <f>+(IF(OR($B202=0,$C202=0,$D202=0,$AI$2&gt;$ES$1),0,IF(OR(AI202=0,AK202=0,AL202=0),0,MIN((VLOOKUP($D202,$A$234:$C$241,3,0))*(IF($D202=6,AL202,AK202))*((MIN((VLOOKUP($D202,$A$234:$E$241,5,0)),(IF($D202=6,AK202,AL202))))),MIN((VLOOKUP($D202,$A$234:$C$241,3,0)),(AI202+AJ202))*(IF($D202=6,AL202,((MIN((VLOOKUP($D202,$A$234:$E$241,5,0)),AL202)))))))))/IF(AND($D202=2,'ראשי-פרטים כלליים וריכוז הוצאות'!$D$66&lt;&gt;4),1.2,1)</f>
        <v>0</v>
      </c>
      <c r="AO202" s="220"/>
      <c r="AP202" s="221"/>
      <c r="AQ202" s="222"/>
      <c r="AR202" s="226"/>
      <c r="AS202" s="187">
        <f t="shared" si="121"/>
        <v>0</v>
      </c>
      <c r="AT202" s="15">
        <f>+(IF(OR($B202=0,$C202=0,$D202=0,$AO$2&gt;$ES$1),0,IF(OR(AO202=0,AQ202=0,AR202=0),0,MIN((VLOOKUP($D202,$A$234:$C$241,3,0))*(IF($D202=6,AR202,AQ202))*((MIN((VLOOKUP($D202,$A$234:$E$241,5,0)),(IF($D202=6,AQ202,AR202))))),MIN((VLOOKUP($D202,$A$234:$C$241,3,0)),(AO202+AP202))*(IF($D202=6,AR202,((MIN((VLOOKUP($D202,$A$234:$E$241,5,0)),AR202)))))))))/IF(AND($D202=2,'ראשי-פרטים כלליים וריכוז הוצאות'!$D$66&lt;&gt;4),1.2,1)</f>
        <v>0</v>
      </c>
      <c r="AU202" s="224"/>
      <c r="AV202" s="225"/>
      <c r="AW202" s="222"/>
      <c r="AX202" s="226"/>
      <c r="AY202" s="187">
        <f t="shared" si="122"/>
        <v>0</v>
      </c>
      <c r="AZ202" s="15">
        <f>+(IF(OR($B202=0,$C202=0,$D202=0,$AU$2&gt;$ES$1),0,IF(OR(AU202=0,AW202=0,AX202=0),0,MIN((VLOOKUP($D202,$A$234:$C$241,3,0))*(IF($D202=6,AX202,AW202))*((MIN((VLOOKUP($D202,$A$234:$E$241,5,0)),(IF($D202=6,AW202,AX202))))),MIN((VLOOKUP($D202,$A$234:$C$241,3,0)),(AU202+AV202))*(IF($D202=6,AX202,((MIN((VLOOKUP($D202,$A$234:$E$241,5,0)),AX202)))))))))/IF(AND($D202=2,'ראשי-פרטים כלליים וריכוז הוצאות'!$D$66&lt;&gt;4),1.2,1)</f>
        <v>0</v>
      </c>
      <c r="BA202" s="227"/>
      <c r="BB202" s="228"/>
      <c r="BC202" s="222"/>
      <c r="BD202" s="226"/>
      <c r="BE202" s="187">
        <f t="shared" si="123"/>
        <v>0</v>
      </c>
      <c r="BF202" s="15">
        <f>+(IF(OR($B202=0,$C202=0,$D202=0,$BA$2&gt;$ES$1),0,IF(OR(BA202=0,BC202=0,BD202=0),0,MIN((VLOOKUP($D202,$A$234:$C$241,3,0))*(IF($D202=6,BD202,BC202))*((MIN((VLOOKUP($D202,$A$234:$E$241,5,0)),(IF($D202=6,BC202,BD202))))),MIN((VLOOKUP($D202,$A$234:$C$241,3,0)),(BA202+BB202))*(IF($D202=6,BD202,((MIN((VLOOKUP($D202,$A$234:$E$241,5,0)),BD202)))))))))/IF(AND($D202=2,'ראשי-פרטים כלליים וריכוז הוצאות'!$D$66&lt;&gt;4),1.2,1)</f>
        <v>0</v>
      </c>
      <c r="BG202" s="227"/>
      <c r="BH202" s="228"/>
      <c r="BI202" s="222"/>
      <c r="BJ202" s="226"/>
      <c r="BK202" s="187">
        <f t="shared" si="124"/>
        <v>0</v>
      </c>
      <c r="BL202" s="15">
        <f>+(IF(OR($B202=0,$C202=0,$D202=0,$BG$2&gt;$ES$1),0,IF(OR(BG202=0,BI202=0,BJ202=0),0,MIN((VLOOKUP($D202,$A$234:$C$241,3,0))*(IF($D202=6,BJ202,BI202))*((MIN((VLOOKUP($D202,$A$234:$E$241,5,0)),(IF($D202=6,BI202,BJ202))))),MIN((VLOOKUP($D202,$A$234:$C$241,3,0)),(BG202+BH202))*(IF($D202=6,BJ202,((MIN((VLOOKUP($D202,$A$234:$E$241,5,0)),BJ202)))))))))/IF(AND($D202=2,'ראשי-פרטים כלליים וריכוז הוצאות'!$D$66&lt;&gt;4),1.2,1)</f>
        <v>0</v>
      </c>
      <c r="BM202" s="227"/>
      <c r="BN202" s="228"/>
      <c r="BO202" s="222"/>
      <c r="BP202" s="226"/>
      <c r="BQ202" s="187">
        <f t="shared" si="125"/>
        <v>0</v>
      </c>
      <c r="BR202" s="15">
        <f>+(IF(OR($B202=0,$C202=0,$D202=0,$BM$2&gt;$ES$1),0,IF(OR(BM202=0,BO202=0,BP202=0),0,MIN((VLOOKUP($D202,$A$234:$C$241,3,0))*(IF($D202=6,BP202,BO202))*((MIN((VLOOKUP($D202,$A$234:$E$241,5,0)),(IF($D202=6,BO202,BP202))))),MIN((VLOOKUP($D202,$A$234:$C$241,3,0)),(BM202+BN202))*(IF($D202=6,BP202,((MIN((VLOOKUP($D202,$A$234:$E$241,5,0)),BP202)))))))))/IF(AND($D202=2,'ראשי-פרטים כלליים וריכוז הוצאות'!$D$66&lt;&gt;4),1.2,1)</f>
        <v>0</v>
      </c>
      <c r="BS202" s="227"/>
      <c r="BT202" s="228"/>
      <c r="BU202" s="222"/>
      <c r="BV202" s="226"/>
      <c r="BW202" s="187">
        <f t="shared" si="126"/>
        <v>0</v>
      </c>
      <c r="BX202" s="15">
        <f>+(IF(OR($B202=0,$C202=0,$D202=0,$BS$2&gt;$ES$1),0,IF(OR(BS202=0,BU202=0,BV202=0),0,MIN((VLOOKUP($D202,$A$234:$C$241,3,0))*(IF($D202=6,BV202,BU202))*((MIN((VLOOKUP($D202,$A$234:$E$241,5,0)),(IF($D202=6,BU202,BV202))))),MIN((VLOOKUP($D202,$A$234:$C$241,3,0)),(BS202+BT202))*(IF($D202=6,BV202,((MIN((VLOOKUP($D202,$A$234:$E$241,5,0)),BV202)))))))))/IF(AND($D202=2,'ראשי-פרטים כלליים וריכוז הוצאות'!$D$66&lt;&gt;4),1.2,1)</f>
        <v>0</v>
      </c>
      <c r="BY202" s="227"/>
      <c r="BZ202" s="228"/>
      <c r="CA202" s="222"/>
      <c r="CB202" s="226"/>
      <c r="CC202" s="187">
        <f t="shared" si="127"/>
        <v>0</v>
      </c>
      <c r="CD202" s="15">
        <f>+(IF(OR($B202=0,$C202=0,$D202=0,$BY$2&gt;$ES$1),0,IF(OR(BY202=0,CA202=0,CB202=0),0,MIN((VLOOKUP($D202,$A$234:$C$241,3,0))*(IF($D202=6,CB202,CA202))*((MIN((VLOOKUP($D202,$A$234:$E$241,5,0)),(IF($D202=6,CA202,CB202))))),MIN((VLOOKUP($D202,$A$234:$C$241,3,0)),(BY202+BZ202))*(IF($D202=6,CB202,((MIN((VLOOKUP($D202,$A$234:$E$241,5,0)),CB202)))))))))/IF(AND($D202=2,'ראשי-פרטים כלליים וריכוז הוצאות'!$D$66&lt;&gt;4),1.2,1)</f>
        <v>0</v>
      </c>
      <c r="CE202" s="227"/>
      <c r="CF202" s="228"/>
      <c r="CG202" s="222"/>
      <c r="CH202" s="226"/>
      <c r="CI202" s="187">
        <f t="shared" si="128"/>
        <v>0</v>
      </c>
      <c r="CJ202" s="15">
        <f>+(IF(OR($B202=0,$C202=0,$D202=0,$CE$2&gt;$ES$1),0,IF(OR(CE202=0,CG202=0,CH202=0),0,MIN((VLOOKUP($D202,$A$234:$C$241,3,0))*(IF($D202=6,CH202,CG202))*((MIN((VLOOKUP($D202,$A$234:$E$241,5,0)),(IF($D202=6,CG202,CH202))))),MIN((VLOOKUP($D202,$A$234:$C$241,3,0)),(CE202+CF202))*(IF($D202=6,CH202,((MIN((VLOOKUP($D202,$A$234:$E$241,5,0)),CH202)))))))))/IF(AND($D202=2,'ראשי-פרטים כלליים וריכוז הוצאות'!$D$66&lt;&gt;4),1.2,1)</f>
        <v>0</v>
      </c>
      <c r="CK202" s="227"/>
      <c r="CL202" s="228"/>
      <c r="CM202" s="222"/>
      <c r="CN202" s="226"/>
      <c r="CO202" s="187">
        <f t="shared" si="129"/>
        <v>0</v>
      </c>
      <c r="CP202" s="15">
        <f>+(IF(OR($B202=0,$C202=0,$D202=0,$CK$2&gt;$ES$1),0,IF(OR(CK202=0,CM202=0,CN202=0),0,MIN((VLOOKUP($D202,$A$234:$C$241,3,0))*(IF($D202=6,CN202,CM202))*((MIN((VLOOKUP($D202,$A$234:$E$241,5,0)),(IF($D202=6,CM202,CN202))))),MIN((VLOOKUP($D202,$A$234:$C$241,3,0)),(CK202+CL202))*(IF($D202=6,CN202,((MIN((VLOOKUP($D202,$A$234:$E$241,5,0)),CN202)))))))))/IF(AND($D202=2,'ראשי-פרטים כלליים וריכוז הוצאות'!$D$66&lt;&gt;4),1.2,1)</f>
        <v>0</v>
      </c>
      <c r="CQ202" s="227"/>
      <c r="CR202" s="228"/>
      <c r="CS202" s="222"/>
      <c r="CT202" s="226"/>
      <c r="CU202" s="187">
        <f t="shared" si="130"/>
        <v>0</v>
      </c>
      <c r="CV202" s="15">
        <f>+(IF(OR($B202=0,$C202=0,$D202=0,$CQ$2&gt;$ES$1),0,IF(OR(CQ202=0,CS202=0,CT202=0),0,MIN((VLOOKUP($D202,$A$234:$C$241,3,0))*(IF($D202=6,CT202,CS202))*((MIN((VLOOKUP($D202,$A$234:$E$241,5,0)),(IF($D202=6,CS202,CT202))))),MIN((VLOOKUP($D202,$A$234:$C$241,3,0)),(CQ202+CR202))*(IF($D202=6,CT202,((MIN((VLOOKUP($D202,$A$234:$E$241,5,0)),CT202)))))))))/IF(AND($D202=2,'ראשי-פרטים כלליים וריכוז הוצאות'!$D$66&lt;&gt;4),1.2,1)</f>
        <v>0</v>
      </c>
      <c r="CW202" s="227"/>
      <c r="CX202" s="228"/>
      <c r="CY202" s="222"/>
      <c r="CZ202" s="226"/>
      <c r="DA202" s="187">
        <f t="shared" si="131"/>
        <v>0</v>
      </c>
      <c r="DB202" s="15">
        <f>+(IF(OR($B202=0,$C202=0,$D202=0,$CW$2&gt;$ES$1),0,IF(OR(CW202=0,CY202=0,CZ202=0),0,MIN((VLOOKUP($D202,$A$234:$C$241,3,0))*(IF($D202=6,CZ202,CY202))*((MIN((VLOOKUP($D202,$A$234:$E$241,5,0)),(IF($D202=6,CY202,CZ202))))),MIN((VLOOKUP($D202,$A$234:$C$241,3,0)),(CW202+CX202))*(IF($D202=6,CZ202,((MIN((VLOOKUP($D202,$A$234:$E$241,5,0)),CZ202)))))))))/IF(AND($D202=2,'ראשי-פרטים כלליים וריכוז הוצאות'!$D$66&lt;&gt;4),1.2,1)</f>
        <v>0</v>
      </c>
      <c r="DC202" s="227"/>
      <c r="DD202" s="228"/>
      <c r="DE202" s="222"/>
      <c r="DF202" s="226"/>
      <c r="DG202" s="187">
        <f t="shared" si="132"/>
        <v>0</v>
      </c>
      <c r="DH202" s="15">
        <f>+(IF(OR($B202=0,$C202=0,$D202=0,$DC$2&gt;$ES$1),0,IF(OR(DC202=0,DE202=0,DF202=0),0,MIN((VLOOKUP($D202,$A$234:$C$241,3,0))*(IF($D202=6,DF202,DE202))*((MIN((VLOOKUP($D202,$A$234:$E$241,5,0)),(IF($D202=6,DE202,DF202))))),MIN((VLOOKUP($D202,$A$234:$C$241,3,0)),(DC202+DD202))*(IF($D202=6,DF202,((MIN((VLOOKUP($D202,$A$234:$E$241,5,0)),DF202)))))))))/IF(AND($D202=2,'ראשי-פרטים כלליים וריכוז הוצאות'!$D$66&lt;&gt;4),1.2,1)</f>
        <v>0</v>
      </c>
      <c r="DI202" s="227"/>
      <c r="DJ202" s="228"/>
      <c r="DK202" s="222"/>
      <c r="DL202" s="226"/>
      <c r="DM202" s="187">
        <f t="shared" si="133"/>
        <v>0</v>
      </c>
      <c r="DN202" s="15">
        <f>+(IF(OR($B202=0,$C202=0,$D202=0,$DC$2&gt;$ES$1),0,IF(OR(DI202=0,DK202=0,DL202=0),0,MIN((VLOOKUP($D202,$A$234:$C$241,3,0))*(IF($D202=6,DL202,DK202))*((MIN((VLOOKUP($D202,$A$234:$E$241,5,0)),(IF($D202=6,DK202,DL202))))),MIN((VLOOKUP($D202,$A$234:$C$241,3,0)),(DI202+DJ202))*(IF($D202=6,DL202,((MIN((VLOOKUP($D202,$A$234:$E$241,5,0)),DL202)))))))))/IF(AND($D202=2,'ראשי-פרטים כלליים וריכוז הוצאות'!$D$66&lt;&gt;4),1.2,1)</f>
        <v>0</v>
      </c>
      <c r="DO202" s="227"/>
      <c r="DP202" s="228"/>
      <c r="DQ202" s="222"/>
      <c r="DR202" s="226"/>
      <c r="DS202" s="187">
        <f t="shared" si="134"/>
        <v>0</v>
      </c>
      <c r="DT202" s="15">
        <f>+(IF(OR($B202=0,$C202=0,$D202=0,$DC$2&gt;$ES$1),0,IF(OR(DO202=0,DQ202=0,DR202=0),0,MIN((VLOOKUP($D202,$A$234:$C$241,3,0))*(IF($D202=6,DR202,DQ202))*((MIN((VLOOKUP($D202,$A$234:$E$241,5,0)),(IF($D202=6,DQ202,DR202))))),MIN((VLOOKUP($D202,$A$234:$C$241,3,0)),(DO202+DP202))*(IF($D202=6,DR202,((MIN((VLOOKUP($D202,$A$234:$E$241,5,0)),DR202)))))))))/IF(AND($D202=2,'ראשי-פרטים כלליים וריכוז הוצאות'!$D$66&lt;&gt;4),1.2,1)</f>
        <v>0</v>
      </c>
      <c r="DU202" s="227"/>
      <c r="DV202" s="228"/>
      <c r="DW202" s="222"/>
      <c r="DX202" s="226"/>
      <c r="DY202" s="187">
        <f t="shared" si="135"/>
        <v>0</v>
      </c>
      <c r="DZ202" s="15">
        <f>+(IF(OR($B202=0,$C202=0,$D202=0,$DC$2&gt;$ES$1),0,IF(OR(DU202=0,DW202=0,DX202=0),0,MIN((VLOOKUP($D202,$A$234:$C$241,3,0))*(IF($D202=6,DX202,DW202))*((MIN((VLOOKUP($D202,$A$234:$E$241,5,0)),(IF($D202=6,DW202,DX202))))),MIN((VLOOKUP($D202,$A$234:$C$241,3,0)),(DU202+DV202))*(IF($D202=6,DX202,((MIN((VLOOKUP($D202,$A$234:$E$241,5,0)),DX202)))))))))/IF(AND($D202=2,'ראשי-פרטים כלליים וריכוז הוצאות'!$D$66&lt;&gt;4),1.2,1)</f>
        <v>0</v>
      </c>
      <c r="EA202" s="227"/>
      <c r="EB202" s="228"/>
      <c r="EC202" s="222"/>
      <c r="ED202" s="226"/>
      <c r="EE202" s="187">
        <f t="shared" si="136"/>
        <v>0</v>
      </c>
      <c r="EF202" s="15">
        <f>+(IF(OR($B202=0,$C202=0,$D202=0,$DC$2&gt;$ES$1),0,IF(OR(EA202=0,EC202=0,ED202=0),0,MIN((VLOOKUP($D202,$A$234:$C$241,3,0))*(IF($D202=6,ED202,EC202))*((MIN((VLOOKUP($D202,$A$234:$E$241,5,0)),(IF($D202=6,EC202,ED202))))),MIN((VLOOKUP($D202,$A$234:$C$241,3,0)),(EA202+EB202))*(IF($D202=6,ED202,((MIN((VLOOKUP($D202,$A$234:$E$241,5,0)),ED202)))))))))/IF(AND($D202=2,'ראשי-פרטים כלליים וריכוז הוצאות'!$D$66&lt;&gt;4),1.2,1)</f>
        <v>0</v>
      </c>
      <c r="EG202" s="227"/>
      <c r="EH202" s="228"/>
      <c r="EI202" s="222"/>
      <c r="EJ202" s="226"/>
      <c r="EK202" s="187">
        <f t="shared" si="137"/>
        <v>0</v>
      </c>
      <c r="EL202" s="15">
        <f>+(IF(OR($B202=0,$C202=0,$D202=0,$DC$2&gt;$ES$1),0,IF(OR(EG202=0,EI202=0,EJ202=0),0,MIN((VLOOKUP($D202,$A$234:$C$241,3,0))*(IF($D202=6,EJ202,EI202))*((MIN((VLOOKUP($D202,$A$234:$E$241,5,0)),(IF($D202=6,EI202,EJ202))))),MIN((VLOOKUP($D202,$A$234:$C$241,3,0)),(EG202+EH202))*(IF($D202=6,EJ202,((MIN((VLOOKUP($D202,$A$234:$E$241,5,0)),EJ202)))))))))/IF(AND($D202=2,'ראשי-פרטים כלליים וריכוז הוצאות'!$D$66&lt;&gt;4),1.2,1)</f>
        <v>0</v>
      </c>
      <c r="EM202" s="227"/>
      <c r="EN202" s="228"/>
      <c r="EO202" s="222"/>
      <c r="EP202" s="226"/>
      <c r="EQ202" s="187">
        <f t="shared" si="138"/>
        <v>0</v>
      </c>
      <c r="ER202" s="15">
        <f>+(IF(OR($B202=0,$C202=0,$D202=0,$DC$2&gt;$ES$1),0,IF(OR(EM202=0,EO202=0,EP202=0),0,MIN((VLOOKUP($D202,$A$234:$C$241,3,0))*(IF($D202=6,EP202,EO202))*((MIN((VLOOKUP($D202,$A$234:$E$241,5,0)),(IF($D202=6,EO202,EP202))))),MIN((VLOOKUP($D202,$A$234:$C$241,3,0)),(EM202+EN202))*(IF($D202=6,EP202,((MIN((VLOOKUP($D202,$A$234:$E$241,5,0)),EP202)))))))))/IF(AND($D202=2,'ראשי-פרטים כלליים וריכוז הוצאות'!$D$66&lt;&gt;4),1.2,1)</f>
        <v>0</v>
      </c>
      <c r="ES202" s="62">
        <f t="shared" si="139"/>
        <v>0</v>
      </c>
      <c r="ET202" s="183">
        <f t="shared" si="140"/>
        <v>9.9999999999999995E-7</v>
      </c>
      <c r="EU202" s="184">
        <f t="shared" si="141"/>
        <v>0</v>
      </c>
      <c r="EV202" s="62">
        <f t="shared" si="142"/>
        <v>0</v>
      </c>
      <c r="EW202" s="62">
        <v>0</v>
      </c>
      <c r="EX202" s="15">
        <f t="shared" si="143"/>
        <v>0</v>
      </c>
      <c r="EY202" s="219"/>
      <c r="EZ202" s="62">
        <f>MIN(EX202+EY202*ET202*ES202/$FA$1/IF(AND($D202=2,'ראשי-פרטים כלליים וריכוז הוצאות'!$D$66&lt;&gt;4),1.2,1),IF($D202&gt;0,VLOOKUP($D202,$A$234:$C$241,3,0)*12*EU202,0))</f>
        <v>0</v>
      </c>
      <c r="FA202" s="229"/>
      <c r="FB202" s="293">
        <f t="shared" si="144"/>
        <v>0</v>
      </c>
      <c r="FC202" s="298"/>
      <c r="FD202" s="133"/>
      <c r="FE202" s="133"/>
      <c r="FF202" s="299"/>
      <c r="FG202" s="299"/>
      <c r="FH202" s="133"/>
      <c r="FI202" s="274">
        <f t="shared" si="112"/>
        <v>0</v>
      </c>
      <c r="FJ202" s="274">
        <f t="shared" si="113"/>
        <v>0</v>
      </c>
      <c r="FK202" s="297" t="str">
        <f t="shared" si="114"/>
        <v/>
      </c>
    </row>
    <row r="203" spans="1:167" s="6" customFormat="1" ht="24" hidden="1" customHeight="1" x14ac:dyDescent="0.2">
      <c r="A203" s="112">
        <v>200</v>
      </c>
      <c r="B203" s="229"/>
      <c r="C203" s="229"/>
      <c r="D203" s="230"/>
      <c r="E203" s="220"/>
      <c r="F203" s="221"/>
      <c r="G203" s="222"/>
      <c r="H203" s="223"/>
      <c r="I203" s="187">
        <f t="shared" si="115"/>
        <v>0</v>
      </c>
      <c r="J203" s="15">
        <f>(IF(OR($B203=0,$C203=0,$D203=0,$E$2&gt;$ES$1),0,IF(OR($E203=0,$G203=0,$H203=0),0,MIN((VLOOKUP($D203,$A$234:$C$241,3,0))*(IF($D203=6,$H203,$G203))*((MIN((VLOOKUP($D203,$A$234:$E$241,5,0)),(IF($D203=6,$G203,$H203))))),MIN((VLOOKUP($D203,$A$234:$C$241,3,0)),($E203+$F203))*(IF($D203=6,$H203,((MIN((VLOOKUP($D203,$A$234:$E$241,5,0)),$H203)))))))))/IF(AND($D203=2,'ראשי-פרטים כלליים וריכוז הוצאות'!$D$66&lt;&gt;4),1.2,1)</f>
        <v>0</v>
      </c>
      <c r="K203" s="224"/>
      <c r="L203" s="225"/>
      <c r="M203" s="222"/>
      <c r="N203" s="226"/>
      <c r="O203" s="187">
        <f t="shared" si="116"/>
        <v>0</v>
      </c>
      <c r="P203" s="15">
        <f>+(IF(OR($B203=0,$C203=0,$D203=0,$K$2&gt;$ES$1),0,IF(OR($K203=0,$M203=0,$N203=0),0,MIN((VLOOKUP($D203,$A$234:$C$241,3,0))*(IF($D203=6,$N203,$M203))*((MIN((VLOOKUP($D203,$A$234:$E$241,5,0)),(IF($D203=6,$M203,$N203))))),MIN((VLOOKUP($D203,$A$234:$C$241,3,0)),($K203+$L203))*(IF($D203=6,$N203,((MIN((VLOOKUP($D203,$A$234:$E$241,5,0)),$N203)))))))))/IF(AND($D203=2,'ראשי-פרטים כלליים וריכוז הוצאות'!$D$66&lt;&gt;4),1.2,1)</f>
        <v>0</v>
      </c>
      <c r="Q203" s="227"/>
      <c r="R203" s="228"/>
      <c r="S203" s="222"/>
      <c r="T203" s="226"/>
      <c r="U203" s="187">
        <f t="shared" si="117"/>
        <v>0</v>
      </c>
      <c r="V203" s="15">
        <f>+(IF(OR($B203=0,$C203=0,$D203=0,$Q$2&gt;$ES$1),0,IF(OR(Q203=0,S203=0,T203=0),0,MIN((VLOOKUP($D203,$A$234:$C$241,3,0))*(IF($D203=6,T203,S203))*((MIN((VLOOKUP($D203,$A$234:$E$241,5,0)),(IF($D203=6,S203,T203))))),MIN((VLOOKUP($D203,$A$234:$C$241,3,0)),(Q203+R203))*(IF($D203=6,T203,((MIN((VLOOKUP($D203,$A$234:$E$241,5,0)),T203)))))))))/IF(AND($D203=2,'ראשי-פרטים כלליים וריכוז הוצאות'!$D$66&lt;&gt;4),1.2,1)</f>
        <v>0</v>
      </c>
      <c r="W203" s="220"/>
      <c r="X203" s="221"/>
      <c r="Y203" s="222"/>
      <c r="Z203" s="226"/>
      <c r="AA203" s="187">
        <f t="shared" si="118"/>
        <v>0</v>
      </c>
      <c r="AB203" s="15">
        <f>+(IF(OR($B203=0,$C203=0,$D203=0,$W$2&gt;$ES$1),0,IF(OR(W203=0,Y203=0,Z203=0),0,MIN((VLOOKUP($D203,$A$234:$C$241,3,0))*(IF($D203=6,Z203,Y203))*((MIN((VLOOKUP($D203,$A$234:$E$241,5,0)),(IF($D203=6,Y203,Z203))))),MIN((VLOOKUP($D203,$A$234:$C$241,3,0)),(W203+X203))*(IF($D203=6,Z203,((MIN((VLOOKUP($D203,$A$234:$E$241,5,0)),Z203)))))))))/IF(AND($D203=2,'ראשי-פרטים כלליים וריכוז הוצאות'!$D$66&lt;&gt;4),1.2,1)</f>
        <v>0</v>
      </c>
      <c r="AC203" s="224"/>
      <c r="AD203" s="225"/>
      <c r="AE203" s="222"/>
      <c r="AF203" s="226"/>
      <c r="AG203" s="187">
        <f t="shared" si="119"/>
        <v>0</v>
      </c>
      <c r="AH203" s="15">
        <f>+(IF(OR($B203=0,$C203=0,$D203=0,$AC$2&gt;$ES$1),0,IF(OR(AC203=0,AE203=0,AF203=0),0,MIN((VLOOKUP($D203,$A$234:$C$241,3,0))*(IF($D203=6,AF203,AE203))*((MIN((VLOOKUP($D203,$A$234:$E$241,5,0)),(IF($D203=6,AE203,AF203))))),MIN((VLOOKUP($D203,$A$234:$C$241,3,0)),(AC203+AD203))*(IF($D203=6,AF203,((MIN((VLOOKUP($D203,$A$234:$E$241,5,0)),AF203)))))))))/IF(AND($D203=2,'ראשי-פרטים כלליים וריכוז הוצאות'!$D$66&lt;&gt;4),1.2,1)</f>
        <v>0</v>
      </c>
      <c r="AI203" s="227"/>
      <c r="AJ203" s="228"/>
      <c r="AK203" s="222"/>
      <c r="AL203" s="226"/>
      <c r="AM203" s="187">
        <f t="shared" si="120"/>
        <v>0</v>
      </c>
      <c r="AN203" s="15">
        <f>+(IF(OR($B203=0,$C203=0,$D203=0,$AI$2&gt;$ES$1),0,IF(OR(AI203=0,AK203=0,AL203=0),0,MIN((VLOOKUP($D203,$A$234:$C$241,3,0))*(IF($D203=6,AL203,AK203))*((MIN((VLOOKUP($D203,$A$234:$E$241,5,0)),(IF($D203=6,AK203,AL203))))),MIN((VLOOKUP($D203,$A$234:$C$241,3,0)),(AI203+AJ203))*(IF($D203=6,AL203,((MIN((VLOOKUP($D203,$A$234:$E$241,5,0)),AL203)))))))))/IF(AND($D203=2,'ראשי-פרטים כלליים וריכוז הוצאות'!$D$66&lt;&gt;4),1.2,1)</f>
        <v>0</v>
      </c>
      <c r="AO203" s="220"/>
      <c r="AP203" s="221"/>
      <c r="AQ203" s="222"/>
      <c r="AR203" s="226"/>
      <c r="AS203" s="187">
        <f t="shared" si="121"/>
        <v>0</v>
      </c>
      <c r="AT203" s="15">
        <f>+(IF(OR($B203=0,$C203=0,$D203=0,$AO$2&gt;$ES$1),0,IF(OR(AO203=0,AQ203=0,AR203=0),0,MIN((VLOOKUP($D203,$A$234:$C$241,3,0))*(IF($D203=6,AR203,AQ203))*((MIN((VLOOKUP($D203,$A$234:$E$241,5,0)),(IF($D203=6,AQ203,AR203))))),MIN((VLOOKUP($D203,$A$234:$C$241,3,0)),(AO203+AP203))*(IF($D203=6,AR203,((MIN((VLOOKUP($D203,$A$234:$E$241,5,0)),AR203)))))))))/IF(AND($D203=2,'ראשי-פרטים כלליים וריכוז הוצאות'!$D$66&lt;&gt;4),1.2,1)</f>
        <v>0</v>
      </c>
      <c r="AU203" s="224"/>
      <c r="AV203" s="225"/>
      <c r="AW203" s="222"/>
      <c r="AX203" s="226"/>
      <c r="AY203" s="187">
        <f t="shared" si="122"/>
        <v>0</v>
      </c>
      <c r="AZ203" s="15">
        <f>+(IF(OR($B203=0,$C203=0,$D203=0,$AU$2&gt;$ES$1),0,IF(OR(AU203=0,AW203=0,AX203=0),0,MIN((VLOOKUP($D203,$A$234:$C$241,3,0))*(IF($D203=6,AX203,AW203))*((MIN((VLOOKUP($D203,$A$234:$E$241,5,0)),(IF($D203=6,AW203,AX203))))),MIN((VLOOKUP($D203,$A$234:$C$241,3,0)),(AU203+AV203))*(IF($D203=6,AX203,((MIN((VLOOKUP($D203,$A$234:$E$241,5,0)),AX203)))))))))/IF(AND($D203=2,'ראשי-פרטים כלליים וריכוז הוצאות'!$D$66&lt;&gt;4),1.2,1)</f>
        <v>0</v>
      </c>
      <c r="BA203" s="227"/>
      <c r="BB203" s="228"/>
      <c r="BC203" s="222"/>
      <c r="BD203" s="226"/>
      <c r="BE203" s="187">
        <f t="shared" si="123"/>
        <v>0</v>
      </c>
      <c r="BF203" s="15">
        <f>+(IF(OR($B203=0,$C203=0,$D203=0,$BA$2&gt;$ES$1),0,IF(OR(BA203=0,BC203=0,BD203=0),0,MIN((VLOOKUP($D203,$A$234:$C$241,3,0))*(IF($D203=6,BD203,BC203))*((MIN((VLOOKUP($D203,$A$234:$E$241,5,0)),(IF($D203=6,BC203,BD203))))),MIN((VLOOKUP($D203,$A$234:$C$241,3,0)),(BA203+BB203))*(IF($D203=6,BD203,((MIN((VLOOKUP($D203,$A$234:$E$241,5,0)),BD203)))))))))/IF(AND($D203=2,'ראשי-פרטים כלליים וריכוז הוצאות'!$D$66&lt;&gt;4),1.2,1)</f>
        <v>0</v>
      </c>
      <c r="BG203" s="227"/>
      <c r="BH203" s="228"/>
      <c r="BI203" s="222"/>
      <c r="BJ203" s="226"/>
      <c r="BK203" s="187">
        <f t="shared" si="124"/>
        <v>0</v>
      </c>
      <c r="BL203" s="15">
        <f>+(IF(OR($B203=0,$C203=0,$D203=0,$BG$2&gt;$ES$1),0,IF(OR(BG203=0,BI203=0,BJ203=0),0,MIN((VLOOKUP($D203,$A$234:$C$241,3,0))*(IF($D203=6,BJ203,BI203))*((MIN((VLOOKUP($D203,$A$234:$E$241,5,0)),(IF($D203=6,BI203,BJ203))))),MIN((VLOOKUP($D203,$A$234:$C$241,3,0)),(BG203+BH203))*(IF($D203=6,BJ203,((MIN((VLOOKUP($D203,$A$234:$E$241,5,0)),BJ203)))))))))/IF(AND($D203=2,'ראשי-פרטים כלליים וריכוז הוצאות'!$D$66&lt;&gt;4),1.2,1)</f>
        <v>0</v>
      </c>
      <c r="BM203" s="227"/>
      <c r="BN203" s="228"/>
      <c r="BO203" s="222"/>
      <c r="BP203" s="226"/>
      <c r="BQ203" s="187">
        <f t="shared" si="125"/>
        <v>0</v>
      </c>
      <c r="BR203" s="15">
        <f>+(IF(OR($B203=0,$C203=0,$D203=0,$BM$2&gt;$ES$1),0,IF(OR(BM203=0,BO203=0,BP203=0),0,MIN((VLOOKUP($D203,$A$234:$C$241,3,0))*(IF($D203=6,BP203,BO203))*((MIN((VLOOKUP($D203,$A$234:$E$241,5,0)),(IF($D203=6,BO203,BP203))))),MIN((VLOOKUP($D203,$A$234:$C$241,3,0)),(BM203+BN203))*(IF($D203=6,BP203,((MIN((VLOOKUP($D203,$A$234:$E$241,5,0)),BP203)))))))))/IF(AND($D203=2,'ראשי-פרטים כלליים וריכוז הוצאות'!$D$66&lt;&gt;4),1.2,1)</f>
        <v>0</v>
      </c>
      <c r="BS203" s="227"/>
      <c r="BT203" s="228"/>
      <c r="BU203" s="222"/>
      <c r="BV203" s="226"/>
      <c r="BW203" s="187">
        <f t="shared" si="126"/>
        <v>0</v>
      </c>
      <c r="BX203" s="15">
        <f>+(IF(OR($B203=0,$C203=0,$D203=0,$BS$2&gt;$ES$1),0,IF(OR(BS203=0,BU203=0,BV203=0),0,MIN((VLOOKUP($D203,$A$234:$C$241,3,0))*(IF($D203=6,BV203,BU203))*((MIN((VLOOKUP($D203,$A$234:$E$241,5,0)),(IF($D203=6,BU203,BV203))))),MIN((VLOOKUP($D203,$A$234:$C$241,3,0)),(BS203+BT203))*(IF($D203=6,BV203,((MIN((VLOOKUP($D203,$A$234:$E$241,5,0)),BV203)))))))))/IF(AND($D203=2,'ראשי-פרטים כלליים וריכוז הוצאות'!$D$66&lt;&gt;4),1.2,1)</f>
        <v>0</v>
      </c>
      <c r="BY203" s="227"/>
      <c r="BZ203" s="228"/>
      <c r="CA203" s="222"/>
      <c r="CB203" s="226"/>
      <c r="CC203" s="187">
        <f t="shared" si="127"/>
        <v>0</v>
      </c>
      <c r="CD203" s="15">
        <f>+(IF(OR($B203=0,$C203=0,$D203=0,$BY$2&gt;$ES$1),0,IF(OR(BY203=0,CA203=0,CB203=0),0,MIN((VLOOKUP($D203,$A$234:$C$241,3,0))*(IF($D203=6,CB203,CA203))*((MIN((VLOOKUP($D203,$A$234:$E$241,5,0)),(IF($D203=6,CA203,CB203))))),MIN((VLOOKUP($D203,$A$234:$C$241,3,0)),(BY203+BZ203))*(IF($D203=6,CB203,((MIN((VLOOKUP($D203,$A$234:$E$241,5,0)),CB203)))))))))/IF(AND($D203=2,'ראשי-פרטים כלליים וריכוז הוצאות'!$D$66&lt;&gt;4),1.2,1)</f>
        <v>0</v>
      </c>
      <c r="CE203" s="227"/>
      <c r="CF203" s="228"/>
      <c r="CG203" s="222"/>
      <c r="CH203" s="226"/>
      <c r="CI203" s="187">
        <f t="shared" si="128"/>
        <v>0</v>
      </c>
      <c r="CJ203" s="15">
        <f>+(IF(OR($B203=0,$C203=0,$D203=0,$CE$2&gt;$ES$1),0,IF(OR(CE203=0,CG203=0,CH203=0),0,MIN((VLOOKUP($D203,$A$234:$C$241,3,0))*(IF($D203=6,CH203,CG203))*((MIN((VLOOKUP($D203,$A$234:$E$241,5,0)),(IF($D203=6,CG203,CH203))))),MIN((VLOOKUP($D203,$A$234:$C$241,3,0)),(CE203+CF203))*(IF($D203=6,CH203,((MIN((VLOOKUP($D203,$A$234:$E$241,5,0)),CH203)))))))))/IF(AND($D203=2,'ראשי-פרטים כלליים וריכוז הוצאות'!$D$66&lt;&gt;4),1.2,1)</f>
        <v>0</v>
      </c>
      <c r="CK203" s="227"/>
      <c r="CL203" s="228"/>
      <c r="CM203" s="222"/>
      <c r="CN203" s="226"/>
      <c r="CO203" s="187">
        <f t="shared" si="129"/>
        <v>0</v>
      </c>
      <c r="CP203" s="15">
        <f>+(IF(OR($B203=0,$C203=0,$D203=0,$CK$2&gt;$ES$1),0,IF(OR(CK203=0,CM203=0,CN203=0),0,MIN((VLOOKUP($D203,$A$234:$C$241,3,0))*(IF($D203=6,CN203,CM203))*((MIN((VLOOKUP($D203,$A$234:$E$241,5,0)),(IF($D203=6,CM203,CN203))))),MIN((VLOOKUP($D203,$A$234:$C$241,3,0)),(CK203+CL203))*(IF($D203=6,CN203,((MIN((VLOOKUP($D203,$A$234:$E$241,5,0)),CN203)))))))))/IF(AND($D203=2,'ראשי-פרטים כלליים וריכוז הוצאות'!$D$66&lt;&gt;4),1.2,1)</f>
        <v>0</v>
      </c>
      <c r="CQ203" s="227"/>
      <c r="CR203" s="228"/>
      <c r="CS203" s="222"/>
      <c r="CT203" s="226"/>
      <c r="CU203" s="187">
        <f t="shared" si="130"/>
        <v>0</v>
      </c>
      <c r="CV203" s="15">
        <f>+(IF(OR($B203=0,$C203=0,$D203=0,$CQ$2&gt;$ES$1),0,IF(OR(CQ203=0,CS203=0,CT203=0),0,MIN((VLOOKUP($D203,$A$234:$C$241,3,0))*(IF($D203=6,CT203,CS203))*((MIN((VLOOKUP($D203,$A$234:$E$241,5,0)),(IF($D203=6,CS203,CT203))))),MIN((VLOOKUP($D203,$A$234:$C$241,3,0)),(CQ203+CR203))*(IF($D203=6,CT203,((MIN((VLOOKUP($D203,$A$234:$E$241,5,0)),CT203)))))))))/IF(AND($D203=2,'ראשי-פרטים כלליים וריכוז הוצאות'!$D$66&lt;&gt;4),1.2,1)</f>
        <v>0</v>
      </c>
      <c r="CW203" s="227"/>
      <c r="CX203" s="228"/>
      <c r="CY203" s="222"/>
      <c r="CZ203" s="226"/>
      <c r="DA203" s="187">
        <f t="shared" si="131"/>
        <v>0</v>
      </c>
      <c r="DB203" s="15">
        <f>+(IF(OR($B203=0,$C203=0,$D203=0,$CW$2&gt;$ES$1),0,IF(OR(CW203=0,CY203=0,CZ203=0),0,MIN((VLOOKUP($D203,$A$234:$C$241,3,0))*(IF($D203=6,CZ203,CY203))*((MIN((VLOOKUP($D203,$A$234:$E$241,5,0)),(IF($D203=6,CY203,CZ203))))),MIN((VLOOKUP($D203,$A$234:$C$241,3,0)),(CW203+CX203))*(IF($D203=6,CZ203,((MIN((VLOOKUP($D203,$A$234:$E$241,5,0)),CZ203)))))))))/IF(AND($D203=2,'ראשי-פרטים כלליים וריכוז הוצאות'!$D$66&lt;&gt;4),1.2,1)</f>
        <v>0</v>
      </c>
      <c r="DC203" s="227"/>
      <c r="DD203" s="228"/>
      <c r="DE203" s="222"/>
      <c r="DF203" s="226"/>
      <c r="DG203" s="187">
        <f t="shared" si="132"/>
        <v>0</v>
      </c>
      <c r="DH203" s="15">
        <f>+(IF(OR($B203=0,$C203=0,$D203=0,$DC$2&gt;$ES$1),0,IF(OR(DC203=0,DE203=0,DF203=0),0,MIN((VLOOKUP($D203,$A$234:$C$241,3,0))*(IF($D203=6,DF203,DE203))*((MIN((VLOOKUP($D203,$A$234:$E$241,5,0)),(IF($D203=6,DE203,DF203))))),MIN((VLOOKUP($D203,$A$234:$C$241,3,0)),(DC203+DD203))*(IF($D203=6,DF203,((MIN((VLOOKUP($D203,$A$234:$E$241,5,0)),DF203)))))))))/IF(AND($D203=2,'ראשי-פרטים כלליים וריכוז הוצאות'!$D$66&lt;&gt;4),1.2,1)</f>
        <v>0</v>
      </c>
      <c r="DI203" s="227"/>
      <c r="DJ203" s="228"/>
      <c r="DK203" s="222"/>
      <c r="DL203" s="226"/>
      <c r="DM203" s="187">
        <f t="shared" si="133"/>
        <v>0</v>
      </c>
      <c r="DN203" s="15">
        <f>+(IF(OR($B203=0,$C203=0,$D203=0,$DC$2&gt;$ES$1),0,IF(OR(DI203=0,DK203=0,DL203=0),0,MIN((VLOOKUP($D203,$A$234:$C$241,3,0))*(IF($D203=6,DL203,DK203))*((MIN((VLOOKUP($D203,$A$234:$E$241,5,0)),(IF($D203=6,DK203,DL203))))),MIN((VLOOKUP($D203,$A$234:$C$241,3,0)),(DI203+DJ203))*(IF($D203=6,DL203,((MIN((VLOOKUP($D203,$A$234:$E$241,5,0)),DL203)))))))))/IF(AND($D203=2,'ראשי-פרטים כלליים וריכוז הוצאות'!$D$66&lt;&gt;4),1.2,1)</f>
        <v>0</v>
      </c>
      <c r="DO203" s="227"/>
      <c r="DP203" s="228"/>
      <c r="DQ203" s="222"/>
      <c r="DR203" s="226"/>
      <c r="DS203" s="187">
        <f t="shared" si="134"/>
        <v>0</v>
      </c>
      <c r="DT203" s="15">
        <f>+(IF(OR($B203=0,$C203=0,$D203=0,$DC$2&gt;$ES$1),0,IF(OR(DO203=0,DQ203=0,DR203=0),0,MIN((VLOOKUP($D203,$A$234:$C$241,3,0))*(IF($D203=6,DR203,DQ203))*((MIN((VLOOKUP($D203,$A$234:$E$241,5,0)),(IF($D203=6,DQ203,DR203))))),MIN((VLOOKUP($D203,$A$234:$C$241,3,0)),(DO203+DP203))*(IF($D203=6,DR203,((MIN((VLOOKUP($D203,$A$234:$E$241,5,0)),DR203)))))))))/IF(AND($D203=2,'ראשי-פרטים כלליים וריכוז הוצאות'!$D$66&lt;&gt;4),1.2,1)</f>
        <v>0</v>
      </c>
      <c r="DU203" s="227"/>
      <c r="DV203" s="228"/>
      <c r="DW203" s="222"/>
      <c r="DX203" s="226"/>
      <c r="DY203" s="187">
        <f t="shared" si="135"/>
        <v>0</v>
      </c>
      <c r="DZ203" s="15">
        <f>+(IF(OR($B203=0,$C203=0,$D203=0,$DC$2&gt;$ES$1),0,IF(OR(DU203=0,DW203=0,DX203=0),0,MIN((VLOOKUP($D203,$A$234:$C$241,3,0))*(IF($D203=6,DX203,DW203))*((MIN((VLOOKUP($D203,$A$234:$E$241,5,0)),(IF($D203=6,DW203,DX203))))),MIN((VLOOKUP($D203,$A$234:$C$241,3,0)),(DU203+DV203))*(IF($D203=6,DX203,((MIN((VLOOKUP($D203,$A$234:$E$241,5,0)),DX203)))))))))/IF(AND($D203=2,'ראשי-פרטים כלליים וריכוז הוצאות'!$D$66&lt;&gt;4),1.2,1)</f>
        <v>0</v>
      </c>
      <c r="EA203" s="227"/>
      <c r="EB203" s="228"/>
      <c r="EC203" s="222"/>
      <c r="ED203" s="226"/>
      <c r="EE203" s="187">
        <f t="shared" si="136"/>
        <v>0</v>
      </c>
      <c r="EF203" s="15">
        <f>+(IF(OR($B203=0,$C203=0,$D203=0,$DC$2&gt;$ES$1),0,IF(OR(EA203=0,EC203=0,ED203=0),0,MIN((VLOOKUP($D203,$A$234:$C$241,3,0))*(IF($D203=6,ED203,EC203))*((MIN((VLOOKUP($D203,$A$234:$E$241,5,0)),(IF($D203=6,EC203,ED203))))),MIN((VLOOKUP($D203,$A$234:$C$241,3,0)),(EA203+EB203))*(IF($D203=6,ED203,((MIN((VLOOKUP($D203,$A$234:$E$241,5,0)),ED203)))))))))/IF(AND($D203=2,'ראשי-פרטים כלליים וריכוז הוצאות'!$D$66&lt;&gt;4),1.2,1)</f>
        <v>0</v>
      </c>
      <c r="EG203" s="227"/>
      <c r="EH203" s="228"/>
      <c r="EI203" s="222"/>
      <c r="EJ203" s="226"/>
      <c r="EK203" s="187">
        <f t="shared" si="137"/>
        <v>0</v>
      </c>
      <c r="EL203" s="15">
        <f>+(IF(OR($B203=0,$C203=0,$D203=0,$DC$2&gt;$ES$1),0,IF(OR(EG203=0,EI203=0,EJ203=0),0,MIN((VLOOKUP($D203,$A$234:$C$241,3,0))*(IF($D203=6,EJ203,EI203))*((MIN((VLOOKUP($D203,$A$234:$E$241,5,0)),(IF($D203=6,EI203,EJ203))))),MIN((VLOOKUP($D203,$A$234:$C$241,3,0)),(EG203+EH203))*(IF($D203=6,EJ203,((MIN((VLOOKUP($D203,$A$234:$E$241,5,0)),EJ203)))))))))/IF(AND($D203=2,'ראשי-פרטים כלליים וריכוז הוצאות'!$D$66&lt;&gt;4),1.2,1)</f>
        <v>0</v>
      </c>
      <c r="EM203" s="227"/>
      <c r="EN203" s="228"/>
      <c r="EO203" s="222"/>
      <c r="EP203" s="226"/>
      <c r="EQ203" s="187">
        <f t="shared" si="138"/>
        <v>0</v>
      </c>
      <c r="ER203" s="15">
        <f>+(IF(OR($B203=0,$C203=0,$D203=0,$DC$2&gt;$ES$1),0,IF(OR(EM203=0,EO203=0,EP203=0),0,MIN((VLOOKUP($D203,$A$234:$C$241,3,0))*(IF($D203=6,EP203,EO203))*((MIN((VLOOKUP($D203,$A$234:$E$241,5,0)),(IF($D203=6,EO203,EP203))))),MIN((VLOOKUP($D203,$A$234:$C$241,3,0)),(EM203+EN203))*(IF($D203=6,EP203,((MIN((VLOOKUP($D203,$A$234:$E$241,5,0)),EP203)))))))))/IF(AND($D203=2,'ראשי-פרטים כלליים וריכוז הוצאות'!$D$66&lt;&gt;4),1.2,1)</f>
        <v>0</v>
      </c>
      <c r="ES203" s="62">
        <f t="shared" si="139"/>
        <v>0</v>
      </c>
      <c r="ET203" s="183">
        <f t="shared" si="140"/>
        <v>9.9999999999999995E-7</v>
      </c>
      <c r="EU203" s="184">
        <f t="shared" si="141"/>
        <v>0</v>
      </c>
      <c r="EV203" s="62">
        <f t="shared" si="142"/>
        <v>0</v>
      </c>
      <c r="EW203" s="62">
        <v>0</v>
      </c>
      <c r="EX203" s="15">
        <f t="shared" si="143"/>
        <v>0</v>
      </c>
      <c r="EY203" s="219"/>
      <c r="EZ203" s="62">
        <f>MIN(EX203+EY203*ET203*ES203/$FA$1/IF(AND($D203=2,'ראשי-פרטים כלליים וריכוז הוצאות'!$D$66&lt;&gt;4),1.2,1),IF($D203&gt;0,VLOOKUP($D203,$A$234:$C$241,3,0)*12*EU203,0))</f>
        <v>0</v>
      </c>
      <c r="FA203" s="229"/>
      <c r="FB203" s="293">
        <f t="shared" si="144"/>
        <v>0</v>
      </c>
      <c r="FC203" s="298"/>
      <c r="FD203" s="133"/>
      <c r="FE203" s="133"/>
      <c r="FF203" s="299"/>
      <c r="FG203" s="299"/>
      <c r="FH203" s="133"/>
      <c r="FI203" s="274">
        <f t="shared" si="112"/>
        <v>0</v>
      </c>
      <c r="FJ203" s="274">
        <f t="shared" si="113"/>
        <v>0</v>
      </c>
      <c r="FK203" s="297" t="str">
        <f t="shared" si="114"/>
        <v/>
      </c>
    </row>
    <row r="204" spans="1:167" s="6" customFormat="1" ht="24" hidden="1" customHeight="1" x14ac:dyDescent="0.2">
      <c r="A204" s="112">
        <v>201</v>
      </c>
      <c r="B204" s="229"/>
      <c r="C204" s="229"/>
      <c r="D204" s="230"/>
      <c r="E204" s="220"/>
      <c r="F204" s="221"/>
      <c r="G204" s="222"/>
      <c r="H204" s="223"/>
      <c r="I204" s="187">
        <f t="shared" si="115"/>
        <v>0</v>
      </c>
      <c r="J204" s="15">
        <f>(IF(OR($B204=0,$C204=0,$D204=0,$E$2&gt;$ES$1),0,IF(OR($E204=0,$G204=0,$H204=0),0,MIN((VLOOKUP($D204,$A$234:$C$241,3,0))*(IF($D204=6,$H204,$G204))*((MIN((VLOOKUP($D204,$A$234:$E$241,5,0)),(IF($D204=6,$G204,$H204))))),MIN((VLOOKUP($D204,$A$234:$C$241,3,0)),($E204+$F204))*(IF($D204=6,$H204,((MIN((VLOOKUP($D204,$A$234:$E$241,5,0)),$H204)))))))))/IF(AND($D204=2,'ראשי-פרטים כלליים וריכוז הוצאות'!$D$66&lt;&gt;4),1.2,1)</f>
        <v>0</v>
      </c>
      <c r="K204" s="224"/>
      <c r="L204" s="225"/>
      <c r="M204" s="222"/>
      <c r="N204" s="226"/>
      <c r="O204" s="187">
        <f t="shared" si="116"/>
        <v>0</v>
      </c>
      <c r="P204" s="15">
        <f>+(IF(OR($B204=0,$C204=0,$D204=0,$K$2&gt;$ES$1),0,IF(OR($K204=0,$M204=0,$N204=0),0,MIN((VLOOKUP($D204,$A$234:$C$241,3,0))*(IF($D204=6,$N204,$M204))*((MIN((VLOOKUP($D204,$A$234:$E$241,5,0)),(IF($D204=6,$M204,$N204))))),MIN((VLOOKUP($D204,$A$234:$C$241,3,0)),($K204+$L204))*(IF($D204=6,$N204,((MIN((VLOOKUP($D204,$A$234:$E$241,5,0)),$N204)))))))))/IF(AND($D204=2,'ראשי-פרטים כלליים וריכוז הוצאות'!$D$66&lt;&gt;4),1.2,1)</f>
        <v>0</v>
      </c>
      <c r="Q204" s="227"/>
      <c r="R204" s="228"/>
      <c r="S204" s="222"/>
      <c r="T204" s="226"/>
      <c r="U204" s="187">
        <f t="shared" si="117"/>
        <v>0</v>
      </c>
      <c r="V204" s="15">
        <f>+(IF(OR($B204=0,$C204=0,$D204=0,$Q$2&gt;$ES$1),0,IF(OR(Q204=0,S204=0,T204=0),0,MIN((VLOOKUP($D204,$A$234:$C$241,3,0))*(IF($D204=6,T204,S204))*((MIN((VLOOKUP($D204,$A$234:$E$241,5,0)),(IF($D204=6,S204,T204))))),MIN((VLOOKUP($D204,$A$234:$C$241,3,0)),(Q204+R204))*(IF($D204=6,T204,((MIN((VLOOKUP($D204,$A$234:$E$241,5,0)),T204)))))))))/IF(AND($D204=2,'ראשי-פרטים כלליים וריכוז הוצאות'!$D$66&lt;&gt;4),1.2,1)</f>
        <v>0</v>
      </c>
      <c r="W204" s="220"/>
      <c r="X204" s="221"/>
      <c r="Y204" s="222"/>
      <c r="Z204" s="226"/>
      <c r="AA204" s="187">
        <f t="shared" si="118"/>
        <v>0</v>
      </c>
      <c r="AB204" s="15">
        <f>+(IF(OR($B204=0,$C204=0,$D204=0,$W$2&gt;$ES$1),0,IF(OR(W204=0,Y204=0,Z204=0),0,MIN((VLOOKUP($D204,$A$234:$C$241,3,0))*(IF($D204=6,Z204,Y204))*((MIN((VLOOKUP($D204,$A$234:$E$241,5,0)),(IF($D204=6,Y204,Z204))))),MIN((VLOOKUP($D204,$A$234:$C$241,3,0)),(W204+X204))*(IF($D204=6,Z204,((MIN((VLOOKUP($D204,$A$234:$E$241,5,0)),Z204)))))))))/IF(AND($D204=2,'ראשי-פרטים כלליים וריכוז הוצאות'!$D$66&lt;&gt;4),1.2,1)</f>
        <v>0</v>
      </c>
      <c r="AC204" s="224"/>
      <c r="AD204" s="225"/>
      <c r="AE204" s="222"/>
      <c r="AF204" s="226"/>
      <c r="AG204" s="187">
        <f t="shared" si="119"/>
        <v>0</v>
      </c>
      <c r="AH204" s="15">
        <f>+(IF(OR($B204=0,$C204=0,$D204=0,$AC$2&gt;$ES$1),0,IF(OR(AC204=0,AE204=0,AF204=0),0,MIN((VLOOKUP($D204,$A$234:$C$241,3,0))*(IF($D204=6,AF204,AE204))*((MIN((VLOOKUP($D204,$A$234:$E$241,5,0)),(IF($D204=6,AE204,AF204))))),MIN((VLOOKUP($D204,$A$234:$C$241,3,0)),(AC204+AD204))*(IF($D204=6,AF204,((MIN((VLOOKUP($D204,$A$234:$E$241,5,0)),AF204)))))))))/IF(AND($D204=2,'ראשי-פרטים כלליים וריכוז הוצאות'!$D$66&lt;&gt;4),1.2,1)</f>
        <v>0</v>
      </c>
      <c r="AI204" s="227"/>
      <c r="AJ204" s="228"/>
      <c r="AK204" s="222"/>
      <c r="AL204" s="226"/>
      <c r="AM204" s="187">
        <f t="shared" si="120"/>
        <v>0</v>
      </c>
      <c r="AN204" s="15">
        <f>+(IF(OR($B204=0,$C204=0,$D204=0,$AI$2&gt;$ES$1),0,IF(OR(AI204=0,AK204=0,AL204=0),0,MIN((VLOOKUP($D204,$A$234:$C$241,3,0))*(IF($D204=6,AL204,AK204))*((MIN((VLOOKUP($D204,$A$234:$E$241,5,0)),(IF($D204=6,AK204,AL204))))),MIN((VLOOKUP($D204,$A$234:$C$241,3,0)),(AI204+AJ204))*(IF($D204=6,AL204,((MIN((VLOOKUP($D204,$A$234:$E$241,5,0)),AL204)))))))))/IF(AND($D204=2,'ראשי-פרטים כלליים וריכוז הוצאות'!$D$66&lt;&gt;4),1.2,1)</f>
        <v>0</v>
      </c>
      <c r="AO204" s="220"/>
      <c r="AP204" s="221"/>
      <c r="AQ204" s="222"/>
      <c r="AR204" s="226"/>
      <c r="AS204" s="187">
        <f t="shared" si="121"/>
        <v>0</v>
      </c>
      <c r="AT204" s="15">
        <f>+(IF(OR($B204=0,$C204=0,$D204=0,$AO$2&gt;$ES$1),0,IF(OR(AO204=0,AQ204=0,AR204=0),0,MIN((VLOOKUP($D204,$A$234:$C$241,3,0))*(IF($D204=6,AR204,AQ204))*((MIN((VLOOKUP($D204,$A$234:$E$241,5,0)),(IF($D204=6,AQ204,AR204))))),MIN((VLOOKUP($D204,$A$234:$C$241,3,0)),(AO204+AP204))*(IF($D204=6,AR204,((MIN((VLOOKUP($D204,$A$234:$E$241,5,0)),AR204)))))))))/IF(AND($D204=2,'ראשי-פרטים כלליים וריכוז הוצאות'!$D$66&lt;&gt;4),1.2,1)</f>
        <v>0</v>
      </c>
      <c r="AU204" s="224"/>
      <c r="AV204" s="225"/>
      <c r="AW204" s="222"/>
      <c r="AX204" s="226"/>
      <c r="AY204" s="187">
        <f t="shared" si="122"/>
        <v>0</v>
      </c>
      <c r="AZ204" s="15">
        <f>+(IF(OR($B204=0,$C204=0,$D204=0,$AU$2&gt;$ES$1),0,IF(OR(AU204=0,AW204=0,AX204=0),0,MIN((VLOOKUP($D204,$A$234:$C$241,3,0))*(IF($D204=6,AX204,AW204))*((MIN((VLOOKUP($D204,$A$234:$E$241,5,0)),(IF($D204=6,AW204,AX204))))),MIN((VLOOKUP($D204,$A$234:$C$241,3,0)),(AU204+AV204))*(IF($D204=6,AX204,((MIN((VLOOKUP($D204,$A$234:$E$241,5,0)),AX204)))))))))/IF(AND($D204=2,'ראשי-פרטים כלליים וריכוז הוצאות'!$D$66&lt;&gt;4),1.2,1)</f>
        <v>0</v>
      </c>
      <c r="BA204" s="227"/>
      <c r="BB204" s="228"/>
      <c r="BC204" s="222"/>
      <c r="BD204" s="226"/>
      <c r="BE204" s="187">
        <f t="shared" si="123"/>
        <v>0</v>
      </c>
      <c r="BF204" s="15">
        <f>+(IF(OR($B204=0,$C204=0,$D204=0,$BA$2&gt;$ES$1),0,IF(OR(BA204=0,BC204=0,BD204=0),0,MIN((VLOOKUP($D204,$A$234:$C$241,3,0))*(IF($D204=6,BD204,BC204))*((MIN((VLOOKUP($D204,$A$234:$E$241,5,0)),(IF($D204=6,BC204,BD204))))),MIN((VLOOKUP($D204,$A$234:$C$241,3,0)),(BA204+BB204))*(IF($D204=6,BD204,((MIN((VLOOKUP($D204,$A$234:$E$241,5,0)),BD204)))))))))/IF(AND($D204=2,'ראשי-פרטים כלליים וריכוז הוצאות'!$D$66&lt;&gt;4),1.2,1)</f>
        <v>0</v>
      </c>
      <c r="BG204" s="227"/>
      <c r="BH204" s="228"/>
      <c r="BI204" s="222"/>
      <c r="BJ204" s="226"/>
      <c r="BK204" s="187">
        <f t="shared" si="124"/>
        <v>0</v>
      </c>
      <c r="BL204" s="15">
        <f>+(IF(OR($B204=0,$C204=0,$D204=0,$BG$2&gt;$ES$1),0,IF(OR(BG204=0,BI204=0,BJ204=0),0,MIN((VLOOKUP($D204,$A$234:$C$241,3,0))*(IF($D204=6,BJ204,BI204))*((MIN((VLOOKUP($D204,$A$234:$E$241,5,0)),(IF($D204=6,BI204,BJ204))))),MIN((VLOOKUP($D204,$A$234:$C$241,3,0)),(BG204+BH204))*(IF($D204=6,BJ204,((MIN((VLOOKUP($D204,$A$234:$E$241,5,0)),BJ204)))))))))/IF(AND($D204=2,'ראשי-פרטים כלליים וריכוז הוצאות'!$D$66&lt;&gt;4),1.2,1)</f>
        <v>0</v>
      </c>
      <c r="BM204" s="227"/>
      <c r="BN204" s="228"/>
      <c r="BO204" s="222"/>
      <c r="BP204" s="226"/>
      <c r="BQ204" s="187">
        <f t="shared" si="125"/>
        <v>0</v>
      </c>
      <c r="BR204" s="15">
        <f>+(IF(OR($B204=0,$C204=0,$D204=0,$BM$2&gt;$ES$1),0,IF(OR(BM204=0,BO204=0,BP204=0),0,MIN((VLOOKUP($D204,$A$234:$C$241,3,0))*(IF($D204=6,BP204,BO204))*((MIN((VLOOKUP($D204,$A$234:$E$241,5,0)),(IF($D204=6,BO204,BP204))))),MIN((VLOOKUP($D204,$A$234:$C$241,3,0)),(BM204+BN204))*(IF($D204=6,BP204,((MIN((VLOOKUP($D204,$A$234:$E$241,5,0)),BP204)))))))))/IF(AND($D204=2,'ראשי-פרטים כלליים וריכוז הוצאות'!$D$66&lt;&gt;4),1.2,1)</f>
        <v>0</v>
      </c>
      <c r="BS204" s="227"/>
      <c r="BT204" s="228"/>
      <c r="BU204" s="222"/>
      <c r="BV204" s="226"/>
      <c r="BW204" s="187">
        <f t="shared" si="126"/>
        <v>0</v>
      </c>
      <c r="BX204" s="15">
        <f>+(IF(OR($B204=0,$C204=0,$D204=0,$BS$2&gt;$ES$1),0,IF(OR(BS204=0,BU204=0,BV204=0),0,MIN((VLOOKUP($D204,$A$234:$C$241,3,0))*(IF($D204=6,BV204,BU204))*((MIN((VLOOKUP($D204,$A$234:$E$241,5,0)),(IF($D204=6,BU204,BV204))))),MIN((VLOOKUP($D204,$A$234:$C$241,3,0)),(BS204+BT204))*(IF($D204=6,BV204,((MIN((VLOOKUP($D204,$A$234:$E$241,5,0)),BV204)))))))))/IF(AND($D204=2,'ראשי-פרטים כלליים וריכוז הוצאות'!$D$66&lt;&gt;4),1.2,1)</f>
        <v>0</v>
      </c>
      <c r="BY204" s="227"/>
      <c r="BZ204" s="228"/>
      <c r="CA204" s="222"/>
      <c r="CB204" s="226"/>
      <c r="CC204" s="187">
        <f t="shared" si="127"/>
        <v>0</v>
      </c>
      <c r="CD204" s="15">
        <f>+(IF(OR($B204=0,$C204=0,$D204=0,$BY$2&gt;$ES$1),0,IF(OR(BY204=0,CA204=0,CB204=0),0,MIN((VLOOKUP($D204,$A$234:$C$241,3,0))*(IF($D204=6,CB204,CA204))*((MIN((VLOOKUP($D204,$A$234:$E$241,5,0)),(IF($D204=6,CA204,CB204))))),MIN((VLOOKUP($D204,$A$234:$C$241,3,0)),(BY204+BZ204))*(IF($D204=6,CB204,((MIN((VLOOKUP($D204,$A$234:$E$241,5,0)),CB204)))))))))/IF(AND($D204=2,'ראשי-פרטים כלליים וריכוז הוצאות'!$D$66&lt;&gt;4),1.2,1)</f>
        <v>0</v>
      </c>
      <c r="CE204" s="227"/>
      <c r="CF204" s="228"/>
      <c r="CG204" s="222"/>
      <c r="CH204" s="226"/>
      <c r="CI204" s="187">
        <f t="shared" si="128"/>
        <v>0</v>
      </c>
      <c r="CJ204" s="15">
        <f>+(IF(OR($B204=0,$C204=0,$D204=0,$CE$2&gt;$ES$1),0,IF(OR(CE204=0,CG204=0,CH204=0),0,MIN((VLOOKUP($D204,$A$234:$C$241,3,0))*(IF($D204=6,CH204,CG204))*((MIN((VLOOKUP($D204,$A$234:$E$241,5,0)),(IF($D204=6,CG204,CH204))))),MIN((VLOOKUP($D204,$A$234:$C$241,3,0)),(CE204+CF204))*(IF($D204=6,CH204,((MIN((VLOOKUP($D204,$A$234:$E$241,5,0)),CH204)))))))))/IF(AND($D204=2,'ראשי-פרטים כלליים וריכוז הוצאות'!$D$66&lt;&gt;4),1.2,1)</f>
        <v>0</v>
      </c>
      <c r="CK204" s="227"/>
      <c r="CL204" s="228"/>
      <c r="CM204" s="222"/>
      <c r="CN204" s="226"/>
      <c r="CO204" s="187">
        <f t="shared" si="129"/>
        <v>0</v>
      </c>
      <c r="CP204" s="15">
        <f>+(IF(OR($B204=0,$C204=0,$D204=0,$CK$2&gt;$ES$1),0,IF(OR(CK204=0,CM204=0,CN204=0),0,MIN((VLOOKUP($D204,$A$234:$C$241,3,0))*(IF($D204=6,CN204,CM204))*((MIN((VLOOKUP($D204,$A$234:$E$241,5,0)),(IF($D204=6,CM204,CN204))))),MIN((VLOOKUP($D204,$A$234:$C$241,3,0)),(CK204+CL204))*(IF($D204=6,CN204,((MIN((VLOOKUP($D204,$A$234:$E$241,5,0)),CN204)))))))))/IF(AND($D204=2,'ראשי-פרטים כלליים וריכוז הוצאות'!$D$66&lt;&gt;4),1.2,1)</f>
        <v>0</v>
      </c>
      <c r="CQ204" s="227"/>
      <c r="CR204" s="228"/>
      <c r="CS204" s="222"/>
      <c r="CT204" s="226"/>
      <c r="CU204" s="187">
        <f t="shared" si="130"/>
        <v>0</v>
      </c>
      <c r="CV204" s="15">
        <f>+(IF(OR($B204=0,$C204=0,$D204=0,$CQ$2&gt;$ES$1),0,IF(OR(CQ204=0,CS204=0,CT204=0),0,MIN((VLOOKUP($D204,$A$234:$C$241,3,0))*(IF($D204=6,CT204,CS204))*((MIN((VLOOKUP($D204,$A$234:$E$241,5,0)),(IF($D204=6,CS204,CT204))))),MIN((VLOOKUP($D204,$A$234:$C$241,3,0)),(CQ204+CR204))*(IF($D204=6,CT204,((MIN((VLOOKUP($D204,$A$234:$E$241,5,0)),CT204)))))))))/IF(AND($D204=2,'ראשי-פרטים כלליים וריכוז הוצאות'!$D$66&lt;&gt;4),1.2,1)</f>
        <v>0</v>
      </c>
      <c r="CW204" s="227"/>
      <c r="CX204" s="228"/>
      <c r="CY204" s="222"/>
      <c r="CZ204" s="226"/>
      <c r="DA204" s="187">
        <f t="shared" si="131"/>
        <v>0</v>
      </c>
      <c r="DB204" s="15">
        <f>+(IF(OR($B204=0,$C204=0,$D204=0,$CW$2&gt;$ES$1),0,IF(OR(CW204=0,CY204=0,CZ204=0),0,MIN((VLOOKUP($D204,$A$234:$C$241,3,0))*(IF($D204=6,CZ204,CY204))*((MIN((VLOOKUP($D204,$A$234:$E$241,5,0)),(IF($D204=6,CY204,CZ204))))),MIN((VLOOKUP($D204,$A$234:$C$241,3,0)),(CW204+CX204))*(IF($D204=6,CZ204,((MIN((VLOOKUP($D204,$A$234:$E$241,5,0)),CZ204)))))))))/IF(AND($D204=2,'ראשי-פרטים כלליים וריכוז הוצאות'!$D$66&lt;&gt;4),1.2,1)</f>
        <v>0</v>
      </c>
      <c r="DC204" s="227"/>
      <c r="DD204" s="228"/>
      <c r="DE204" s="222"/>
      <c r="DF204" s="226"/>
      <c r="DG204" s="187">
        <f t="shared" si="132"/>
        <v>0</v>
      </c>
      <c r="DH204" s="15">
        <f>+(IF(OR($B204=0,$C204=0,$D204=0,$DC$2&gt;$ES$1),0,IF(OR(DC204=0,DE204=0,DF204=0),0,MIN((VLOOKUP($D204,$A$234:$C$241,3,0))*(IF($D204=6,DF204,DE204))*((MIN((VLOOKUP($D204,$A$234:$E$241,5,0)),(IF($D204=6,DE204,DF204))))),MIN((VLOOKUP($D204,$A$234:$C$241,3,0)),(DC204+DD204))*(IF($D204=6,DF204,((MIN((VLOOKUP($D204,$A$234:$E$241,5,0)),DF204)))))))))/IF(AND($D204=2,'ראשי-פרטים כלליים וריכוז הוצאות'!$D$66&lt;&gt;4),1.2,1)</f>
        <v>0</v>
      </c>
      <c r="DI204" s="227"/>
      <c r="DJ204" s="228"/>
      <c r="DK204" s="222"/>
      <c r="DL204" s="226"/>
      <c r="DM204" s="187">
        <f t="shared" si="133"/>
        <v>0</v>
      </c>
      <c r="DN204" s="15">
        <f>+(IF(OR($B204=0,$C204=0,$D204=0,$DC$2&gt;$ES$1),0,IF(OR(DI204=0,DK204=0,DL204=0),0,MIN((VLOOKUP($D204,$A$234:$C$241,3,0))*(IF($D204=6,DL204,DK204))*((MIN((VLOOKUP($D204,$A$234:$E$241,5,0)),(IF($D204=6,DK204,DL204))))),MIN((VLOOKUP($D204,$A$234:$C$241,3,0)),(DI204+DJ204))*(IF($D204=6,DL204,((MIN((VLOOKUP($D204,$A$234:$E$241,5,0)),DL204)))))))))/IF(AND($D204=2,'ראשי-פרטים כלליים וריכוז הוצאות'!$D$66&lt;&gt;4),1.2,1)</f>
        <v>0</v>
      </c>
      <c r="DO204" s="227"/>
      <c r="DP204" s="228"/>
      <c r="DQ204" s="222"/>
      <c r="DR204" s="226"/>
      <c r="DS204" s="187">
        <f t="shared" si="134"/>
        <v>0</v>
      </c>
      <c r="DT204" s="15">
        <f>+(IF(OR($B204=0,$C204=0,$D204=0,$DC$2&gt;$ES$1),0,IF(OR(DO204=0,DQ204=0,DR204=0),0,MIN((VLOOKUP($D204,$A$234:$C$241,3,0))*(IF($D204=6,DR204,DQ204))*((MIN((VLOOKUP($D204,$A$234:$E$241,5,0)),(IF($D204=6,DQ204,DR204))))),MIN((VLOOKUP($D204,$A$234:$C$241,3,0)),(DO204+DP204))*(IF($D204=6,DR204,((MIN((VLOOKUP($D204,$A$234:$E$241,5,0)),DR204)))))))))/IF(AND($D204=2,'ראשי-פרטים כלליים וריכוז הוצאות'!$D$66&lt;&gt;4),1.2,1)</f>
        <v>0</v>
      </c>
      <c r="DU204" s="227"/>
      <c r="DV204" s="228"/>
      <c r="DW204" s="222"/>
      <c r="DX204" s="226"/>
      <c r="DY204" s="187">
        <f t="shared" si="135"/>
        <v>0</v>
      </c>
      <c r="DZ204" s="15">
        <f>+(IF(OR($B204=0,$C204=0,$D204=0,$DC$2&gt;$ES$1),0,IF(OR(DU204=0,DW204=0,DX204=0),0,MIN((VLOOKUP($D204,$A$234:$C$241,3,0))*(IF($D204=6,DX204,DW204))*((MIN((VLOOKUP($D204,$A$234:$E$241,5,0)),(IF($D204=6,DW204,DX204))))),MIN((VLOOKUP($D204,$A$234:$C$241,3,0)),(DU204+DV204))*(IF($D204=6,DX204,((MIN((VLOOKUP($D204,$A$234:$E$241,5,0)),DX204)))))))))/IF(AND($D204=2,'ראשי-פרטים כלליים וריכוז הוצאות'!$D$66&lt;&gt;4),1.2,1)</f>
        <v>0</v>
      </c>
      <c r="EA204" s="227"/>
      <c r="EB204" s="228"/>
      <c r="EC204" s="222"/>
      <c r="ED204" s="226"/>
      <c r="EE204" s="187">
        <f t="shared" si="136"/>
        <v>0</v>
      </c>
      <c r="EF204" s="15">
        <f>+(IF(OR($B204=0,$C204=0,$D204=0,$DC$2&gt;$ES$1),0,IF(OR(EA204=0,EC204=0,ED204=0),0,MIN((VLOOKUP($D204,$A$234:$C$241,3,0))*(IF($D204=6,ED204,EC204))*((MIN((VLOOKUP($D204,$A$234:$E$241,5,0)),(IF($D204=6,EC204,ED204))))),MIN((VLOOKUP($D204,$A$234:$C$241,3,0)),(EA204+EB204))*(IF($D204=6,ED204,((MIN((VLOOKUP($D204,$A$234:$E$241,5,0)),ED204)))))))))/IF(AND($D204=2,'ראשי-פרטים כלליים וריכוז הוצאות'!$D$66&lt;&gt;4),1.2,1)</f>
        <v>0</v>
      </c>
      <c r="EG204" s="227"/>
      <c r="EH204" s="228"/>
      <c r="EI204" s="222"/>
      <c r="EJ204" s="226"/>
      <c r="EK204" s="187">
        <f t="shared" si="137"/>
        <v>0</v>
      </c>
      <c r="EL204" s="15">
        <f>+(IF(OR($B204=0,$C204=0,$D204=0,$DC$2&gt;$ES$1),0,IF(OR(EG204=0,EI204=0,EJ204=0),0,MIN((VLOOKUP($D204,$A$234:$C$241,3,0))*(IF($D204=6,EJ204,EI204))*((MIN((VLOOKUP($D204,$A$234:$E$241,5,0)),(IF($D204=6,EI204,EJ204))))),MIN((VLOOKUP($D204,$A$234:$C$241,3,0)),(EG204+EH204))*(IF($D204=6,EJ204,((MIN((VLOOKUP($D204,$A$234:$E$241,5,0)),EJ204)))))))))/IF(AND($D204=2,'ראשי-פרטים כלליים וריכוז הוצאות'!$D$66&lt;&gt;4),1.2,1)</f>
        <v>0</v>
      </c>
      <c r="EM204" s="227"/>
      <c r="EN204" s="228"/>
      <c r="EO204" s="222"/>
      <c r="EP204" s="226"/>
      <c r="EQ204" s="187">
        <f t="shared" si="138"/>
        <v>0</v>
      </c>
      <c r="ER204" s="15">
        <f>+(IF(OR($B204=0,$C204=0,$D204=0,$DC$2&gt;$ES$1),0,IF(OR(EM204=0,EO204=0,EP204=0),0,MIN((VLOOKUP($D204,$A$234:$C$241,3,0))*(IF($D204=6,EP204,EO204))*((MIN((VLOOKUP($D204,$A$234:$E$241,5,0)),(IF($D204=6,EO204,EP204))))),MIN((VLOOKUP($D204,$A$234:$C$241,3,0)),(EM204+EN204))*(IF($D204=6,EP204,((MIN((VLOOKUP($D204,$A$234:$E$241,5,0)),EP204)))))))))/IF(AND($D204=2,'ראשי-פרטים כלליים וריכוז הוצאות'!$D$66&lt;&gt;4),1.2,1)</f>
        <v>0</v>
      </c>
      <c r="ES204" s="62">
        <f t="shared" si="139"/>
        <v>0</v>
      </c>
      <c r="ET204" s="183">
        <f t="shared" si="140"/>
        <v>9.9999999999999995E-7</v>
      </c>
      <c r="EU204" s="184">
        <f t="shared" si="141"/>
        <v>0</v>
      </c>
      <c r="EV204" s="62">
        <f t="shared" si="142"/>
        <v>0</v>
      </c>
      <c r="EW204" s="62">
        <v>0</v>
      </c>
      <c r="EX204" s="15">
        <f t="shared" si="143"/>
        <v>0</v>
      </c>
      <c r="EY204" s="219"/>
      <c r="EZ204" s="62">
        <f>MIN(EX204+EY204*ET204*ES204/$FA$1/IF(AND($D204=2,'ראשי-פרטים כלליים וריכוז הוצאות'!$D$66&lt;&gt;4),1.2,1),IF($D204&gt;0,VLOOKUP($D204,$A$234:$C$241,3,0)*12*EU204,0))</f>
        <v>0</v>
      </c>
      <c r="FA204" s="229"/>
      <c r="FB204" s="293">
        <f t="shared" si="144"/>
        <v>0</v>
      </c>
      <c r="FC204" s="298"/>
      <c r="FD204" s="133"/>
      <c r="FE204" s="133"/>
      <c r="FF204" s="299"/>
      <c r="FG204" s="299"/>
      <c r="FH204" s="133"/>
      <c r="FI204" s="274">
        <f t="shared" si="112"/>
        <v>0</v>
      </c>
      <c r="FJ204" s="274">
        <f t="shared" si="113"/>
        <v>0</v>
      </c>
      <c r="FK204" s="297" t="str">
        <f t="shared" si="114"/>
        <v/>
      </c>
    </row>
    <row r="205" spans="1:167" s="6" customFormat="1" ht="24" hidden="1" customHeight="1" x14ac:dyDescent="0.2">
      <c r="A205" s="112">
        <v>202</v>
      </c>
      <c r="B205" s="229"/>
      <c r="C205" s="229"/>
      <c r="D205" s="230"/>
      <c r="E205" s="220"/>
      <c r="F205" s="221"/>
      <c r="G205" s="222"/>
      <c r="H205" s="223"/>
      <c r="I205" s="187">
        <f t="shared" si="115"/>
        <v>0</v>
      </c>
      <c r="J205" s="15">
        <f>(IF(OR($B205=0,$C205=0,$D205=0,$E$2&gt;$ES$1),0,IF(OR($E205=0,$G205=0,$H205=0),0,MIN((VLOOKUP($D205,$A$234:$C$241,3,0))*(IF($D205=6,$H205,$G205))*((MIN((VLOOKUP($D205,$A$234:$E$241,5,0)),(IF($D205=6,$G205,$H205))))),MIN((VLOOKUP($D205,$A$234:$C$241,3,0)),($E205+$F205))*(IF($D205=6,$H205,((MIN((VLOOKUP($D205,$A$234:$E$241,5,0)),$H205)))))))))/IF(AND($D205=2,'ראשי-פרטים כלליים וריכוז הוצאות'!$D$66&lt;&gt;4),1.2,1)</f>
        <v>0</v>
      </c>
      <c r="K205" s="224"/>
      <c r="L205" s="225"/>
      <c r="M205" s="222"/>
      <c r="N205" s="226"/>
      <c r="O205" s="187">
        <f t="shared" si="116"/>
        <v>0</v>
      </c>
      <c r="P205" s="15">
        <f>+(IF(OR($B205=0,$C205=0,$D205=0,$K$2&gt;$ES$1),0,IF(OR($K205=0,$M205=0,$N205=0),0,MIN((VLOOKUP($D205,$A$234:$C$241,3,0))*(IF($D205=6,$N205,$M205))*((MIN((VLOOKUP($D205,$A$234:$E$241,5,0)),(IF($D205=6,$M205,$N205))))),MIN((VLOOKUP($D205,$A$234:$C$241,3,0)),($K205+$L205))*(IF($D205=6,$N205,((MIN((VLOOKUP($D205,$A$234:$E$241,5,0)),$N205)))))))))/IF(AND($D205=2,'ראשי-פרטים כלליים וריכוז הוצאות'!$D$66&lt;&gt;4),1.2,1)</f>
        <v>0</v>
      </c>
      <c r="Q205" s="227"/>
      <c r="R205" s="228"/>
      <c r="S205" s="222"/>
      <c r="T205" s="226"/>
      <c r="U205" s="187">
        <f t="shared" si="117"/>
        <v>0</v>
      </c>
      <c r="V205" s="15">
        <f>+(IF(OR($B205=0,$C205=0,$D205=0,$Q$2&gt;$ES$1),0,IF(OR(Q205=0,S205=0,T205=0),0,MIN((VLOOKUP($D205,$A$234:$C$241,3,0))*(IF($D205=6,T205,S205))*((MIN((VLOOKUP($D205,$A$234:$E$241,5,0)),(IF($D205=6,S205,T205))))),MIN((VLOOKUP($D205,$A$234:$C$241,3,0)),(Q205+R205))*(IF($D205=6,T205,((MIN((VLOOKUP($D205,$A$234:$E$241,5,0)),T205)))))))))/IF(AND($D205=2,'ראשי-פרטים כלליים וריכוז הוצאות'!$D$66&lt;&gt;4),1.2,1)</f>
        <v>0</v>
      </c>
      <c r="W205" s="220"/>
      <c r="X205" s="221"/>
      <c r="Y205" s="222"/>
      <c r="Z205" s="226"/>
      <c r="AA205" s="187">
        <f t="shared" si="118"/>
        <v>0</v>
      </c>
      <c r="AB205" s="15">
        <f>+(IF(OR($B205=0,$C205=0,$D205=0,$W$2&gt;$ES$1),0,IF(OR(W205=0,Y205=0,Z205=0),0,MIN((VLOOKUP($D205,$A$234:$C$241,3,0))*(IF($D205=6,Z205,Y205))*((MIN((VLOOKUP($D205,$A$234:$E$241,5,0)),(IF($D205=6,Y205,Z205))))),MIN((VLOOKUP($D205,$A$234:$C$241,3,0)),(W205+X205))*(IF($D205=6,Z205,((MIN((VLOOKUP($D205,$A$234:$E$241,5,0)),Z205)))))))))/IF(AND($D205=2,'ראשי-פרטים כלליים וריכוז הוצאות'!$D$66&lt;&gt;4),1.2,1)</f>
        <v>0</v>
      </c>
      <c r="AC205" s="224"/>
      <c r="AD205" s="225"/>
      <c r="AE205" s="222"/>
      <c r="AF205" s="226"/>
      <c r="AG205" s="187">
        <f t="shared" si="119"/>
        <v>0</v>
      </c>
      <c r="AH205" s="15">
        <f>+(IF(OR($B205=0,$C205=0,$D205=0,$AC$2&gt;$ES$1),0,IF(OR(AC205=0,AE205=0,AF205=0),0,MIN((VLOOKUP($D205,$A$234:$C$241,3,0))*(IF($D205=6,AF205,AE205))*((MIN((VLOOKUP($D205,$A$234:$E$241,5,0)),(IF($D205=6,AE205,AF205))))),MIN((VLOOKUP($D205,$A$234:$C$241,3,0)),(AC205+AD205))*(IF($D205=6,AF205,((MIN((VLOOKUP($D205,$A$234:$E$241,5,0)),AF205)))))))))/IF(AND($D205=2,'ראשי-פרטים כלליים וריכוז הוצאות'!$D$66&lt;&gt;4),1.2,1)</f>
        <v>0</v>
      </c>
      <c r="AI205" s="227"/>
      <c r="AJ205" s="228"/>
      <c r="AK205" s="222"/>
      <c r="AL205" s="226"/>
      <c r="AM205" s="187">
        <f t="shared" si="120"/>
        <v>0</v>
      </c>
      <c r="AN205" s="15">
        <f>+(IF(OR($B205=0,$C205=0,$D205=0,$AI$2&gt;$ES$1),0,IF(OR(AI205=0,AK205=0,AL205=0),0,MIN((VLOOKUP($D205,$A$234:$C$241,3,0))*(IF($D205=6,AL205,AK205))*((MIN((VLOOKUP($D205,$A$234:$E$241,5,0)),(IF($D205=6,AK205,AL205))))),MIN((VLOOKUP($D205,$A$234:$C$241,3,0)),(AI205+AJ205))*(IF($D205=6,AL205,((MIN((VLOOKUP($D205,$A$234:$E$241,5,0)),AL205)))))))))/IF(AND($D205=2,'ראשי-פרטים כלליים וריכוז הוצאות'!$D$66&lt;&gt;4),1.2,1)</f>
        <v>0</v>
      </c>
      <c r="AO205" s="220"/>
      <c r="AP205" s="221"/>
      <c r="AQ205" s="222"/>
      <c r="AR205" s="226"/>
      <c r="AS205" s="187">
        <f t="shared" si="121"/>
        <v>0</v>
      </c>
      <c r="AT205" s="15">
        <f>+(IF(OR($B205=0,$C205=0,$D205=0,$AO$2&gt;$ES$1),0,IF(OR(AO205=0,AQ205=0,AR205=0),0,MIN((VLOOKUP($D205,$A$234:$C$241,3,0))*(IF($D205=6,AR205,AQ205))*((MIN((VLOOKUP($D205,$A$234:$E$241,5,0)),(IF($D205=6,AQ205,AR205))))),MIN((VLOOKUP($D205,$A$234:$C$241,3,0)),(AO205+AP205))*(IF($D205=6,AR205,((MIN((VLOOKUP($D205,$A$234:$E$241,5,0)),AR205)))))))))/IF(AND($D205=2,'ראשי-פרטים כלליים וריכוז הוצאות'!$D$66&lt;&gt;4),1.2,1)</f>
        <v>0</v>
      </c>
      <c r="AU205" s="224"/>
      <c r="AV205" s="225"/>
      <c r="AW205" s="222"/>
      <c r="AX205" s="226"/>
      <c r="AY205" s="187">
        <f t="shared" si="122"/>
        <v>0</v>
      </c>
      <c r="AZ205" s="15">
        <f>+(IF(OR($B205=0,$C205=0,$D205=0,$AU$2&gt;$ES$1),0,IF(OR(AU205=0,AW205=0,AX205=0),0,MIN((VLOOKUP($D205,$A$234:$C$241,3,0))*(IF($D205=6,AX205,AW205))*((MIN((VLOOKUP($D205,$A$234:$E$241,5,0)),(IF($D205=6,AW205,AX205))))),MIN((VLOOKUP($D205,$A$234:$C$241,3,0)),(AU205+AV205))*(IF($D205=6,AX205,((MIN((VLOOKUP($D205,$A$234:$E$241,5,0)),AX205)))))))))/IF(AND($D205=2,'ראשי-פרטים כלליים וריכוז הוצאות'!$D$66&lt;&gt;4),1.2,1)</f>
        <v>0</v>
      </c>
      <c r="BA205" s="227"/>
      <c r="BB205" s="228"/>
      <c r="BC205" s="222"/>
      <c r="BD205" s="226"/>
      <c r="BE205" s="187">
        <f t="shared" si="123"/>
        <v>0</v>
      </c>
      <c r="BF205" s="15">
        <f>+(IF(OR($B205=0,$C205=0,$D205=0,$BA$2&gt;$ES$1),0,IF(OR(BA205=0,BC205=0,BD205=0),0,MIN((VLOOKUP($D205,$A$234:$C$241,3,0))*(IF($D205=6,BD205,BC205))*((MIN((VLOOKUP($D205,$A$234:$E$241,5,0)),(IF($D205=6,BC205,BD205))))),MIN((VLOOKUP($D205,$A$234:$C$241,3,0)),(BA205+BB205))*(IF($D205=6,BD205,((MIN((VLOOKUP($D205,$A$234:$E$241,5,0)),BD205)))))))))/IF(AND($D205=2,'ראשי-פרטים כלליים וריכוז הוצאות'!$D$66&lt;&gt;4),1.2,1)</f>
        <v>0</v>
      </c>
      <c r="BG205" s="227"/>
      <c r="BH205" s="228"/>
      <c r="BI205" s="222"/>
      <c r="BJ205" s="226"/>
      <c r="BK205" s="187">
        <f t="shared" si="124"/>
        <v>0</v>
      </c>
      <c r="BL205" s="15">
        <f>+(IF(OR($B205=0,$C205=0,$D205=0,$BG$2&gt;$ES$1),0,IF(OR(BG205=0,BI205=0,BJ205=0),0,MIN((VLOOKUP($D205,$A$234:$C$241,3,0))*(IF($D205=6,BJ205,BI205))*((MIN((VLOOKUP($D205,$A$234:$E$241,5,0)),(IF($D205=6,BI205,BJ205))))),MIN((VLOOKUP($D205,$A$234:$C$241,3,0)),(BG205+BH205))*(IF($D205=6,BJ205,((MIN((VLOOKUP($D205,$A$234:$E$241,5,0)),BJ205)))))))))/IF(AND($D205=2,'ראשי-פרטים כלליים וריכוז הוצאות'!$D$66&lt;&gt;4),1.2,1)</f>
        <v>0</v>
      </c>
      <c r="BM205" s="227"/>
      <c r="BN205" s="228"/>
      <c r="BO205" s="222"/>
      <c r="BP205" s="226"/>
      <c r="BQ205" s="187">
        <f t="shared" si="125"/>
        <v>0</v>
      </c>
      <c r="BR205" s="15">
        <f>+(IF(OR($B205=0,$C205=0,$D205=0,$BM$2&gt;$ES$1),0,IF(OR(BM205=0,BO205=0,BP205=0),0,MIN((VLOOKUP($D205,$A$234:$C$241,3,0))*(IF($D205=6,BP205,BO205))*((MIN((VLOOKUP($D205,$A$234:$E$241,5,0)),(IF($D205=6,BO205,BP205))))),MIN((VLOOKUP($D205,$A$234:$C$241,3,0)),(BM205+BN205))*(IF($D205=6,BP205,((MIN((VLOOKUP($D205,$A$234:$E$241,5,0)),BP205)))))))))/IF(AND($D205=2,'ראשי-פרטים כלליים וריכוז הוצאות'!$D$66&lt;&gt;4),1.2,1)</f>
        <v>0</v>
      </c>
      <c r="BS205" s="227"/>
      <c r="BT205" s="228"/>
      <c r="BU205" s="222"/>
      <c r="BV205" s="226"/>
      <c r="BW205" s="187">
        <f t="shared" si="126"/>
        <v>0</v>
      </c>
      <c r="BX205" s="15">
        <f>+(IF(OR($B205=0,$C205=0,$D205=0,$BS$2&gt;$ES$1),0,IF(OR(BS205=0,BU205=0,BV205=0),0,MIN((VLOOKUP($D205,$A$234:$C$241,3,0))*(IF($D205=6,BV205,BU205))*((MIN((VLOOKUP($D205,$A$234:$E$241,5,0)),(IF($D205=6,BU205,BV205))))),MIN((VLOOKUP($D205,$A$234:$C$241,3,0)),(BS205+BT205))*(IF($D205=6,BV205,((MIN((VLOOKUP($D205,$A$234:$E$241,5,0)),BV205)))))))))/IF(AND($D205=2,'ראשי-פרטים כלליים וריכוז הוצאות'!$D$66&lt;&gt;4),1.2,1)</f>
        <v>0</v>
      </c>
      <c r="BY205" s="227"/>
      <c r="BZ205" s="228"/>
      <c r="CA205" s="222"/>
      <c r="CB205" s="226"/>
      <c r="CC205" s="187">
        <f t="shared" si="127"/>
        <v>0</v>
      </c>
      <c r="CD205" s="15">
        <f>+(IF(OR($B205=0,$C205=0,$D205=0,$BY$2&gt;$ES$1),0,IF(OR(BY205=0,CA205=0,CB205=0),0,MIN((VLOOKUP($D205,$A$234:$C$241,3,0))*(IF($D205=6,CB205,CA205))*((MIN((VLOOKUP($D205,$A$234:$E$241,5,0)),(IF($D205=6,CA205,CB205))))),MIN((VLOOKUP($D205,$A$234:$C$241,3,0)),(BY205+BZ205))*(IF($D205=6,CB205,((MIN((VLOOKUP($D205,$A$234:$E$241,5,0)),CB205)))))))))/IF(AND($D205=2,'ראשי-פרטים כלליים וריכוז הוצאות'!$D$66&lt;&gt;4),1.2,1)</f>
        <v>0</v>
      </c>
      <c r="CE205" s="227"/>
      <c r="CF205" s="228"/>
      <c r="CG205" s="222"/>
      <c r="CH205" s="226"/>
      <c r="CI205" s="187">
        <f t="shared" si="128"/>
        <v>0</v>
      </c>
      <c r="CJ205" s="15">
        <f>+(IF(OR($B205=0,$C205=0,$D205=0,$CE$2&gt;$ES$1),0,IF(OR(CE205=0,CG205=0,CH205=0),0,MIN((VLOOKUP($D205,$A$234:$C$241,3,0))*(IF($D205=6,CH205,CG205))*((MIN((VLOOKUP($D205,$A$234:$E$241,5,0)),(IF($D205=6,CG205,CH205))))),MIN((VLOOKUP($D205,$A$234:$C$241,3,0)),(CE205+CF205))*(IF($D205=6,CH205,((MIN((VLOOKUP($D205,$A$234:$E$241,5,0)),CH205)))))))))/IF(AND($D205=2,'ראשי-פרטים כלליים וריכוז הוצאות'!$D$66&lt;&gt;4),1.2,1)</f>
        <v>0</v>
      </c>
      <c r="CK205" s="227"/>
      <c r="CL205" s="228"/>
      <c r="CM205" s="222"/>
      <c r="CN205" s="226"/>
      <c r="CO205" s="187">
        <f t="shared" si="129"/>
        <v>0</v>
      </c>
      <c r="CP205" s="15">
        <f>+(IF(OR($B205=0,$C205=0,$D205=0,$CK$2&gt;$ES$1),0,IF(OR(CK205=0,CM205=0,CN205=0),0,MIN((VLOOKUP($D205,$A$234:$C$241,3,0))*(IF($D205=6,CN205,CM205))*((MIN((VLOOKUP($D205,$A$234:$E$241,5,0)),(IF($D205=6,CM205,CN205))))),MIN((VLOOKUP($D205,$A$234:$C$241,3,0)),(CK205+CL205))*(IF($D205=6,CN205,((MIN((VLOOKUP($D205,$A$234:$E$241,5,0)),CN205)))))))))/IF(AND($D205=2,'ראשי-פרטים כלליים וריכוז הוצאות'!$D$66&lt;&gt;4),1.2,1)</f>
        <v>0</v>
      </c>
      <c r="CQ205" s="227"/>
      <c r="CR205" s="228"/>
      <c r="CS205" s="222"/>
      <c r="CT205" s="226"/>
      <c r="CU205" s="187">
        <f t="shared" si="130"/>
        <v>0</v>
      </c>
      <c r="CV205" s="15">
        <f>+(IF(OR($B205=0,$C205=0,$D205=0,$CQ$2&gt;$ES$1),0,IF(OR(CQ205=0,CS205=0,CT205=0),0,MIN((VLOOKUP($D205,$A$234:$C$241,3,0))*(IF($D205=6,CT205,CS205))*((MIN((VLOOKUP($D205,$A$234:$E$241,5,0)),(IF($D205=6,CS205,CT205))))),MIN((VLOOKUP($D205,$A$234:$C$241,3,0)),(CQ205+CR205))*(IF($D205=6,CT205,((MIN((VLOOKUP($D205,$A$234:$E$241,5,0)),CT205)))))))))/IF(AND($D205=2,'ראשי-פרטים כלליים וריכוז הוצאות'!$D$66&lt;&gt;4),1.2,1)</f>
        <v>0</v>
      </c>
      <c r="CW205" s="227"/>
      <c r="CX205" s="228"/>
      <c r="CY205" s="222"/>
      <c r="CZ205" s="226"/>
      <c r="DA205" s="187">
        <f t="shared" si="131"/>
        <v>0</v>
      </c>
      <c r="DB205" s="15">
        <f>+(IF(OR($B205=0,$C205=0,$D205=0,$CW$2&gt;$ES$1),0,IF(OR(CW205=0,CY205=0,CZ205=0),0,MIN((VLOOKUP($D205,$A$234:$C$241,3,0))*(IF($D205=6,CZ205,CY205))*((MIN((VLOOKUP($D205,$A$234:$E$241,5,0)),(IF($D205=6,CY205,CZ205))))),MIN((VLOOKUP($D205,$A$234:$C$241,3,0)),(CW205+CX205))*(IF($D205=6,CZ205,((MIN((VLOOKUP($D205,$A$234:$E$241,5,0)),CZ205)))))))))/IF(AND($D205=2,'ראשי-פרטים כלליים וריכוז הוצאות'!$D$66&lt;&gt;4),1.2,1)</f>
        <v>0</v>
      </c>
      <c r="DC205" s="227"/>
      <c r="DD205" s="228"/>
      <c r="DE205" s="222"/>
      <c r="DF205" s="226"/>
      <c r="DG205" s="187">
        <f t="shared" si="132"/>
        <v>0</v>
      </c>
      <c r="DH205" s="15">
        <f>+(IF(OR($B205=0,$C205=0,$D205=0,$DC$2&gt;$ES$1),0,IF(OR(DC205=0,DE205=0,DF205=0),0,MIN((VLOOKUP($D205,$A$234:$C$241,3,0))*(IF($D205=6,DF205,DE205))*((MIN((VLOOKUP($D205,$A$234:$E$241,5,0)),(IF($D205=6,DE205,DF205))))),MIN((VLOOKUP($D205,$A$234:$C$241,3,0)),(DC205+DD205))*(IF($D205=6,DF205,((MIN((VLOOKUP($D205,$A$234:$E$241,5,0)),DF205)))))))))/IF(AND($D205=2,'ראשי-פרטים כלליים וריכוז הוצאות'!$D$66&lt;&gt;4),1.2,1)</f>
        <v>0</v>
      </c>
      <c r="DI205" s="227"/>
      <c r="DJ205" s="228"/>
      <c r="DK205" s="222"/>
      <c r="DL205" s="226"/>
      <c r="DM205" s="187">
        <f t="shared" si="133"/>
        <v>0</v>
      </c>
      <c r="DN205" s="15">
        <f>+(IF(OR($B205=0,$C205=0,$D205=0,$DC$2&gt;$ES$1),0,IF(OR(DI205=0,DK205=0,DL205=0),0,MIN((VLOOKUP($D205,$A$234:$C$241,3,0))*(IF($D205=6,DL205,DK205))*((MIN((VLOOKUP($D205,$A$234:$E$241,5,0)),(IF($D205=6,DK205,DL205))))),MIN((VLOOKUP($D205,$A$234:$C$241,3,0)),(DI205+DJ205))*(IF($D205=6,DL205,((MIN((VLOOKUP($D205,$A$234:$E$241,5,0)),DL205)))))))))/IF(AND($D205=2,'ראשי-פרטים כלליים וריכוז הוצאות'!$D$66&lt;&gt;4),1.2,1)</f>
        <v>0</v>
      </c>
      <c r="DO205" s="227"/>
      <c r="DP205" s="228"/>
      <c r="DQ205" s="222"/>
      <c r="DR205" s="226"/>
      <c r="DS205" s="187">
        <f t="shared" si="134"/>
        <v>0</v>
      </c>
      <c r="DT205" s="15">
        <f>+(IF(OR($B205=0,$C205=0,$D205=0,$DC$2&gt;$ES$1),0,IF(OR(DO205=0,DQ205=0,DR205=0),0,MIN((VLOOKUP($D205,$A$234:$C$241,3,0))*(IF($D205=6,DR205,DQ205))*((MIN((VLOOKUP($D205,$A$234:$E$241,5,0)),(IF($D205=6,DQ205,DR205))))),MIN((VLOOKUP($D205,$A$234:$C$241,3,0)),(DO205+DP205))*(IF($D205=6,DR205,((MIN((VLOOKUP($D205,$A$234:$E$241,5,0)),DR205)))))))))/IF(AND($D205=2,'ראשי-פרטים כלליים וריכוז הוצאות'!$D$66&lt;&gt;4),1.2,1)</f>
        <v>0</v>
      </c>
      <c r="DU205" s="227"/>
      <c r="DV205" s="228"/>
      <c r="DW205" s="222"/>
      <c r="DX205" s="226"/>
      <c r="DY205" s="187">
        <f t="shared" si="135"/>
        <v>0</v>
      </c>
      <c r="DZ205" s="15">
        <f>+(IF(OR($B205=0,$C205=0,$D205=0,$DC$2&gt;$ES$1),0,IF(OR(DU205=0,DW205=0,DX205=0),0,MIN((VLOOKUP($D205,$A$234:$C$241,3,0))*(IF($D205=6,DX205,DW205))*((MIN((VLOOKUP($D205,$A$234:$E$241,5,0)),(IF($D205=6,DW205,DX205))))),MIN((VLOOKUP($D205,$A$234:$C$241,3,0)),(DU205+DV205))*(IF($D205=6,DX205,((MIN((VLOOKUP($D205,$A$234:$E$241,5,0)),DX205)))))))))/IF(AND($D205=2,'ראשי-פרטים כלליים וריכוז הוצאות'!$D$66&lt;&gt;4),1.2,1)</f>
        <v>0</v>
      </c>
      <c r="EA205" s="227"/>
      <c r="EB205" s="228"/>
      <c r="EC205" s="222"/>
      <c r="ED205" s="226"/>
      <c r="EE205" s="187">
        <f t="shared" si="136"/>
        <v>0</v>
      </c>
      <c r="EF205" s="15">
        <f>+(IF(OR($B205=0,$C205=0,$D205=0,$DC$2&gt;$ES$1),0,IF(OR(EA205=0,EC205=0,ED205=0),0,MIN((VLOOKUP($D205,$A$234:$C$241,3,0))*(IF($D205=6,ED205,EC205))*((MIN((VLOOKUP($D205,$A$234:$E$241,5,0)),(IF($D205=6,EC205,ED205))))),MIN((VLOOKUP($D205,$A$234:$C$241,3,0)),(EA205+EB205))*(IF($D205=6,ED205,((MIN((VLOOKUP($D205,$A$234:$E$241,5,0)),ED205)))))))))/IF(AND($D205=2,'ראשי-פרטים כלליים וריכוז הוצאות'!$D$66&lt;&gt;4),1.2,1)</f>
        <v>0</v>
      </c>
      <c r="EG205" s="227"/>
      <c r="EH205" s="228"/>
      <c r="EI205" s="222"/>
      <c r="EJ205" s="226"/>
      <c r="EK205" s="187">
        <f t="shared" si="137"/>
        <v>0</v>
      </c>
      <c r="EL205" s="15">
        <f>+(IF(OR($B205=0,$C205=0,$D205=0,$DC$2&gt;$ES$1),0,IF(OR(EG205=0,EI205=0,EJ205=0),0,MIN((VLOOKUP($D205,$A$234:$C$241,3,0))*(IF($D205=6,EJ205,EI205))*((MIN((VLOOKUP($D205,$A$234:$E$241,5,0)),(IF($D205=6,EI205,EJ205))))),MIN((VLOOKUP($D205,$A$234:$C$241,3,0)),(EG205+EH205))*(IF($D205=6,EJ205,((MIN((VLOOKUP($D205,$A$234:$E$241,5,0)),EJ205)))))))))/IF(AND($D205=2,'ראשי-פרטים כלליים וריכוז הוצאות'!$D$66&lt;&gt;4),1.2,1)</f>
        <v>0</v>
      </c>
      <c r="EM205" s="227"/>
      <c r="EN205" s="228"/>
      <c r="EO205" s="222"/>
      <c r="EP205" s="226"/>
      <c r="EQ205" s="187">
        <f t="shared" si="138"/>
        <v>0</v>
      </c>
      <c r="ER205" s="15">
        <f>+(IF(OR($B205=0,$C205=0,$D205=0,$DC$2&gt;$ES$1),0,IF(OR(EM205=0,EO205=0,EP205=0),0,MIN((VLOOKUP($D205,$A$234:$C$241,3,0))*(IF($D205=6,EP205,EO205))*((MIN((VLOOKUP($D205,$A$234:$E$241,5,0)),(IF($D205=6,EO205,EP205))))),MIN((VLOOKUP($D205,$A$234:$C$241,3,0)),(EM205+EN205))*(IF($D205=6,EP205,((MIN((VLOOKUP($D205,$A$234:$E$241,5,0)),EP205)))))))))/IF(AND($D205=2,'ראשי-פרטים כלליים וריכוז הוצאות'!$D$66&lt;&gt;4),1.2,1)</f>
        <v>0</v>
      </c>
      <c r="ES205" s="62">
        <f t="shared" si="139"/>
        <v>0</v>
      </c>
      <c r="ET205" s="183">
        <f t="shared" si="140"/>
        <v>9.9999999999999995E-7</v>
      </c>
      <c r="EU205" s="184">
        <f t="shared" si="141"/>
        <v>0</v>
      </c>
      <c r="EV205" s="62">
        <f t="shared" si="142"/>
        <v>0</v>
      </c>
      <c r="EW205" s="62">
        <v>0</v>
      </c>
      <c r="EX205" s="15">
        <f t="shared" si="143"/>
        <v>0</v>
      </c>
      <c r="EY205" s="219"/>
      <c r="EZ205" s="62">
        <f>MIN(EX205+EY205*ET205*ES205/$FA$1/IF(AND($D205=2,'ראשי-פרטים כלליים וריכוז הוצאות'!$D$66&lt;&gt;4),1.2,1),IF($D205&gt;0,VLOOKUP($D205,$A$234:$C$241,3,0)*12*EU205,0))</f>
        <v>0</v>
      </c>
      <c r="FA205" s="229"/>
      <c r="FB205" s="293">
        <f t="shared" si="144"/>
        <v>0</v>
      </c>
      <c r="FC205" s="298"/>
      <c r="FD205" s="133"/>
      <c r="FE205" s="133"/>
      <c r="FF205" s="299"/>
      <c r="FG205" s="299"/>
      <c r="FH205" s="133"/>
      <c r="FI205" s="274">
        <f t="shared" si="112"/>
        <v>0</v>
      </c>
      <c r="FJ205" s="274">
        <f t="shared" si="113"/>
        <v>0</v>
      </c>
      <c r="FK205" s="297" t="str">
        <f t="shared" si="114"/>
        <v/>
      </c>
    </row>
    <row r="206" spans="1:167" s="6" customFormat="1" ht="24" hidden="1" customHeight="1" x14ac:dyDescent="0.2">
      <c r="A206" s="112">
        <v>203</v>
      </c>
      <c r="B206" s="229"/>
      <c r="C206" s="229"/>
      <c r="D206" s="230"/>
      <c r="E206" s="220"/>
      <c r="F206" s="221"/>
      <c r="G206" s="222"/>
      <c r="H206" s="223"/>
      <c r="I206" s="187">
        <f t="shared" si="115"/>
        <v>0</v>
      </c>
      <c r="J206" s="15">
        <f>(IF(OR($B206=0,$C206=0,$D206=0,$E$2&gt;$ES$1),0,IF(OR($E206=0,$G206=0,$H206=0),0,MIN((VLOOKUP($D206,$A$234:$C$241,3,0))*(IF($D206=6,$H206,$G206))*((MIN((VLOOKUP($D206,$A$234:$E$241,5,0)),(IF($D206=6,$G206,$H206))))),MIN((VLOOKUP($D206,$A$234:$C$241,3,0)),($E206+$F206))*(IF($D206=6,$H206,((MIN((VLOOKUP($D206,$A$234:$E$241,5,0)),$H206)))))))))/IF(AND($D206=2,'ראשי-פרטים כלליים וריכוז הוצאות'!$D$66&lt;&gt;4),1.2,1)</f>
        <v>0</v>
      </c>
      <c r="K206" s="224"/>
      <c r="L206" s="225"/>
      <c r="M206" s="222"/>
      <c r="N206" s="226"/>
      <c r="O206" s="187">
        <f t="shared" si="116"/>
        <v>0</v>
      </c>
      <c r="P206" s="15">
        <f>+(IF(OR($B206=0,$C206=0,$D206=0,$K$2&gt;$ES$1),0,IF(OR($K206=0,$M206=0,$N206=0),0,MIN((VLOOKUP($D206,$A$234:$C$241,3,0))*(IF($D206=6,$N206,$M206))*((MIN((VLOOKUP($D206,$A$234:$E$241,5,0)),(IF($D206=6,$M206,$N206))))),MIN((VLOOKUP($D206,$A$234:$C$241,3,0)),($K206+$L206))*(IF($D206=6,$N206,((MIN((VLOOKUP($D206,$A$234:$E$241,5,0)),$N206)))))))))/IF(AND($D206=2,'ראשי-פרטים כלליים וריכוז הוצאות'!$D$66&lt;&gt;4),1.2,1)</f>
        <v>0</v>
      </c>
      <c r="Q206" s="227"/>
      <c r="R206" s="228"/>
      <c r="S206" s="222"/>
      <c r="T206" s="226"/>
      <c r="U206" s="187">
        <f t="shared" si="117"/>
        <v>0</v>
      </c>
      <c r="V206" s="15">
        <f>+(IF(OR($B206=0,$C206=0,$D206=0,$Q$2&gt;$ES$1),0,IF(OR(Q206=0,S206=0,T206=0),0,MIN((VLOOKUP($D206,$A$234:$C$241,3,0))*(IF($D206=6,T206,S206))*((MIN((VLOOKUP($D206,$A$234:$E$241,5,0)),(IF($D206=6,S206,T206))))),MIN((VLOOKUP($D206,$A$234:$C$241,3,0)),(Q206+R206))*(IF($D206=6,T206,((MIN((VLOOKUP($D206,$A$234:$E$241,5,0)),T206)))))))))/IF(AND($D206=2,'ראשי-פרטים כלליים וריכוז הוצאות'!$D$66&lt;&gt;4),1.2,1)</f>
        <v>0</v>
      </c>
      <c r="W206" s="220"/>
      <c r="X206" s="221"/>
      <c r="Y206" s="222"/>
      <c r="Z206" s="226"/>
      <c r="AA206" s="187">
        <f t="shared" si="118"/>
        <v>0</v>
      </c>
      <c r="AB206" s="15">
        <f>+(IF(OR($B206=0,$C206=0,$D206=0,$W$2&gt;$ES$1),0,IF(OR(W206=0,Y206=0,Z206=0),0,MIN((VLOOKUP($D206,$A$234:$C$241,3,0))*(IF($D206=6,Z206,Y206))*((MIN((VLOOKUP($D206,$A$234:$E$241,5,0)),(IF($D206=6,Y206,Z206))))),MIN((VLOOKUP($D206,$A$234:$C$241,3,0)),(W206+X206))*(IF($D206=6,Z206,((MIN((VLOOKUP($D206,$A$234:$E$241,5,0)),Z206)))))))))/IF(AND($D206=2,'ראשי-פרטים כלליים וריכוז הוצאות'!$D$66&lt;&gt;4),1.2,1)</f>
        <v>0</v>
      </c>
      <c r="AC206" s="224"/>
      <c r="AD206" s="225"/>
      <c r="AE206" s="222"/>
      <c r="AF206" s="226"/>
      <c r="AG206" s="187">
        <f t="shared" si="119"/>
        <v>0</v>
      </c>
      <c r="AH206" s="15">
        <f>+(IF(OR($B206=0,$C206=0,$D206=0,$AC$2&gt;$ES$1),0,IF(OR(AC206=0,AE206=0,AF206=0),0,MIN((VLOOKUP($D206,$A$234:$C$241,3,0))*(IF($D206=6,AF206,AE206))*((MIN((VLOOKUP($D206,$A$234:$E$241,5,0)),(IF($D206=6,AE206,AF206))))),MIN((VLOOKUP($D206,$A$234:$C$241,3,0)),(AC206+AD206))*(IF($D206=6,AF206,((MIN((VLOOKUP($D206,$A$234:$E$241,5,0)),AF206)))))))))/IF(AND($D206=2,'ראשי-פרטים כלליים וריכוז הוצאות'!$D$66&lt;&gt;4),1.2,1)</f>
        <v>0</v>
      </c>
      <c r="AI206" s="227"/>
      <c r="AJ206" s="228"/>
      <c r="AK206" s="222"/>
      <c r="AL206" s="226"/>
      <c r="AM206" s="187">
        <f t="shared" si="120"/>
        <v>0</v>
      </c>
      <c r="AN206" s="15">
        <f>+(IF(OR($B206=0,$C206=0,$D206=0,$AI$2&gt;$ES$1),0,IF(OR(AI206=0,AK206=0,AL206=0),0,MIN((VLOOKUP($D206,$A$234:$C$241,3,0))*(IF($D206=6,AL206,AK206))*((MIN((VLOOKUP($D206,$A$234:$E$241,5,0)),(IF($D206=6,AK206,AL206))))),MIN((VLOOKUP($D206,$A$234:$C$241,3,0)),(AI206+AJ206))*(IF($D206=6,AL206,((MIN((VLOOKUP($D206,$A$234:$E$241,5,0)),AL206)))))))))/IF(AND($D206=2,'ראשי-פרטים כלליים וריכוז הוצאות'!$D$66&lt;&gt;4),1.2,1)</f>
        <v>0</v>
      </c>
      <c r="AO206" s="220"/>
      <c r="AP206" s="221"/>
      <c r="AQ206" s="222"/>
      <c r="AR206" s="226"/>
      <c r="AS206" s="187">
        <f t="shared" si="121"/>
        <v>0</v>
      </c>
      <c r="AT206" s="15">
        <f>+(IF(OR($B206=0,$C206=0,$D206=0,$AO$2&gt;$ES$1),0,IF(OR(AO206=0,AQ206=0,AR206=0),0,MIN((VLOOKUP($D206,$A$234:$C$241,3,0))*(IF($D206=6,AR206,AQ206))*((MIN((VLOOKUP($D206,$A$234:$E$241,5,0)),(IF($D206=6,AQ206,AR206))))),MIN((VLOOKUP($D206,$A$234:$C$241,3,0)),(AO206+AP206))*(IF($D206=6,AR206,((MIN((VLOOKUP($D206,$A$234:$E$241,5,0)),AR206)))))))))/IF(AND($D206=2,'ראשי-פרטים כלליים וריכוז הוצאות'!$D$66&lt;&gt;4),1.2,1)</f>
        <v>0</v>
      </c>
      <c r="AU206" s="224"/>
      <c r="AV206" s="225"/>
      <c r="AW206" s="222"/>
      <c r="AX206" s="226"/>
      <c r="AY206" s="187">
        <f t="shared" si="122"/>
        <v>0</v>
      </c>
      <c r="AZ206" s="15">
        <f>+(IF(OR($B206=0,$C206=0,$D206=0,$AU$2&gt;$ES$1),0,IF(OR(AU206=0,AW206=0,AX206=0),0,MIN((VLOOKUP($D206,$A$234:$C$241,3,0))*(IF($D206=6,AX206,AW206))*((MIN((VLOOKUP($D206,$A$234:$E$241,5,0)),(IF($D206=6,AW206,AX206))))),MIN((VLOOKUP($D206,$A$234:$C$241,3,0)),(AU206+AV206))*(IF($D206=6,AX206,((MIN((VLOOKUP($D206,$A$234:$E$241,5,0)),AX206)))))))))/IF(AND($D206=2,'ראשי-פרטים כלליים וריכוז הוצאות'!$D$66&lt;&gt;4),1.2,1)</f>
        <v>0</v>
      </c>
      <c r="BA206" s="227"/>
      <c r="BB206" s="228"/>
      <c r="BC206" s="222"/>
      <c r="BD206" s="226"/>
      <c r="BE206" s="187">
        <f t="shared" si="123"/>
        <v>0</v>
      </c>
      <c r="BF206" s="15">
        <f>+(IF(OR($B206=0,$C206=0,$D206=0,$BA$2&gt;$ES$1),0,IF(OR(BA206=0,BC206=0,BD206=0),0,MIN((VLOOKUP($D206,$A$234:$C$241,3,0))*(IF($D206=6,BD206,BC206))*((MIN((VLOOKUP($D206,$A$234:$E$241,5,0)),(IF($D206=6,BC206,BD206))))),MIN((VLOOKUP($D206,$A$234:$C$241,3,0)),(BA206+BB206))*(IF($D206=6,BD206,((MIN((VLOOKUP($D206,$A$234:$E$241,5,0)),BD206)))))))))/IF(AND($D206=2,'ראשי-פרטים כלליים וריכוז הוצאות'!$D$66&lt;&gt;4),1.2,1)</f>
        <v>0</v>
      </c>
      <c r="BG206" s="227"/>
      <c r="BH206" s="228"/>
      <c r="BI206" s="222"/>
      <c r="BJ206" s="226"/>
      <c r="BK206" s="187">
        <f t="shared" si="124"/>
        <v>0</v>
      </c>
      <c r="BL206" s="15">
        <f>+(IF(OR($B206=0,$C206=0,$D206=0,$BG$2&gt;$ES$1),0,IF(OR(BG206=0,BI206=0,BJ206=0),0,MIN((VLOOKUP($D206,$A$234:$C$241,3,0))*(IF($D206=6,BJ206,BI206))*((MIN((VLOOKUP($D206,$A$234:$E$241,5,0)),(IF($D206=6,BI206,BJ206))))),MIN((VLOOKUP($D206,$A$234:$C$241,3,0)),(BG206+BH206))*(IF($D206=6,BJ206,((MIN((VLOOKUP($D206,$A$234:$E$241,5,0)),BJ206)))))))))/IF(AND($D206=2,'ראשי-פרטים כלליים וריכוז הוצאות'!$D$66&lt;&gt;4),1.2,1)</f>
        <v>0</v>
      </c>
      <c r="BM206" s="227"/>
      <c r="BN206" s="228"/>
      <c r="BO206" s="222"/>
      <c r="BP206" s="226"/>
      <c r="BQ206" s="187">
        <f t="shared" si="125"/>
        <v>0</v>
      </c>
      <c r="BR206" s="15">
        <f>+(IF(OR($B206=0,$C206=0,$D206=0,$BM$2&gt;$ES$1),0,IF(OR(BM206=0,BO206=0,BP206=0),0,MIN((VLOOKUP($D206,$A$234:$C$241,3,0))*(IF($D206=6,BP206,BO206))*((MIN((VLOOKUP($D206,$A$234:$E$241,5,0)),(IF($D206=6,BO206,BP206))))),MIN((VLOOKUP($D206,$A$234:$C$241,3,0)),(BM206+BN206))*(IF($D206=6,BP206,((MIN((VLOOKUP($D206,$A$234:$E$241,5,0)),BP206)))))))))/IF(AND($D206=2,'ראשי-פרטים כלליים וריכוז הוצאות'!$D$66&lt;&gt;4),1.2,1)</f>
        <v>0</v>
      </c>
      <c r="BS206" s="227"/>
      <c r="BT206" s="228"/>
      <c r="BU206" s="222"/>
      <c r="BV206" s="226"/>
      <c r="BW206" s="187">
        <f t="shared" si="126"/>
        <v>0</v>
      </c>
      <c r="BX206" s="15">
        <f>+(IF(OR($B206=0,$C206=0,$D206=0,$BS$2&gt;$ES$1),0,IF(OR(BS206=0,BU206=0,BV206=0),0,MIN((VLOOKUP($D206,$A$234:$C$241,3,0))*(IF($D206=6,BV206,BU206))*((MIN((VLOOKUP($D206,$A$234:$E$241,5,0)),(IF($D206=6,BU206,BV206))))),MIN((VLOOKUP($D206,$A$234:$C$241,3,0)),(BS206+BT206))*(IF($D206=6,BV206,((MIN((VLOOKUP($D206,$A$234:$E$241,5,0)),BV206)))))))))/IF(AND($D206=2,'ראשי-פרטים כלליים וריכוז הוצאות'!$D$66&lt;&gt;4),1.2,1)</f>
        <v>0</v>
      </c>
      <c r="BY206" s="227"/>
      <c r="BZ206" s="228"/>
      <c r="CA206" s="222"/>
      <c r="CB206" s="226"/>
      <c r="CC206" s="187">
        <f t="shared" si="127"/>
        <v>0</v>
      </c>
      <c r="CD206" s="15">
        <f>+(IF(OR($B206=0,$C206=0,$D206=0,$BY$2&gt;$ES$1),0,IF(OR(BY206=0,CA206=0,CB206=0),0,MIN((VLOOKUP($D206,$A$234:$C$241,3,0))*(IF($D206=6,CB206,CA206))*((MIN((VLOOKUP($D206,$A$234:$E$241,5,0)),(IF($D206=6,CA206,CB206))))),MIN((VLOOKUP($D206,$A$234:$C$241,3,0)),(BY206+BZ206))*(IF($D206=6,CB206,((MIN((VLOOKUP($D206,$A$234:$E$241,5,0)),CB206)))))))))/IF(AND($D206=2,'ראשי-פרטים כלליים וריכוז הוצאות'!$D$66&lt;&gt;4),1.2,1)</f>
        <v>0</v>
      </c>
      <c r="CE206" s="227"/>
      <c r="CF206" s="228"/>
      <c r="CG206" s="222"/>
      <c r="CH206" s="226"/>
      <c r="CI206" s="187">
        <f t="shared" si="128"/>
        <v>0</v>
      </c>
      <c r="CJ206" s="15">
        <f>+(IF(OR($B206=0,$C206=0,$D206=0,$CE$2&gt;$ES$1),0,IF(OR(CE206=0,CG206=0,CH206=0),0,MIN((VLOOKUP($D206,$A$234:$C$241,3,0))*(IF($D206=6,CH206,CG206))*((MIN((VLOOKUP($D206,$A$234:$E$241,5,0)),(IF($D206=6,CG206,CH206))))),MIN((VLOOKUP($D206,$A$234:$C$241,3,0)),(CE206+CF206))*(IF($D206=6,CH206,((MIN((VLOOKUP($D206,$A$234:$E$241,5,0)),CH206)))))))))/IF(AND($D206=2,'ראשי-פרטים כלליים וריכוז הוצאות'!$D$66&lt;&gt;4),1.2,1)</f>
        <v>0</v>
      </c>
      <c r="CK206" s="227"/>
      <c r="CL206" s="228"/>
      <c r="CM206" s="222"/>
      <c r="CN206" s="226"/>
      <c r="CO206" s="187">
        <f t="shared" si="129"/>
        <v>0</v>
      </c>
      <c r="CP206" s="15">
        <f>+(IF(OR($B206=0,$C206=0,$D206=0,$CK$2&gt;$ES$1),0,IF(OR(CK206=0,CM206=0,CN206=0),0,MIN((VLOOKUP($D206,$A$234:$C$241,3,0))*(IF($D206=6,CN206,CM206))*((MIN((VLOOKUP($D206,$A$234:$E$241,5,0)),(IF($D206=6,CM206,CN206))))),MIN((VLOOKUP($D206,$A$234:$C$241,3,0)),(CK206+CL206))*(IF($D206=6,CN206,((MIN((VLOOKUP($D206,$A$234:$E$241,5,0)),CN206)))))))))/IF(AND($D206=2,'ראשי-פרטים כלליים וריכוז הוצאות'!$D$66&lt;&gt;4),1.2,1)</f>
        <v>0</v>
      </c>
      <c r="CQ206" s="227"/>
      <c r="CR206" s="228"/>
      <c r="CS206" s="222"/>
      <c r="CT206" s="226"/>
      <c r="CU206" s="187">
        <f t="shared" si="130"/>
        <v>0</v>
      </c>
      <c r="CV206" s="15">
        <f>+(IF(OR($B206=0,$C206=0,$D206=0,$CQ$2&gt;$ES$1),0,IF(OR(CQ206=0,CS206=0,CT206=0),0,MIN((VLOOKUP($D206,$A$234:$C$241,3,0))*(IF($D206=6,CT206,CS206))*((MIN((VLOOKUP($D206,$A$234:$E$241,5,0)),(IF($D206=6,CS206,CT206))))),MIN((VLOOKUP($D206,$A$234:$C$241,3,0)),(CQ206+CR206))*(IF($D206=6,CT206,((MIN((VLOOKUP($D206,$A$234:$E$241,5,0)),CT206)))))))))/IF(AND($D206=2,'ראשי-פרטים כלליים וריכוז הוצאות'!$D$66&lt;&gt;4),1.2,1)</f>
        <v>0</v>
      </c>
      <c r="CW206" s="227"/>
      <c r="CX206" s="228"/>
      <c r="CY206" s="222"/>
      <c r="CZ206" s="226"/>
      <c r="DA206" s="187">
        <f t="shared" si="131"/>
        <v>0</v>
      </c>
      <c r="DB206" s="15">
        <f>+(IF(OR($B206=0,$C206=0,$D206=0,$CW$2&gt;$ES$1),0,IF(OR(CW206=0,CY206=0,CZ206=0),0,MIN((VLOOKUP($D206,$A$234:$C$241,3,0))*(IF($D206=6,CZ206,CY206))*((MIN((VLOOKUP($D206,$A$234:$E$241,5,0)),(IF($D206=6,CY206,CZ206))))),MIN((VLOOKUP($D206,$A$234:$C$241,3,0)),(CW206+CX206))*(IF($D206=6,CZ206,((MIN((VLOOKUP($D206,$A$234:$E$241,5,0)),CZ206)))))))))/IF(AND($D206=2,'ראשי-פרטים כלליים וריכוז הוצאות'!$D$66&lt;&gt;4),1.2,1)</f>
        <v>0</v>
      </c>
      <c r="DC206" s="227"/>
      <c r="DD206" s="228"/>
      <c r="DE206" s="222"/>
      <c r="DF206" s="226"/>
      <c r="DG206" s="187">
        <f t="shared" si="132"/>
        <v>0</v>
      </c>
      <c r="DH206" s="15">
        <f>+(IF(OR($B206=0,$C206=0,$D206=0,$DC$2&gt;$ES$1),0,IF(OR(DC206=0,DE206=0,DF206=0),0,MIN((VLOOKUP($D206,$A$234:$C$241,3,0))*(IF($D206=6,DF206,DE206))*((MIN((VLOOKUP($D206,$A$234:$E$241,5,0)),(IF($D206=6,DE206,DF206))))),MIN((VLOOKUP($D206,$A$234:$C$241,3,0)),(DC206+DD206))*(IF($D206=6,DF206,((MIN((VLOOKUP($D206,$A$234:$E$241,5,0)),DF206)))))))))/IF(AND($D206=2,'ראשי-פרטים כלליים וריכוז הוצאות'!$D$66&lt;&gt;4),1.2,1)</f>
        <v>0</v>
      </c>
      <c r="DI206" s="227"/>
      <c r="DJ206" s="228"/>
      <c r="DK206" s="222"/>
      <c r="DL206" s="226"/>
      <c r="DM206" s="187">
        <f t="shared" si="133"/>
        <v>0</v>
      </c>
      <c r="DN206" s="15">
        <f>+(IF(OR($B206=0,$C206=0,$D206=0,$DC$2&gt;$ES$1),0,IF(OR(DI206=0,DK206=0,DL206=0),0,MIN((VLOOKUP($D206,$A$234:$C$241,3,0))*(IF($D206=6,DL206,DK206))*((MIN((VLOOKUP($D206,$A$234:$E$241,5,0)),(IF($D206=6,DK206,DL206))))),MIN((VLOOKUP($D206,$A$234:$C$241,3,0)),(DI206+DJ206))*(IF($D206=6,DL206,((MIN((VLOOKUP($D206,$A$234:$E$241,5,0)),DL206)))))))))/IF(AND($D206=2,'ראשי-פרטים כלליים וריכוז הוצאות'!$D$66&lt;&gt;4),1.2,1)</f>
        <v>0</v>
      </c>
      <c r="DO206" s="227"/>
      <c r="DP206" s="228"/>
      <c r="DQ206" s="222"/>
      <c r="DR206" s="226"/>
      <c r="DS206" s="187">
        <f t="shared" si="134"/>
        <v>0</v>
      </c>
      <c r="DT206" s="15">
        <f>+(IF(OR($B206=0,$C206=0,$D206=0,$DC$2&gt;$ES$1),0,IF(OR(DO206=0,DQ206=0,DR206=0),0,MIN((VLOOKUP($D206,$A$234:$C$241,3,0))*(IF($D206=6,DR206,DQ206))*((MIN((VLOOKUP($D206,$A$234:$E$241,5,0)),(IF($D206=6,DQ206,DR206))))),MIN((VLOOKUP($D206,$A$234:$C$241,3,0)),(DO206+DP206))*(IF($D206=6,DR206,((MIN((VLOOKUP($D206,$A$234:$E$241,5,0)),DR206)))))))))/IF(AND($D206=2,'ראשי-פרטים כלליים וריכוז הוצאות'!$D$66&lt;&gt;4),1.2,1)</f>
        <v>0</v>
      </c>
      <c r="DU206" s="227"/>
      <c r="DV206" s="228"/>
      <c r="DW206" s="222"/>
      <c r="DX206" s="226"/>
      <c r="DY206" s="187">
        <f t="shared" si="135"/>
        <v>0</v>
      </c>
      <c r="DZ206" s="15">
        <f>+(IF(OR($B206=0,$C206=0,$D206=0,$DC$2&gt;$ES$1),0,IF(OR(DU206=0,DW206=0,DX206=0),0,MIN((VLOOKUP($D206,$A$234:$C$241,3,0))*(IF($D206=6,DX206,DW206))*((MIN((VLOOKUP($D206,$A$234:$E$241,5,0)),(IF($D206=6,DW206,DX206))))),MIN((VLOOKUP($D206,$A$234:$C$241,3,0)),(DU206+DV206))*(IF($D206=6,DX206,((MIN((VLOOKUP($D206,$A$234:$E$241,5,0)),DX206)))))))))/IF(AND($D206=2,'ראשי-פרטים כלליים וריכוז הוצאות'!$D$66&lt;&gt;4),1.2,1)</f>
        <v>0</v>
      </c>
      <c r="EA206" s="227"/>
      <c r="EB206" s="228"/>
      <c r="EC206" s="222"/>
      <c r="ED206" s="226"/>
      <c r="EE206" s="187">
        <f t="shared" si="136"/>
        <v>0</v>
      </c>
      <c r="EF206" s="15">
        <f>+(IF(OR($B206=0,$C206=0,$D206=0,$DC$2&gt;$ES$1),0,IF(OR(EA206=0,EC206=0,ED206=0),0,MIN((VLOOKUP($D206,$A$234:$C$241,3,0))*(IF($D206=6,ED206,EC206))*((MIN((VLOOKUP($D206,$A$234:$E$241,5,0)),(IF($D206=6,EC206,ED206))))),MIN((VLOOKUP($D206,$A$234:$C$241,3,0)),(EA206+EB206))*(IF($D206=6,ED206,((MIN((VLOOKUP($D206,$A$234:$E$241,5,0)),ED206)))))))))/IF(AND($D206=2,'ראשי-פרטים כלליים וריכוז הוצאות'!$D$66&lt;&gt;4),1.2,1)</f>
        <v>0</v>
      </c>
      <c r="EG206" s="227"/>
      <c r="EH206" s="228"/>
      <c r="EI206" s="222"/>
      <c r="EJ206" s="226"/>
      <c r="EK206" s="187">
        <f t="shared" si="137"/>
        <v>0</v>
      </c>
      <c r="EL206" s="15">
        <f>+(IF(OR($B206=0,$C206=0,$D206=0,$DC$2&gt;$ES$1),0,IF(OR(EG206=0,EI206=0,EJ206=0),0,MIN((VLOOKUP($D206,$A$234:$C$241,3,0))*(IF($D206=6,EJ206,EI206))*((MIN((VLOOKUP($D206,$A$234:$E$241,5,0)),(IF($D206=6,EI206,EJ206))))),MIN((VLOOKUP($D206,$A$234:$C$241,3,0)),(EG206+EH206))*(IF($D206=6,EJ206,((MIN((VLOOKUP($D206,$A$234:$E$241,5,0)),EJ206)))))))))/IF(AND($D206=2,'ראשי-פרטים כלליים וריכוז הוצאות'!$D$66&lt;&gt;4),1.2,1)</f>
        <v>0</v>
      </c>
      <c r="EM206" s="227"/>
      <c r="EN206" s="228"/>
      <c r="EO206" s="222"/>
      <c r="EP206" s="226"/>
      <c r="EQ206" s="187">
        <f t="shared" si="138"/>
        <v>0</v>
      </c>
      <c r="ER206" s="15">
        <f>+(IF(OR($B206=0,$C206=0,$D206=0,$DC$2&gt;$ES$1),0,IF(OR(EM206=0,EO206=0,EP206=0),0,MIN((VLOOKUP($D206,$A$234:$C$241,3,0))*(IF($D206=6,EP206,EO206))*((MIN((VLOOKUP($D206,$A$234:$E$241,5,0)),(IF($D206=6,EO206,EP206))))),MIN((VLOOKUP($D206,$A$234:$C$241,3,0)),(EM206+EN206))*(IF($D206=6,EP206,((MIN((VLOOKUP($D206,$A$234:$E$241,5,0)),EP206)))))))))/IF(AND($D206=2,'ראשי-פרטים כלליים וריכוז הוצאות'!$D$66&lt;&gt;4),1.2,1)</f>
        <v>0</v>
      </c>
      <c r="ES206" s="62">
        <f t="shared" si="139"/>
        <v>0</v>
      </c>
      <c r="ET206" s="183">
        <f t="shared" si="140"/>
        <v>9.9999999999999995E-7</v>
      </c>
      <c r="EU206" s="184">
        <f t="shared" si="141"/>
        <v>0</v>
      </c>
      <c r="EV206" s="62">
        <f t="shared" si="142"/>
        <v>0</v>
      </c>
      <c r="EW206" s="62">
        <v>0</v>
      </c>
      <c r="EX206" s="15">
        <f t="shared" si="143"/>
        <v>0</v>
      </c>
      <c r="EY206" s="219"/>
      <c r="EZ206" s="62">
        <f>MIN(EX206+EY206*ET206*ES206/$FA$1/IF(AND($D206=2,'ראשי-פרטים כלליים וריכוז הוצאות'!$D$66&lt;&gt;4),1.2,1),IF($D206&gt;0,VLOOKUP($D206,$A$234:$C$241,3,0)*12*EU206,0))</f>
        <v>0</v>
      </c>
      <c r="FA206" s="229"/>
      <c r="FB206" s="293">
        <f t="shared" si="144"/>
        <v>0</v>
      </c>
      <c r="FC206" s="298"/>
      <c r="FD206" s="133"/>
      <c r="FE206" s="133"/>
      <c r="FF206" s="299"/>
      <c r="FG206" s="299"/>
      <c r="FH206" s="133"/>
      <c r="FI206" s="274">
        <f t="shared" si="112"/>
        <v>0</v>
      </c>
      <c r="FJ206" s="274">
        <f t="shared" si="113"/>
        <v>0</v>
      </c>
      <c r="FK206" s="297" t="str">
        <f t="shared" si="114"/>
        <v/>
      </c>
    </row>
    <row r="207" spans="1:167" s="6" customFormat="1" ht="24" hidden="1" customHeight="1" x14ac:dyDescent="0.2">
      <c r="A207" s="112">
        <v>204</v>
      </c>
      <c r="B207" s="229"/>
      <c r="C207" s="229"/>
      <c r="D207" s="230"/>
      <c r="E207" s="220"/>
      <c r="F207" s="221"/>
      <c r="G207" s="222"/>
      <c r="H207" s="223"/>
      <c r="I207" s="187">
        <f t="shared" si="115"/>
        <v>0</v>
      </c>
      <c r="J207" s="15">
        <f>(IF(OR($B207=0,$C207=0,$D207=0,$E$2&gt;$ES$1),0,IF(OR($E207=0,$G207=0,$H207=0),0,MIN((VLOOKUP($D207,$A$234:$C$241,3,0))*(IF($D207=6,$H207,$G207))*((MIN((VLOOKUP($D207,$A$234:$E$241,5,0)),(IF($D207=6,$G207,$H207))))),MIN((VLOOKUP($D207,$A$234:$C$241,3,0)),($E207+$F207))*(IF($D207=6,$H207,((MIN((VLOOKUP($D207,$A$234:$E$241,5,0)),$H207)))))))))/IF(AND($D207=2,'ראשי-פרטים כלליים וריכוז הוצאות'!$D$66&lt;&gt;4),1.2,1)</f>
        <v>0</v>
      </c>
      <c r="K207" s="224"/>
      <c r="L207" s="225"/>
      <c r="M207" s="222"/>
      <c r="N207" s="226"/>
      <c r="O207" s="187">
        <f t="shared" si="116"/>
        <v>0</v>
      </c>
      <c r="P207" s="15">
        <f>+(IF(OR($B207=0,$C207=0,$D207=0,$K$2&gt;$ES$1),0,IF(OR($K207=0,$M207=0,$N207=0),0,MIN((VLOOKUP($D207,$A$234:$C$241,3,0))*(IF($D207=6,$N207,$M207))*((MIN((VLOOKUP($D207,$A$234:$E$241,5,0)),(IF($D207=6,$M207,$N207))))),MIN((VLOOKUP($D207,$A$234:$C$241,3,0)),($K207+$L207))*(IF($D207=6,$N207,((MIN((VLOOKUP($D207,$A$234:$E$241,5,0)),$N207)))))))))/IF(AND($D207=2,'ראשי-פרטים כלליים וריכוז הוצאות'!$D$66&lt;&gt;4),1.2,1)</f>
        <v>0</v>
      </c>
      <c r="Q207" s="227"/>
      <c r="R207" s="228"/>
      <c r="S207" s="222"/>
      <c r="T207" s="226"/>
      <c r="U207" s="187">
        <f t="shared" si="117"/>
        <v>0</v>
      </c>
      <c r="V207" s="15">
        <f>+(IF(OR($B207=0,$C207=0,$D207=0,$Q$2&gt;$ES$1),0,IF(OR(Q207=0,S207=0,T207=0),0,MIN((VLOOKUP($D207,$A$234:$C$241,3,0))*(IF($D207=6,T207,S207))*((MIN((VLOOKUP($D207,$A$234:$E$241,5,0)),(IF($D207=6,S207,T207))))),MIN((VLOOKUP($D207,$A$234:$C$241,3,0)),(Q207+R207))*(IF($D207=6,T207,((MIN((VLOOKUP($D207,$A$234:$E$241,5,0)),T207)))))))))/IF(AND($D207=2,'ראשי-פרטים כלליים וריכוז הוצאות'!$D$66&lt;&gt;4),1.2,1)</f>
        <v>0</v>
      </c>
      <c r="W207" s="220"/>
      <c r="X207" s="221"/>
      <c r="Y207" s="222"/>
      <c r="Z207" s="226"/>
      <c r="AA207" s="187">
        <f t="shared" si="118"/>
        <v>0</v>
      </c>
      <c r="AB207" s="15">
        <f>+(IF(OR($B207=0,$C207=0,$D207=0,$W$2&gt;$ES$1),0,IF(OR(W207=0,Y207=0,Z207=0),0,MIN((VLOOKUP($D207,$A$234:$C$241,3,0))*(IF($D207=6,Z207,Y207))*((MIN((VLOOKUP($D207,$A$234:$E$241,5,0)),(IF($D207=6,Y207,Z207))))),MIN((VLOOKUP($D207,$A$234:$C$241,3,0)),(W207+X207))*(IF($D207=6,Z207,((MIN((VLOOKUP($D207,$A$234:$E$241,5,0)),Z207)))))))))/IF(AND($D207=2,'ראשי-פרטים כלליים וריכוז הוצאות'!$D$66&lt;&gt;4),1.2,1)</f>
        <v>0</v>
      </c>
      <c r="AC207" s="224"/>
      <c r="AD207" s="225"/>
      <c r="AE207" s="222"/>
      <c r="AF207" s="226"/>
      <c r="AG207" s="187">
        <f t="shared" si="119"/>
        <v>0</v>
      </c>
      <c r="AH207" s="15">
        <f>+(IF(OR($B207=0,$C207=0,$D207=0,$AC$2&gt;$ES$1),0,IF(OR(AC207=0,AE207=0,AF207=0),0,MIN((VLOOKUP($D207,$A$234:$C$241,3,0))*(IF($D207=6,AF207,AE207))*((MIN((VLOOKUP($D207,$A$234:$E$241,5,0)),(IF($D207=6,AE207,AF207))))),MIN((VLOOKUP($D207,$A$234:$C$241,3,0)),(AC207+AD207))*(IF($D207=6,AF207,((MIN((VLOOKUP($D207,$A$234:$E$241,5,0)),AF207)))))))))/IF(AND($D207=2,'ראשי-פרטים כלליים וריכוז הוצאות'!$D$66&lt;&gt;4),1.2,1)</f>
        <v>0</v>
      </c>
      <c r="AI207" s="227"/>
      <c r="AJ207" s="228"/>
      <c r="AK207" s="222"/>
      <c r="AL207" s="226"/>
      <c r="AM207" s="187">
        <f t="shared" si="120"/>
        <v>0</v>
      </c>
      <c r="AN207" s="15">
        <f>+(IF(OR($B207=0,$C207=0,$D207=0,$AI$2&gt;$ES$1),0,IF(OR(AI207=0,AK207=0,AL207=0),0,MIN((VLOOKUP($D207,$A$234:$C$241,3,0))*(IF($D207=6,AL207,AK207))*((MIN((VLOOKUP($D207,$A$234:$E$241,5,0)),(IF($D207=6,AK207,AL207))))),MIN((VLOOKUP($D207,$A$234:$C$241,3,0)),(AI207+AJ207))*(IF($D207=6,AL207,((MIN((VLOOKUP($D207,$A$234:$E$241,5,0)),AL207)))))))))/IF(AND($D207=2,'ראשי-פרטים כלליים וריכוז הוצאות'!$D$66&lt;&gt;4),1.2,1)</f>
        <v>0</v>
      </c>
      <c r="AO207" s="220"/>
      <c r="AP207" s="221"/>
      <c r="AQ207" s="222"/>
      <c r="AR207" s="226"/>
      <c r="AS207" s="187">
        <f t="shared" si="121"/>
        <v>0</v>
      </c>
      <c r="AT207" s="15">
        <f>+(IF(OR($B207=0,$C207=0,$D207=0,$AO$2&gt;$ES$1),0,IF(OR(AO207=0,AQ207=0,AR207=0),0,MIN((VLOOKUP($D207,$A$234:$C$241,3,0))*(IF($D207=6,AR207,AQ207))*((MIN((VLOOKUP($D207,$A$234:$E$241,5,0)),(IF($D207=6,AQ207,AR207))))),MIN((VLOOKUP($D207,$A$234:$C$241,3,0)),(AO207+AP207))*(IF($D207=6,AR207,((MIN((VLOOKUP($D207,$A$234:$E$241,5,0)),AR207)))))))))/IF(AND($D207=2,'ראשי-פרטים כלליים וריכוז הוצאות'!$D$66&lt;&gt;4),1.2,1)</f>
        <v>0</v>
      </c>
      <c r="AU207" s="224"/>
      <c r="AV207" s="225"/>
      <c r="AW207" s="222"/>
      <c r="AX207" s="226"/>
      <c r="AY207" s="187">
        <f t="shared" si="122"/>
        <v>0</v>
      </c>
      <c r="AZ207" s="15">
        <f>+(IF(OR($B207=0,$C207=0,$D207=0,$AU$2&gt;$ES$1),0,IF(OR(AU207=0,AW207=0,AX207=0),0,MIN((VLOOKUP($D207,$A$234:$C$241,3,0))*(IF($D207=6,AX207,AW207))*((MIN((VLOOKUP($D207,$A$234:$E$241,5,0)),(IF($D207=6,AW207,AX207))))),MIN((VLOOKUP($D207,$A$234:$C$241,3,0)),(AU207+AV207))*(IF($D207=6,AX207,((MIN((VLOOKUP($D207,$A$234:$E$241,5,0)),AX207)))))))))/IF(AND($D207=2,'ראשי-פרטים כלליים וריכוז הוצאות'!$D$66&lt;&gt;4),1.2,1)</f>
        <v>0</v>
      </c>
      <c r="BA207" s="227"/>
      <c r="BB207" s="228"/>
      <c r="BC207" s="222"/>
      <c r="BD207" s="226"/>
      <c r="BE207" s="187">
        <f t="shared" si="123"/>
        <v>0</v>
      </c>
      <c r="BF207" s="15">
        <f>+(IF(OR($B207=0,$C207=0,$D207=0,$BA$2&gt;$ES$1),0,IF(OR(BA207=0,BC207=0,BD207=0),0,MIN((VLOOKUP($D207,$A$234:$C$241,3,0))*(IF($D207=6,BD207,BC207))*((MIN((VLOOKUP($D207,$A$234:$E$241,5,0)),(IF($D207=6,BC207,BD207))))),MIN((VLOOKUP($D207,$A$234:$C$241,3,0)),(BA207+BB207))*(IF($D207=6,BD207,((MIN((VLOOKUP($D207,$A$234:$E$241,5,0)),BD207)))))))))/IF(AND($D207=2,'ראשי-פרטים כלליים וריכוז הוצאות'!$D$66&lt;&gt;4),1.2,1)</f>
        <v>0</v>
      </c>
      <c r="BG207" s="227"/>
      <c r="BH207" s="228"/>
      <c r="BI207" s="222"/>
      <c r="BJ207" s="226"/>
      <c r="BK207" s="187">
        <f t="shared" si="124"/>
        <v>0</v>
      </c>
      <c r="BL207" s="15">
        <f>+(IF(OR($B207=0,$C207=0,$D207=0,$BG$2&gt;$ES$1),0,IF(OR(BG207=0,BI207=0,BJ207=0),0,MIN((VLOOKUP($D207,$A$234:$C$241,3,0))*(IF($D207=6,BJ207,BI207))*((MIN((VLOOKUP($D207,$A$234:$E$241,5,0)),(IF($D207=6,BI207,BJ207))))),MIN((VLOOKUP($D207,$A$234:$C$241,3,0)),(BG207+BH207))*(IF($D207=6,BJ207,((MIN((VLOOKUP($D207,$A$234:$E$241,5,0)),BJ207)))))))))/IF(AND($D207=2,'ראשי-פרטים כלליים וריכוז הוצאות'!$D$66&lt;&gt;4),1.2,1)</f>
        <v>0</v>
      </c>
      <c r="BM207" s="227"/>
      <c r="BN207" s="228"/>
      <c r="BO207" s="222"/>
      <c r="BP207" s="226"/>
      <c r="BQ207" s="187">
        <f t="shared" si="125"/>
        <v>0</v>
      </c>
      <c r="BR207" s="15">
        <f>+(IF(OR($B207=0,$C207=0,$D207=0,$BM$2&gt;$ES$1),0,IF(OR(BM207=0,BO207=0,BP207=0),0,MIN((VLOOKUP($D207,$A$234:$C$241,3,0))*(IF($D207=6,BP207,BO207))*((MIN((VLOOKUP($D207,$A$234:$E$241,5,0)),(IF($D207=6,BO207,BP207))))),MIN((VLOOKUP($D207,$A$234:$C$241,3,0)),(BM207+BN207))*(IF($D207=6,BP207,((MIN((VLOOKUP($D207,$A$234:$E$241,5,0)),BP207)))))))))/IF(AND($D207=2,'ראשי-פרטים כלליים וריכוז הוצאות'!$D$66&lt;&gt;4),1.2,1)</f>
        <v>0</v>
      </c>
      <c r="BS207" s="227"/>
      <c r="BT207" s="228"/>
      <c r="BU207" s="222"/>
      <c r="BV207" s="226"/>
      <c r="BW207" s="187">
        <f t="shared" si="126"/>
        <v>0</v>
      </c>
      <c r="BX207" s="15">
        <f>+(IF(OR($B207=0,$C207=0,$D207=0,$BS$2&gt;$ES$1),0,IF(OR(BS207=0,BU207=0,BV207=0),0,MIN((VLOOKUP($D207,$A$234:$C$241,3,0))*(IF($D207=6,BV207,BU207))*((MIN((VLOOKUP($D207,$A$234:$E$241,5,0)),(IF($D207=6,BU207,BV207))))),MIN((VLOOKUP($D207,$A$234:$C$241,3,0)),(BS207+BT207))*(IF($D207=6,BV207,((MIN((VLOOKUP($D207,$A$234:$E$241,5,0)),BV207)))))))))/IF(AND($D207=2,'ראשי-פרטים כלליים וריכוז הוצאות'!$D$66&lt;&gt;4),1.2,1)</f>
        <v>0</v>
      </c>
      <c r="BY207" s="227"/>
      <c r="BZ207" s="228"/>
      <c r="CA207" s="222"/>
      <c r="CB207" s="226"/>
      <c r="CC207" s="187">
        <f t="shared" si="127"/>
        <v>0</v>
      </c>
      <c r="CD207" s="15">
        <f>+(IF(OR($B207=0,$C207=0,$D207=0,$BY$2&gt;$ES$1),0,IF(OR(BY207=0,CA207=0,CB207=0),0,MIN((VLOOKUP($D207,$A$234:$C$241,3,0))*(IF($D207=6,CB207,CA207))*((MIN((VLOOKUP($D207,$A$234:$E$241,5,0)),(IF($D207=6,CA207,CB207))))),MIN((VLOOKUP($D207,$A$234:$C$241,3,0)),(BY207+BZ207))*(IF($D207=6,CB207,((MIN((VLOOKUP($D207,$A$234:$E$241,5,0)),CB207)))))))))/IF(AND($D207=2,'ראשי-פרטים כלליים וריכוז הוצאות'!$D$66&lt;&gt;4),1.2,1)</f>
        <v>0</v>
      </c>
      <c r="CE207" s="227"/>
      <c r="CF207" s="228"/>
      <c r="CG207" s="222"/>
      <c r="CH207" s="226"/>
      <c r="CI207" s="187">
        <f t="shared" si="128"/>
        <v>0</v>
      </c>
      <c r="CJ207" s="15">
        <f>+(IF(OR($B207=0,$C207=0,$D207=0,$CE$2&gt;$ES$1),0,IF(OR(CE207=0,CG207=0,CH207=0),0,MIN((VLOOKUP($D207,$A$234:$C$241,3,0))*(IF($D207=6,CH207,CG207))*((MIN((VLOOKUP($D207,$A$234:$E$241,5,0)),(IF($D207=6,CG207,CH207))))),MIN((VLOOKUP($D207,$A$234:$C$241,3,0)),(CE207+CF207))*(IF($D207=6,CH207,((MIN((VLOOKUP($D207,$A$234:$E$241,5,0)),CH207)))))))))/IF(AND($D207=2,'ראשי-פרטים כלליים וריכוז הוצאות'!$D$66&lt;&gt;4),1.2,1)</f>
        <v>0</v>
      </c>
      <c r="CK207" s="227"/>
      <c r="CL207" s="228"/>
      <c r="CM207" s="222"/>
      <c r="CN207" s="226"/>
      <c r="CO207" s="187">
        <f t="shared" si="129"/>
        <v>0</v>
      </c>
      <c r="CP207" s="15">
        <f>+(IF(OR($B207=0,$C207=0,$D207=0,$CK$2&gt;$ES$1),0,IF(OR(CK207=0,CM207=0,CN207=0),0,MIN((VLOOKUP($D207,$A$234:$C$241,3,0))*(IF($D207=6,CN207,CM207))*((MIN((VLOOKUP($D207,$A$234:$E$241,5,0)),(IF($D207=6,CM207,CN207))))),MIN((VLOOKUP($D207,$A$234:$C$241,3,0)),(CK207+CL207))*(IF($D207=6,CN207,((MIN((VLOOKUP($D207,$A$234:$E$241,5,0)),CN207)))))))))/IF(AND($D207=2,'ראשי-פרטים כלליים וריכוז הוצאות'!$D$66&lt;&gt;4),1.2,1)</f>
        <v>0</v>
      </c>
      <c r="CQ207" s="227"/>
      <c r="CR207" s="228"/>
      <c r="CS207" s="222"/>
      <c r="CT207" s="226"/>
      <c r="CU207" s="187">
        <f t="shared" si="130"/>
        <v>0</v>
      </c>
      <c r="CV207" s="15">
        <f>+(IF(OR($B207=0,$C207=0,$D207=0,$CQ$2&gt;$ES$1),0,IF(OR(CQ207=0,CS207=0,CT207=0),0,MIN((VLOOKUP($D207,$A$234:$C$241,3,0))*(IF($D207=6,CT207,CS207))*((MIN((VLOOKUP($D207,$A$234:$E$241,5,0)),(IF($D207=6,CS207,CT207))))),MIN((VLOOKUP($D207,$A$234:$C$241,3,0)),(CQ207+CR207))*(IF($D207=6,CT207,((MIN((VLOOKUP($D207,$A$234:$E$241,5,0)),CT207)))))))))/IF(AND($D207=2,'ראשי-פרטים כלליים וריכוז הוצאות'!$D$66&lt;&gt;4),1.2,1)</f>
        <v>0</v>
      </c>
      <c r="CW207" s="227"/>
      <c r="CX207" s="228"/>
      <c r="CY207" s="222"/>
      <c r="CZ207" s="226"/>
      <c r="DA207" s="187">
        <f t="shared" si="131"/>
        <v>0</v>
      </c>
      <c r="DB207" s="15">
        <f>+(IF(OR($B207=0,$C207=0,$D207=0,$CW$2&gt;$ES$1),0,IF(OR(CW207=0,CY207=0,CZ207=0),0,MIN((VLOOKUP($D207,$A$234:$C$241,3,0))*(IF($D207=6,CZ207,CY207))*((MIN((VLOOKUP($D207,$A$234:$E$241,5,0)),(IF($D207=6,CY207,CZ207))))),MIN((VLOOKUP($D207,$A$234:$C$241,3,0)),(CW207+CX207))*(IF($D207=6,CZ207,((MIN((VLOOKUP($D207,$A$234:$E$241,5,0)),CZ207)))))))))/IF(AND($D207=2,'ראשי-פרטים כלליים וריכוז הוצאות'!$D$66&lt;&gt;4),1.2,1)</f>
        <v>0</v>
      </c>
      <c r="DC207" s="227"/>
      <c r="DD207" s="228"/>
      <c r="DE207" s="222"/>
      <c r="DF207" s="226"/>
      <c r="DG207" s="187">
        <f t="shared" si="132"/>
        <v>0</v>
      </c>
      <c r="DH207" s="15">
        <f>+(IF(OR($B207=0,$C207=0,$D207=0,$DC$2&gt;$ES$1),0,IF(OR(DC207=0,DE207=0,DF207=0),0,MIN((VLOOKUP($D207,$A$234:$C$241,3,0))*(IF($D207=6,DF207,DE207))*((MIN((VLOOKUP($D207,$A$234:$E$241,5,0)),(IF($D207=6,DE207,DF207))))),MIN((VLOOKUP($D207,$A$234:$C$241,3,0)),(DC207+DD207))*(IF($D207=6,DF207,((MIN((VLOOKUP($D207,$A$234:$E$241,5,0)),DF207)))))))))/IF(AND($D207=2,'ראשי-פרטים כלליים וריכוז הוצאות'!$D$66&lt;&gt;4),1.2,1)</f>
        <v>0</v>
      </c>
      <c r="DI207" s="227"/>
      <c r="DJ207" s="228"/>
      <c r="DK207" s="222"/>
      <c r="DL207" s="226"/>
      <c r="DM207" s="187">
        <f t="shared" si="133"/>
        <v>0</v>
      </c>
      <c r="DN207" s="15">
        <f>+(IF(OR($B207=0,$C207=0,$D207=0,$DC$2&gt;$ES$1),0,IF(OR(DI207=0,DK207=0,DL207=0),0,MIN((VLOOKUP($D207,$A$234:$C$241,3,0))*(IF($D207=6,DL207,DK207))*((MIN((VLOOKUP($D207,$A$234:$E$241,5,0)),(IF($D207=6,DK207,DL207))))),MIN((VLOOKUP($D207,$A$234:$C$241,3,0)),(DI207+DJ207))*(IF($D207=6,DL207,((MIN((VLOOKUP($D207,$A$234:$E$241,5,0)),DL207)))))))))/IF(AND($D207=2,'ראשי-פרטים כלליים וריכוז הוצאות'!$D$66&lt;&gt;4),1.2,1)</f>
        <v>0</v>
      </c>
      <c r="DO207" s="227"/>
      <c r="DP207" s="228"/>
      <c r="DQ207" s="222"/>
      <c r="DR207" s="226"/>
      <c r="DS207" s="187">
        <f t="shared" si="134"/>
        <v>0</v>
      </c>
      <c r="DT207" s="15">
        <f>+(IF(OR($B207=0,$C207=0,$D207=0,$DC$2&gt;$ES$1),0,IF(OR(DO207=0,DQ207=0,DR207=0),0,MIN((VLOOKUP($D207,$A$234:$C$241,3,0))*(IF($D207=6,DR207,DQ207))*((MIN((VLOOKUP($D207,$A$234:$E$241,5,0)),(IF($D207=6,DQ207,DR207))))),MIN((VLOOKUP($D207,$A$234:$C$241,3,0)),(DO207+DP207))*(IF($D207=6,DR207,((MIN((VLOOKUP($D207,$A$234:$E$241,5,0)),DR207)))))))))/IF(AND($D207=2,'ראשי-פרטים כלליים וריכוז הוצאות'!$D$66&lt;&gt;4),1.2,1)</f>
        <v>0</v>
      </c>
      <c r="DU207" s="227"/>
      <c r="DV207" s="228"/>
      <c r="DW207" s="222"/>
      <c r="DX207" s="226"/>
      <c r="DY207" s="187">
        <f t="shared" si="135"/>
        <v>0</v>
      </c>
      <c r="DZ207" s="15">
        <f>+(IF(OR($B207=0,$C207=0,$D207=0,$DC$2&gt;$ES$1),0,IF(OR(DU207=0,DW207=0,DX207=0),0,MIN((VLOOKUP($D207,$A$234:$C$241,3,0))*(IF($D207=6,DX207,DW207))*((MIN((VLOOKUP($D207,$A$234:$E$241,5,0)),(IF($D207=6,DW207,DX207))))),MIN((VLOOKUP($D207,$A$234:$C$241,3,0)),(DU207+DV207))*(IF($D207=6,DX207,((MIN((VLOOKUP($D207,$A$234:$E$241,5,0)),DX207)))))))))/IF(AND($D207=2,'ראשי-פרטים כלליים וריכוז הוצאות'!$D$66&lt;&gt;4),1.2,1)</f>
        <v>0</v>
      </c>
      <c r="EA207" s="227"/>
      <c r="EB207" s="228"/>
      <c r="EC207" s="222"/>
      <c r="ED207" s="226"/>
      <c r="EE207" s="187">
        <f t="shared" si="136"/>
        <v>0</v>
      </c>
      <c r="EF207" s="15">
        <f>+(IF(OR($B207=0,$C207=0,$D207=0,$DC$2&gt;$ES$1),0,IF(OR(EA207=0,EC207=0,ED207=0),0,MIN((VLOOKUP($D207,$A$234:$C$241,3,0))*(IF($D207=6,ED207,EC207))*((MIN((VLOOKUP($D207,$A$234:$E$241,5,0)),(IF($D207=6,EC207,ED207))))),MIN((VLOOKUP($D207,$A$234:$C$241,3,0)),(EA207+EB207))*(IF($D207=6,ED207,((MIN((VLOOKUP($D207,$A$234:$E$241,5,0)),ED207)))))))))/IF(AND($D207=2,'ראשי-פרטים כלליים וריכוז הוצאות'!$D$66&lt;&gt;4),1.2,1)</f>
        <v>0</v>
      </c>
      <c r="EG207" s="227"/>
      <c r="EH207" s="228"/>
      <c r="EI207" s="222"/>
      <c r="EJ207" s="226"/>
      <c r="EK207" s="187">
        <f t="shared" si="137"/>
        <v>0</v>
      </c>
      <c r="EL207" s="15">
        <f>+(IF(OR($B207=0,$C207=0,$D207=0,$DC$2&gt;$ES$1),0,IF(OR(EG207=0,EI207=0,EJ207=0),0,MIN((VLOOKUP($D207,$A$234:$C$241,3,0))*(IF($D207=6,EJ207,EI207))*((MIN((VLOOKUP($D207,$A$234:$E$241,5,0)),(IF($D207=6,EI207,EJ207))))),MIN((VLOOKUP($D207,$A$234:$C$241,3,0)),(EG207+EH207))*(IF($D207=6,EJ207,((MIN((VLOOKUP($D207,$A$234:$E$241,5,0)),EJ207)))))))))/IF(AND($D207=2,'ראשי-פרטים כלליים וריכוז הוצאות'!$D$66&lt;&gt;4),1.2,1)</f>
        <v>0</v>
      </c>
      <c r="EM207" s="227"/>
      <c r="EN207" s="228"/>
      <c r="EO207" s="222"/>
      <c r="EP207" s="226"/>
      <c r="EQ207" s="187">
        <f t="shared" si="138"/>
        <v>0</v>
      </c>
      <c r="ER207" s="15">
        <f>+(IF(OR($B207=0,$C207=0,$D207=0,$DC$2&gt;$ES$1),0,IF(OR(EM207=0,EO207=0,EP207=0),0,MIN((VLOOKUP($D207,$A$234:$C$241,3,0))*(IF($D207=6,EP207,EO207))*((MIN((VLOOKUP($D207,$A$234:$E$241,5,0)),(IF($D207=6,EO207,EP207))))),MIN((VLOOKUP($D207,$A$234:$C$241,3,0)),(EM207+EN207))*(IF($D207=6,EP207,((MIN((VLOOKUP($D207,$A$234:$E$241,5,0)),EP207)))))))))/IF(AND($D207=2,'ראשי-פרטים כלליים וריכוז הוצאות'!$D$66&lt;&gt;4),1.2,1)</f>
        <v>0</v>
      </c>
      <c r="ES207" s="62">
        <f t="shared" si="139"/>
        <v>0</v>
      </c>
      <c r="ET207" s="183">
        <f t="shared" si="140"/>
        <v>9.9999999999999995E-7</v>
      </c>
      <c r="EU207" s="184">
        <f t="shared" si="141"/>
        <v>0</v>
      </c>
      <c r="EV207" s="62">
        <f t="shared" si="142"/>
        <v>0</v>
      </c>
      <c r="EW207" s="62">
        <v>0</v>
      </c>
      <c r="EX207" s="15">
        <f t="shared" si="143"/>
        <v>0</v>
      </c>
      <c r="EY207" s="219"/>
      <c r="EZ207" s="62">
        <f>MIN(EX207+EY207*ET207*ES207/$FA$1/IF(AND($D207=2,'ראשי-פרטים כלליים וריכוז הוצאות'!$D$66&lt;&gt;4),1.2,1),IF($D207&gt;0,VLOOKUP($D207,$A$234:$C$241,3,0)*12*EU207,0))</f>
        <v>0</v>
      </c>
      <c r="FA207" s="229"/>
      <c r="FB207" s="293">
        <f t="shared" si="144"/>
        <v>0</v>
      </c>
      <c r="FC207" s="298"/>
      <c r="FD207" s="133"/>
      <c r="FE207" s="133"/>
      <c r="FF207" s="299"/>
      <c r="FG207" s="299"/>
      <c r="FH207" s="133"/>
      <c r="FI207" s="274">
        <f t="shared" si="112"/>
        <v>0</v>
      </c>
      <c r="FJ207" s="274">
        <f t="shared" si="113"/>
        <v>0</v>
      </c>
      <c r="FK207" s="297" t="str">
        <f t="shared" si="114"/>
        <v/>
      </c>
    </row>
    <row r="208" spans="1:167" s="6" customFormat="1" ht="24" hidden="1" customHeight="1" x14ac:dyDescent="0.2">
      <c r="A208" s="112">
        <v>205</v>
      </c>
      <c r="B208" s="229"/>
      <c r="C208" s="229"/>
      <c r="D208" s="230"/>
      <c r="E208" s="220"/>
      <c r="F208" s="221"/>
      <c r="G208" s="222"/>
      <c r="H208" s="223"/>
      <c r="I208" s="187">
        <f t="shared" si="115"/>
        <v>0</v>
      </c>
      <c r="J208" s="15">
        <f>(IF(OR($B208=0,$C208=0,$D208=0,$E$2&gt;$ES$1),0,IF(OR($E208=0,$G208=0,$H208=0),0,MIN((VLOOKUP($D208,$A$234:$C$241,3,0))*(IF($D208=6,$H208,$G208))*((MIN((VLOOKUP($D208,$A$234:$E$241,5,0)),(IF($D208=6,$G208,$H208))))),MIN((VLOOKUP($D208,$A$234:$C$241,3,0)),($E208+$F208))*(IF($D208=6,$H208,((MIN((VLOOKUP($D208,$A$234:$E$241,5,0)),$H208)))))))))/IF(AND($D208=2,'ראשי-פרטים כלליים וריכוז הוצאות'!$D$66&lt;&gt;4),1.2,1)</f>
        <v>0</v>
      </c>
      <c r="K208" s="224"/>
      <c r="L208" s="225"/>
      <c r="M208" s="222"/>
      <c r="N208" s="226"/>
      <c r="O208" s="187">
        <f t="shared" si="116"/>
        <v>0</v>
      </c>
      <c r="P208" s="15">
        <f>+(IF(OR($B208=0,$C208=0,$D208=0,$K$2&gt;$ES$1),0,IF(OR($K208=0,$M208=0,$N208=0),0,MIN((VLOOKUP($D208,$A$234:$C$241,3,0))*(IF($D208=6,$N208,$M208))*((MIN((VLOOKUP($D208,$A$234:$E$241,5,0)),(IF($D208=6,$M208,$N208))))),MIN((VLOOKUP($D208,$A$234:$C$241,3,0)),($K208+$L208))*(IF($D208=6,$N208,((MIN((VLOOKUP($D208,$A$234:$E$241,5,0)),$N208)))))))))/IF(AND($D208=2,'ראשי-פרטים כלליים וריכוז הוצאות'!$D$66&lt;&gt;4),1.2,1)</f>
        <v>0</v>
      </c>
      <c r="Q208" s="227"/>
      <c r="R208" s="228"/>
      <c r="S208" s="222"/>
      <c r="T208" s="226"/>
      <c r="U208" s="187">
        <f t="shared" si="117"/>
        <v>0</v>
      </c>
      <c r="V208" s="15">
        <f>+(IF(OR($B208=0,$C208=0,$D208=0,$Q$2&gt;$ES$1),0,IF(OR(Q208=0,S208=0,T208=0),0,MIN((VLOOKUP($D208,$A$234:$C$241,3,0))*(IF($D208=6,T208,S208))*((MIN((VLOOKUP($D208,$A$234:$E$241,5,0)),(IF($D208=6,S208,T208))))),MIN((VLOOKUP($D208,$A$234:$C$241,3,0)),(Q208+R208))*(IF($D208=6,T208,((MIN((VLOOKUP($D208,$A$234:$E$241,5,0)),T208)))))))))/IF(AND($D208=2,'ראשי-פרטים כלליים וריכוז הוצאות'!$D$66&lt;&gt;4),1.2,1)</f>
        <v>0</v>
      </c>
      <c r="W208" s="220"/>
      <c r="X208" s="221"/>
      <c r="Y208" s="222"/>
      <c r="Z208" s="226"/>
      <c r="AA208" s="187">
        <f t="shared" si="118"/>
        <v>0</v>
      </c>
      <c r="AB208" s="15">
        <f>+(IF(OR($B208=0,$C208=0,$D208=0,$W$2&gt;$ES$1),0,IF(OR(W208=0,Y208=0,Z208=0),0,MIN((VLOOKUP($D208,$A$234:$C$241,3,0))*(IF($D208=6,Z208,Y208))*((MIN((VLOOKUP($D208,$A$234:$E$241,5,0)),(IF($D208=6,Y208,Z208))))),MIN((VLOOKUP($D208,$A$234:$C$241,3,0)),(W208+X208))*(IF($D208=6,Z208,((MIN((VLOOKUP($D208,$A$234:$E$241,5,0)),Z208)))))))))/IF(AND($D208=2,'ראשי-פרטים כלליים וריכוז הוצאות'!$D$66&lt;&gt;4),1.2,1)</f>
        <v>0</v>
      </c>
      <c r="AC208" s="224"/>
      <c r="AD208" s="225"/>
      <c r="AE208" s="222"/>
      <c r="AF208" s="226"/>
      <c r="AG208" s="187">
        <f t="shared" si="119"/>
        <v>0</v>
      </c>
      <c r="AH208" s="15">
        <f>+(IF(OR($B208=0,$C208=0,$D208=0,$AC$2&gt;$ES$1),0,IF(OR(AC208=0,AE208=0,AF208=0),0,MIN((VLOOKUP($D208,$A$234:$C$241,3,0))*(IF($D208=6,AF208,AE208))*((MIN((VLOOKUP($D208,$A$234:$E$241,5,0)),(IF($D208=6,AE208,AF208))))),MIN((VLOOKUP($D208,$A$234:$C$241,3,0)),(AC208+AD208))*(IF($D208=6,AF208,((MIN((VLOOKUP($D208,$A$234:$E$241,5,0)),AF208)))))))))/IF(AND($D208=2,'ראשי-פרטים כלליים וריכוז הוצאות'!$D$66&lt;&gt;4),1.2,1)</f>
        <v>0</v>
      </c>
      <c r="AI208" s="227"/>
      <c r="AJ208" s="228"/>
      <c r="AK208" s="222"/>
      <c r="AL208" s="226"/>
      <c r="AM208" s="187">
        <f t="shared" si="120"/>
        <v>0</v>
      </c>
      <c r="AN208" s="15">
        <f>+(IF(OR($B208=0,$C208=0,$D208=0,$AI$2&gt;$ES$1),0,IF(OR(AI208=0,AK208=0,AL208=0),0,MIN((VLOOKUP($D208,$A$234:$C$241,3,0))*(IF($D208=6,AL208,AK208))*((MIN((VLOOKUP($D208,$A$234:$E$241,5,0)),(IF($D208=6,AK208,AL208))))),MIN((VLOOKUP($D208,$A$234:$C$241,3,0)),(AI208+AJ208))*(IF($D208=6,AL208,((MIN((VLOOKUP($D208,$A$234:$E$241,5,0)),AL208)))))))))/IF(AND($D208=2,'ראשי-פרטים כלליים וריכוז הוצאות'!$D$66&lt;&gt;4),1.2,1)</f>
        <v>0</v>
      </c>
      <c r="AO208" s="220"/>
      <c r="AP208" s="221"/>
      <c r="AQ208" s="222"/>
      <c r="AR208" s="226"/>
      <c r="AS208" s="187">
        <f t="shared" si="121"/>
        <v>0</v>
      </c>
      <c r="AT208" s="15">
        <f>+(IF(OR($B208=0,$C208=0,$D208=0,$AO$2&gt;$ES$1),0,IF(OR(AO208=0,AQ208=0,AR208=0),0,MIN((VLOOKUP($D208,$A$234:$C$241,3,0))*(IF($D208=6,AR208,AQ208))*((MIN((VLOOKUP($D208,$A$234:$E$241,5,0)),(IF($D208=6,AQ208,AR208))))),MIN((VLOOKUP($D208,$A$234:$C$241,3,0)),(AO208+AP208))*(IF($D208=6,AR208,((MIN((VLOOKUP($D208,$A$234:$E$241,5,0)),AR208)))))))))/IF(AND($D208=2,'ראשי-פרטים כלליים וריכוז הוצאות'!$D$66&lt;&gt;4),1.2,1)</f>
        <v>0</v>
      </c>
      <c r="AU208" s="224"/>
      <c r="AV208" s="225"/>
      <c r="AW208" s="222"/>
      <c r="AX208" s="226"/>
      <c r="AY208" s="187">
        <f t="shared" si="122"/>
        <v>0</v>
      </c>
      <c r="AZ208" s="15">
        <f>+(IF(OR($B208=0,$C208=0,$D208=0,$AU$2&gt;$ES$1),0,IF(OR(AU208=0,AW208=0,AX208=0),0,MIN((VLOOKUP($D208,$A$234:$C$241,3,0))*(IF($D208=6,AX208,AW208))*((MIN((VLOOKUP($D208,$A$234:$E$241,5,0)),(IF($D208=6,AW208,AX208))))),MIN((VLOOKUP($D208,$A$234:$C$241,3,0)),(AU208+AV208))*(IF($D208=6,AX208,((MIN((VLOOKUP($D208,$A$234:$E$241,5,0)),AX208)))))))))/IF(AND($D208=2,'ראשי-פרטים כלליים וריכוז הוצאות'!$D$66&lt;&gt;4),1.2,1)</f>
        <v>0</v>
      </c>
      <c r="BA208" s="227"/>
      <c r="BB208" s="228"/>
      <c r="BC208" s="222"/>
      <c r="BD208" s="226"/>
      <c r="BE208" s="187">
        <f t="shared" si="123"/>
        <v>0</v>
      </c>
      <c r="BF208" s="15">
        <f>+(IF(OR($B208=0,$C208=0,$D208=0,$BA$2&gt;$ES$1),0,IF(OR(BA208=0,BC208=0,BD208=0),0,MIN((VLOOKUP($D208,$A$234:$C$241,3,0))*(IF($D208=6,BD208,BC208))*((MIN((VLOOKUP($D208,$A$234:$E$241,5,0)),(IF($D208=6,BC208,BD208))))),MIN((VLOOKUP($D208,$A$234:$C$241,3,0)),(BA208+BB208))*(IF($D208=6,BD208,((MIN((VLOOKUP($D208,$A$234:$E$241,5,0)),BD208)))))))))/IF(AND($D208=2,'ראשי-פרטים כלליים וריכוז הוצאות'!$D$66&lt;&gt;4),1.2,1)</f>
        <v>0</v>
      </c>
      <c r="BG208" s="227"/>
      <c r="BH208" s="228"/>
      <c r="BI208" s="222"/>
      <c r="BJ208" s="226"/>
      <c r="BK208" s="187">
        <f t="shared" si="124"/>
        <v>0</v>
      </c>
      <c r="BL208" s="15">
        <f>+(IF(OR($B208=0,$C208=0,$D208=0,$BG$2&gt;$ES$1),0,IF(OR(BG208=0,BI208=0,BJ208=0),0,MIN((VLOOKUP($D208,$A$234:$C$241,3,0))*(IF($D208=6,BJ208,BI208))*((MIN((VLOOKUP($D208,$A$234:$E$241,5,0)),(IF($D208=6,BI208,BJ208))))),MIN((VLOOKUP($D208,$A$234:$C$241,3,0)),(BG208+BH208))*(IF($D208=6,BJ208,((MIN((VLOOKUP($D208,$A$234:$E$241,5,0)),BJ208)))))))))/IF(AND($D208=2,'ראשי-פרטים כלליים וריכוז הוצאות'!$D$66&lt;&gt;4),1.2,1)</f>
        <v>0</v>
      </c>
      <c r="BM208" s="227"/>
      <c r="BN208" s="228"/>
      <c r="BO208" s="222"/>
      <c r="BP208" s="226"/>
      <c r="BQ208" s="187">
        <f t="shared" si="125"/>
        <v>0</v>
      </c>
      <c r="BR208" s="15">
        <f>+(IF(OR($B208=0,$C208=0,$D208=0,$BM$2&gt;$ES$1),0,IF(OR(BM208=0,BO208=0,BP208=0),0,MIN((VLOOKUP($D208,$A$234:$C$241,3,0))*(IF($D208=6,BP208,BO208))*((MIN((VLOOKUP($D208,$A$234:$E$241,5,0)),(IF($D208=6,BO208,BP208))))),MIN((VLOOKUP($D208,$A$234:$C$241,3,0)),(BM208+BN208))*(IF($D208=6,BP208,((MIN((VLOOKUP($D208,$A$234:$E$241,5,0)),BP208)))))))))/IF(AND($D208=2,'ראשי-פרטים כלליים וריכוז הוצאות'!$D$66&lt;&gt;4),1.2,1)</f>
        <v>0</v>
      </c>
      <c r="BS208" s="227"/>
      <c r="BT208" s="228"/>
      <c r="BU208" s="222"/>
      <c r="BV208" s="226"/>
      <c r="BW208" s="187">
        <f t="shared" si="126"/>
        <v>0</v>
      </c>
      <c r="BX208" s="15">
        <f>+(IF(OR($B208=0,$C208=0,$D208=0,$BS$2&gt;$ES$1),0,IF(OR(BS208=0,BU208=0,BV208=0),0,MIN((VLOOKUP($D208,$A$234:$C$241,3,0))*(IF($D208=6,BV208,BU208))*((MIN((VLOOKUP($D208,$A$234:$E$241,5,0)),(IF($D208=6,BU208,BV208))))),MIN((VLOOKUP($D208,$A$234:$C$241,3,0)),(BS208+BT208))*(IF($D208=6,BV208,((MIN((VLOOKUP($D208,$A$234:$E$241,5,0)),BV208)))))))))/IF(AND($D208=2,'ראשי-פרטים כלליים וריכוז הוצאות'!$D$66&lt;&gt;4),1.2,1)</f>
        <v>0</v>
      </c>
      <c r="BY208" s="227"/>
      <c r="BZ208" s="228"/>
      <c r="CA208" s="222"/>
      <c r="CB208" s="226"/>
      <c r="CC208" s="187">
        <f t="shared" si="127"/>
        <v>0</v>
      </c>
      <c r="CD208" s="15">
        <f>+(IF(OR($B208=0,$C208=0,$D208=0,$BY$2&gt;$ES$1),0,IF(OR(BY208=0,CA208=0,CB208=0),0,MIN((VLOOKUP($D208,$A$234:$C$241,3,0))*(IF($D208=6,CB208,CA208))*((MIN((VLOOKUP($D208,$A$234:$E$241,5,0)),(IF($D208=6,CA208,CB208))))),MIN((VLOOKUP($D208,$A$234:$C$241,3,0)),(BY208+BZ208))*(IF($D208=6,CB208,((MIN((VLOOKUP($D208,$A$234:$E$241,5,0)),CB208)))))))))/IF(AND($D208=2,'ראשי-פרטים כלליים וריכוז הוצאות'!$D$66&lt;&gt;4),1.2,1)</f>
        <v>0</v>
      </c>
      <c r="CE208" s="227"/>
      <c r="CF208" s="228"/>
      <c r="CG208" s="222"/>
      <c r="CH208" s="226"/>
      <c r="CI208" s="187">
        <f t="shared" si="128"/>
        <v>0</v>
      </c>
      <c r="CJ208" s="15">
        <f>+(IF(OR($B208=0,$C208=0,$D208=0,$CE$2&gt;$ES$1),0,IF(OR(CE208=0,CG208=0,CH208=0),0,MIN((VLOOKUP($D208,$A$234:$C$241,3,0))*(IF($D208=6,CH208,CG208))*((MIN((VLOOKUP($D208,$A$234:$E$241,5,0)),(IF($D208=6,CG208,CH208))))),MIN((VLOOKUP($D208,$A$234:$C$241,3,0)),(CE208+CF208))*(IF($D208=6,CH208,((MIN((VLOOKUP($D208,$A$234:$E$241,5,0)),CH208)))))))))/IF(AND($D208=2,'ראשי-פרטים כלליים וריכוז הוצאות'!$D$66&lt;&gt;4),1.2,1)</f>
        <v>0</v>
      </c>
      <c r="CK208" s="227"/>
      <c r="CL208" s="228"/>
      <c r="CM208" s="222"/>
      <c r="CN208" s="226"/>
      <c r="CO208" s="187">
        <f t="shared" si="129"/>
        <v>0</v>
      </c>
      <c r="CP208" s="15">
        <f>+(IF(OR($B208=0,$C208=0,$D208=0,$CK$2&gt;$ES$1),0,IF(OR(CK208=0,CM208=0,CN208=0),0,MIN((VLOOKUP($D208,$A$234:$C$241,3,0))*(IF($D208=6,CN208,CM208))*((MIN((VLOOKUP($D208,$A$234:$E$241,5,0)),(IF($D208=6,CM208,CN208))))),MIN((VLOOKUP($D208,$A$234:$C$241,3,0)),(CK208+CL208))*(IF($D208=6,CN208,((MIN((VLOOKUP($D208,$A$234:$E$241,5,0)),CN208)))))))))/IF(AND($D208=2,'ראשי-פרטים כלליים וריכוז הוצאות'!$D$66&lt;&gt;4),1.2,1)</f>
        <v>0</v>
      </c>
      <c r="CQ208" s="227"/>
      <c r="CR208" s="228"/>
      <c r="CS208" s="222"/>
      <c r="CT208" s="226"/>
      <c r="CU208" s="187">
        <f t="shared" si="130"/>
        <v>0</v>
      </c>
      <c r="CV208" s="15">
        <f>+(IF(OR($B208=0,$C208=0,$D208=0,$CQ$2&gt;$ES$1),0,IF(OR(CQ208=0,CS208=0,CT208=0),0,MIN((VLOOKUP($D208,$A$234:$C$241,3,0))*(IF($D208=6,CT208,CS208))*((MIN((VLOOKUP($D208,$A$234:$E$241,5,0)),(IF($D208=6,CS208,CT208))))),MIN((VLOOKUP($D208,$A$234:$C$241,3,0)),(CQ208+CR208))*(IF($D208=6,CT208,((MIN((VLOOKUP($D208,$A$234:$E$241,5,0)),CT208)))))))))/IF(AND($D208=2,'ראשי-פרטים כלליים וריכוז הוצאות'!$D$66&lt;&gt;4),1.2,1)</f>
        <v>0</v>
      </c>
      <c r="CW208" s="227"/>
      <c r="CX208" s="228"/>
      <c r="CY208" s="222"/>
      <c r="CZ208" s="226"/>
      <c r="DA208" s="187">
        <f t="shared" si="131"/>
        <v>0</v>
      </c>
      <c r="DB208" s="15">
        <f>+(IF(OR($B208=0,$C208=0,$D208=0,$CW$2&gt;$ES$1),0,IF(OR(CW208=0,CY208=0,CZ208=0),0,MIN((VLOOKUP($D208,$A$234:$C$241,3,0))*(IF($D208=6,CZ208,CY208))*((MIN((VLOOKUP($D208,$A$234:$E$241,5,0)),(IF($D208=6,CY208,CZ208))))),MIN((VLOOKUP($D208,$A$234:$C$241,3,0)),(CW208+CX208))*(IF($D208=6,CZ208,((MIN((VLOOKUP($D208,$A$234:$E$241,5,0)),CZ208)))))))))/IF(AND($D208=2,'ראשי-פרטים כלליים וריכוז הוצאות'!$D$66&lt;&gt;4),1.2,1)</f>
        <v>0</v>
      </c>
      <c r="DC208" s="227"/>
      <c r="DD208" s="228"/>
      <c r="DE208" s="222"/>
      <c r="DF208" s="226"/>
      <c r="DG208" s="187">
        <f t="shared" si="132"/>
        <v>0</v>
      </c>
      <c r="DH208" s="15">
        <f>+(IF(OR($B208=0,$C208=0,$D208=0,$DC$2&gt;$ES$1),0,IF(OR(DC208=0,DE208=0,DF208=0),0,MIN((VLOOKUP($D208,$A$234:$C$241,3,0))*(IF($D208=6,DF208,DE208))*((MIN((VLOOKUP($D208,$A$234:$E$241,5,0)),(IF($D208=6,DE208,DF208))))),MIN((VLOOKUP($D208,$A$234:$C$241,3,0)),(DC208+DD208))*(IF($D208=6,DF208,((MIN((VLOOKUP($D208,$A$234:$E$241,5,0)),DF208)))))))))/IF(AND($D208=2,'ראשי-פרטים כלליים וריכוז הוצאות'!$D$66&lt;&gt;4),1.2,1)</f>
        <v>0</v>
      </c>
      <c r="DI208" s="227"/>
      <c r="DJ208" s="228"/>
      <c r="DK208" s="222"/>
      <c r="DL208" s="226"/>
      <c r="DM208" s="187">
        <f t="shared" si="133"/>
        <v>0</v>
      </c>
      <c r="DN208" s="15">
        <f>+(IF(OR($B208=0,$C208=0,$D208=0,$DC$2&gt;$ES$1),0,IF(OR(DI208=0,DK208=0,DL208=0),0,MIN((VLOOKUP($D208,$A$234:$C$241,3,0))*(IF($D208=6,DL208,DK208))*((MIN((VLOOKUP($D208,$A$234:$E$241,5,0)),(IF($D208=6,DK208,DL208))))),MIN((VLOOKUP($D208,$A$234:$C$241,3,0)),(DI208+DJ208))*(IF($D208=6,DL208,((MIN((VLOOKUP($D208,$A$234:$E$241,5,0)),DL208)))))))))/IF(AND($D208=2,'ראשי-פרטים כלליים וריכוז הוצאות'!$D$66&lt;&gt;4),1.2,1)</f>
        <v>0</v>
      </c>
      <c r="DO208" s="227"/>
      <c r="DP208" s="228"/>
      <c r="DQ208" s="222"/>
      <c r="DR208" s="226"/>
      <c r="DS208" s="187">
        <f t="shared" si="134"/>
        <v>0</v>
      </c>
      <c r="DT208" s="15">
        <f>+(IF(OR($B208=0,$C208=0,$D208=0,$DC$2&gt;$ES$1),0,IF(OR(DO208=0,DQ208=0,DR208=0),0,MIN((VLOOKUP($D208,$A$234:$C$241,3,0))*(IF($D208=6,DR208,DQ208))*((MIN((VLOOKUP($D208,$A$234:$E$241,5,0)),(IF($D208=6,DQ208,DR208))))),MIN((VLOOKUP($D208,$A$234:$C$241,3,0)),(DO208+DP208))*(IF($D208=6,DR208,((MIN((VLOOKUP($D208,$A$234:$E$241,5,0)),DR208)))))))))/IF(AND($D208=2,'ראשי-פרטים כלליים וריכוז הוצאות'!$D$66&lt;&gt;4),1.2,1)</f>
        <v>0</v>
      </c>
      <c r="DU208" s="227"/>
      <c r="DV208" s="228"/>
      <c r="DW208" s="222"/>
      <c r="DX208" s="226"/>
      <c r="DY208" s="187">
        <f t="shared" si="135"/>
        <v>0</v>
      </c>
      <c r="DZ208" s="15">
        <f>+(IF(OR($B208=0,$C208=0,$D208=0,$DC$2&gt;$ES$1),0,IF(OR(DU208=0,DW208=0,DX208=0),0,MIN((VLOOKUP($D208,$A$234:$C$241,3,0))*(IF($D208=6,DX208,DW208))*((MIN((VLOOKUP($D208,$A$234:$E$241,5,0)),(IF($D208=6,DW208,DX208))))),MIN((VLOOKUP($D208,$A$234:$C$241,3,0)),(DU208+DV208))*(IF($D208=6,DX208,((MIN((VLOOKUP($D208,$A$234:$E$241,5,0)),DX208)))))))))/IF(AND($D208=2,'ראשי-פרטים כלליים וריכוז הוצאות'!$D$66&lt;&gt;4),1.2,1)</f>
        <v>0</v>
      </c>
      <c r="EA208" s="227"/>
      <c r="EB208" s="228"/>
      <c r="EC208" s="222"/>
      <c r="ED208" s="226"/>
      <c r="EE208" s="187">
        <f t="shared" si="136"/>
        <v>0</v>
      </c>
      <c r="EF208" s="15">
        <f>+(IF(OR($B208=0,$C208=0,$D208=0,$DC$2&gt;$ES$1),0,IF(OR(EA208=0,EC208=0,ED208=0),0,MIN((VLOOKUP($D208,$A$234:$C$241,3,0))*(IF($D208=6,ED208,EC208))*((MIN((VLOOKUP($D208,$A$234:$E$241,5,0)),(IF($D208=6,EC208,ED208))))),MIN((VLOOKUP($D208,$A$234:$C$241,3,0)),(EA208+EB208))*(IF($D208=6,ED208,((MIN((VLOOKUP($D208,$A$234:$E$241,5,0)),ED208)))))))))/IF(AND($D208=2,'ראשי-פרטים כלליים וריכוז הוצאות'!$D$66&lt;&gt;4),1.2,1)</f>
        <v>0</v>
      </c>
      <c r="EG208" s="227"/>
      <c r="EH208" s="228"/>
      <c r="EI208" s="222"/>
      <c r="EJ208" s="226"/>
      <c r="EK208" s="187">
        <f t="shared" si="137"/>
        <v>0</v>
      </c>
      <c r="EL208" s="15">
        <f>+(IF(OR($B208=0,$C208=0,$D208=0,$DC$2&gt;$ES$1),0,IF(OR(EG208=0,EI208=0,EJ208=0),0,MIN((VLOOKUP($D208,$A$234:$C$241,3,0))*(IF($D208=6,EJ208,EI208))*((MIN((VLOOKUP($D208,$A$234:$E$241,5,0)),(IF($D208=6,EI208,EJ208))))),MIN((VLOOKUP($D208,$A$234:$C$241,3,0)),(EG208+EH208))*(IF($D208=6,EJ208,((MIN((VLOOKUP($D208,$A$234:$E$241,5,0)),EJ208)))))))))/IF(AND($D208=2,'ראשי-פרטים כלליים וריכוז הוצאות'!$D$66&lt;&gt;4),1.2,1)</f>
        <v>0</v>
      </c>
      <c r="EM208" s="227"/>
      <c r="EN208" s="228"/>
      <c r="EO208" s="222"/>
      <c r="EP208" s="226"/>
      <c r="EQ208" s="187">
        <f t="shared" si="138"/>
        <v>0</v>
      </c>
      <c r="ER208" s="15">
        <f>+(IF(OR($B208=0,$C208=0,$D208=0,$DC$2&gt;$ES$1),0,IF(OR(EM208=0,EO208=0,EP208=0),0,MIN((VLOOKUP($D208,$A$234:$C$241,3,0))*(IF($D208=6,EP208,EO208))*((MIN((VLOOKUP($D208,$A$234:$E$241,5,0)),(IF($D208=6,EO208,EP208))))),MIN((VLOOKUP($D208,$A$234:$C$241,3,0)),(EM208+EN208))*(IF($D208=6,EP208,((MIN((VLOOKUP($D208,$A$234:$E$241,5,0)),EP208)))))))))/IF(AND($D208=2,'ראשי-פרטים כלליים וריכוז הוצאות'!$D$66&lt;&gt;4),1.2,1)</f>
        <v>0</v>
      </c>
      <c r="ES208" s="62">
        <f t="shared" si="139"/>
        <v>0</v>
      </c>
      <c r="ET208" s="183">
        <f t="shared" si="140"/>
        <v>9.9999999999999995E-7</v>
      </c>
      <c r="EU208" s="184">
        <f t="shared" si="141"/>
        <v>0</v>
      </c>
      <c r="EV208" s="62">
        <f t="shared" si="142"/>
        <v>0</v>
      </c>
      <c r="EW208" s="62">
        <v>0</v>
      </c>
      <c r="EX208" s="15">
        <f t="shared" si="143"/>
        <v>0</v>
      </c>
      <c r="EY208" s="219"/>
      <c r="EZ208" s="62">
        <f>MIN(EX208+EY208*ET208*ES208/$FA$1/IF(AND($D208=2,'ראשי-פרטים כלליים וריכוז הוצאות'!$D$66&lt;&gt;4),1.2,1),IF($D208&gt;0,VLOOKUP($D208,$A$234:$C$241,3,0)*12*EU208,0))</f>
        <v>0</v>
      </c>
      <c r="FA208" s="229"/>
      <c r="FB208" s="293">
        <f t="shared" si="144"/>
        <v>0</v>
      </c>
      <c r="FC208" s="298"/>
      <c r="FD208" s="133"/>
      <c r="FE208" s="133"/>
      <c r="FF208" s="299"/>
      <c r="FG208" s="299"/>
      <c r="FH208" s="133"/>
      <c r="FI208" s="274">
        <f t="shared" si="112"/>
        <v>0</v>
      </c>
      <c r="FJ208" s="274">
        <f t="shared" si="113"/>
        <v>0</v>
      </c>
      <c r="FK208" s="297" t="str">
        <f t="shared" si="114"/>
        <v/>
      </c>
    </row>
    <row r="209" spans="1:256" s="6" customFormat="1" ht="24" hidden="1" customHeight="1" x14ac:dyDescent="0.2">
      <c r="A209" s="112">
        <v>206</v>
      </c>
      <c r="B209" s="229"/>
      <c r="C209" s="229"/>
      <c r="D209" s="230"/>
      <c r="E209" s="220"/>
      <c r="F209" s="221"/>
      <c r="G209" s="222"/>
      <c r="H209" s="223"/>
      <c r="I209" s="187">
        <f t="shared" si="115"/>
        <v>0</v>
      </c>
      <c r="J209" s="15">
        <f>(IF(OR($B209=0,$C209=0,$D209=0,$E$2&gt;$ES$1),0,IF(OR($E209=0,$G209=0,$H209=0),0,MIN((VLOOKUP($D209,$A$234:$C$241,3,0))*(IF($D209=6,$H209,$G209))*((MIN((VLOOKUP($D209,$A$234:$E$241,5,0)),(IF($D209=6,$G209,$H209))))),MIN((VLOOKUP($D209,$A$234:$C$241,3,0)),($E209+$F209))*(IF($D209=6,$H209,((MIN((VLOOKUP($D209,$A$234:$E$241,5,0)),$H209)))))))))/IF(AND($D209=2,'ראשי-פרטים כלליים וריכוז הוצאות'!$D$66&lt;&gt;4),1.2,1)</f>
        <v>0</v>
      </c>
      <c r="K209" s="224"/>
      <c r="L209" s="225"/>
      <c r="M209" s="222"/>
      <c r="N209" s="226"/>
      <c r="O209" s="187">
        <f t="shared" si="116"/>
        <v>0</v>
      </c>
      <c r="P209" s="15">
        <f>+(IF(OR($B209=0,$C209=0,$D209=0,$K$2&gt;$ES$1),0,IF(OR($K209=0,$M209=0,$N209=0),0,MIN((VLOOKUP($D209,$A$234:$C$241,3,0))*(IF($D209=6,$N209,$M209))*((MIN((VLOOKUP($D209,$A$234:$E$241,5,0)),(IF($D209=6,$M209,$N209))))),MIN((VLOOKUP($D209,$A$234:$C$241,3,0)),($K209+$L209))*(IF($D209=6,$N209,((MIN((VLOOKUP($D209,$A$234:$E$241,5,0)),$N209)))))))))/IF(AND($D209=2,'ראשי-פרטים כלליים וריכוז הוצאות'!$D$66&lt;&gt;4),1.2,1)</f>
        <v>0</v>
      </c>
      <c r="Q209" s="227"/>
      <c r="R209" s="228"/>
      <c r="S209" s="222"/>
      <c r="T209" s="226"/>
      <c r="U209" s="187">
        <f t="shared" si="117"/>
        <v>0</v>
      </c>
      <c r="V209" s="15">
        <f>+(IF(OR($B209=0,$C209=0,$D209=0,$Q$2&gt;$ES$1),0,IF(OR(Q209=0,S209=0,T209=0),0,MIN((VLOOKUP($D209,$A$234:$C$241,3,0))*(IF($D209=6,T209,S209))*((MIN((VLOOKUP($D209,$A$234:$E$241,5,0)),(IF($D209=6,S209,T209))))),MIN((VLOOKUP($D209,$A$234:$C$241,3,0)),(Q209+R209))*(IF($D209=6,T209,((MIN((VLOOKUP($D209,$A$234:$E$241,5,0)),T209)))))))))/IF(AND($D209=2,'ראשי-פרטים כלליים וריכוז הוצאות'!$D$66&lt;&gt;4),1.2,1)</f>
        <v>0</v>
      </c>
      <c r="W209" s="220"/>
      <c r="X209" s="221"/>
      <c r="Y209" s="222"/>
      <c r="Z209" s="226"/>
      <c r="AA209" s="187">
        <f t="shared" si="118"/>
        <v>0</v>
      </c>
      <c r="AB209" s="15">
        <f>+(IF(OR($B209=0,$C209=0,$D209=0,$W$2&gt;$ES$1),0,IF(OR(W209=0,Y209=0,Z209=0),0,MIN((VLOOKUP($D209,$A$234:$C$241,3,0))*(IF($D209=6,Z209,Y209))*((MIN((VLOOKUP($D209,$A$234:$E$241,5,0)),(IF($D209=6,Y209,Z209))))),MIN((VLOOKUP($D209,$A$234:$C$241,3,0)),(W209+X209))*(IF($D209=6,Z209,((MIN((VLOOKUP($D209,$A$234:$E$241,5,0)),Z209)))))))))/IF(AND($D209=2,'ראשי-פרטים כלליים וריכוז הוצאות'!$D$66&lt;&gt;4),1.2,1)</f>
        <v>0</v>
      </c>
      <c r="AC209" s="224"/>
      <c r="AD209" s="225"/>
      <c r="AE209" s="222"/>
      <c r="AF209" s="226"/>
      <c r="AG209" s="187">
        <f t="shared" si="119"/>
        <v>0</v>
      </c>
      <c r="AH209" s="15">
        <f>+(IF(OR($B209=0,$C209=0,$D209=0,$AC$2&gt;$ES$1),0,IF(OR(AC209=0,AE209=0,AF209=0),0,MIN((VLOOKUP($D209,$A$234:$C$241,3,0))*(IF($D209=6,AF209,AE209))*((MIN((VLOOKUP($D209,$A$234:$E$241,5,0)),(IF($D209=6,AE209,AF209))))),MIN((VLOOKUP($D209,$A$234:$C$241,3,0)),(AC209+AD209))*(IF($D209=6,AF209,((MIN((VLOOKUP($D209,$A$234:$E$241,5,0)),AF209)))))))))/IF(AND($D209=2,'ראשי-פרטים כלליים וריכוז הוצאות'!$D$66&lt;&gt;4),1.2,1)</f>
        <v>0</v>
      </c>
      <c r="AI209" s="227"/>
      <c r="AJ209" s="228"/>
      <c r="AK209" s="222"/>
      <c r="AL209" s="226"/>
      <c r="AM209" s="187">
        <f t="shared" si="120"/>
        <v>0</v>
      </c>
      <c r="AN209" s="15">
        <f>+(IF(OR($B209=0,$C209=0,$D209=0,$AI$2&gt;$ES$1),0,IF(OR(AI209=0,AK209=0,AL209=0),0,MIN((VLOOKUP($D209,$A$234:$C$241,3,0))*(IF($D209=6,AL209,AK209))*((MIN((VLOOKUP($D209,$A$234:$E$241,5,0)),(IF($D209=6,AK209,AL209))))),MIN((VLOOKUP($D209,$A$234:$C$241,3,0)),(AI209+AJ209))*(IF($D209=6,AL209,((MIN((VLOOKUP($D209,$A$234:$E$241,5,0)),AL209)))))))))/IF(AND($D209=2,'ראשי-פרטים כלליים וריכוז הוצאות'!$D$66&lt;&gt;4),1.2,1)</f>
        <v>0</v>
      </c>
      <c r="AO209" s="220"/>
      <c r="AP209" s="221"/>
      <c r="AQ209" s="222"/>
      <c r="AR209" s="226"/>
      <c r="AS209" s="187">
        <f t="shared" si="121"/>
        <v>0</v>
      </c>
      <c r="AT209" s="15">
        <f>+(IF(OR($B209=0,$C209=0,$D209=0,$AO$2&gt;$ES$1),0,IF(OR(AO209=0,AQ209=0,AR209=0),0,MIN((VLOOKUP($D209,$A$234:$C$241,3,0))*(IF($D209=6,AR209,AQ209))*((MIN((VLOOKUP($D209,$A$234:$E$241,5,0)),(IF($D209=6,AQ209,AR209))))),MIN((VLOOKUP($D209,$A$234:$C$241,3,0)),(AO209+AP209))*(IF($D209=6,AR209,((MIN((VLOOKUP($D209,$A$234:$E$241,5,0)),AR209)))))))))/IF(AND($D209=2,'ראשי-פרטים כלליים וריכוז הוצאות'!$D$66&lt;&gt;4),1.2,1)</f>
        <v>0</v>
      </c>
      <c r="AU209" s="224"/>
      <c r="AV209" s="225"/>
      <c r="AW209" s="222"/>
      <c r="AX209" s="226"/>
      <c r="AY209" s="187">
        <f t="shared" si="122"/>
        <v>0</v>
      </c>
      <c r="AZ209" s="15">
        <f>+(IF(OR($B209=0,$C209=0,$D209=0,$AU$2&gt;$ES$1),0,IF(OR(AU209=0,AW209=0,AX209=0),0,MIN((VLOOKUP($D209,$A$234:$C$241,3,0))*(IF($D209=6,AX209,AW209))*((MIN((VLOOKUP($D209,$A$234:$E$241,5,0)),(IF($D209=6,AW209,AX209))))),MIN((VLOOKUP($D209,$A$234:$C$241,3,0)),(AU209+AV209))*(IF($D209=6,AX209,((MIN((VLOOKUP($D209,$A$234:$E$241,5,0)),AX209)))))))))/IF(AND($D209=2,'ראשי-פרטים כלליים וריכוז הוצאות'!$D$66&lt;&gt;4),1.2,1)</f>
        <v>0</v>
      </c>
      <c r="BA209" s="227"/>
      <c r="BB209" s="228"/>
      <c r="BC209" s="222"/>
      <c r="BD209" s="226"/>
      <c r="BE209" s="187">
        <f t="shared" si="123"/>
        <v>0</v>
      </c>
      <c r="BF209" s="15">
        <f>+(IF(OR($B209=0,$C209=0,$D209=0,$BA$2&gt;$ES$1),0,IF(OR(BA209=0,BC209=0,BD209=0),0,MIN((VLOOKUP($D209,$A$234:$C$241,3,0))*(IF($D209=6,BD209,BC209))*((MIN((VLOOKUP($D209,$A$234:$E$241,5,0)),(IF($D209=6,BC209,BD209))))),MIN((VLOOKUP($D209,$A$234:$C$241,3,0)),(BA209+BB209))*(IF($D209=6,BD209,((MIN((VLOOKUP($D209,$A$234:$E$241,5,0)),BD209)))))))))/IF(AND($D209=2,'ראשי-פרטים כלליים וריכוז הוצאות'!$D$66&lt;&gt;4),1.2,1)</f>
        <v>0</v>
      </c>
      <c r="BG209" s="227"/>
      <c r="BH209" s="228"/>
      <c r="BI209" s="222"/>
      <c r="BJ209" s="226"/>
      <c r="BK209" s="187">
        <f t="shared" si="124"/>
        <v>0</v>
      </c>
      <c r="BL209" s="15">
        <f>+(IF(OR($B209=0,$C209=0,$D209=0,$BG$2&gt;$ES$1),0,IF(OR(BG209=0,BI209=0,BJ209=0),0,MIN((VLOOKUP($D209,$A$234:$C$241,3,0))*(IF($D209=6,BJ209,BI209))*((MIN((VLOOKUP($D209,$A$234:$E$241,5,0)),(IF($D209=6,BI209,BJ209))))),MIN((VLOOKUP($D209,$A$234:$C$241,3,0)),(BG209+BH209))*(IF($D209=6,BJ209,((MIN((VLOOKUP($D209,$A$234:$E$241,5,0)),BJ209)))))))))/IF(AND($D209=2,'ראשי-פרטים כלליים וריכוז הוצאות'!$D$66&lt;&gt;4),1.2,1)</f>
        <v>0</v>
      </c>
      <c r="BM209" s="227"/>
      <c r="BN209" s="228"/>
      <c r="BO209" s="222"/>
      <c r="BP209" s="226"/>
      <c r="BQ209" s="187">
        <f t="shared" si="125"/>
        <v>0</v>
      </c>
      <c r="BR209" s="15">
        <f>+(IF(OR($B209=0,$C209=0,$D209=0,$BM$2&gt;$ES$1),0,IF(OR(BM209=0,BO209=0,BP209=0),0,MIN((VLOOKUP($D209,$A$234:$C$241,3,0))*(IF($D209=6,BP209,BO209))*((MIN((VLOOKUP($D209,$A$234:$E$241,5,0)),(IF($D209=6,BO209,BP209))))),MIN((VLOOKUP($D209,$A$234:$C$241,3,0)),(BM209+BN209))*(IF($D209=6,BP209,((MIN((VLOOKUP($D209,$A$234:$E$241,5,0)),BP209)))))))))/IF(AND($D209=2,'ראשי-פרטים כלליים וריכוז הוצאות'!$D$66&lt;&gt;4),1.2,1)</f>
        <v>0</v>
      </c>
      <c r="BS209" s="227"/>
      <c r="BT209" s="228"/>
      <c r="BU209" s="222"/>
      <c r="BV209" s="226"/>
      <c r="BW209" s="187">
        <f t="shared" si="126"/>
        <v>0</v>
      </c>
      <c r="BX209" s="15">
        <f>+(IF(OR($B209=0,$C209=0,$D209=0,$BS$2&gt;$ES$1),0,IF(OR(BS209=0,BU209=0,BV209=0),0,MIN((VLOOKUP($D209,$A$234:$C$241,3,0))*(IF($D209=6,BV209,BU209))*((MIN((VLOOKUP($D209,$A$234:$E$241,5,0)),(IF($D209=6,BU209,BV209))))),MIN((VLOOKUP($D209,$A$234:$C$241,3,0)),(BS209+BT209))*(IF($D209=6,BV209,((MIN((VLOOKUP($D209,$A$234:$E$241,5,0)),BV209)))))))))/IF(AND($D209=2,'ראשי-פרטים כלליים וריכוז הוצאות'!$D$66&lt;&gt;4),1.2,1)</f>
        <v>0</v>
      </c>
      <c r="BY209" s="227"/>
      <c r="BZ209" s="228"/>
      <c r="CA209" s="222"/>
      <c r="CB209" s="226"/>
      <c r="CC209" s="187">
        <f t="shared" si="127"/>
        <v>0</v>
      </c>
      <c r="CD209" s="15">
        <f>+(IF(OR($B209=0,$C209=0,$D209=0,$BY$2&gt;$ES$1),0,IF(OR(BY209=0,CA209=0,CB209=0),0,MIN((VLOOKUP($D209,$A$234:$C$241,3,0))*(IF($D209=6,CB209,CA209))*((MIN((VLOOKUP($D209,$A$234:$E$241,5,0)),(IF($D209=6,CA209,CB209))))),MIN((VLOOKUP($D209,$A$234:$C$241,3,0)),(BY209+BZ209))*(IF($D209=6,CB209,((MIN((VLOOKUP($D209,$A$234:$E$241,5,0)),CB209)))))))))/IF(AND($D209=2,'ראשי-פרטים כלליים וריכוז הוצאות'!$D$66&lt;&gt;4),1.2,1)</f>
        <v>0</v>
      </c>
      <c r="CE209" s="227"/>
      <c r="CF209" s="228"/>
      <c r="CG209" s="222"/>
      <c r="CH209" s="226"/>
      <c r="CI209" s="187">
        <f t="shared" si="128"/>
        <v>0</v>
      </c>
      <c r="CJ209" s="15">
        <f>+(IF(OR($B209=0,$C209=0,$D209=0,$CE$2&gt;$ES$1),0,IF(OR(CE209=0,CG209=0,CH209=0),0,MIN((VLOOKUP($D209,$A$234:$C$241,3,0))*(IF($D209=6,CH209,CG209))*((MIN((VLOOKUP($D209,$A$234:$E$241,5,0)),(IF($D209=6,CG209,CH209))))),MIN((VLOOKUP($D209,$A$234:$C$241,3,0)),(CE209+CF209))*(IF($D209=6,CH209,((MIN((VLOOKUP($D209,$A$234:$E$241,5,0)),CH209)))))))))/IF(AND($D209=2,'ראשי-פרטים כלליים וריכוז הוצאות'!$D$66&lt;&gt;4),1.2,1)</f>
        <v>0</v>
      </c>
      <c r="CK209" s="227"/>
      <c r="CL209" s="228"/>
      <c r="CM209" s="222"/>
      <c r="CN209" s="226"/>
      <c r="CO209" s="187">
        <f t="shared" si="129"/>
        <v>0</v>
      </c>
      <c r="CP209" s="15">
        <f>+(IF(OR($B209=0,$C209=0,$D209=0,$CK$2&gt;$ES$1),0,IF(OR(CK209=0,CM209=0,CN209=0),0,MIN((VLOOKUP($D209,$A$234:$C$241,3,0))*(IF($D209=6,CN209,CM209))*((MIN((VLOOKUP($D209,$A$234:$E$241,5,0)),(IF($D209=6,CM209,CN209))))),MIN((VLOOKUP($D209,$A$234:$C$241,3,0)),(CK209+CL209))*(IF($D209=6,CN209,((MIN((VLOOKUP($D209,$A$234:$E$241,5,0)),CN209)))))))))/IF(AND($D209=2,'ראשי-פרטים כלליים וריכוז הוצאות'!$D$66&lt;&gt;4),1.2,1)</f>
        <v>0</v>
      </c>
      <c r="CQ209" s="227"/>
      <c r="CR209" s="228"/>
      <c r="CS209" s="222"/>
      <c r="CT209" s="226"/>
      <c r="CU209" s="187">
        <f t="shared" si="130"/>
        <v>0</v>
      </c>
      <c r="CV209" s="15">
        <f>+(IF(OR($B209=0,$C209=0,$D209=0,$CQ$2&gt;$ES$1),0,IF(OR(CQ209=0,CS209=0,CT209=0),0,MIN((VLOOKUP($D209,$A$234:$C$241,3,0))*(IF($D209=6,CT209,CS209))*((MIN((VLOOKUP($D209,$A$234:$E$241,5,0)),(IF($D209=6,CS209,CT209))))),MIN((VLOOKUP($D209,$A$234:$C$241,3,0)),(CQ209+CR209))*(IF($D209=6,CT209,((MIN((VLOOKUP($D209,$A$234:$E$241,5,0)),CT209)))))))))/IF(AND($D209=2,'ראשי-פרטים כלליים וריכוז הוצאות'!$D$66&lt;&gt;4),1.2,1)</f>
        <v>0</v>
      </c>
      <c r="CW209" s="227"/>
      <c r="CX209" s="228"/>
      <c r="CY209" s="222"/>
      <c r="CZ209" s="226"/>
      <c r="DA209" s="187">
        <f t="shared" si="131"/>
        <v>0</v>
      </c>
      <c r="DB209" s="15">
        <f>+(IF(OR($B209=0,$C209=0,$D209=0,$CW$2&gt;$ES$1),0,IF(OR(CW209=0,CY209=0,CZ209=0),0,MIN((VLOOKUP($D209,$A$234:$C$241,3,0))*(IF($D209=6,CZ209,CY209))*((MIN((VLOOKUP($D209,$A$234:$E$241,5,0)),(IF($D209=6,CY209,CZ209))))),MIN((VLOOKUP($D209,$A$234:$C$241,3,0)),(CW209+CX209))*(IF($D209=6,CZ209,((MIN((VLOOKUP($D209,$A$234:$E$241,5,0)),CZ209)))))))))/IF(AND($D209=2,'ראשי-פרטים כלליים וריכוז הוצאות'!$D$66&lt;&gt;4),1.2,1)</f>
        <v>0</v>
      </c>
      <c r="DC209" s="227"/>
      <c r="DD209" s="228"/>
      <c r="DE209" s="222"/>
      <c r="DF209" s="226"/>
      <c r="DG209" s="187">
        <f t="shared" si="132"/>
        <v>0</v>
      </c>
      <c r="DH209" s="15">
        <f>+(IF(OR($B209=0,$C209=0,$D209=0,$DC$2&gt;$ES$1),0,IF(OR(DC209=0,DE209=0,DF209=0),0,MIN((VLOOKUP($D209,$A$234:$C$241,3,0))*(IF($D209=6,DF209,DE209))*((MIN((VLOOKUP($D209,$A$234:$E$241,5,0)),(IF($D209=6,DE209,DF209))))),MIN((VLOOKUP($D209,$A$234:$C$241,3,0)),(DC209+DD209))*(IF($D209=6,DF209,((MIN((VLOOKUP($D209,$A$234:$E$241,5,0)),DF209)))))))))/IF(AND($D209=2,'ראשי-פרטים כלליים וריכוז הוצאות'!$D$66&lt;&gt;4),1.2,1)</f>
        <v>0</v>
      </c>
      <c r="DI209" s="227"/>
      <c r="DJ209" s="228"/>
      <c r="DK209" s="222"/>
      <c r="DL209" s="226"/>
      <c r="DM209" s="187">
        <f t="shared" si="133"/>
        <v>0</v>
      </c>
      <c r="DN209" s="15">
        <f>+(IF(OR($B209=0,$C209=0,$D209=0,$DC$2&gt;$ES$1),0,IF(OR(DI209=0,DK209=0,DL209=0),0,MIN((VLOOKUP($D209,$A$234:$C$241,3,0))*(IF($D209=6,DL209,DK209))*((MIN((VLOOKUP($D209,$A$234:$E$241,5,0)),(IF($D209=6,DK209,DL209))))),MIN((VLOOKUP($D209,$A$234:$C$241,3,0)),(DI209+DJ209))*(IF($D209=6,DL209,((MIN((VLOOKUP($D209,$A$234:$E$241,5,0)),DL209)))))))))/IF(AND($D209=2,'ראשי-פרטים כלליים וריכוז הוצאות'!$D$66&lt;&gt;4),1.2,1)</f>
        <v>0</v>
      </c>
      <c r="DO209" s="227"/>
      <c r="DP209" s="228"/>
      <c r="DQ209" s="222"/>
      <c r="DR209" s="226"/>
      <c r="DS209" s="187">
        <f t="shared" si="134"/>
        <v>0</v>
      </c>
      <c r="DT209" s="15">
        <f>+(IF(OR($B209=0,$C209=0,$D209=0,$DC$2&gt;$ES$1),0,IF(OR(DO209=0,DQ209=0,DR209=0),0,MIN((VLOOKUP($D209,$A$234:$C$241,3,0))*(IF($D209=6,DR209,DQ209))*((MIN((VLOOKUP($D209,$A$234:$E$241,5,0)),(IF($D209=6,DQ209,DR209))))),MIN((VLOOKUP($D209,$A$234:$C$241,3,0)),(DO209+DP209))*(IF($D209=6,DR209,((MIN((VLOOKUP($D209,$A$234:$E$241,5,0)),DR209)))))))))/IF(AND($D209=2,'ראשי-פרטים כלליים וריכוז הוצאות'!$D$66&lt;&gt;4),1.2,1)</f>
        <v>0</v>
      </c>
      <c r="DU209" s="227"/>
      <c r="DV209" s="228"/>
      <c r="DW209" s="222"/>
      <c r="DX209" s="226"/>
      <c r="DY209" s="187">
        <f t="shared" si="135"/>
        <v>0</v>
      </c>
      <c r="DZ209" s="15">
        <f>+(IF(OR($B209=0,$C209=0,$D209=0,$DC$2&gt;$ES$1),0,IF(OR(DU209=0,DW209=0,DX209=0),0,MIN((VLOOKUP($D209,$A$234:$C$241,3,0))*(IF($D209=6,DX209,DW209))*((MIN((VLOOKUP($D209,$A$234:$E$241,5,0)),(IF($D209=6,DW209,DX209))))),MIN((VLOOKUP($D209,$A$234:$C$241,3,0)),(DU209+DV209))*(IF($D209=6,DX209,((MIN((VLOOKUP($D209,$A$234:$E$241,5,0)),DX209)))))))))/IF(AND($D209=2,'ראשי-פרטים כלליים וריכוז הוצאות'!$D$66&lt;&gt;4),1.2,1)</f>
        <v>0</v>
      </c>
      <c r="EA209" s="227"/>
      <c r="EB209" s="228"/>
      <c r="EC209" s="222"/>
      <c r="ED209" s="226"/>
      <c r="EE209" s="187">
        <f t="shared" si="136"/>
        <v>0</v>
      </c>
      <c r="EF209" s="15">
        <f>+(IF(OR($B209=0,$C209=0,$D209=0,$DC$2&gt;$ES$1),0,IF(OR(EA209=0,EC209=0,ED209=0),0,MIN((VLOOKUP($D209,$A$234:$C$241,3,0))*(IF($D209=6,ED209,EC209))*((MIN((VLOOKUP($D209,$A$234:$E$241,5,0)),(IF($D209=6,EC209,ED209))))),MIN((VLOOKUP($D209,$A$234:$C$241,3,0)),(EA209+EB209))*(IF($D209=6,ED209,((MIN((VLOOKUP($D209,$A$234:$E$241,5,0)),ED209)))))))))/IF(AND($D209=2,'ראשי-פרטים כלליים וריכוז הוצאות'!$D$66&lt;&gt;4),1.2,1)</f>
        <v>0</v>
      </c>
      <c r="EG209" s="227"/>
      <c r="EH209" s="228"/>
      <c r="EI209" s="222"/>
      <c r="EJ209" s="226"/>
      <c r="EK209" s="187">
        <f t="shared" si="137"/>
        <v>0</v>
      </c>
      <c r="EL209" s="15">
        <f>+(IF(OR($B209=0,$C209=0,$D209=0,$DC$2&gt;$ES$1),0,IF(OR(EG209=0,EI209=0,EJ209=0),0,MIN((VLOOKUP($D209,$A$234:$C$241,3,0))*(IF($D209=6,EJ209,EI209))*((MIN((VLOOKUP($D209,$A$234:$E$241,5,0)),(IF($D209=6,EI209,EJ209))))),MIN((VLOOKUP($D209,$A$234:$C$241,3,0)),(EG209+EH209))*(IF($D209=6,EJ209,((MIN((VLOOKUP($D209,$A$234:$E$241,5,0)),EJ209)))))))))/IF(AND($D209=2,'ראשי-פרטים כלליים וריכוז הוצאות'!$D$66&lt;&gt;4),1.2,1)</f>
        <v>0</v>
      </c>
      <c r="EM209" s="227"/>
      <c r="EN209" s="228"/>
      <c r="EO209" s="222"/>
      <c r="EP209" s="226"/>
      <c r="EQ209" s="187">
        <f t="shared" si="138"/>
        <v>0</v>
      </c>
      <c r="ER209" s="15">
        <f>+(IF(OR($B209=0,$C209=0,$D209=0,$DC$2&gt;$ES$1),0,IF(OR(EM209=0,EO209=0,EP209=0),0,MIN((VLOOKUP($D209,$A$234:$C$241,3,0))*(IF($D209=6,EP209,EO209))*((MIN((VLOOKUP($D209,$A$234:$E$241,5,0)),(IF($D209=6,EO209,EP209))))),MIN((VLOOKUP($D209,$A$234:$C$241,3,0)),(EM209+EN209))*(IF($D209=6,EP209,((MIN((VLOOKUP($D209,$A$234:$E$241,5,0)),EP209)))))))))/IF(AND($D209=2,'ראשי-פרטים כלליים וריכוז הוצאות'!$D$66&lt;&gt;4),1.2,1)</f>
        <v>0</v>
      </c>
      <c r="ES209" s="62">
        <f t="shared" si="139"/>
        <v>0</v>
      </c>
      <c r="ET209" s="183">
        <f t="shared" si="140"/>
        <v>9.9999999999999995E-7</v>
      </c>
      <c r="EU209" s="184">
        <f t="shared" si="141"/>
        <v>0</v>
      </c>
      <c r="EV209" s="62">
        <f t="shared" si="142"/>
        <v>0</v>
      </c>
      <c r="EW209" s="62">
        <v>0</v>
      </c>
      <c r="EX209" s="15">
        <f t="shared" si="143"/>
        <v>0</v>
      </c>
      <c r="EY209" s="219"/>
      <c r="EZ209" s="62">
        <f>MIN(EX209+EY209*ET209*ES209/$FA$1/IF(AND($D209=2,'ראשי-פרטים כלליים וריכוז הוצאות'!$D$66&lt;&gt;4),1.2,1),IF($D209&gt;0,VLOOKUP($D209,$A$234:$C$241,3,0)*12*EU209,0))</f>
        <v>0</v>
      </c>
      <c r="FA209" s="229"/>
      <c r="FB209" s="293">
        <f t="shared" si="144"/>
        <v>0</v>
      </c>
      <c r="FC209" s="298"/>
      <c r="FD209" s="133"/>
      <c r="FE209" s="133"/>
      <c r="FF209" s="299"/>
      <c r="FG209" s="299"/>
      <c r="FH209" s="133"/>
      <c r="FI209" s="274">
        <f t="shared" si="112"/>
        <v>0</v>
      </c>
      <c r="FJ209" s="274">
        <f t="shared" si="113"/>
        <v>0</v>
      </c>
      <c r="FK209" s="297" t="str">
        <f t="shared" si="114"/>
        <v/>
      </c>
    </row>
    <row r="210" spans="1:256" s="6" customFormat="1" ht="24" hidden="1" customHeight="1" x14ac:dyDescent="0.2">
      <c r="A210" s="112">
        <v>207</v>
      </c>
      <c r="B210" s="229"/>
      <c r="C210" s="229"/>
      <c r="D210" s="230"/>
      <c r="E210" s="220"/>
      <c r="F210" s="221"/>
      <c r="G210" s="222"/>
      <c r="H210" s="223"/>
      <c r="I210" s="187">
        <f t="shared" si="115"/>
        <v>0</v>
      </c>
      <c r="J210" s="15">
        <f>(IF(OR($B210=0,$C210=0,$D210=0,$E$2&gt;$ES$1),0,IF(OR($E210=0,$G210=0,$H210=0),0,MIN((VLOOKUP($D210,$A$234:$C$241,3,0))*(IF($D210=6,$H210,$G210))*((MIN((VLOOKUP($D210,$A$234:$E$241,5,0)),(IF($D210=6,$G210,$H210))))),MIN((VLOOKUP($D210,$A$234:$C$241,3,0)),($E210+$F210))*(IF($D210=6,$H210,((MIN((VLOOKUP($D210,$A$234:$E$241,5,0)),$H210)))))))))/IF(AND($D210=2,'ראשי-פרטים כלליים וריכוז הוצאות'!$D$66&lt;&gt;4),1.2,1)</f>
        <v>0</v>
      </c>
      <c r="K210" s="224"/>
      <c r="L210" s="225"/>
      <c r="M210" s="222"/>
      <c r="N210" s="226"/>
      <c r="O210" s="187">
        <f t="shared" si="116"/>
        <v>0</v>
      </c>
      <c r="P210" s="15">
        <f>+(IF(OR($B210=0,$C210=0,$D210=0,$K$2&gt;$ES$1),0,IF(OR($K210=0,$M210=0,$N210=0),0,MIN((VLOOKUP($D210,$A$234:$C$241,3,0))*(IF($D210=6,$N210,$M210))*((MIN((VLOOKUP($D210,$A$234:$E$241,5,0)),(IF($D210=6,$M210,$N210))))),MIN((VLOOKUP($D210,$A$234:$C$241,3,0)),($K210+$L210))*(IF($D210=6,$N210,((MIN((VLOOKUP($D210,$A$234:$E$241,5,0)),$N210)))))))))/IF(AND($D210=2,'ראשי-פרטים כלליים וריכוז הוצאות'!$D$66&lt;&gt;4),1.2,1)</f>
        <v>0</v>
      </c>
      <c r="Q210" s="227"/>
      <c r="R210" s="228"/>
      <c r="S210" s="222"/>
      <c r="T210" s="226"/>
      <c r="U210" s="187">
        <f t="shared" si="117"/>
        <v>0</v>
      </c>
      <c r="V210" s="15">
        <f>+(IF(OR($B210=0,$C210=0,$D210=0,$Q$2&gt;$ES$1),0,IF(OR(Q210=0,S210=0,T210=0),0,MIN((VLOOKUP($D210,$A$234:$C$241,3,0))*(IF($D210=6,T210,S210))*((MIN((VLOOKUP($D210,$A$234:$E$241,5,0)),(IF($D210=6,S210,T210))))),MIN((VLOOKUP($D210,$A$234:$C$241,3,0)),(Q210+R210))*(IF($D210=6,T210,((MIN((VLOOKUP($D210,$A$234:$E$241,5,0)),T210)))))))))/IF(AND($D210=2,'ראשי-פרטים כלליים וריכוז הוצאות'!$D$66&lt;&gt;4),1.2,1)</f>
        <v>0</v>
      </c>
      <c r="W210" s="220"/>
      <c r="X210" s="221"/>
      <c r="Y210" s="222"/>
      <c r="Z210" s="226"/>
      <c r="AA210" s="187">
        <f t="shared" si="118"/>
        <v>0</v>
      </c>
      <c r="AB210" s="15">
        <f>+(IF(OR($B210=0,$C210=0,$D210=0,$W$2&gt;$ES$1),0,IF(OR(W210=0,Y210=0,Z210=0),0,MIN((VLOOKUP($D210,$A$234:$C$241,3,0))*(IF($D210=6,Z210,Y210))*((MIN((VLOOKUP($D210,$A$234:$E$241,5,0)),(IF($D210=6,Y210,Z210))))),MIN((VLOOKUP($D210,$A$234:$C$241,3,0)),(W210+X210))*(IF($D210=6,Z210,((MIN((VLOOKUP($D210,$A$234:$E$241,5,0)),Z210)))))))))/IF(AND($D210=2,'ראשי-פרטים כלליים וריכוז הוצאות'!$D$66&lt;&gt;4),1.2,1)</f>
        <v>0</v>
      </c>
      <c r="AC210" s="224"/>
      <c r="AD210" s="225"/>
      <c r="AE210" s="222"/>
      <c r="AF210" s="226"/>
      <c r="AG210" s="187">
        <f t="shared" si="119"/>
        <v>0</v>
      </c>
      <c r="AH210" s="15">
        <f>+(IF(OR($B210=0,$C210=0,$D210=0,$AC$2&gt;$ES$1),0,IF(OR(AC210=0,AE210=0,AF210=0),0,MIN((VLOOKUP($D210,$A$234:$C$241,3,0))*(IF($D210=6,AF210,AE210))*((MIN((VLOOKUP($D210,$A$234:$E$241,5,0)),(IF($D210=6,AE210,AF210))))),MIN((VLOOKUP($D210,$A$234:$C$241,3,0)),(AC210+AD210))*(IF($D210=6,AF210,((MIN((VLOOKUP($D210,$A$234:$E$241,5,0)),AF210)))))))))/IF(AND($D210=2,'ראשי-פרטים כלליים וריכוז הוצאות'!$D$66&lt;&gt;4),1.2,1)</f>
        <v>0</v>
      </c>
      <c r="AI210" s="227"/>
      <c r="AJ210" s="228"/>
      <c r="AK210" s="222"/>
      <c r="AL210" s="226"/>
      <c r="AM210" s="187">
        <f t="shared" si="120"/>
        <v>0</v>
      </c>
      <c r="AN210" s="15">
        <f>+(IF(OR($B210=0,$C210=0,$D210=0,$AI$2&gt;$ES$1),0,IF(OR(AI210=0,AK210=0,AL210=0),0,MIN((VLOOKUP($D210,$A$234:$C$241,3,0))*(IF($D210=6,AL210,AK210))*((MIN((VLOOKUP($D210,$A$234:$E$241,5,0)),(IF($D210=6,AK210,AL210))))),MIN((VLOOKUP($D210,$A$234:$C$241,3,0)),(AI210+AJ210))*(IF($D210=6,AL210,((MIN((VLOOKUP($D210,$A$234:$E$241,5,0)),AL210)))))))))/IF(AND($D210=2,'ראשי-פרטים כלליים וריכוז הוצאות'!$D$66&lt;&gt;4),1.2,1)</f>
        <v>0</v>
      </c>
      <c r="AO210" s="220"/>
      <c r="AP210" s="221"/>
      <c r="AQ210" s="222"/>
      <c r="AR210" s="226"/>
      <c r="AS210" s="187">
        <f t="shared" si="121"/>
        <v>0</v>
      </c>
      <c r="AT210" s="15">
        <f>+(IF(OR($B210=0,$C210=0,$D210=0,$AO$2&gt;$ES$1),0,IF(OR(AO210=0,AQ210=0,AR210=0),0,MIN((VLOOKUP($D210,$A$234:$C$241,3,0))*(IF($D210=6,AR210,AQ210))*((MIN((VLOOKUP($D210,$A$234:$E$241,5,0)),(IF($D210=6,AQ210,AR210))))),MIN((VLOOKUP($D210,$A$234:$C$241,3,0)),(AO210+AP210))*(IF($D210=6,AR210,((MIN((VLOOKUP($D210,$A$234:$E$241,5,0)),AR210)))))))))/IF(AND($D210=2,'ראשי-פרטים כלליים וריכוז הוצאות'!$D$66&lt;&gt;4),1.2,1)</f>
        <v>0</v>
      </c>
      <c r="AU210" s="224"/>
      <c r="AV210" s="225"/>
      <c r="AW210" s="222"/>
      <c r="AX210" s="226"/>
      <c r="AY210" s="187">
        <f t="shared" si="122"/>
        <v>0</v>
      </c>
      <c r="AZ210" s="15">
        <f>+(IF(OR($B210=0,$C210=0,$D210=0,$AU$2&gt;$ES$1),0,IF(OR(AU210=0,AW210=0,AX210=0),0,MIN((VLOOKUP($D210,$A$234:$C$241,3,0))*(IF($D210=6,AX210,AW210))*((MIN((VLOOKUP($D210,$A$234:$E$241,5,0)),(IF($D210=6,AW210,AX210))))),MIN((VLOOKUP($D210,$A$234:$C$241,3,0)),(AU210+AV210))*(IF($D210=6,AX210,((MIN((VLOOKUP($D210,$A$234:$E$241,5,0)),AX210)))))))))/IF(AND($D210=2,'ראשי-פרטים כלליים וריכוז הוצאות'!$D$66&lt;&gt;4),1.2,1)</f>
        <v>0</v>
      </c>
      <c r="BA210" s="227"/>
      <c r="BB210" s="228"/>
      <c r="BC210" s="222"/>
      <c r="BD210" s="226"/>
      <c r="BE210" s="187">
        <f t="shared" si="123"/>
        <v>0</v>
      </c>
      <c r="BF210" s="15">
        <f>+(IF(OR($B210=0,$C210=0,$D210=0,$BA$2&gt;$ES$1),0,IF(OR(BA210=0,BC210=0,BD210=0),0,MIN((VLOOKUP($D210,$A$234:$C$241,3,0))*(IF($D210=6,BD210,BC210))*((MIN((VLOOKUP($D210,$A$234:$E$241,5,0)),(IF($D210=6,BC210,BD210))))),MIN((VLOOKUP($D210,$A$234:$C$241,3,0)),(BA210+BB210))*(IF($D210=6,BD210,((MIN((VLOOKUP($D210,$A$234:$E$241,5,0)),BD210)))))))))/IF(AND($D210=2,'ראשי-פרטים כלליים וריכוז הוצאות'!$D$66&lt;&gt;4),1.2,1)</f>
        <v>0</v>
      </c>
      <c r="BG210" s="227"/>
      <c r="BH210" s="228"/>
      <c r="BI210" s="222"/>
      <c r="BJ210" s="226"/>
      <c r="BK210" s="187">
        <f t="shared" si="124"/>
        <v>0</v>
      </c>
      <c r="BL210" s="15">
        <f>+(IF(OR($B210=0,$C210=0,$D210=0,$BG$2&gt;$ES$1),0,IF(OR(BG210=0,BI210=0,BJ210=0),0,MIN((VLOOKUP($D210,$A$234:$C$241,3,0))*(IF($D210=6,BJ210,BI210))*((MIN((VLOOKUP($D210,$A$234:$E$241,5,0)),(IF($D210=6,BI210,BJ210))))),MIN((VLOOKUP($D210,$A$234:$C$241,3,0)),(BG210+BH210))*(IF($D210=6,BJ210,((MIN((VLOOKUP($D210,$A$234:$E$241,5,0)),BJ210)))))))))/IF(AND($D210=2,'ראשי-פרטים כלליים וריכוז הוצאות'!$D$66&lt;&gt;4),1.2,1)</f>
        <v>0</v>
      </c>
      <c r="BM210" s="227"/>
      <c r="BN210" s="228"/>
      <c r="BO210" s="222"/>
      <c r="BP210" s="226"/>
      <c r="BQ210" s="187">
        <f t="shared" si="125"/>
        <v>0</v>
      </c>
      <c r="BR210" s="15">
        <f>+(IF(OR($B210=0,$C210=0,$D210=0,$BM$2&gt;$ES$1),0,IF(OR(BM210=0,BO210=0,BP210=0),0,MIN((VLOOKUP($D210,$A$234:$C$241,3,0))*(IF($D210=6,BP210,BO210))*((MIN((VLOOKUP($D210,$A$234:$E$241,5,0)),(IF($D210=6,BO210,BP210))))),MIN((VLOOKUP($D210,$A$234:$C$241,3,0)),(BM210+BN210))*(IF($D210=6,BP210,((MIN((VLOOKUP($D210,$A$234:$E$241,5,0)),BP210)))))))))/IF(AND($D210=2,'ראשי-פרטים כלליים וריכוז הוצאות'!$D$66&lt;&gt;4),1.2,1)</f>
        <v>0</v>
      </c>
      <c r="BS210" s="227"/>
      <c r="BT210" s="228"/>
      <c r="BU210" s="222"/>
      <c r="BV210" s="226"/>
      <c r="BW210" s="187">
        <f t="shared" si="126"/>
        <v>0</v>
      </c>
      <c r="BX210" s="15">
        <f>+(IF(OR($B210=0,$C210=0,$D210=0,$BS$2&gt;$ES$1),0,IF(OR(BS210=0,BU210=0,BV210=0),0,MIN((VLOOKUP($D210,$A$234:$C$241,3,0))*(IF($D210=6,BV210,BU210))*((MIN((VLOOKUP($D210,$A$234:$E$241,5,0)),(IF($D210=6,BU210,BV210))))),MIN((VLOOKUP($D210,$A$234:$C$241,3,0)),(BS210+BT210))*(IF($D210=6,BV210,((MIN((VLOOKUP($D210,$A$234:$E$241,5,0)),BV210)))))))))/IF(AND($D210=2,'ראשי-פרטים כלליים וריכוז הוצאות'!$D$66&lt;&gt;4),1.2,1)</f>
        <v>0</v>
      </c>
      <c r="BY210" s="227"/>
      <c r="BZ210" s="228"/>
      <c r="CA210" s="222"/>
      <c r="CB210" s="226"/>
      <c r="CC210" s="187">
        <f t="shared" si="127"/>
        <v>0</v>
      </c>
      <c r="CD210" s="15">
        <f>+(IF(OR($B210=0,$C210=0,$D210=0,$BY$2&gt;$ES$1),0,IF(OR(BY210=0,CA210=0,CB210=0),0,MIN((VLOOKUP($D210,$A$234:$C$241,3,0))*(IF($D210=6,CB210,CA210))*((MIN((VLOOKUP($D210,$A$234:$E$241,5,0)),(IF($D210=6,CA210,CB210))))),MIN((VLOOKUP($D210,$A$234:$C$241,3,0)),(BY210+BZ210))*(IF($D210=6,CB210,((MIN((VLOOKUP($D210,$A$234:$E$241,5,0)),CB210)))))))))/IF(AND($D210=2,'ראשי-פרטים כלליים וריכוז הוצאות'!$D$66&lt;&gt;4),1.2,1)</f>
        <v>0</v>
      </c>
      <c r="CE210" s="227"/>
      <c r="CF210" s="228"/>
      <c r="CG210" s="222"/>
      <c r="CH210" s="226"/>
      <c r="CI210" s="187">
        <f t="shared" si="128"/>
        <v>0</v>
      </c>
      <c r="CJ210" s="15">
        <f>+(IF(OR($B210=0,$C210=0,$D210=0,$CE$2&gt;$ES$1),0,IF(OR(CE210=0,CG210=0,CH210=0),0,MIN((VLOOKUP($D210,$A$234:$C$241,3,0))*(IF($D210=6,CH210,CG210))*((MIN((VLOOKUP($D210,$A$234:$E$241,5,0)),(IF($D210=6,CG210,CH210))))),MIN((VLOOKUP($D210,$A$234:$C$241,3,0)),(CE210+CF210))*(IF($D210=6,CH210,((MIN((VLOOKUP($D210,$A$234:$E$241,5,0)),CH210)))))))))/IF(AND($D210=2,'ראשי-פרטים כלליים וריכוז הוצאות'!$D$66&lt;&gt;4),1.2,1)</f>
        <v>0</v>
      </c>
      <c r="CK210" s="227"/>
      <c r="CL210" s="228"/>
      <c r="CM210" s="222"/>
      <c r="CN210" s="226"/>
      <c r="CO210" s="187">
        <f t="shared" si="129"/>
        <v>0</v>
      </c>
      <c r="CP210" s="15">
        <f>+(IF(OR($B210=0,$C210=0,$D210=0,$CK$2&gt;$ES$1),0,IF(OR(CK210=0,CM210=0,CN210=0),0,MIN((VLOOKUP($D210,$A$234:$C$241,3,0))*(IF($D210=6,CN210,CM210))*((MIN((VLOOKUP($D210,$A$234:$E$241,5,0)),(IF($D210=6,CM210,CN210))))),MIN((VLOOKUP($D210,$A$234:$C$241,3,0)),(CK210+CL210))*(IF($D210=6,CN210,((MIN((VLOOKUP($D210,$A$234:$E$241,5,0)),CN210)))))))))/IF(AND($D210=2,'ראשי-פרטים כלליים וריכוז הוצאות'!$D$66&lt;&gt;4),1.2,1)</f>
        <v>0</v>
      </c>
      <c r="CQ210" s="227"/>
      <c r="CR210" s="228"/>
      <c r="CS210" s="222"/>
      <c r="CT210" s="226"/>
      <c r="CU210" s="187">
        <f t="shared" si="130"/>
        <v>0</v>
      </c>
      <c r="CV210" s="15">
        <f>+(IF(OR($B210=0,$C210=0,$D210=0,$CQ$2&gt;$ES$1),0,IF(OR(CQ210=0,CS210=0,CT210=0),0,MIN((VLOOKUP($D210,$A$234:$C$241,3,0))*(IF($D210=6,CT210,CS210))*((MIN((VLOOKUP($D210,$A$234:$E$241,5,0)),(IF($D210=6,CS210,CT210))))),MIN((VLOOKUP($D210,$A$234:$C$241,3,0)),(CQ210+CR210))*(IF($D210=6,CT210,((MIN((VLOOKUP($D210,$A$234:$E$241,5,0)),CT210)))))))))/IF(AND($D210=2,'ראשי-פרטים כלליים וריכוז הוצאות'!$D$66&lt;&gt;4),1.2,1)</f>
        <v>0</v>
      </c>
      <c r="CW210" s="227"/>
      <c r="CX210" s="228"/>
      <c r="CY210" s="222"/>
      <c r="CZ210" s="226"/>
      <c r="DA210" s="187">
        <f t="shared" si="131"/>
        <v>0</v>
      </c>
      <c r="DB210" s="15">
        <f>+(IF(OR($B210=0,$C210=0,$D210=0,$CW$2&gt;$ES$1),0,IF(OR(CW210=0,CY210=0,CZ210=0),0,MIN((VLOOKUP($D210,$A$234:$C$241,3,0))*(IF($D210=6,CZ210,CY210))*((MIN((VLOOKUP($D210,$A$234:$E$241,5,0)),(IF($D210=6,CY210,CZ210))))),MIN((VLOOKUP($D210,$A$234:$C$241,3,0)),(CW210+CX210))*(IF($D210=6,CZ210,((MIN((VLOOKUP($D210,$A$234:$E$241,5,0)),CZ210)))))))))/IF(AND($D210=2,'ראשי-פרטים כלליים וריכוז הוצאות'!$D$66&lt;&gt;4),1.2,1)</f>
        <v>0</v>
      </c>
      <c r="DC210" s="227"/>
      <c r="DD210" s="228"/>
      <c r="DE210" s="222"/>
      <c r="DF210" s="226"/>
      <c r="DG210" s="187">
        <f t="shared" si="132"/>
        <v>0</v>
      </c>
      <c r="DH210" s="15">
        <f>+(IF(OR($B210=0,$C210=0,$D210=0,$DC$2&gt;$ES$1),0,IF(OR(DC210=0,DE210=0,DF210=0),0,MIN((VLOOKUP($D210,$A$234:$C$241,3,0))*(IF($D210=6,DF210,DE210))*((MIN((VLOOKUP($D210,$A$234:$E$241,5,0)),(IF($D210=6,DE210,DF210))))),MIN((VLOOKUP($D210,$A$234:$C$241,3,0)),(DC210+DD210))*(IF($D210=6,DF210,((MIN((VLOOKUP($D210,$A$234:$E$241,5,0)),DF210)))))))))/IF(AND($D210=2,'ראשי-פרטים כלליים וריכוז הוצאות'!$D$66&lt;&gt;4),1.2,1)</f>
        <v>0</v>
      </c>
      <c r="DI210" s="227"/>
      <c r="DJ210" s="228"/>
      <c r="DK210" s="222"/>
      <c r="DL210" s="226"/>
      <c r="DM210" s="187">
        <f t="shared" si="133"/>
        <v>0</v>
      </c>
      <c r="DN210" s="15">
        <f>+(IF(OR($B210=0,$C210=0,$D210=0,$DC$2&gt;$ES$1),0,IF(OR(DI210=0,DK210=0,DL210=0),0,MIN((VLOOKUP($D210,$A$234:$C$241,3,0))*(IF($D210=6,DL210,DK210))*((MIN((VLOOKUP($D210,$A$234:$E$241,5,0)),(IF($D210=6,DK210,DL210))))),MIN((VLOOKUP($D210,$A$234:$C$241,3,0)),(DI210+DJ210))*(IF($D210=6,DL210,((MIN((VLOOKUP($D210,$A$234:$E$241,5,0)),DL210)))))))))/IF(AND($D210=2,'ראשי-פרטים כלליים וריכוז הוצאות'!$D$66&lt;&gt;4),1.2,1)</f>
        <v>0</v>
      </c>
      <c r="DO210" s="227"/>
      <c r="DP210" s="228"/>
      <c r="DQ210" s="222"/>
      <c r="DR210" s="226"/>
      <c r="DS210" s="187">
        <f t="shared" si="134"/>
        <v>0</v>
      </c>
      <c r="DT210" s="15">
        <f>+(IF(OR($B210=0,$C210=0,$D210=0,$DC$2&gt;$ES$1),0,IF(OR(DO210=0,DQ210=0,DR210=0),0,MIN((VLOOKUP($D210,$A$234:$C$241,3,0))*(IF($D210=6,DR210,DQ210))*((MIN((VLOOKUP($D210,$A$234:$E$241,5,0)),(IF($D210=6,DQ210,DR210))))),MIN((VLOOKUP($D210,$A$234:$C$241,3,0)),(DO210+DP210))*(IF($D210=6,DR210,((MIN((VLOOKUP($D210,$A$234:$E$241,5,0)),DR210)))))))))/IF(AND($D210=2,'ראשי-פרטים כלליים וריכוז הוצאות'!$D$66&lt;&gt;4),1.2,1)</f>
        <v>0</v>
      </c>
      <c r="DU210" s="227"/>
      <c r="DV210" s="228"/>
      <c r="DW210" s="222"/>
      <c r="DX210" s="226"/>
      <c r="DY210" s="187">
        <f t="shared" si="135"/>
        <v>0</v>
      </c>
      <c r="DZ210" s="15">
        <f>+(IF(OR($B210=0,$C210=0,$D210=0,$DC$2&gt;$ES$1),0,IF(OR(DU210=0,DW210=0,DX210=0),0,MIN((VLOOKUP($D210,$A$234:$C$241,3,0))*(IF($D210=6,DX210,DW210))*((MIN((VLOOKUP($D210,$A$234:$E$241,5,0)),(IF($D210=6,DW210,DX210))))),MIN((VLOOKUP($D210,$A$234:$C$241,3,0)),(DU210+DV210))*(IF($D210=6,DX210,((MIN((VLOOKUP($D210,$A$234:$E$241,5,0)),DX210)))))))))/IF(AND($D210=2,'ראשי-פרטים כלליים וריכוז הוצאות'!$D$66&lt;&gt;4),1.2,1)</f>
        <v>0</v>
      </c>
      <c r="EA210" s="227"/>
      <c r="EB210" s="228"/>
      <c r="EC210" s="222"/>
      <c r="ED210" s="226"/>
      <c r="EE210" s="187">
        <f t="shared" si="136"/>
        <v>0</v>
      </c>
      <c r="EF210" s="15">
        <f>+(IF(OR($B210=0,$C210=0,$D210=0,$DC$2&gt;$ES$1),0,IF(OR(EA210=0,EC210=0,ED210=0),0,MIN((VLOOKUP($D210,$A$234:$C$241,3,0))*(IF($D210=6,ED210,EC210))*((MIN((VLOOKUP($D210,$A$234:$E$241,5,0)),(IF($D210=6,EC210,ED210))))),MIN((VLOOKUP($D210,$A$234:$C$241,3,0)),(EA210+EB210))*(IF($D210=6,ED210,((MIN((VLOOKUP($D210,$A$234:$E$241,5,0)),ED210)))))))))/IF(AND($D210=2,'ראשי-פרטים כלליים וריכוז הוצאות'!$D$66&lt;&gt;4),1.2,1)</f>
        <v>0</v>
      </c>
      <c r="EG210" s="227"/>
      <c r="EH210" s="228"/>
      <c r="EI210" s="222"/>
      <c r="EJ210" s="226"/>
      <c r="EK210" s="187">
        <f t="shared" si="137"/>
        <v>0</v>
      </c>
      <c r="EL210" s="15">
        <f>+(IF(OR($B210=0,$C210=0,$D210=0,$DC$2&gt;$ES$1),0,IF(OR(EG210=0,EI210=0,EJ210=0),0,MIN((VLOOKUP($D210,$A$234:$C$241,3,0))*(IF($D210=6,EJ210,EI210))*((MIN((VLOOKUP($D210,$A$234:$E$241,5,0)),(IF($D210=6,EI210,EJ210))))),MIN((VLOOKUP($D210,$A$234:$C$241,3,0)),(EG210+EH210))*(IF($D210=6,EJ210,((MIN((VLOOKUP($D210,$A$234:$E$241,5,0)),EJ210)))))))))/IF(AND($D210=2,'ראשי-פרטים כלליים וריכוז הוצאות'!$D$66&lt;&gt;4),1.2,1)</f>
        <v>0</v>
      </c>
      <c r="EM210" s="227"/>
      <c r="EN210" s="228"/>
      <c r="EO210" s="222"/>
      <c r="EP210" s="226"/>
      <c r="EQ210" s="187">
        <f t="shared" si="138"/>
        <v>0</v>
      </c>
      <c r="ER210" s="15">
        <f>+(IF(OR($B210=0,$C210=0,$D210=0,$DC$2&gt;$ES$1),0,IF(OR(EM210=0,EO210=0,EP210=0),0,MIN((VLOOKUP($D210,$A$234:$C$241,3,0))*(IF($D210=6,EP210,EO210))*((MIN((VLOOKUP($D210,$A$234:$E$241,5,0)),(IF($D210=6,EO210,EP210))))),MIN((VLOOKUP($D210,$A$234:$C$241,3,0)),(EM210+EN210))*(IF($D210=6,EP210,((MIN((VLOOKUP($D210,$A$234:$E$241,5,0)),EP210)))))))))/IF(AND($D210=2,'ראשי-פרטים כלליים וריכוז הוצאות'!$D$66&lt;&gt;4),1.2,1)</f>
        <v>0</v>
      </c>
      <c r="ES210" s="62">
        <f t="shared" si="139"/>
        <v>0</v>
      </c>
      <c r="ET210" s="183">
        <f t="shared" si="140"/>
        <v>9.9999999999999995E-7</v>
      </c>
      <c r="EU210" s="184">
        <f t="shared" si="141"/>
        <v>0</v>
      </c>
      <c r="EV210" s="62">
        <f t="shared" si="142"/>
        <v>0</v>
      </c>
      <c r="EW210" s="62">
        <v>0</v>
      </c>
      <c r="EX210" s="15">
        <f t="shared" si="143"/>
        <v>0</v>
      </c>
      <c r="EY210" s="219"/>
      <c r="EZ210" s="62">
        <f>MIN(EX210+EY210*ET210*ES210/$FA$1/IF(AND($D210=2,'ראשי-פרטים כלליים וריכוז הוצאות'!$D$66&lt;&gt;4),1.2,1),IF($D210&gt;0,VLOOKUP($D210,$A$234:$C$241,3,0)*12*EU210,0))</f>
        <v>0</v>
      </c>
      <c r="FA210" s="229"/>
      <c r="FB210" s="293">
        <f t="shared" si="144"/>
        <v>0</v>
      </c>
      <c r="FC210" s="298"/>
      <c r="FD210" s="133"/>
      <c r="FE210" s="133"/>
      <c r="FF210" s="299"/>
      <c r="FG210" s="299"/>
      <c r="FH210" s="133"/>
      <c r="FI210" s="274">
        <f t="shared" si="112"/>
        <v>0</v>
      </c>
      <c r="FJ210" s="274">
        <f t="shared" si="113"/>
        <v>0</v>
      </c>
      <c r="FK210" s="297" t="str">
        <f t="shared" si="114"/>
        <v/>
      </c>
    </row>
    <row r="211" spans="1:256" s="6" customFormat="1" ht="24" hidden="1" customHeight="1" x14ac:dyDescent="0.2">
      <c r="A211" s="112">
        <v>208</v>
      </c>
      <c r="B211" s="229"/>
      <c r="C211" s="229"/>
      <c r="D211" s="230"/>
      <c r="E211" s="220"/>
      <c r="F211" s="221"/>
      <c r="G211" s="222"/>
      <c r="H211" s="223"/>
      <c r="I211" s="187">
        <f t="shared" si="115"/>
        <v>0</v>
      </c>
      <c r="J211" s="15">
        <f>(IF(OR($B211=0,$C211=0,$D211=0,$E$2&gt;$ES$1),0,IF(OR($E211=0,$G211=0,$H211=0),0,MIN((VLOOKUP($D211,$A$234:$C$241,3,0))*(IF($D211=6,$H211,$G211))*((MIN((VLOOKUP($D211,$A$234:$E$241,5,0)),(IF($D211=6,$G211,$H211))))),MIN((VLOOKUP($D211,$A$234:$C$241,3,0)),($E211+$F211))*(IF($D211=6,$H211,((MIN((VLOOKUP($D211,$A$234:$E$241,5,0)),$H211)))))))))/IF(AND($D211=2,'ראשי-פרטים כלליים וריכוז הוצאות'!$D$66&lt;&gt;4),1.2,1)</f>
        <v>0</v>
      </c>
      <c r="K211" s="224"/>
      <c r="L211" s="225"/>
      <c r="M211" s="222"/>
      <c r="N211" s="226"/>
      <c r="O211" s="187">
        <f t="shared" si="116"/>
        <v>0</v>
      </c>
      <c r="P211" s="15">
        <f>+(IF(OR($B211=0,$C211=0,$D211=0,$K$2&gt;$ES$1),0,IF(OR($K211=0,$M211=0,$N211=0),0,MIN((VLOOKUP($D211,$A$234:$C$241,3,0))*(IF($D211=6,$N211,$M211))*((MIN((VLOOKUP($D211,$A$234:$E$241,5,0)),(IF($D211=6,$M211,$N211))))),MIN((VLOOKUP($D211,$A$234:$C$241,3,0)),($K211+$L211))*(IF($D211=6,$N211,((MIN((VLOOKUP($D211,$A$234:$E$241,5,0)),$N211)))))))))/IF(AND($D211=2,'ראשי-פרטים כלליים וריכוז הוצאות'!$D$66&lt;&gt;4),1.2,1)</f>
        <v>0</v>
      </c>
      <c r="Q211" s="227"/>
      <c r="R211" s="228"/>
      <c r="S211" s="222"/>
      <c r="T211" s="226"/>
      <c r="U211" s="187">
        <f t="shared" si="117"/>
        <v>0</v>
      </c>
      <c r="V211" s="15">
        <f>+(IF(OR($B211=0,$C211=0,$D211=0,$Q$2&gt;$ES$1),0,IF(OR(Q211=0,S211=0,T211=0),0,MIN((VLOOKUP($D211,$A$234:$C$241,3,0))*(IF($D211=6,T211,S211))*((MIN((VLOOKUP($D211,$A$234:$E$241,5,0)),(IF($D211=6,S211,T211))))),MIN((VLOOKUP($D211,$A$234:$C$241,3,0)),(Q211+R211))*(IF($D211=6,T211,((MIN((VLOOKUP($D211,$A$234:$E$241,5,0)),T211)))))))))/IF(AND($D211=2,'ראשי-פרטים כלליים וריכוז הוצאות'!$D$66&lt;&gt;4),1.2,1)</f>
        <v>0</v>
      </c>
      <c r="W211" s="220"/>
      <c r="X211" s="221"/>
      <c r="Y211" s="222"/>
      <c r="Z211" s="226"/>
      <c r="AA211" s="187">
        <f t="shared" si="118"/>
        <v>0</v>
      </c>
      <c r="AB211" s="15">
        <f>+(IF(OR($B211=0,$C211=0,$D211=0,$W$2&gt;$ES$1),0,IF(OR(W211=0,Y211=0,Z211=0),0,MIN((VLOOKUP($D211,$A$234:$C$241,3,0))*(IF($D211=6,Z211,Y211))*((MIN((VLOOKUP($D211,$A$234:$E$241,5,0)),(IF($D211=6,Y211,Z211))))),MIN((VLOOKUP($D211,$A$234:$C$241,3,0)),(W211+X211))*(IF($D211=6,Z211,((MIN((VLOOKUP($D211,$A$234:$E$241,5,0)),Z211)))))))))/IF(AND($D211=2,'ראשי-פרטים כלליים וריכוז הוצאות'!$D$66&lt;&gt;4),1.2,1)</f>
        <v>0</v>
      </c>
      <c r="AC211" s="224"/>
      <c r="AD211" s="225"/>
      <c r="AE211" s="222"/>
      <c r="AF211" s="226"/>
      <c r="AG211" s="187">
        <f t="shared" si="119"/>
        <v>0</v>
      </c>
      <c r="AH211" s="15">
        <f>+(IF(OR($B211=0,$C211=0,$D211=0,$AC$2&gt;$ES$1),0,IF(OR(AC211=0,AE211=0,AF211=0),0,MIN((VLOOKUP($D211,$A$234:$C$241,3,0))*(IF($D211=6,AF211,AE211))*((MIN((VLOOKUP($D211,$A$234:$E$241,5,0)),(IF($D211=6,AE211,AF211))))),MIN((VLOOKUP($D211,$A$234:$C$241,3,0)),(AC211+AD211))*(IF($D211=6,AF211,((MIN((VLOOKUP($D211,$A$234:$E$241,5,0)),AF211)))))))))/IF(AND($D211=2,'ראשי-פרטים כלליים וריכוז הוצאות'!$D$66&lt;&gt;4),1.2,1)</f>
        <v>0</v>
      </c>
      <c r="AI211" s="227"/>
      <c r="AJ211" s="228"/>
      <c r="AK211" s="222"/>
      <c r="AL211" s="226"/>
      <c r="AM211" s="187">
        <f t="shared" si="120"/>
        <v>0</v>
      </c>
      <c r="AN211" s="15">
        <f>+(IF(OR($B211=0,$C211=0,$D211=0,$AI$2&gt;$ES$1),0,IF(OR(AI211=0,AK211=0,AL211=0),0,MIN((VLOOKUP($D211,$A$234:$C$241,3,0))*(IF($D211=6,AL211,AK211))*((MIN((VLOOKUP($D211,$A$234:$E$241,5,0)),(IF($D211=6,AK211,AL211))))),MIN((VLOOKUP($D211,$A$234:$C$241,3,0)),(AI211+AJ211))*(IF($D211=6,AL211,((MIN((VLOOKUP($D211,$A$234:$E$241,5,0)),AL211)))))))))/IF(AND($D211=2,'ראשי-פרטים כלליים וריכוז הוצאות'!$D$66&lt;&gt;4),1.2,1)</f>
        <v>0</v>
      </c>
      <c r="AO211" s="220"/>
      <c r="AP211" s="221"/>
      <c r="AQ211" s="222"/>
      <c r="AR211" s="226"/>
      <c r="AS211" s="187">
        <f t="shared" si="121"/>
        <v>0</v>
      </c>
      <c r="AT211" s="15">
        <f>+(IF(OR($B211=0,$C211=0,$D211=0,$AO$2&gt;$ES$1),0,IF(OR(AO211=0,AQ211=0,AR211=0),0,MIN((VLOOKUP($D211,$A$234:$C$241,3,0))*(IF($D211=6,AR211,AQ211))*((MIN((VLOOKUP($D211,$A$234:$E$241,5,0)),(IF($D211=6,AQ211,AR211))))),MIN((VLOOKUP($D211,$A$234:$C$241,3,0)),(AO211+AP211))*(IF($D211=6,AR211,((MIN((VLOOKUP($D211,$A$234:$E$241,5,0)),AR211)))))))))/IF(AND($D211=2,'ראשי-פרטים כלליים וריכוז הוצאות'!$D$66&lt;&gt;4),1.2,1)</f>
        <v>0</v>
      </c>
      <c r="AU211" s="224"/>
      <c r="AV211" s="225"/>
      <c r="AW211" s="222"/>
      <c r="AX211" s="226"/>
      <c r="AY211" s="187">
        <f t="shared" si="122"/>
        <v>0</v>
      </c>
      <c r="AZ211" s="15">
        <f>+(IF(OR($B211=0,$C211=0,$D211=0,$AU$2&gt;$ES$1),0,IF(OR(AU211=0,AW211=0,AX211=0),0,MIN((VLOOKUP($D211,$A$234:$C$241,3,0))*(IF($D211=6,AX211,AW211))*((MIN((VLOOKUP($D211,$A$234:$E$241,5,0)),(IF($D211=6,AW211,AX211))))),MIN((VLOOKUP($D211,$A$234:$C$241,3,0)),(AU211+AV211))*(IF($D211=6,AX211,((MIN((VLOOKUP($D211,$A$234:$E$241,5,0)),AX211)))))))))/IF(AND($D211=2,'ראשי-פרטים כלליים וריכוז הוצאות'!$D$66&lt;&gt;4),1.2,1)</f>
        <v>0</v>
      </c>
      <c r="BA211" s="227"/>
      <c r="BB211" s="228"/>
      <c r="BC211" s="222"/>
      <c r="BD211" s="226"/>
      <c r="BE211" s="187">
        <f t="shared" si="123"/>
        <v>0</v>
      </c>
      <c r="BF211" s="15">
        <f>+(IF(OR($B211=0,$C211=0,$D211=0,$BA$2&gt;$ES$1),0,IF(OR(BA211=0,BC211=0,BD211=0),0,MIN((VLOOKUP($D211,$A$234:$C$241,3,0))*(IF($D211=6,BD211,BC211))*((MIN((VLOOKUP($D211,$A$234:$E$241,5,0)),(IF($D211=6,BC211,BD211))))),MIN((VLOOKUP($D211,$A$234:$C$241,3,0)),(BA211+BB211))*(IF($D211=6,BD211,((MIN((VLOOKUP($D211,$A$234:$E$241,5,0)),BD211)))))))))/IF(AND($D211=2,'ראשי-פרטים כלליים וריכוז הוצאות'!$D$66&lt;&gt;4),1.2,1)</f>
        <v>0</v>
      </c>
      <c r="BG211" s="227"/>
      <c r="BH211" s="228"/>
      <c r="BI211" s="222"/>
      <c r="BJ211" s="226"/>
      <c r="BK211" s="187">
        <f t="shared" si="124"/>
        <v>0</v>
      </c>
      <c r="BL211" s="15">
        <f>+(IF(OR($B211=0,$C211=0,$D211=0,$BG$2&gt;$ES$1),0,IF(OR(BG211=0,BI211=0,BJ211=0),0,MIN((VLOOKUP($D211,$A$234:$C$241,3,0))*(IF($D211=6,BJ211,BI211))*((MIN((VLOOKUP($D211,$A$234:$E$241,5,0)),(IF($D211=6,BI211,BJ211))))),MIN((VLOOKUP($D211,$A$234:$C$241,3,0)),(BG211+BH211))*(IF($D211=6,BJ211,((MIN((VLOOKUP($D211,$A$234:$E$241,5,0)),BJ211)))))))))/IF(AND($D211=2,'ראשי-פרטים כלליים וריכוז הוצאות'!$D$66&lt;&gt;4),1.2,1)</f>
        <v>0</v>
      </c>
      <c r="BM211" s="227"/>
      <c r="BN211" s="228"/>
      <c r="BO211" s="222"/>
      <c r="BP211" s="226"/>
      <c r="BQ211" s="187">
        <f t="shared" si="125"/>
        <v>0</v>
      </c>
      <c r="BR211" s="15">
        <f>+(IF(OR($B211=0,$C211=0,$D211=0,$BM$2&gt;$ES$1),0,IF(OR(BM211=0,BO211=0,BP211=0),0,MIN((VLOOKUP($D211,$A$234:$C$241,3,0))*(IF($D211=6,BP211,BO211))*((MIN((VLOOKUP($D211,$A$234:$E$241,5,0)),(IF($D211=6,BO211,BP211))))),MIN((VLOOKUP($D211,$A$234:$C$241,3,0)),(BM211+BN211))*(IF($D211=6,BP211,((MIN((VLOOKUP($D211,$A$234:$E$241,5,0)),BP211)))))))))/IF(AND($D211=2,'ראשי-פרטים כלליים וריכוז הוצאות'!$D$66&lt;&gt;4),1.2,1)</f>
        <v>0</v>
      </c>
      <c r="BS211" s="227"/>
      <c r="BT211" s="228"/>
      <c r="BU211" s="222"/>
      <c r="BV211" s="226"/>
      <c r="BW211" s="187">
        <f t="shared" si="126"/>
        <v>0</v>
      </c>
      <c r="BX211" s="15">
        <f>+(IF(OR($B211=0,$C211=0,$D211=0,$BS$2&gt;$ES$1),0,IF(OR(BS211=0,BU211=0,BV211=0),0,MIN((VLOOKUP($D211,$A$234:$C$241,3,0))*(IF($D211=6,BV211,BU211))*((MIN((VLOOKUP($D211,$A$234:$E$241,5,0)),(IF($D211=6,BU211,BV211))))),MIN((VLOOKUP($D211,$A$234:$C$241,3,0)),(BS211+BT211))*(IF($D211=6,BV211,((MIN((VLOOKUP($D211,$A$234:$E$241,5,0)),BV211)))))))))/IF(AND($D211=2,'ראשי-פרטים כלליים וריכוז הוצאות'!$D$66&lt;&gt;4),1.2,1)</f>
        <v>0</v>
      </c>
      <c r="BY211" s="227"/>
      <c r="BZ211" s="228"/>
      <c r="CA211" s="222"/>
      <c r="CB211" s="226"/>
      <c r="CC211" s="187">
        <f t="shared" si="127"/>
        <v>0</v>
      </c>
      <c r="CD211" s="15">
        <f>+(IF(OR($B211=0,$C211=0,$D211=0,$BY$2&gt;$ES$1),0,IF(OR(BY211=0,CA211=0,CB211=0),0,MIN((VLOOKUP($D211,$A$234:$C$241,3,0))*(IF($D211=6,CB211,CA211))*((MIN((VLOOKUP($D211,$A$234:$E$241,5,0)),(IF($D211=6,CA211,CB211))))),MIN((VLOOKUP($D211,$A$234:$C$241,3,0)),(BY211+BZ211))*(IF($D211=6,CB211,((MIN((VLOOKUP($D211,$A$234:$E$241,5,0)),CB211)))))))))/IF(AND($D211=2,'ראשי-פרטים כלליים וריכוז הוצאות'!$D$66&lt;&gt;4),1.2,1)</f>
        <v>0</v>
      </c>
      <c r="CE211" s="227"/>
      <c r="CF211" s="228"/>
      <c r="CG211" s="222"/>
      <c r="CH211" s="226"/>
      <c r="CI211" s="187">
        <f t="shared" si="128"/>
        <v>0</v>
      </c>
      <c r="CJ211" s="15">
        <f>+(IF(OR($B211=0,$C211=0,$D211=0,$CE$2&gt;$ES$1),0,IF(OR(CE211=0,CG211=0,CH211=0),0,MIN((VLOOKUP($D211,$A$234:$C$241,3,0))*(IF($D211=6,CH211,CG211))*((MIN((VLOOKUP($D211,$A$234:$E$241,5,0)),(IF($D211=6,CG211,CH211))))),MIN((VLOOKUP($D211,$A$234:$C$241,3,0)),(CE211+CF211))*(IF($D211=6,CH211,((MIN((VLOOKUP($D211,$A$234:$E$241,5,0)),CH211)))))))))/IF(AND($D211=2,'ראשי-פרטים כלליים וריכוז הוצאות'!$D$66&lt;&gt;4),1.2,1)</f>
        <v>0</v>
      </c>
      <c r="CK211" s="227"/>
      <c r="CL211" s="228"/>
      <c r="CM211" s="222"/>
      <c r="CN211" s="226"/>
      <c r="CO211" s="187">
        <f t="shared" si="129"/>
        <v>0</v>
      </c>
      <c r="CP211" s="15">
        <f>+(IF(OR($B211=0,$C211=0,$D211=0,$CK$2&gt;$ES$1),0,IF(OR(CK211=0,CM211=0,CN211=0),0,MIN((VLOOKUP($D211,$A$234:$C$241,3,0))*(IF($D211=6,CN211,CM211))*((MIN((VLOOKUP($D211,$A$234:$E$241,5,0)),(IF($D211=6,CM211,CN211))))),MIN((VLOOKUP($D211,$A$234:$C$241,3,0)),(CK211+CL211))*(IF($D211=6,CN211,((MIN((VLOOKUP($D211,$A$234:$E$241,5,0)),CN211)))))))))/IF(AND($D211=2,'ראשי-פרטים כלליים וריכוז הוצאות'!$D$66&lt;&gt;4),1.2,1)</f>
        <v>0</v>
      </c>
      <c r="CQ211" s="227"/>
      <c r="CR211" s="228"/>
      <c r="CS211" s="222"/>
      <c r="CT211" s="226"/>
      <c r="CU211" s="187">
        <f t="shared" si="130"/>
        <v>0</v>
      </c>
      <c r="CV211" s="15">
        <f>+(IF(OR($B211=0,$C211=0,$D211=0,$CQ$2&gt;$ES$1),0,IF(OR(CQ211=0,CS211=0,CT211=0),0,MIN((VLOOKUP($D211,$A$234:$C$241,3,0))*(IF($D211=6,CT211,CS211))*((MIN((VLOOKUP($D211,$A$234:$E$241,5,0)),(IF($D211=6,CS211,CT211))))),MIN((VLOOKUP($D211,$A$234:$C$241,3,0)),(CQ211+CR211))*(IF($D211=6,CT211,((MIN((VLOOKUP($D211,$A$234:$E$241,5,0)),CT211)))))))))/IF(AND($D211=2,'ראשי-פרטים כלליים וריכוז הוצאות'!$D$66&lt;&gt;4),1.2,1)</f>
        <v>0</v>
      </c>
      <c r="CW211" s="227"/>
      <c r="CX211" s="228"/>
      <c r="CY211" s="222"/>
      <c r="CZ211" s="226"/>
      <c r="DA211" s="187">
        <f t="shared" si="131"/>
        <v>0</v>
      </c>
      <c r="DB211" s="15">
        <f>+(IF(OR($B211=0,$C211=0,$D211=0,$CW$2&gt;$ES$1),0,IF(OR(CW211=0,CY211=0,CZ211=0),0,MIN((VLOOKUP($D211,$A$234:$C$241,3,0))*(IF($D211=6,CZ211,CY211))*((MIN((VLOOKUP($D211,$A$234:$E$241,5,0)),(IF($D211=6,CY211,CZ211))))),MIN((VLOOKUP($D211,$A$234:$C$241,3,0)),(CW211+CX211))*(IF($D211=6,CZ211,((MIN((VLOOKUP($D211,$A$234:$E$241,5,0)),CZ211)))))))))/IF(AND($D211=2,'ראשי-פרטים כלליים וריכוז הוצאות'!$D$66&lt;&gt;4),1.2,1)</f>
        <v>0</v>
      </c>
      <c r="DC211" s="227"/>
      <c r="DD211" s="228"/>
      <c r="DE211" s="222"/>
      <c r="DF211" s="226"/>
      <c r="DG211" s="187">
        <f t="shared" si="132"/>
        <v>0</v>
      </c>
      <c r="DH211" s="15">
        <f>+(IF(OR($B211=0,$C211=0,$D211=0,$DC$2&gt;$ES$1),0,IF(OR(DC211=0,DE211=0,DF211=0),0,MIN((VLOOKUP($D211,$A$234:$C$241,3,0))*(IF($D211=6,DF211,DE211))*((MIN((VLOOKUP($D211,$A$234:$E$241,5,0)),(IF($D211=6,DE211,DF211))))),MIN((VLOOKUP($D211,$A$234:$C$241,3,0)),(DC211+DD211))*(IF($D211=6,DF211,((MIN((VLOOKUP($D211,$A$234:$E$241,5,0)),DF211)))))))))/IF(AND($D211=2,'ראשי-פרטים כלליים וריכוז הוצאות'!$D$66&lt;&gt;4),1.2,1)</f>
        <v>0</v>
      </c>
      <c r="DI211" s="227"/>
      <c r="DJ211" s="228"/>
      <c r="DK211" s="222"/>
      <c r="DL211" s="226"/>
      <c r="DM211" s="187">
        <f t="shared" si="133"/>
        <v>0</v>
      </c>
      <c r="DN211" s="15">
        <f>+(IF(OR($B211=0,$C211=0,$D211=0,$DC$2&gt;$ES$1),0,IF(OR(DI211=0,DK211=0,DL211=0),0,MIN((VLOOKUP($D211,$A$234:$C$241,3,0))*(IF($D211=6,DL211,DK211))*((MIN((VLOOKUP($D211,$A$234:$E$241,5,0)),(IF($D211=6,DK211,DL211))))),MIN((VLOOKUP($D211,$A$234:$C$241,3,0)),(DI211+DJ211))*(IF($D211=6,DL211,((MIN((VLOOKUP($D211,$A$234:$E$241,5,0)),DL211)))))))))/IF(AND($D211=2,'ראשי-פרטים כלליים וריכוז הוצאות'!$D$66&lt;&gt;4),1.2,1)</f>
        <v>0</v>
      </c>
      <c r="DO211" s="227"/>
      <c r="DP211" s="228"/>
      <c r="DQ211" s="222"/>
      <c r="DR211" s="226"/>
      <c r="DS211" s="187">
        <f t="shared" si="134"/>
        <v>0</v>
      </c>
      <c r="DT211" s="15">
        <f>+(IF(OR($B211=0,$C211=0,$D211=0,$DC$2&gt;$ES$1),0,IF(OR(DO211=0,DQ211=0,DR211=0),0,MIN((VLOOKUP($D211,$A$234:$C$241,3,0))*(IF($D211=6,DR211,DQ211))*((MIN((VLOOKUP($D211,$A$234:$E$241,5,0)),(IF($D211=6,DQ211,DR211))))),MIN((VLOOKUP($D211,$A$234:$C$241,3,0)),(DO211+DP211))*(IF($D211=6,DR211,((MIN((VLOOKUP($D211,$A$234:$E$241,5,0)),DR211)))))))))/IF(AND($D211=2,'ראשי-פרטים כלליים וריכוז הוצאות'!$D$66&lt;&gt;4),1.2,1)</f>
        <v>0</v>
      </c>
      <c r="DU211" s="227"/>
      <c r="DV211" s="228"/>
      <c r="DW211" s="222"/>
      <c r="DX211" s="226"/>
      <c r="DY211" s="187">
        <f t="shared" si="135"/>
        <v>0</v>
      </c>
      <c r="DZ211" s="15">
        <f>+(IF(OR($B211=0,$C211=0,$D211=0,$DC$2&gt;$ES$1),0,IF(OR(DU211=0,DW211=0,DX211=0),0,MIN((VLOOKUP($D211,$A$234:$C$241,3,0))*(IF($D211=6,DX211,DW211))*((MIN((VLOOKUP($D211,$A$234:$E$241,5,0)),(IF($D211=6,DW211,DX211))))),MIN((VLOOKUP($D211,$A$234:$C$241,3,0)),(DU211+DV211))*(IF($D211=6,DX211,((MIN((VLOOKUP($D211,$A$234:$E$241,5,0)),DX211)))))))))/IF(AND($D211=2,'ראשי-פרטים כלליים וריכוז הוצאות'!$D$66&lt;&gt;4),1.2,1)</f>
        <v>0</v>
      </c>
      <c r="EA211" s="227"/>
      <c r="EB211" s="228"/>
      <c r="EC211" s="222"/>
      <c r="ED211" s="226"/>
      <c r="EE211" s="187">
        <f t="shared" si="136"/>
        <v>0</v>
      </c>
      <c r="EF211" s="15">
        <f>+(IF(OR($B211=0,$C211=0,$D211=0,$DC$2&gt;$ES$1),0,IF(OR(EA211=0,EC211=0,ED211=0),0,MIN((VLOOKUP($D211,$A$234:$C$241,3,0))*(IF($D211=6,ED211,EC211))*((MIN((VLOOKUP($D211,$A$234:$E$241,5,0)),(IF($D211=6,EC211,ED211))))),MIN((VLOOKUP($D211,$A$234:$C$241,3,0)),(EA211+EB211))*(IF($D211=6,ED211,((MIN((VLOOKUP($D211,$A$234:$E$241,5,0)),ED211)))))))))/IF(AND($D211=2,'ראשי-פרטים כלליים וריכוז הוצאות'!$D$66&lt;&gt;4),1.2,1)</f>
        <v>0</v>
      </c>
      <c r="EG211" s="227"/>
      <c r="EH211" s="228"/>
      <c r="EI211" s="222"/>
      <c r="EJ211" s="226"/>
      <c r="EK211" s="187">
        <f t="shared" si="137"/>
        <v>0</v>
      </c>
      <c r="EL211" s="15">
        <f>+(IF(OR($B211=0,$C211=0,$D211=0,$DC$2&gt;$ES$1),0,IF(OR(EG211=0,EI211=0,EJ211=0),0,MIN((VLOOKUP($D211,$A$234:$C$241,3,0))*(IF($D211=6,EJ211,EI211))*((MIN((VLOOKUP($D211,$A$234:$E$241,5,0)),(IF($D211=6,EI211,EJ211))))),MIN((VLOOKUP($D211,$A$234:$C$241,3,0)),(EG211+EH211))*(IF($D211=6,EJ211,((MIN((VLOOKUP($D211,$A$234:$E$241,5,0)),EJ211)))))))))/IF(AND($D211=2,'ראשי-פרטים כלליים וריכוז הוצאות'!$D$66&lt;&gt;4),1.2,1)</f>
        <v>0</v>
      </c>
      <c r="EM211" s="227"/>
      <c r="EN211" s="228"/>
      <c r="EO211" s="222"/>
      <c r="EP211" s="226"/>
      <c r="EQ211" s="187">
        <f t="shared" si="138"/>
        <v>0</v>
      </c>
      <c r="ER211" s="15">
        <f>+(IF(OR($B211=0,$C211=0,$D211=0,$DC$2&gt;$ES$1),0,IF(OR(EM211=0,EO211=0,EP211=0),0,MIN((VLOOKUP($D211,$A$234:$C$241,3,0))*(IF($D211=6,EP211,EO211))*((MIN((VLOOKUP($D211,$A$234:$E$241,5,0)),(IF($D211=6,EO211,EP211))))),MIN((VLOOKUP($D211,$A$234:$C$241,3,0)),(EM211+EN211))*(IF($D211=6,EP211,((MIN((VLOOKUP($D211,$A$234:$E$241,5,0)),EP211)))))))))/IF(AND($D211=2,'ראשי-פרטים כלליים וריכוז הוצאות'!$D$66&lt;&gt;4),1.2,1)</f>
        <v>0</v>
      </c>
      <c r="ES211" s="62">
        <f t="shared" si="139"/>
        <v>0</v>
      </c>
      <c r="ET211" s="183">
        <f t="shared" si="140"/>
        <v>9.9999999999999995E-7</v>
      </c>
      <c r="EU211" s="184">
        <f t="shared" si="141"/>
        <v>0</v>
      </c>
      <c r="EV211" s="62">
        <f t="shared" si="142"/>
        <v>0</v>
      </c>
      <c r="EW211" s="62">
        <v>0</v>
      </c>
      <c r="EX211" s="15">
        <f t="shared" si="143"/>
        <v>0</v>
      </c>
      <c r="EY211" s="219"/>
      <c r="EZ211" s="62">
        <f>MIN(EX211+EY211*ET211*ES211/$FA$1/IF(AND($D211=2,'ראשי-פרטים כלליים וריכוז הוצאות'!$D$66&lt;&gt;4),1.2,1),IF($D211&gt;0,VLOOKUP($D211,$A$234:$C$241,3,0)*12*EU211,0))</f>
        <v>0</v>
      </c>
      <c r="FA211" s="229"/>
      <c r="FB211" s="293">
        <f t="shared" si="144"/>
        <v>0</v>
      </c>
      <c r="FC211" s="298"/>
      <c r="FD211" s="133"/>
      <c r="FE211" s="133"/>
      <c r="FF211" s="299"/>
      <c r="FG211" s="299"/>
      <c r="FH211" s="133"/>
      <c r="FI211" s="274">
        <f t="shared" si="112"/>
        <v>0</v>
      </c>
      <c r="FJ211" s="274">
        <f t="shared" si="113"/>
        <v>0</v>
      </c>
      <c r="FK211" s="297" t="str">
        <f t="shared" si="114"/>
        <v/>
      </c>
    </row>
    <row r="212" spans="1:256" s="6" customFormat="1" ht="24" hidden="1" customHeight="1" x14ac:dyDescent="0.2">
      <c r="A212" s="112">
        <v>209</v>
      </c>
      <c r="B212" s="229"/>
      <c r="C212" s="229"/>
      <c r="D212" s="230"/>
      <c r="E212" s="220"/>
      <c r="F212" s="221"/>
      <c r="G212" s="222"/>
      <c r="H212" s="223"/>
      <c r="I212" s="187">
        <f t="shared" si="115"/>
        <v>0</v>
      </c>
      <c r="J212" s="15">
        <f>(IF(OR($B212=0,$C212=0,$D212=0,$E$2&gt;$ES$1),0,IF(OR($E212=0,$G212=0,$H212=0),0,MIN((VLOOKUP($D212,$A$234:$C$241,3,0))*(IF($D212=6,$H212,$G212))*((MIN((VLOOKUP($D212,$A$234:$E$241,5,0)),(IF($D212=6,$G212,$H212))))),MIN((VLOOKUP($D212,$A$234:$C$241,3,0)),($E212+$F212))*(IF($D212=6,$H212,((MIN((VLOOKUP($D212,$A$234:$E$241,5,0)),$H212)))))))))/IF(AND($D212=2,'ראשי-פרטים כלליים וריכוז הוצאות'!$D$66&lt;&gt;4),1.2,1)</f>
        <v>0</v>
      </c>
      <c r="K212" s="224"/>
      <c r="L212" s="225"/>
      <c r="M212" s="222"/>
      <c r="N212" s="226"/>
      <c r="O212" s="187">
        <f t="shared" si="116"/>
        <v>0</v>
      </c>
      <c r="P212" s="15">
        <f>+(IF(OR($B212=0,$C212=0,$D212=0,$K$2&gt;$ES$1),0,IF(OR($K212=0,$M212=0,$N212=0),0,MIN((VLOOKUP($D212,$A$234:$C$241,3,0))*(IF($D212=6,$N212,$M212))*((MIN((VLOOKUP($D212,$A$234:$E$241,5,0)),(IF($D212=6,$M212,$N212))))),MIN((VLOOKUP($D212,$A$234:$C$241,3,0)),($K212+$L212))*(IF($D212=6,$N212,((MIN((VLOOKUP($D212,$A$234:$E$241,5,0)),$N212)))))))))/IF(AND($D212=2,'ראשי-פרטים כלליים וריכוז הוצאות'!$D$66&lt;&gt;4),1.2,1)</f>
        <v>0</v>
      </c>
      <c r="Q212" s="227"/>
      <c r="R212" s="228"/>
      <c r="S212" s="222"/>
      <c r="T212" s="226"/>
      <c r="U212" s="187">
        <f t="shared" si="117"/>
        <v>0</v>
      </c>
      <c r="V212" s="15">
        <f>+(IF(OR($B212=0,$C212=0,$D212=0,$Q$2&gt;$ES$1),0,IF(OR(Q212=0,S212=0,T212=0),0,MIN((VLOOKUP($D212,$A$234:$C$241,3,0))*(IF($D212=6,T212,S212))*((MIN((VLOOKUP($D212,$A$234:$E$241,5,0)),(IF($D212=6,S212,T212))))),MIN((VLOOKUP($D212,$A$234:$C$241,3,0)),(Q212+R212))*(IF($D212=6,T212,((MIN((VLOOKUP($D212,$A$234:$E$241,5,0)),T212)))))))))/IF(AND($D212=2,'ראשי-פרטים כלליים וריכוז הוצאות'!$D$66&lt;&gt;4),1.2,1)</f>
        <v>0</v>
      </c>
      <c r="W212" s="220"/>
      <c r="X212" s="221"/>
      <c r="Y212" s="222"/>
      <c r="Z212" s="226"/>
      <c r="AA212" s="187">
        <f t="shared" si="118"/>
        <v>0</v>
      </c>
      <c r="AB212" s="15">
        <f>+(IF(OR($B212=0,$C212=0,$D212=0,$W$2&gt;$ES$1),0,IF(OR(W212=0,Y212=0,Z212=0),0,MIN((VLOOKUP($D212,$A$234:$C$241,3,0))*(IF($D212=6,Z212,Y212))*((MIN((VLOOKUP($D212,$A$234:$E$241,5,0)),(IF($D212=6,Y212,Z212))))),MIN((VLOOKUP($D212,$A$234:$C$241,3,0)),(W212+X212))*(IF($D212=6,Z212,((MIN((VLOOKUP($D212,$A$234:$E$241,5,0)),Z212)))))))))/IF(AND($D212=2,'ראשי-פרטים כלליים וריכוז הוצאות'!$D$66&lt;&gt;4),1.2,1)</f>
        <v>0</v>
      </c>
      <c r="AC212" s="224"/>
      <c r="AD212" s="225"/>
      <c r="AE212" s="222"/>
      <c r="AF212" s="226"/>
      <c r="AG212" s="187">
        <f t="shared" si="119"/>
        <v>0</v>
      </c>
      <c r="AH212" s="15">
        <f>+(IF(OR($B212=0,$C212=0,$D212=0,$AC$2&gt;$ES$1),0,IF(OR(AC212=0,AE212=0,AF212=0),0,MIN((VLOOKUP($D212,$A$234:$C$241,3,0))*(IF($D212=6,AF212,AE212))*((MIN((VLOOKUP($D212,$A$234:$E$241,5,0)),(IF($D212=6,AE212,AF212))))),MIN((VLOOKUP($D212,$A$234:$C$241,3,0)),(AC212+AD212))*(IF($D212=6,AF212,((MIN((VLOOKUP($D212,$A$234:$E$241,5,0)),AF212)))))))))/IF(AND($D212=2,'ראשי-פרטים כלליים וריכוז הוצאות'!$D$66&lt;&gt;4),1.2,1)</f>
        <v>0</v>
      </c>
      <c r="AI212" s="227"/>
      <c r="AJ212" s="228"/>
      <c r="AK212" s="222"/>
      <c r="AL212" s="226"/>
      <c r="AM212" s="187">
        <f t="shared" si="120"/>
        <v>0</v>
      </c>
      <c r="AN212" s="15">
        <f>+(IF(OR($B212=0,$C212=0,$D212=0,$AI$2&gt;$ES$1),0,IF(OR(AI212=0,AK212=0,AL212=0),0,MIN((VLOOKUP($D212,$A$234:$C$241,3,0))*(IF($D212=6,AL212,AK212))*((MIN((VLOOKUP($D212,$A$234:$E$241,5,0)),(IF($D212=6,AK212,AL212))))),MIN((VLOOKUP($D212,$A$234:$C$241,3,0)),(AI212+AJ212))*(IF($D212=6,AL212,((MIN((VLOOKUP($D212,$A$234:$E$241,5,0)),AL212)))))))))/IF(AND($D212=2,'ראשי-פרטים כלליים וריכוז הוצאות'!$D$66&lt;&gt;4),1.2,1)</f>
        <v>0</v>
      </c>
      <c r="AO212" s="220"/>
      <c r="AP212" s="221"/>
      <c r="AQ212" s="222"/>
      <c r="AR212" s="226"/>
      <c r="AS212" s="187">
        <f t="shared" si="121"/>
        <v>0</v>
      </c>
      <c r="AT212" s="15">
        <f>+(IF(OR($B212=0,$C212=0,$D212=0,$AO$2&gt;$ES$1),0,IF(OR(AO212=0,AQ212=0,AR212=0),0,MIN((VLOOKUP($D212,$A$234:$C$241,3,0))*(IF($D212=6,AR212,AQ212))*((MIN((VLOOKUP($D212,$A$234:$E$241,5,0)),(IF($D212=6,AQ212,AR212))))),MIN((VLOOKUP($D212,$A$234:$C$241,3,0)),(AO212+AP212))*(IF($D212=6,AR212,((MIN((VLOOKUP($D212,$A$234:$E$241,5,0)),AR212)))))))))/IF(AND($D212=2,'ראשי-פרטים כלליים וריכוז הוצאות'!$D$66&lt;&gt;4),1.2,1)</f>
        <v>0</v>
      </c>
      <c r="AU212" s="224"/>
      <c r="AV212" s="225"/>
      <c r="AW212" s="222"/>
      <c r="AX212" s="226"/>
      <c r="AY212" s="187">
        <f t="shared" si="122"/>
        <v>0</v>
      </c>
      <c r="AZ212" s="15">
        <f>+(IF(OR($B212=0,$C212=0,$D212=0,$AU$2&gt;$ES$1),0,IF(OR(AU212=0,AW212=0,AX212=0),0,MIN((VLOOKUP($D212,$A$234:$C$241,3,0))*(IF($D212=6,AX212,AW212))*((MIN((VLOOKUP($D212,$A$234:$E$241,5,0)),(IF($D212=6,AW212,AX212))))),MIN((VLOOKUP($D212,$A$234:$C$241,3,0)),(AU212+AV212))*(IF($D212=6,AX212,((MIN((VLOOKUP($D212,$A$234:$E$241,5,0)),AX212)))))))))/IF(AND($D212=2,'ראשי-פרטים כלליים וריכוז הוצאות'!$D$66&lt;&gt;4),1.2,1)</f>
        <v>0</v>
      </c>
      <c r="BA212" s="227"/>
      <c r="BB212" s="228"/>
      <c r="BC212" s="222"/>
      <c r="BD212" s="226"/>
      <c r="BE212" s="187">
        <f t="shared" si="123"/>
        <v>0</v>
      </c>
      <c r="BF212" s="15">
        <f>+(IF(OR($B212=0,$C212=0,$D212=0,$BA$2&gt;$ES$1),0,IF(OR(BA212=0,BC212=0,BD212=0),0,MIN((VLOOKUP($D212,$A$234:$C$241,3,0))*(IF($D212=6,BD212,BC212))*((MIN((VLOOKUP($D212,$A$234:$E$241,5,0)),(IF($D212=6,BC212,BD212))))),MIN((VLOOKUP($D212,$A$234:$C$241,3,0)),(BA212+BB212))*(IF($D212=6,BD212,((MIN((VLOOKUP($D212,$A$234:$E$241,5,0)),BD212)))))))))/IF(AND($D212=2,'ראשי-פרטים כלליים וריכוז הוצאות'!$D$66&lt;&gt;4),1.2,1)</f>
        <v>0</v>
      </c>
      <c r="BG212" s="227"/>
      <c r="BH212" s="228"/>
      <c r="BI212" s="222"/>
      <c r="BJ212" s="226"/>
      <c r="BK212" s="187">
        <f t="shared" si="124"/>
        <v>0</v>
      </c>
      <c r="BL212" s="15">
        <f>+(IF(OR($B212=0,$C212=0,$D212=0,$BG$2&gt;$ES$1),0,IF(OR(BG212=0,BI212=0,BJ212=0),0,MIN((VLOOKUP($D212,$A$234:$C$241,3,0))*(IF($D212=6,BJ212,BI212))*((MIN((VLOOKUP($D212,$A$234:$E$241,5,0)),(IF($D212=6,BI212,BJ212))))),MIN((VLOOKUP($D212,$A$234:$C$241,3,0)),(BG212+BH212))*(IF($D212=6,BJ212,((MIN((VLOOKUP($D212,$A$234:$E$241,5,0)),BJ212)))))))))/IF(AND($D212=2,'ראשי-פרטים כלליים וריכוז הוצאות'!$D$66&lt;&gt;4),1.2,1)</f>
        <v>0</v>
      </c>
      <c r="BM212" s="227"/>
      <c r="BN212" s="228"/>
      <c r="BO212" s="222"/>
      <c r="BP212" s="226"/>
      <c r="BQ212" s="187">
        <f t="shared" si="125"/>
        <v>0</v>
      </c>
      <c r="BR212" s="15">
        <f>+(IF(OR($B212=0,$C212=0,$D212=0,$BM$2&gt;$ES$1),0,IF(OR(BM212=0,BO212=0,BP212=0),0,MIN((VLOOKUP($D212,$A$234:$C$241,3,0))*(IF($D212=6,BP212,BO212))*((MIN((VLOOKUP($D212,$A$234:$E$241,5,0)),(IF($D212=6,BO212,BP212))))),MIN((VLOOKUP($D212,$A$234:$C$241,3,0)),(BM212+BN212))*(IF($D212=6,BP212,((MIN((VLOOKUP($D212,$A$234:$E$241,5,0)),BP212)))))))))/IF(AND($D212=2,'ראשי-פרטים כלליים וריכוז הוצאות'!$D$66&lt;&gt;4),1.2,1)</f>
        <v>0</v>
      </c>
      <c r="BS212" s="227"/>
      <c r="BT212" s="228"/>
      <c r="BU212" s="222"/>
      <c r="BV212" s="226"/>
      <c r="BW212" s="187">
        <f t="shared" si="126"/>
        <v>0</v>
      </c>
      <c r="BX212" s="15">
        <f>+(IF(OR($B212=0,$C212=0,$D212=0,$BS$2&gt;$ES$1),0,IF(OR(BS212=0,BU212=0,BV212=0),0,MIN((VLOOKUP($D212,$A$234:$C$241,3,0))*(IF($D212=6,BV212,BU212))*((MIN((VLOOKUP($D212,$A$234:$E$241,5,0)),(IF($D212=6,BU212,BV212))))),MIN((VLOOKUP($D212,$A$234:$C$241,3,0)),(BS212+BT212))*(IF($D212=6,BV212,((MIN((VLOOKUP($D212,$A$234:$E$241,5,0)),BV212)))))))))/IF(AND($D212=2,'ראשי-פרטים כלליים וריכוז הוצאות'!$D$66&lt;&gt;4),1.2,1)</f>
        <v>0</v>
      </c>
      <c r="BY212" s="227"/>
      <c r="BZ212" s="228"/>
      <c r="CA212" s="222"/>
      <c r="CB212" s="226"/>
      <c r="CC212" s="187">
        <f t="shared" si="127"/>
        <v>0</v>
      </c>
      <c r="CD212" s="15">
        <f>+(IF(OR($B212=0,$C212=0,$D212=0,$BY$2&gt;$ES$1),0,IF(OR(BY212=0,CA212=0,CB212=0),0,MIN((VLOOKUP($D212,$A$234:$C$241,3,0))*(IF($D212=6,CB212,CA212))*((MIN((VLOOKUP($D212,$A$234:$E$241,5,0)),(IF($D212=6,CA212,CB212))))),MIN((VLOOKUP($D212,$A$234:$C$241,3,0)),(BY212+BZ212))*(IF($D212=6,CB212,((MIN((VLOOKUP($D212,$A$234:$E$241,5,0)),CB212)))))))))/IF(AND($D212=2,'ראשי-פרטים כלליים וריכוז הוצאות'!$D$66&lt;&gt;4),1.2,1)</f>
        <v>0</v>
      </c>
      <c r="CE212" s="227"/>
      <c r="CF212" s="228"/>
      <c r="CG212" s="222"/>
      <c r="CH212" s="226"/>
      <c r="CI212" s="187">
        <f t="shared" si="128"/>
        <v>0</v>
      </c>
      <c r="CJ212" s="15">
        <f>+(IF(OR($B212=0,$C212=0,$D212=0,$CE$2&gt;$ES$1),0,IF(OR(CE212=0,CG212=0,CH212=0),0,MIN((VLOOKUP($D212,$A$234:$C$241,3,0))*(IF($D212=6,CH212,CG212))*((MIN((VLOOKUP($D212,$A$234:$E$241,5,0)),(IF($D212=6,CG212,CH212))))),MIN((VLOOKUP($D212,$A$234:$C$241,3,0)),(CE212+CF212))*(IF($D212=6,CH212,((MIN((VLOOKUP($D212,$A$234:$E$241,5,0)),CH212)))))))))/IF(AND($D212=2,'ראשי-פרטים כלליים וריכוז הוצאות'!$D$66&lt;&gt;4),1.2,1)</f>
        <v>0</v>
      </c>
      <c r="CK212" s="227"/>
      <c r="CL212" s="228"/>
      <c r="CM212" s="222"/>
      <c r="CN212" s="226"/>
      <c r="CO212" s="187">
        <f t="shared" si="129"/>
        <v>0</v>
      </c>
      <c r="CP212" s="15">
        <f>+(IF(OR($B212=0,$C212=0,$D212=0,$CK$2&gt;$ES$1),0,IF(OR(CK212=0,CM212=0,CN212=0),0,MIN((VLOOKUP($D212,$A$234:$C$241,3,0))*(IF($D212=6,CN212,CM212))*((MIN((VLOOKUP($D212,$A$234:$E$241,5,0)),(IF($D212=6,CM212,CN212))))),MIN((VLOOKUP($D212,$A$234:$C$241,3,0)),(CK212+CL212))*(IF($D212=6,CN212,((MIN((VLOOKUP($D212,$A$234:$E$241,5,0)),CN212)))))))))/IF(AND($D212=2,'ראשי-פרטים כלליים וריכוז הוצאות'!$D$66&lt;&gt;4),1.2,1)</f>
        <v>0</v>
      </c>
      <c r="CQ212" s="227"/>
      <c r="CR212" s="228"/>
      <c r="CS212" s="222"/>
      <c r="CT212" s="226"/>
      <c r="CU212" s="187">
        <f t="shared" si="130"/>
        <v>0</v>
      </c>
      <c r="CV212" s="15">
        <f>+(IF(OR($B212=0,$C212=0,$D212=0,$CQ$2&gt;$ES$1),0,IF(OR(CQ212=0,CS212=0,CT212=0),0,MIN((VLOOKUP($D212,$A$234:$C$241,3,0))*(IF($D212=6,CT212,CS212))*((MIN((VLOOKUP($D212,$A$234:$E$241,5,0)),(IF($D212=6,CS212,CT212))))),MIN((VLOOKUP($D212,$A$234:$C$241,3,0)),(CQ212+CR212))*(IF($D212=6,CT212,((MIN((VLOOKUP($D212,$A$234:$E$241,5,0)),CT212)))))))))/IF(AND($D212=2,'ראשי-פרטים כלליים וריכוז הוצאות'!$D$66&lt;&gt;4),1.2,1)</f>
        <v>0</v>
      </c>
      <c r="CW212" s="227"/>
      <c r="CX212" s="228"/>
      <c r="CY212" s="222"/>
      <c r="CZ212" s="226"/>
      <c r="DA212" s="187">
        <f t="shared" si="131"/>
        <v>0</v>
      </c>
      <c r="DB212" s="15">
        <f>+(IF(OR($B212=0,$C212=0,$D212=0,$CW$2&gt;$ES$1),0,IF(OR(CW212=0,CY212=0,CZ212=0),0,MIN((VLOOKUP($D212,$A$234:$C$241,3,0))*(IF($D212=6,CZ212,CY212))*((MIN((VLOOKUP($D212,$A$234:$E$241,5,0)),(IF($D212=6,CY212,CZ212))))),MIN((VLOOKUP($D212,$A$234:$C$241,3,0)),(CW212+CX212))*(IF($D212=6,CZ212,((MIN((VLOOKUP($D212,$A$234:$E$241,5,0)),CZ212)))))))))/IF(AND($D212=2,'ראשי-פרטים כלליים וריכוז הוצאות'!$D$66&lt;&gt;4),1.2,1)</f>
        <v>0</v>
      </c>
      <c r="DC212" s="227"/>
      <c r="DD212" s="228"/>
      <c r="DE212" s="222"/>
      <c r="DF212" s="226"/>
      <c r="DG212" s="187">
        <f t="shared" si="132"/>
        <v>0</v>
      </c>
      <c r="DH212" s="15">
        <f>+(IF(OR($B212=0,$C212=0,$D212=0,$DC$2&gt;$ES$1),0,IF(OR(DC212=0,DE212=0,DF212=0),0,MIN((VLOOKUP($D212,$A$234:$C$241,3,0))*(IF($D212=6,DF212,DE212))*((MIN((VLOOKUP($D212,$A$234:$E$241,5,0)),(IF($D212=6,DE212,DF212))))),MIN((VLOOKUP($D212,$A$234:$C$241,3,0)),(DC212+DD212))*(IF($D212=6,DF212,((MIN((VLOOKUP($D212,$A$234:$E$241,5,0)),DF212)))))))))/IF(AND($D212=2,'ראשי-פרטים כלליים וריכוז הוצאות'!$D$66&lt;&gt;4),1.2,1)</f>
        <v>0</v>
      </c>
      <c r="DI212" s="227"/>
      <c r="DJ212" s="228"/>
      <c r="DK212" s="222"/>
      <c r="DL212" s="226"/>
      <c r="DM212" s="187">
        <f t="shared" si="133"/>
        <v>0</v>
      </c>
      <c r="DN212" s="15">
        <f>+(IF(OR($B212=0,$C212=0,$D212=0,$DC$2&gt;$ES$1),0,IF(OR(DI212=0,DK212=0,DL212=0),0,MIN((VLOOKUP($D212,$A$234:$C$241,3,0))*(IF($D212=6,DL212,DK212))*((MIN((VLOOKUP($D212,$A$234:$E$241,5,0)),(IF($D212=6,DK212,DL212))))),MIN((VLOOKUP($D212,$A$234:$C$241,3,0)),(DI212+DJ212))*(IF($D212=6,DL212,((MIN((VLOOKUP($D212,$A$234:$E$241,5,0)),DL212)))))))))/IF(AND($D212=2,'ראשי-פרטים כלליים וריכוז הוצאות'!$D$66&lt;&gt;4),1.2,1)</f>
        <v>0</v>
      </c>
      <c r="DO212" s="227"/>
      <c r="DP212" s="228"/>
      <c r="DQ212" s="222"/>
      <c r="DR212" s="226"/>
      <c r="DS212" s="187">
        <f t="shared" si="134"/>
        <v>0</v>
      </c>
      <c r="DT212" s="15">
        <f>+(IF(OR($B212=0,$C212=0,$D212=0,$DC$2&gt;$ES$1),0,IF(OR(DO212=0,DQ212=0,DR212=0),0,MIN((VLOOKUP($D212,$A$234:$C$241,3,0))*(IF($D212=6,DR212,DQ212))*((MIN((VLOOKUP($D212,$A$234:$E$241,5,0)),(IF($D212=6,DQ212,DR212))))),MIN((VLOOKUP($D212,$A$234:$C$241,3,0)),(DO212+DP212))*(IF($D212=6,DR212,((MIN((VLOOKUP($D212,$A$234:$E$241,5,0)),DR212)))))))))/IF(AND($D212=2,'ראשי-פרטים כלליים וריכוז הוצאות'!$D$66&lt;&gt;4),1.2,1)</f>
        <v>0</v>
      </c>
      <c r="DU212" s="227"/>
      <c r="DV212" s="228"/>
      <c r="DW212" s="222"/>
      <c r="DX212" s="226"/>
      <c r="DY212" s="187">
        <f t="shared" si="135"/>
        <v>0</v>
      </c>
      <c r="DZ212" s="15">
        <f>+(IF(OR($B212=0,$C212=0,$D212=0,$DC$2&gt;$ES$1),0,IF(OR(DU212=0,DW212=0,DX212=0),0,MIN((VLOOKUP($D212,$A$234:$C$241,3,0))*(IF($D212=6,DX212,DW212))*((MIN((VLOOKUP($D212,$A$234:$E$241,5,0)),(IF($D212=6,DW212,DX212))))),MIN((VLOOKUP($D212,$A$234:$C$241,3,0)),(DU212+DV212))*(IF($D212=6,DX212,((MIN((VLOOKUP($D212,$A$234:$E$241,5,0)),DX212)))))))))/IF(AND($D212=2,'ראשי-פרטים כלליים וריכוז הוצאות'!$D$66&lt;&gt;4),1.2,1)</f>
        <v>0</v>
      </c>
      <c r="EA212" s="227"/>
      <c r="EB212" s="228"/>
      <c r="EC212" s="222"/>
      <c r="ED212" s="226"/>
      <c r="EE212" s="187">
        <f t="shared" si="136"/>
        <v>0</v>
      </c>
      <c r="EF212" s="15">
        <f>+(IF(OR($B212=0,$C212=0,$D212=0,$DC$2&gt;$ES$1),0,IF(OR(EA212=0,EC212=0,ED212=0),0,MIN((VLOOKUP($D212,$A$234:$C$241,3,0))*(IF($D212=6,ED212,EC212))*((MIN((VLOOKUP($D212,$A$234:$E$241,5,0)),(IF($D212=6,EC212,ED212))))),MIN((VLOOKUP($D212,$A$234:$C$241,3,0)),(EA212+EB212))*(IF($D212=6,ED212,((MIN((VLOOKUP($D212,$A$234:$E$241,5,0)),ED212)))))))))/IF(AND($D212=2,'ראשי-פרטים כלליים וריכוז הוצאות'!$D$66&lt;&gt;4),1.2,1)</f>
        <v>0</v>
      </c>
      <c r="EG212" s="227"/>
      <c r="EH212" s="228"/>
      <c r="EI212" s="222"/>
      <c r="EJ212" s="226"/>
      <c r="EK212" s="187">
        <f t="shared" si="137"/>
        <v>0</v>
      </c>
      <c r="EL212" s="15">
        <f>+(IF(OR($B212=0,$C212=0,$D212=0,$DC$2&gt;$ES$1),0,IF(OR(EG212=0,EI212=0,EJ212=0),0,MIN((VLOOKUP($D212,$A$234:$C$241,3,0))*(IF($D212=6,EJ212,EI212))*((MIN((VLOOKUP($D212,$A$234:$E$241,5,0)),(IF($D212=6,EI212,EJ212))))),MIN((VLOOKUP($D212,$A$234:$C$241,3,0)),(EG212+EH212))*(IF($D212=6,EJ212,((MIN((VLOOKUP($D212,$A$234:$E$241,5,0)),EJ212)))))))))/IF(AND($D212=2,'ראשי-פרטים כלליים וריכוז הוצאות'!$D$66&lt;&gt;4),1.2,1)</f>
        <v>0</v>
      </c>
      <c r="EM212" s="227"/>
      <c r="EN212" s="228"/>
      <c r="EO212" s="222"/>
      <c r="EP212" s="226"/>
      <c r="EQ212" s="187">
        <f t="shared" si="138"/>
        <v>0</v>
      </c>
      <c r="ER212" s="15">
        <f>+(IF(OR($B212=0,$C212=0,$D212=0,$DC$2&gt;$ES$1),0,IF(OR(EM212=0,EO212=0,EP212=0),0,MIN((VLOOKUP($D212,$A$234:$C$241,3,0))*(IF($D212=6,EP212,EO212))*((MIN((VLOOKUP($D212,$A$234:$E$241,5,0)),(IF($D212=6,EO212,EP212))))),MIN((VLOOKUP($D212,$A$234:$C$241,3,0)),(EM212+EN212))*(IF($D212=6,EP212,((MIN((VLOOKUP($D212,$A$234:$E$241,5,0)),EP212)))))))))/IF(AND($D212=2,'ראשי-פרטים כלליים וריכוז הוצאות'!$D$66&lt;&gt;4),1.2,1)</f>
        <v>0</v>
      </c>
      <c r="ES212" s="62">
        <f t="shared" si="139"/>
        <v>0</v>
      </c>
      <c r="ET212" s="183">
        <f t="shared" si="140"/>
        <v>9.9999999999999995E-7</v>
      </c>
      <c r="EU212" s="184">
        <f t="shared" si="141"/>
        <v>0</v>
      </c>
      <c r="EV212" s="62">
        <f t="shared" si="142"/>
        <v>0</v>
      </c>
      <c r="EW212" s="62">
        <v>0</v>
      </c>
      <c r="EX212" s="15">
        <f t="shared" si="143"/>
        <v>0</v>
      </c>
      <c r="EY212" s="219"/>
      <c r="EZ212" s="62">
        <f>MIN(EX212+EY212*ET212*ES212/$FA$1/IF(AND($D212=2,'ראשי-פרטים כלליים וריכוז הוצאות'!$D$66&lt;&gt;4),1.2,1),IF($D212&gt;0,VLOOKUP($D212,$A$234:$C$241,3,0)*12*EU212,0))</f>
        <v>0</v>
      </c>
      <c r="FA212" s="229"/>
      <c r="FB212" s="293">
        <f t="shared" si="144"/>
        <v>0</v>
      </c>
      <c r="FC212" s="298"/>
      <c r="FD212" s="133"/>
      <c r="FE212" s="133"/>
      <c r="FF212" s="299"/>
      <c r="FG212" s="299"/>
      <c r="FH212" s="133"/>
      <c r="FI212" s="274">
        <f t="shared" si="112"/>
        <v>0</v>
      </c>
      <c r="FJ212" s="274">
        <f t="shared" si="113"/>
        <v>0</v>
      </c>
      <c r="FK212" s="297" t="str">
        <f t="shared" si="114"/>
        <v/>
      </c>
    </row>
    <row r="213" spans="1:256" s="6" customFormat="1" ht="24" hidden="1" customHeight="1" x14ac:dyDescent="0.2">
      <c r="A213" s="112">
        <v>210</v>
      </c>
      <c r="B213" s="229"/>
      <c r="C213" s="229"/>
      <c r="D213" s="230"/>
      <c r="E213" s="220"/>
      <c r="F213" s="221"/>
      <c r="G213" s="222"/>
      <c r="H213" s="223"/>
      <c r="I213" s="187">
        <f t="shared" si="115"/>
        <v>0</v>
      </c>
      <c r="J213" s="15">
        <f>(IF(OR($B213=0,$C213=0,$D213=0,$E$2&gt;$ES$1),0,IF(OR($E213=0,$G213=0,$H213=0),0,MIN((VLOOKUP($D213,$A$234:$C$241,3,0))*(IF($D213=6,$H213,$G213))*((MIN((VLOOKUP($D213,$A$234:$E$241,5,0)),(IF($D213=6,$G213,$H213))))),MIN((VLOOKUP($D213,$A$234:$C$241,3,0)),($E213+$F213))*(IF($D213=6,$H213,((MIN((VLOOKUP($D213,$A$234:$E$241,5,0)),$H213)))))))))/IF(AND($D213=2,'ראשי-פרטים כלליים וריכוז הוצאות'!$D$66&lt;&gt;4),1.2,1)</f>
        <v>0</v>
      </c>
      <c r="K213" s="224"/>
      <c r="L213" s="225"/>
      <c r="M213" s="222"/>
      <c r="N213" s="226"/>
      <c r="O213" s="187">
        <f t="shared" si="116"/>
        <v>0</v>
      </c>
      <c r="P213" s="15">
        <f>+(IF(OR($B213=0,$C213=0,$D213=0,$K$2&gt;$ES$1),0,IF(OR($K213=0,$M213=0,$N213=0),0,MIN((VLOOKUP($D213,$A$234:$C$241,3,0))*(IF($D213=6,$N213,$M213))*((MIN((VLOOKUP($D213,$A$234:$E$241,5,0)),(IF($D213=6,$M213,$N213))))),MIN((VLOOKUP($D213,$A$234:$C$241,3,0)),($K213+$L213))*(IF($D213=6,$N213,((MIN((VLOOKUP($D213,$A$234:$E$241,5,0)),$N213)))))))))/IF(AND($D213=2,'ראשי-פרטים כלליים וריכוז הוצאות'!$D$66&lt;&gt;4),1.2,1)</f>
        <v>0</v>
      </c>
      <c r="Q213" s="227"/>
      <c r="R213" s="228"/>
      <c r="S213" s="222"/>
      <c r="T213" s="226"/>
      <c r="U213" s="187">
        <f t="shared" si="117"/>
        <v>0</v>
      </c>
      <c r="V213" s="15">
        <f>+(IF(OR($B213=0,$C213=0,$D213=0,$Q$2&gt;$ES$1),0,IF(OR(Q213=0,S213=0,T213=0),0,MIN((VLOOKUP($D213,$A$234:$C$241,3,0))*(IF($D213=6,T213,S213))*((MIN((VLOOKUP($D213,$A$234:$E$241,5,0)),(IF($D213=6,S213,T213))))),MIN((VLOOKUP($D213,$A$234:$C$241,3,0)),(Q213+R213))*(IF($D213=6,T213,((MIN((VLOOKUP($D213,$A$234:$E$241,5,0)),T213)))))))))/IF(AND($D213=2,'ראשי-פרטים כלליים וריכוז הוצאות'!$D$66&lt;&gt;4),1.2,1)</f>
        <v>0</v>
      </c>
      <c r="W213" s="220"/>
      <c r="X213" s="221"/>
      <c r="Y213" s="222"/>
      <c r="Z213" s="226"/>
      <c r="AA213" s="187">
        <f t="shared" si="118"/>
        <v>0</v>
      </c>
      <c r="AB213" s="15">
        <f>+(IF(OR($B213=0,$C213=0,$D213=0,$W$2&gt;$ES$1),0,IF(OR(W213=0,Y213=0,Z213=0),0,MIN((VLOOKUP($D213,$A$234:$C$241,3,0))*(IF($D213=6,Z213,Y213))*((MIN((VLOOKUP($D213,$A$234:$E$241,5,0)),(IF($D213=6,Y213,Z213))))),MIN((VLOOKUP($D213,$A$234:$C$241,3,0)),(W213+X213))*(IF($D213=6,Z213,((MIN((VLOOKUP($D213,$A$234:$E$241,5,0)),Z213)))))))))/IF(AND($D213=2,'ראשי-פרטים כלליים וריכוז הוצאות'!$D$66&lt;&gt;4),1.2,1)</f>
        <v>0</v>
      </c>
      <c r="AC213" s="224"/>
      <c r="AD213" s="225"/>
      <c r="AE213" s="222"/>
      <c r="AF213" s="226"/>
      <c r="AG213" s="187">
        <f t="shared" si="119"/>
        <v>0</v>
      </c>
      <c r="AH213" s="15">
        <f>+(IF(OR($B213=0,$C213=0,$D213=0,$AC$2&gt;$ES$1),0,IF(OR(AC213=0,AE213=0,AF213=0),0,MIN((VLOOKUP($D213,$A$234:$C$241,3,0))*(IF($D213=6,AF213,AE213))*((MIN((VLOOKUP($D213,$A$234:$E$241,5,0)),(IF($D213=6,AE213,AF213))))),MIN((VLOOKUP($D213,$A$234:$C$241,3,0)),(AC213+AD213))*(IF($D213=6,AF213,((MIN((VLOOKUP($D213,$A$234:$E$241,5,0)),AF213)))))))))/IF(AND($D213=2,'ראשי-פרטים כלליים וריכוז הוצאות'!$D$66&lt;&gt;4),1.2,1)</f>
        <v>0</v>
      </c>
      <c r="AI213" s="227"/>
      <c r="AJ213" s="228"/>
      <c r="AK213" s="222"/>
      <c r="AL213" s="226"/>
      <c r="AM213" s="187">
        <f t="shared" si="120"/>
        <v>0</v>
      </c>
      <c r="AN213" s="15">
        <f>+(IF(OR($B213=0,$C213=0,$D213=0,$AI$2&gt;$ES$1),0,IF(OR(AI213=0,AK213=0,AL213=0),0,MIN((VLOOKUP($D213,$A$234:$C$241,3,0))*(IF($D213=6,AL213,AK213))*((MIN((VLOOKUP($D213,$A$234:$E$241,5,0)),(IF($D213=6,AK213,AL213))))),MIN((VLOOKUP($D213,$A$234:$C$241,3,0)),(AI213+AJ213))*(IF($D213=6,AL213,((MIN((VLOOKUP($D213,$A$234:$E$241,5,0)),AL213)))))))))/IF(AND($D213=2,'ראשי-פרטים כלליים וריכוז הוצאות'!$D$66&lt;&gt;4),1.2,1)</f>
        <v>0</v>
      </c>
      <c r="AO213" s="220"/>
      <c r="AP213" s="221"/>
      <c r="AQ213" s="222"/>
      <c r="AR213" s="226"/>
      <c r="AS213" s="187">
        <f t="shared" si="121"/>
        <v>0</v>
      </c>
      <c r="AT213" s="15">
        <f>+(IF(OR($B213=0,$C213=0,$D213=0,$AO$2&gt;$ES$1),0,IF(OR(AO213=0,AQ213=0,AR213=0),0,MIN((VLOOKUP($D213,$A$234:$C$241,3,0))*(IF($D213=6,AR213,AQ213))*((MIN((VLOOKUP($D213,$A$234:$E$241,5,0)),(IF($D213=6,AQ213,AR213))))),MIN((VLOOKUP($D213,$A$234:$C$241,3,0)),(AO213+AP213))*(IF($D213=6,AR213,((MIN((VLOOKUP($D213,$A$234:$E$241,5,0)),AR213)))))))))/IF(AND($D213=2,'ראשי-פרטים כלליים וריכוז הוצאות'!$D$66&lt;&gt;4),1.2,1)</f>
        <v>0</v>
      </c>
      <c r="AU213" s="224"/>
      <c r="AV213" s="225"/>
      <c r="AW213" s="222"/>
      <c r="AX213" s="226"/>
      <c r="AY213" s="187">
        <f t="shared" si="122"/>
        <v>0</v>
      </c>
      <c r="AZ213" s="15">
        <f>+(IF(OR($B213=0,$C213=0,$D213=0,$AU$2&gt;$ES$1),0,IF(OR(AU213=0,AW213=0,AX213=0),0,MIN((VLOOKUP($D213,$A$234:$C$241,3,0))*(IF($D213=6,AX213,AW213))*((MIN((VLOOKUP($D213,$A$234:$E$241,5,0)),(IF($D213=6,AW213,AX213))))),MIN((VLOOKUP($D213,$A$234:$C$241,3,0)),(AU213+AV213))*(IF($D213=6,AX213,((MIN((VLOOKUP($D213,$A$234:$E$241,5,0)),AX213)))))))))/IF(AND($D213=2,'ראשי-פרטים כלליים וריכוז הוצאות'!$D$66&lt;&gt;4),1.2,1)</f>
        <v>0</v>
      </c>
      <c r="BA213" s="227"/>
      <c r="BB213" s="228"/>
      <c r="BC213" s="222"/>
      <c r="BD213" s="226"/>
      <c r="BE213" s="187">
        <f t="shared" si="123"/>
        <v>0</v>
      </c>
      <c r="BF213" s="15">
        <f>+(IF(OR($B213=0,$C213=0,$D213=0,$BA$2&gt;$ES$1),0,IF(OR(BA213=0,BC213=0,BD213=0),0,MIN((VLOOKUP($D213,$A$234:$C$241,3,0))*(IF($D213=6,BD213,BC213))*((MIN((VLOOKUP($D213,$A$234:$E$241,5,0)),(IF($D213=6,BC213,BD213))))),MIN((VLOOKUP($D213,$A$234:$C$241,3,0)),(BA213+BB213))*(IF($D213=6,BD213,((MIN((VLOOKUP($D213,$A$234:$E$241,5,0)),BD213)))))))))/IF(AND($D213=2,'ראשי-פרטים כלליים וריכוז הוצאות'!$D$66&lt;&gt;4),1.2,1)</f>
        <v>0</v>
      </c>
      <c r="BG213" s="227"/>
      <c r="BH213" s="228"/>
      <c r="BI213" s="222"/>
      <c r="BJ213" s="226"/>
      <c r="BK213" s="187">
        <f t="shared" si="124"/>
        <v>0</v>
      </c>
      <c r="BL213" s="15">
        <f>+(IF(OR($B213=0,$C213=0,$D213=0,$BG$2&gt;$ES$1),0,IF(OR(BG213=0,BI213=0,BJ213=0),0,MIN((VLOOKUP($D213,$A$234:$C$241,3,0))*(IF($D213=6,BJ213,BI213))*((MIN((VLOOKUP($D213,$A$234:$E$241,5,0)),(IF($D213=6,BI213,BJ213))))),MIN((VLOOKUP($D213,$A$234:$C$241,3,0)),(BG213+BH213))*(IF($D213=6,BJ213,((MIN((VLOOKUP($D213,$A$234:$E$241,5,0)),BJ213)))))))))/IF(AND($D213=2,'ראשי-פרטים כלליים וריכוז הוצאות'!$D$66&lt;&gt;4),1.2,1)</f>
        <v>0</v>
      </c>
      <c r="BM213" s="227"/>
      <c r="BN213" s="228"/>
      <c r="BO213" s="222"/>
      <c r="BP213" s="226"/>
      <c r="BQ213" s="187">
        <f t="shared" si="125"/>
        <v>0</v>
      </c>
      <c r="BR213" s="15">
        <f>+(IF(OR($B213=0,$C213=0,$D213=0,$BM$2&gt;$ES$1),0,IF(OR(BM213=0,BO213=0,BP213=0),0,MIN((VLOOKUP($D213,$A$234:$C$241,3,0))*(IF($D213=6,BP213,BO213))*((MIN((VLOOKUP($D213,$A$234:$E$241,5,0)),(IF($D213=6,BO213,BP213))))),MIN((VLOOKUP($D213,$A$234:$C$241,3,0)),(BM213+BN213))*(IF($D213=6,BP213,((MIN((VLOOKUP($D213,$A$234:$E$241,5,0)),BP213)))))))))/IF(AND($D213=2,'ראשי-פרטים כלליים וריכוז הוצאות'!$D$66&lt;&gt;4),1.2,1)</f>
        <v>0</v>
      </c>
      <c r="BS213" s="227"/>
      <c r="BT213" s="228"/>
      <c r="BU213" s="222"/>
      <c r="BV213" s="226"/>
      <c r="BW213" s="187">
        <f t="shared" si="126"/>
        <v>0</v>
      </c>
      <c r="BX213" s="15">
        <f>+(IF(OR($B213=0,$C213=0,$D213=0,$BS$2&gt;$ES$1),0,IF(OR(BS213=0,BU213=0,BV213=0),0,MIN((VLOOKUP($D213,$A$234:$C$241,3,0))*(IF($D213=6,BV213,BU213))*((MIN((VLOOKUP($D213,$A$234:$E$241,5,0)),(IF($D213=6,BU213,BV213))))),MIN((VLOOKUP($D213,$A$234:$C$241,3,0)),(BS213+BT213))*(IF($D213=6,BV213,((MIN((VLOOKUP($D213,$A$234:$E$241,5,0)),BV213)))))))))/IF(AND($D213=2,'ראשי-פרטים כלליים וריכוז הוצאות'!$D$66&lt;&gt;4),1.2,1)</f>
        <v>0</v>
      </c>
      <c r="BY213" s="227"/>
      <c r="BZ213" s="228"/>
      <c r="CA213" s="222"/>
      <c r="CB213" s="226"/>
      <c r="CC213" s="187">
        <f t="shared" si="127"/>
        <v>0</v>
      </c>
      <c r="CD213" s="15">
        <f>+(IF(OR($B213=0,$C213=0,$D213=0,$BY$2&gt;$ES$1),0,IF(OR(BY213=0,CA213=0,CB213=0),0,MIN((VLOOKUP($D213,$A$234:$C$241,3,0))*(IF($D213=6,CB213,CA213))*((MIN((VLOOKUP($D213,$A$234:$E$241,5,0)),(IF($D213=6,CA213,CB213))))),MIN((VLOOKUP($D213,$A$234:$C$241,3,0)),(BY213+BZ213))*(IF($D213=6,CB213,((MIN((VLOOKUP($D213,$A$234:$E$241,5,0)),CB213)))))))))/IF(AND($D213=2,'ראשי-פרטים כלליים וריכוז הוצאות'!$D$66&lt;&gt;4),1.2,1)</f>
        <v>0</v>
      </c>
      <c r="CE213" s="227"/>
      <c r="CF213" s="228"/>
      <c r="CG213" s="222"/>
      <c r="CH213" s="226"/>
      <c r="CI213" s="187">
        <f t="shared" si="128"/>
        <v>0</v>
      </c>
      <c r="CJ213" s="15">
        <f>+(IF(OR($B213=0,$C213=0,$D213=0,$CE$2&gt;$ES$1),0,IF(OR(CE213=0,CG213=0,CH213=0),0,MIN((VLOOKUP($D213,$A$234:$C$241,3,0))*(IF($D213=6,CH213,CG213))*((MIN((VLOOKUP($D213,$A$234:$E$241,5,0)),(IF($D213=6,CG213,CH213))))),MIN((VLOOKUP($D213,$A$234:$C$241,3,0)),(CE213+CF213))*(IF($D213=6,CH213,((MIN((VLOOKUP($D213,$A$234:$E$241,5,0)),CH213)))))))))/IF(AND($D213=2,'ראשי-פרטים כלליים וריכוז הוצאות'!$D$66&lt;&gt;4),1.2,1)</f>
        <v>0</v>
      </c>
      <c r="CK213" s="227"/>
      <c r="CL213" s="228"/>
      <c r="CM213" s="222"/>
      <c r="CN213" s="226"/>
      <c r="CO213" s="187">
        <f t="shared" si="129"/>
        <v>0</v>
      </c>
      <c r="CP213" s="15">
        <f>+(IF(OR($B213=0,$C213=0,$D213=0,$CK$2&gt;$ES$1),0,IF(OR(CK213=0,CM213=0,CN213=0),0,MIN((VLOOKUP($D213,$A$234:$C$241,3,0))*(IF($D213=6,CN213,CM213))*((MIN((VLOOKUP($D213,$A$234:$E$241,5,0)),(IF($D213=6,CM213,CN213))))),MIN((VLOOKUP($D213,$A$234:$C$241,3,0)),(CK213+CL213))*(IF($D213=6,CN213,((MIN((VLOOKUP($D213,$A$234:$E$241,5,0)),CN213)))))))))/IF(AND($D213=2,'ראשי-פרטים כלליים וריכוז הוצאות'!$D$66&lt;&gt;4),1.2,1)</f>
        <v>0</v>
      </c>
      <c r="CQ213" s="227"/>
      <c r="CR213" s="228"/>
      <c r="CS213" s="222"/>
      <c r="CT213" s="226"/>
      <c r="CU213" s="187">
        <f t="shared" si="130"/>
        <v>0</v>
      </c>
      <c r="CV213" s="15">
        <f>+(IF(OR($B213=0,$C213=0,$D213=0,$CQ$2&gt;$ES$1),0,IF(OR(CQ213=0,CS213=0,CT213=0),0,MIN((VLOOKUP($D213,$A$234:$C$241,3,0))*(IF($D213=6,CT213,CS213))*((MIN((VLOOKUP($D213,$A$234:$E$241,5,0)),(IF($D213=6,CS213,CT213))))),MIN((VLOOKUP($D213,$A$234:$C$241,3,0)),(CQ213+CR213))*(IF($D213=6,CT213,((MIN((VLOOKUP($D213,$A$234:$E$241,5,0)),CT213)))))))))/IF(AND($D213=2,'ראשי-פרטים כלליים וריכוז הוצאות'!$D$66&lt;&gt;4),1.2,1)</f>
        <v>0</v>
      </c>
      <c r="CW213" s="227"/>
      <c r="CX213" s="228"/>
      <c r="CY213" s="222"/>
      <c r="CZ213" s="226"/>
      <c r="DA213" s="187">
        <f t="shared" si="131"/>
        <v>0</v>
      </c>
      <c r="DB213" s="15">
        <f>+(IF(OR($B213=0,$C213=0,$D213=0,$CW$2&gt;$ES$1),0,IF(OR(CW213=0,CY213=0,CZ213=0),0,MIN((VLOOKUP($D213,$A$234:$C$241,3,0))*(IF($D213=6,CZ213,CY213))*((MIN((VLOOKUP($D213,$A$234:$E$241,5,0)),(IF($D213=6,CY213,CZ213))))),MIN((VLOOKUP($D213,$A$234:$C$241,3,0)),(CW213+CX213))*(IF($D213=6,CZ213,((MIN((VLOOKUP($D213,$A$234:$E$241,5,0)),CZ213)))))))))/IF(AND($D213=2,'ראשי-פרטים כלליים וריכוז הוצאות'!$D$66&lt;&gt;4),1.2,1)</f>
        <v>0</v>
      </c>
      <c r="DC213" s="227"/>
      <c r="DD213" s="228"/>
      <c r="DE213" s="222"/>
      <c r="DF213" s="226"/>
      <c r="DG213" s="187">
        <f t="shared" si="132"/>
        <v>0</v>
      </c>
      <c r="DH213" s="15">
        <f>+(IF(OR($B213=0,$C213=0,$D213=0,$DC$2&gt;$ES$1),0,IF(OR(DC213=0,DE213=0,DF213=0),0,MIN((VLOOKUP($D213,$A$234:$C$241,3,0))*(IF($D213=6,DF213,DE213))*((MIN((VLOOKUP($D213,$A$234:$E$241,5,0)),(IF($D213=6,DE213,DF213))))),MIN((VLOOKUP($D213,$A$234:$C$241,3,0)),(DC213+DD213))*(IF($D213=6,DF213,((MIN((VLOOKUP($D213,$A$234:$E$241,5,0)),DF213)))))))))/IF(AND($D213=2,'ראשי-פרטים כלליים וריכוז הוצאות'!$D$66&lt;&gt;4),1.2,1)</f>
        <v>0</v>
      </c>
      <c r="DI213" s="227"/>
      <c r="DJ213" s="228"/>
      <c r="DK213" s="222"/>
      <c r="DL213" s="226"/>
      <c r="DM213" s="187">
        <f t="shared" si="133"/>
        <v>0</v>
      </c>
      <c r="DN213" s="15">
        <f>+(IF(OR($B213=0,$C213=0,$D213=0,$DC$2&gt;$ES$1),0,IF(OR(DI213=0,DK213=0,DL213=0),0,MIN((VLOOKUP($D213,$A$234:$C$241,3,0))*(IF($D213=6,DL213,DK213))*((MIN((VLOOKUP($D213,$A$234:$E$241,5,0)),(IF($D213=6,DK213,DL213))))),MIN((VLOOKUP($D213,$A$234:$C$241,3,0)),(DI213+DJ213))*(IF($D213=6,DL213,((MIN((VLOOKUP($D213,$A$234:$E$241,5,0)),DL213)))))))))/IF(AND($D213=2,'ראשי-פרטים כלליים וריכוז הוצאות'!$D$66&lt;&gt;4),1.2,1)</f>
        <v>0</v>
      </c>
      <c r="DO213" s="227"/>
      <c r="DP213" s="228"/>
      <c r="DQ213" s="222"/>
      <c r="DR213" s="226"/>
      <c r="DS213" s="187">
        <f t="shared" si="134"/>
        <v>0</v>
      </c>
      <c r="DT213" s="15">
        <f>+(IF(OR($B213=0,$C213=0,$D213=0,$DC$2&gt;$ES$1),0,IF(OR(DO213=0,DQ213=0,DR213=0),0,MIN((VLOOKUP($D213,$A$234:$C$241,3,0))*(IF($D213=6,DR213,DQ213))*((MIN((VLOOKUP($D213,$A$234:$E$241,5,0)),(IF($D213=6,DQ213,DR213))))),MIN((VLOOKUP($D213,$A$234:$C$241,3,0)),(DO213+DP213))*(IF($D213=6,DR213,((MIN((VLOOKUP($D213,$A$234:$E$241,5,0)),DR213)))))))))/IF(AND($D213=2,'ראשי-פרטים כלליים וריכוז הוצאות'!$D$66&lt;&gt;4),1.2,1)</f>
        <v>0</v>
      </c>
      <c r="DU213" s="227"/>
      <c r="DV213" s="228"/>
      <c r="DW213" s="222"/>
      <c r="DX213" s="226"/>
      <c r="DY213" s="187">
        <f t="shared" si="135"/>
        <v>0</v>
      </c>
      <c r="DZ213" s="15">
        <f>+(IF(OR($B213=0,$C213=0,$D213=0,$DC$2&gt;$ES$1),0,IF(OR(DU213=0,DW213=0,DX213=0),0,MIN((VLOOKUP($D213,$A$234:$C$241,3,0))*(IF($D213=6,DX213,DW213))*((MIN((VLOOKUP($D213,$A$234:$E$241,5,0)),(IF($D213=6,DW213,DX213))))),MIN((VLOOKUP($D213,$A$234:$C$241,3,0)),(DU213+DV213))*(IF($D213=6,DX213,((MIN((VLOOKUP($D213,$A$234:$E$241,5,0)),DX213)))))))))/IF(AND($D213=2,'ראשי-פרטים כלליים וריכוז הוצאות'!$D$66&lt;&gt;4),1.2,1)</f>
        <v>0</v>
      </c>
      <c r="EA213" s="227"/>
      <c r="EB213" s="228"/>
      <c r="EC213" s="222"/>
      <c r="ED213" s="226"/>
      <c r="EE213" s="187">
        <f t="shared" si="136"/>
        <v>0</v>
      </c>
      <c r="EF213" s="15">
        <f>+(IF(OR($B213=0,$C213=0,$D213=0,$DC$2&gt;$ES$1),0,IF(OR(EA213=0,EC213=0,ED213=0),0,MIN((VLOOKUP($D213,$A$234:$C$241,3,0))*(IF($D213=6,ED213,EC213))*((MIN((VLOOKUP($D213,$A$234:$E$241,5,0)),(IF($D213=6,EC213,ED213))))),MIN((VLOOKUP($D213,$A$234:$C$241,3,0)),(EA213+EB213))*(IF($D213=6,ED213,((MIN((VLOOKUP($D213,$A$234:$E$241,5,0)),ED213)))))))))/IF(AND($D213=2,'ראשי-פרטים כלליים וריכוז הוצאות'!$D$66&lt;&gt;4),1.2,1)</f>
        <v>0</v>
      </c>
      <c r="EG213" s="227"/>
      <c r="EH213" s="228"/>
      <c r="EI213" s="222"/>
      <c r="EJ213" s="226"/>
      <c r="EK213" s="187">
        <f t="shared" si="137"/>
        <v>0</v>
      </c>
      <c r="EL213" s="15">
        <f>+(IF(OR($B213=0,$C213=0,$D213=0,$DC$2&gt;$ES$1),0,IF(OR(EG213=0,EI213=0,EJ213=0),0,MIN((VLOOKUP($D213,$A$234:$C$241,3,0))*(IF($D213=6,EJ213,EI213))*((MIN((VLOOKUP($D213,$A$234:$E$241,5,0)),(IF($D213=6,EI213,EJ213))))),MIN((VLOOKUP($D213,$A$234:$C$241,3,0)),(EG213+EH213))*(IF($D213=6,EJ213,((MIN((VLOOKUP($D213,$A$234:$E$241,5,0)),EJ213)))))))))/IF(AND($D213=2,'ראשי-פרטים כלליים וריכוז הוצאות'!$D$66&lt;&gt;4),1.2,1)</f>
        <v>0</v>
      </c>
      <c r="EM213" s="227"/>
      <c r="EN213" s="228"/>
      <c r="EO213" s="222"/>
      <c r="EP213" s="226"/>
      <c r="EQ213" s="187">
        <f t="shared" si="138"/>
        <v>0</v>
      </c>
      <c r="ER213" s="15">
        <f>+(IF(OR($B213=0,$C213=0,$D213=0,$DC$2&gt;$ES$1),0,IF(OR(EM213=0,EO213=0,EP213=0),0,MIN((VLOOKUP($D213,$A$234:$C$241,3,0))*(IF($D213=6,EP213,EO213))*((MIN((VLOOKUP($D213,$A$234:$E$241,5,0)),(IF($D213=6,EO213,EP213))))),MIN((VLOOKUP($D213,$A$234:$C$241,3,0)),(EM213+EN213))*(IF($D213=6,EP213,((MIN((VLOOKUP($D213,$A$234:$E$241,5,0)),EP213)))))))))/IF(AND($D213=2,'ראשי-פרטים כלליים וריכוז הוצאות'!$D$66&lt;&gt;4),1.2,1)</f>
        <v>0</v>
      </c>
      <c r="ES213" s="62">
        <f t="shared" si="139"/>
        <v>0</v>
      </c>
      <c r="ET213" s="183">
        <f t="shared" si="140"/>
        <v>9.9999999999999995E-7</v>
      </c>
      <c r="EU213" s="184">
        <f t="shared" si="141"/>
        <v>0</v>
      </c>
      <c r="EV213" s="62">
        <f t="shared" si="142"/>
        <v>0</v>
      </c>
      <c r="EW213" s="62">
        <v>0</v>
      </c>
      <c r="EX213" s="15">
        <f t="shared" si="143"/>
        <v>0</v>
      </c>
      <c r="EY213" s="219"/>
      <c r="EZ213" s="62">
        <f>MIN(EX213+EY213*ET213*ES213/$FA$1/IF(AND($D213=2,'ראשי-פרטים כלליים וריכוז הוצאות'!$D$66&lt;&gt;4),1.2,1),IF($D213&gt;0,VLOOKUP($D213,$A$234:$C$241,3,0)*12*EU213,0))</f>
        <v>0</v>
      </c>
      <c r="FA213" s="229"/>
      <c r="FB213" s="293">
        <f t="shared" si="144"/>
        <v>0</v>
      </c>
      <c r="FC213" s="298"/>
      <c r="FD213" s="133"/>
      <c r="FE213" s="133"/>
      <c r="FF213" s="299"/>
      <c r="FG213" s="299"/>
      <c r="FH213" s="133"/>
      <c r="FI213" s="274">
        <f t="shared" si="112"/>
        <v>0</v>
      </c>
      <c r="FJ213" s="274">
        <f t="shared" si="113"/>
        <v>0</v>
      </c>
      <c r="FK213" s="297" t="str">
        <f t="shared" si="114"/>
        <v/>
      </c>
    </row>
    <row r="214" spans="1:256" s="6" customFormat="1" ht="24" hidden="1" customHeight="1" x14ac:dyDescent="0.2">
      <c r="A214" s="112">
        <v>211</v>
      </c>
      <c r="B214" s="229"/>
      <c r="C214" s="229"/>
      <c r="D214" s="230"/>
      <c r="E214" s="220"/>
      <c r="F214" s="221"/>
      <c r="G214" s="222"/>
      <c r="H214" s="223"/>
      <c r="I214" s="187">
        <f t="shared" si="115"/>
        <v>0</v>
      </c>
      <c r="J214" s="15">
        <f>(IF(OR($B214=0,$C214=0,$D214=0,$E$2&gt;$ES$1),0,IF(OR($E214=0,$G214=0,$H214=0),0,MIN((VLOOKUP($D214,$A$234:$C$241,3,0))*(IF($D214=6,$H214,$G214))*((MIN((VLOOKUP($D214,$A$234:$E$241,5,0)),(IF($D214=6,$G214,$H214))))),MIN((VLOOKUP($D214,$A$234:$C$241,3,0)),($E214+$F214))*(IF($D214=6,$H214,((MIN((VLOOKUP($D214,$A$234:$E$241,5,0)),$H214)))))))))/IF(AND($D214=2,'ראשי-פרטים כלליים וריכוז הוצאות'!$D$66&lt;&gt;4),1.2,1)</f>
        <v>0</v>
      </c>
      <c r="K214" s="224"/>
      <c r="L214" s="225"/>
      <c r="M214" s="222"/>
      <c r="N214" s="226"/>
      <c r="O214" s="187">
        <f t="shared" si="116"/>
        <v>0</v>
      </c>
      <c r="P214" s="15">
        <f>+(IF(OR($B214=0,$C214=0,$D214=0,$K$2&gt;$ES$1),0,IF(OR($K214=0,$M214=0,$N214=0),0,MIN((VLOOKUP($D214,$A$234:$C$241,3,0))*(IF($D214=6,$N214,$M214))*((MIN((VLOOKUP($D214,$A$234:$E$241,5,0)),(IF($D214=6,$M214,$N214))))),MIN((VLOOKUP($D214,$A$234:$C$241,3,0)),($K214+$L214))*(IF($D214=6,$N214,((MIN((VLOOKUP($D214,$A$234:$E$241,5,0)),$N214)))))))))/IF(AND($D214=2,'ראשי-פרטים כלליים וריכוז הוצאות'!$D$66&lt;&gt;4),1.2,1)</f>
        <v>0</v>
      </c>
      <c r="Q214" s="227"/>
      <c r="R214" s="228"/>
      <c r="S214" s="222"/>
      <c r="T214" s="226"/>
      <c r="U214" s="187">
        <f t="shared" si="117"/>
        <v>0</v>
      </c>
      <c r="V214" s="15">
        <f>+(IF(OR($B214=0,$C214=0,$D214=0,$Q$2&gt;$ES$1),0,IF(OR(Q214=0,S214=0,T214=0),0,MIN((VLOOKUP($D214,$A$234:$C$241,3,0))*(IF($D214=6,T214,S214))*((MIN((VLOOKUP($D214,$A$234:$E$241,5,0)),(IF($D214=6,S214,T214))))),MIN((VLOOKUP($D214,$A$234:$C$241,3,0)),(Q214+R214))*(IF($D214=6,T214,((MIN((VLOOKUP($D214,$A$234:$E$241,5,0)),T214)))))))))/IF(AND($D214=2,'ראשי-פרטים כלליים וריכוז הוצאות'!$D$66&lt;&gt;4),1.2,1)</f>
        <v>0</v>
      </c>
      <c r="W214" s="220"/>
      <c r="X214" s="221"/>
      <c r="Y214" s="222"/>
      <c r="Z214" s="226"/>
      <c r="AA214" s="187">
        <f t="shared" si="118"/>
        <v>0</v>
      </c>
      <c r="AB214" s="15">
        <f>+(IF(OR($B214=0,$C214=0,$D214=0,$W$2&gt;$ES$1),0,IF(OR(W214=0,Y214=0,Z214=0),0,MIN((VLOOKUP($D214,$A$234:$C$241,3,0))*(IF($D214=6,Z214,Y214))*((MIN((VLOOKUP($D214,$A$234:$E$241,5,0)),(IF($D214=6,Y214,Z214))))),MIN((VLOOKUP($D214,$A$234:$C$241,3,0)),(W214+X214))*(IF($D214=6,Z214,((MIN((VLOOKUP($D214,$A$234:$E$241,5,0)),Z214)))))))))/IF(AND($D214=2,'ראשי-פרטים כלליים וריכוז הוצאות'!$D$66&lt;&gt;4),1.2,1)</f>
        <v>0</v>
      </c>
      <c r="AC214" s="224"/>
      <c r="AD214" s="225"/>
      <c r="AE214" s="222"/>
      <c r="AF214" s="226"/>
      <c r="AG214" s="187">
        <f t="shared" si="119"/>
        <v>0</v>
      </c>
      <c r="AH214" s="15">
        <f>+(IF(OR($B214=0,$C214=0,$D214=0,$AC$2&gt;$ES$1),0,IF(OR(AC214=0,AE214=0,AF214=0),0,MIN((VLOOKUP($D214,$A$234:$C$241,3,0))*(IF($D214=6,AF214,AE214))*((MIN((VLOOKUP($D214,$A$234:$E$241,5,0)),(IF($D214=6,AE214,AF214))))),MIN((VLOOKUP($D214,$A$234:$C$241,3,0)),(AC214+AD214))*(IF($D214=6,AF214,((MIN((VLOOKUP($D214,$A$234:$E$241,5,0)),AF214)))))))))/IF(AND($D214=2,'ראשי-פרטים כלליים וריכוז הוצאות'!$D$66&lt;&gt;4),1.2,1)</f>
        <v>0</v>
      </c>
      <c r="AI214" s="227"/>
      <c r="AJ214" s="228"/>
      <c r="AK214" s="222"/>
      <c r="AL214" s="226"/>
      <c r="AM214" s="187">
        <f t="shared" si="120"/>
        <v>0</v>
      </c>
      <c r="AN214" s="15">
        <f>+(IF(OR($B214=0,$C214=0,$D214=0,$AI$2&gt;$ES$1),0,IF(OR(AI214=0,AK214=0,AL214=0),0,MIN((VLOOKUP($D214,$A$234:$C$241,3,0))*(IF($D214=6,AL214,AK214))*((MIN((VLOOKUP($D214,$A$234:$E$241,5,0)),(IF($D214=6,AK214,AL214))))),MIN((VLOOKUP($D214,$A$234:$C$241,3,0)),(AI214+AJ214))*(IF($D214=6,AL214,((MIN((VLOOKUP($D214,$A$234:$E$241,5,0)),AL214)))))))))/IF(AND($D214=2,'ראשי-פרטים כלליים וריכוז הוצאות'!$D$66&lt;&gt;4),1.2,1)</f>
        <v>0</v>
      </c>
      <c r="AO214" s="220"/>
      <c r="AP214" s="221"/>
      <c r="AQ214" s="222"/>
      <c r="AR214" s="226"/>
      <c r="AS214" s="187">
        <f t="shared" si="121"/>
        <v>0</v>
      </c>
      <c r="AT214" s="15">
        <f>+(IF(OR($B214=0,$C214=0,$D214=0,$AO$2&gt;$ES$1),0,IF(OR(AO214=0,AQ214=0,AR214=0),0,MIN((VLOOKUP($D214,$A$234:$C$241,3,0))*(IF($D214=6,AR214,AQ214))*((MIN((VLOOKUP($D214,$A$234:$E$241,5,0)),(IF($D214=6,AQ214,AR214))))),MIN((VLOOKUP($D214,$A$234:$C$241,3,0)),(AO214+AP214))*(IF($D214=6,AR214,((MIN((VLOOKUP($D214,$A$234:$E$241,5,0)),AR214)))))))))/IF(AND($D214=2,'ראשי-פרטים כלליים וריכוז הוצאות'!$D$66&lt;&gt;4),1.2,1)</f>
        <v>0</v>
      </c>
      <c r="AU214" s="224"/>
      <c r="AV214" s="225"/>
      <c r="AW214" s="222"/>
      <c r="AX214" s="226"/>
      <c r="AY214" s="187">
        <f t="shared" si="122"/>
        <v>0</v>
      </c>
      <c r="AZ214" s="15">
        <f>+(IF(OR($B214=0,$C214=0,$D214=0,$AU$2&gt;$ES$1),0,IF(OR(AU214=0,AW214=0,AX214=0),0,MIN((VLOOKUP($D214,$A$234:$C$241,3,0))*(IF($D214=6,AX214,AW214))*((MIN((VLOOKUP($D214,$A$234:$E$241,5,0)),(IF($D214=6,AW214,AX214))))),MIN((VLOOKUP($D214,$A$234:$C$241,3,0)),(AU214+AV214))*(IF($D214=6,AX214,((MIN((VLOOKUP($D214,$A$234:$E$241,5,0)),AX214)))))))))/IF(AND($D214=2,'ראשי-פרטים כלליים וריכוז הוצאות'!$D$66&lt;&gt;4),1.2,1)</f>
        <v>0</v>
      </c>
      <c r="BA214" s="227"/>
      <c r="BB214" s="228"/>
      <c r="BC214" s="222"/>
      <c r="BD214" s="226"/>
      <c r="BE214" s="187">
        <f t="shared" si="123"/>
        <v>0</v>
      </c>
      <c r="BF214" s="15">
        <f>+(IF(OR($B214=0,$C214=0,$D214=0,$BA$2&gt;$ES$1),0,IF(OR(BA214=0,BC214=0,BD214=0),0,MIN((VLOOKUP($D214,$A$234:$C$241,3,0))*(IF($D214=6,BD214,BC214))*((MIN((VLOOKUP($D214,$A$234:$E$241,5,0)),(IF($D214=6,BC214,BD214))))),MIN((VLOOKUP($D214,$A$234:$C$241,3,0)),(BA214+BB214))*(IF($D214=6,BD214,((MIN((VLOOKUP($D214,$A$234:$E$241,5,0)),BD214)))))))))/IF(AND($D214=2,'ראשי-פרטים כלליים וריכוז הוצאות'!$D$66&lt;&gt;4),1.2,1)</f>
        <v>0</v>
      </c>
      <c r="BG214" s="227"/>
      <c r="BH214" s="228"/>
      <c r="BI214" s="222"/>
      <c r="BJ214" s="226"/>
      <c r="BK214" s="187">
        <f t="shared" si="124"/>
        <v>0</v>
      </c>
      <c r="BL214" s="15">
        <f>+(IF(OR($B214=0,$C214=0,$D214=0,$BG$2&gt;$ES$1),0,IF(OR(BG214=0,BI214=0,BJ214=0),0,MIN((VLOOKUP($D214,$A$234:$C$241,3,0))*(IF($D214=6,BJ214,BI214))*((MIN((VLOOKUP($D214,$A$234:$E$241,5,0)),(IF($D214=6,BI214,BJ214))))),MIN((VLOOKUP($D214,$A$234:$C$241,3,0)),(BG214+BH214))*(IF($D214=6,BJ214,((MIN((VLOOKUP($D214,$A$234:$E$241,5,0)),BJ214)))))))))/IF(AND($D214=2,'ראשי-פרטים כלליים וריכוז הוצאות'!$D$66&lt;&gt;4),1.2,1)</f>
        <v>0</v>
      </c>
      <c r="BM214" s="227"/>
      <c r="BN214" s="228"/>
      <c r="BO214" s="222"/>
      <c r="BP214" s="226"/>
      <c r="BQ214" s="187">
        <f t="shared" si="125"/>
        <v>0</v>
      </c>
      <c r="BR214" s="15">
        <f>+(IF(OR($B214=0,$C214=0,$D214=0,$BM$2&gt;$ES$1),0,IF(OR(BM214=0,BO214=0,BP214=0),0,MIN((VLOOKUP($D214,$A$234:$C$241,3,0))*(IF($D214=6,BP214,BO214))*((MIN((VLOOKUP($D214,$A$234:$E$241,5,0)),(IF($D214=6,BO214,BP214))))),MIN((VLOOKUP($D214,$A$234:$C$241,3,0)),(BM214+BN214))*(IF($D214=6,BP214,((MIN((VLOOKUP($D214,$A$234:$E$241,5,0)),BP214)))))))))/IF(AND($D214=2,'ראשי-פרטים כלליים וריכוז הוצאות'!$D$66&lt;&gt;4),1.2,1)</f>
        <v>0</v>
      </c>
      <c r="BS214" s="227"/>
      <c r="BT214" s="228"/>
      <c r="BU214" s="222"/>
      <c r="BV214" s="226"/>
      <c r="BW214" s="187">
        <f t="shared" si="126"/>
        <v>0</v>
      </c>
      <c r="BX214" s="15">
        <f>+(IF(OR($B214=0,$C214=0,$D214=0,$BS$2&gt;$ES$1),0,IF(OR(BS214=0,BU214=0,BV214=0),0,MIN((VLOOKUP($D214,$A$234:$C$241,3,0))*(IF($D214=6,BV214,BU214))*((MIN((VLOOKUP($D214,$A$234:$E$241,5,0)),(IF($D214=6,BU214,BV214))))),MIN((VLOOKUP($D214,$A$234:$C$241,3,0)),(BS214+BT214))*(IF($D214=6,BV214,((MIN((VLOOKUP($D214,$A$234:$E$241,5,0)),BV214)))))))))/IF(AND($D214=2,'ראשי-פרטים כלליים וריכוז הוצאות'!$D$66&lt;&gt;4),1.2,1)</f>
        <v>0</v>
      </c>
      <c r="BY214" s="227"/>
      <c r="BZ214" s="228"/>
      <c r="CA214" s="222"/>
      <c r="CB214" s="226"/>
      <c r="CC214" s="187">
        <f t="shared" si="127"/>
        <v>0</v>
      </c>
      <c r="CD214" s="15">
        <f>+(IF(OR($B214=0,$C214=0,$D214=0,$BY$2&gt;$ES$1),0,IF(OR(BY214=0,CA214=0,CB214=0),0,MIN((VLOOKUP($D214,$A$234:$C$241,3,0))*(IF($D214=6,CB214,CA214))*((MIN((VLOOKUP($D214,$A$234:$E$241,5,0)),(IF($D214=6,CA214,CB214))))),MIN((VLOOKUP($D214,$A$234:$C$241,3,0)),(BY214+BZ214))*(IF($D214=6,CB214,((MIN((VLOOKUP($D214,$A$234:$E$241,5,0)),CB214)))))))))/IF(AND($D214=2,'ראשי-פרטים כלליים וריכוז הוצאות'!$D$66&lt;&gt;4),1.2,1)</f>
        <v>0</v>
      </c>
      <c r="CE214" s="227"/>
      <c r="CF214" s="228"/>
      <c r="CG214" s="222"/>
      <c r="CH214" s="226"/>
      <c r="CI214" s="187">
        <f t="shared" si="128"/>
        <v>0</v>
      </c>
      <c r="CJ214" s="15">
        <f>+(IF(OR($B214=0,$C214=0,$D214=0,$CE$2&gt;$ES$1),0,IF(OR(CE214=0,CG214=0,CH214=0),0,MIN((VLOOKUP($D214,$A$234:$C$241,3,0))*(IF($D214=6,CH214,CG214))*((MIN((VLOOKUP($D214,$A$234:$E$241,5,0)),(IF($D214=6,CG214,CH214))))),MIN((VLOOKUP($D214,$A$234:$C$241,3,0)),(CE214+CF214))*(IF($D214=6,CH214,((MIN((VLOOKUP($D214,$A$234:$E$241,5,0)),CH214)))))))))/IF(AND($D214=2,'ראשי-פרטים כלליים וריכוז הוצאות'!$D$66&lt;&gt;4),1.2,1)</f>
        <v>0</v>
      </c>
      <c r="CK214" s="227"/>
      <c r="CL214" s="228"/>
      <c r="CM214" s="222"/>
      <c r="CN214" s="226"/>
      <c r="CO214" s="187">
        <f t="shared" si="129"/>
        <v>0</v>
      </c>
      <c r="CP214" s="15">
        <f>+(IF(OR($B214=0,$C214=0,$D214=0,$CK$2&gt;$ES$1),0,IF(OR(CK214=0,CM214=0,CN214=0),0,MIN((VLOOKUP($D214,$A$234:$C$241,3,0))*(IF($D214=6,CN214,CM214))*((MIN((VLOOKUP($D214,$A$234:$E$241,5,0)),(IF($D214=6,CM214,CN214))))),MIN((VLOOKUP($D214,$A$234:$C$241,3,0)),(CK214+CL214))*(IF($D214=6,CN214,((MIN((VLOOKUP($D214,$A$234:$E$241,5,0)),CN214)))))))))/IF(AND($D214=2,'ראשי-פרטים כלליים וריכוז הוצאות'!$D$66&lt;&gt;4),1.2,1)</f>
        <v>0</v>
      </c>
      <c r="CQ214" s="227"/>
      <c r="CR214" s="228"/>
      <c r="CS214" s="222"/>
      <c r="CT214" s="226"/>
      <c r="CU214" s="187">
        <f t="shared" si="130"/>
        <v>0</v>
      </c>
      <c r="CV214" s="15">
        <f>+(IF(OR($B214=0,$C214=0,$D214=0,$CQ$2&gt;$ES$1),0,IF(OR(CQ214=0,CS214=0,CT214=0),0,MIN((VLOOKUP($D214,$A$234:$C$241,3,0))*(IF($D214=6,CT214,CS214))*((MIN((VLOOKUP($D214,$A$234:$E$241,5,0)),(IF($D214=6,CS214,CT214))))),MIN((VLOOKUP($D214,$A$234:$C$241,3,0)),(CQ214+CR214))*(IF($D214=6,CT214,((MIN((VLOOKUP($D214,$A$234:$E$241,5,0)),CT214)))))))))/IF(AND($D214=2,'ראשי-פרטים כלליים וריכוז הוצאות'!$D$66&lt;&gt;4),1.2,1)</f>
        <v>0</v>
      </c>
      <c r="CW214" s="227"/>
      <c r="CX214" s="228"/>
      <c r="CY214" s="222"/>
      <c r="CZ214" s="226"/>
      <c r="DA214" s="187">
        <f t="shared" si="131"/>
        <v>0</v>
      </c>
      <c r="DB214" s="15">
        <f>+(IF(OR($B214=0,$C214=0,$D214=0,$CW$2&gt;$ES$1),0,IF(OR(CW214=0,CY214=0,CZ214=0),0,MIN((VLOOKUP($D214,$A$234:$C$241,3,0))*(IF($D214=6,CZ214,CY214))*((MIN((VLOOKUP($D214,$A$234:$E$241,5,0)),(IF($D214=6,CY214,CZ214))))),MIN((VLOOKUP($D214,$A$234:$C$241,3,0)),(CW214+CX214))*(IF($D214=6,CZ214,((MIN((VLOOKUP($D214,$A$234:$E$241,5,0)),CZ214)))))))))/IF(AND($D214=2,'ראשי-פרטים כלליים וריכוז הוצאות'!$D$66&lt;&gt;4),1.2,1)</f>
        <v>0</v>
      </c>
      <c r="DC214" s="227"/>
      <c r="DD214" s="228"/>
      <c r="DE214" s="222"/>
      <c r="DF214" s="226"/>
      <c r="DG214" s="187">
        <f t="shared" si="132"/>
        <v>0</v>
      </c>
      <c r="DH214" s="15">
        <f>+(IF(OR($B214=0,$C214=0,$D214=0,$DC$2&gt;$ES$1),0,IF(OR(DC214=0,DE214=0,DF214=0),0,MIN((VLOOKUP($D214,$A$234:$C$241,3,0))*(IF($D214=6,DF214,DE214))*((MIN((VLOOKUP($D214,$A$234:$E$241,5,0)),(IF($D214=6,DE214,DF214))))),MIN((VLOOKUP($D214,$A$234:$C$241,3,0)),(DC214+DD214))*(IF($D214=6,DF214,((MIN((VLOOKUP($D214,$A$234:$E$241,5,0)),DF214)))))))))/IF(AND($D214=2,'ראשי-פרטים כלליים וריכוז הוצאות'!$D$66&lt;&gt;4),1.2,1)</f>
        <v>0</v>
      </c>
      <c r="DI214" s="227"/>
      <c r="DJ214" s="228"/>
      <c r="DK214" s="222"/>
      <c r="DL214" s="226"/>
      <c r="DM214" s="187">
        <f t="shared" si="133"/>
        <v>0</v>
      </c>
      <c r="DN214" s="15">
        <f>+(IF(OR($B214=0,$C214=0,$D214=0,$DC$2&gt;$ES$1),0,IF(OR(DI214=0,DK214=0,DL214=0),0,MIN((VLOOKUP($D214,$A$234:$C$241,3,0))*(IF($D214=6,DL214,DK214))*((MIN((VLOOKUP($D214,$A$234:$E$241,5,0)),(IF($D214=6,DK214,DL214))))),MIN((VLOOKUP($D214,$A$234:$C$241,3,0)),(DI214+DJ214))*(IF($D214=6,DL214,((MIN((VLOOKUP($D214,$A$234:$E$241,5,0)),DL214)))))))))/IF(AND($D214=2,'ראשי-פרטים כלליים וריכוז הוצאות'!$D$66&lt;&gt;4),1.2,1)</f>
        <v>0</v>
      </c>
      <c r="DO214" s="227"/>
      <c r="DP214" s="228"/>
      <c r="DQ214" s="222"/>
      <c r="DR214" s="226"/>
      <c r="DS214" s="187">
        <f t="shared" si="134"/>
        <v>0</v>
      </c>
      <c r="DT214" s="15">
        <f>+(IF(OR($B214=0,$C214=0,$D214=0,$DC$2&gt;$ES$1),0,IF(OR(DO214=0,DQ214=0,DR214=0),0,MIN((VLOOKUP($D214,$A$234:$C$241,3,0))*(IF($D214=6,DR214,DQ214))*((MIN((VLOOKUP($D214,$A$234:$E$241,5,0)),(IF($D214=6,DQ214,DR214))))),MIN((VLOOKUP($D214,$A$234:$C$241,3,0)),(DO214+DP214))*(IF($D214=6,DR214,((MIN((VLOOKUP($D214,$A$234:$E$241,5,0)),DR214)))))))))/IF(AND($D214=2,'ראשי-פרטים כלליים וריכוז הוצאות'!$D$66&lt;&gt;4),1.2,1)</f>
        <v>0</v>
      </c>
      <c r="DU214" s="227"/>
      <c r="DV214" s="228"/>
      <c r="DW214" s="222"/>
      <c r="DX214" s="226"/>
      <c r="DY214" s="187">
        <f t="shared" si="135"/>
        <v>0</v>
      </c>
      <c r="DZ214" s="15">
        <f>+(IF(OR($B214=0,$C214=0,$D214=0,$DC$2&gt;$ES$1),0,IF(OR(DU214=0,DW214=0,DX214=0),0,MIN((VLOOKUP($D214,$A$234:$C$241,3,0))*(IF($D214=6,DX214,DW214))*((MIN((VLOOKUP($D214,$A$234:$E$241,5,0)),(IF($D214=6,DW214,DX214))))),MIN((VLOOKUP($D214,$A$234:$C$241,3,0)),(DU214+DV214))*(IF($D214=6,DX214,((MIN((VLOOKUP($D214,$A$234:$E$241,5,0)),DX214)))))))))/IF(AND($D214=2,'ראשי-פרטים כלליים וריכוז הוצאות'!$D$66&lt;&gt;4),1.2,1)</f>
        <v>0</v>
      </c>
      <c r="EA214" s="227"/>
      <c r="EB214" s="228"/>
      <c r="EC214" s="222"/>
      <c r="ED214" s="226"/>
      <c r="EE214" s="187">
        <f t="shared" si="136"/>
        <v>0</v>
      </c>
      <c r="EF214" s="15">
        <f>+(IF(OR($B214=0,$C214=0,$D214=0,$DC$2&gt;$ES$1),0,IF(OR(EA214=0,EC214=0,ED214=0),0,MIN((VLOOKUP($D214,$A$234:$C$241,3,0))*(IF($D214=6,ED214,EC214))*((MIN((VLOOKUP($D214,$A$234:$E$241,5,0)),(IF($D214=6,EC214,ED214))))),MIN((VLOOKUP($D214,$A$234:$C$241,3,0)),(EA214+EB214))*(IF($D214=6,ED214,((MIN((VLOOKUP($D214,$A$234:$E$241,5,0)),ED214)))))))))/IF(AND($D214=2,'ראשי-פרטים כלליים וריכוז הוצאות'!$D$66&lt;&gt;4),1.2,1)</f>
        <v>0</v>
      </c>
      <c r="EG214" s="227"/>
      <c r="EH214" s="228"/>
      <c r="EI214" s="222"/>
      <c r="EJ214" s="226"/>
      <c r="EK214" s="187">
        <f t="shared" si="137"/>
        <v>0</v>
      </c>
      <c r="EL214" s="15">
        <f>+(IF(OR($B214=0,$C214=0,$D214=0,$DC$2&gt;$ES$1),0,IF(OR(EG214=0,EI214=0,EJ214=0),0,MIN((VLOOKUP($D214,$A$234:$C$241,3,0))*(IF($D214=6,EJ214,EI214))*((MIN((VLOOKUP($D214,$A$234:$E$241,5,0)),(IF($D214=6,EI214,EJ214))))),MIN((VLOOKUP($D214,$A$234:$C$241,3,0)),(EG214+EH214))*(IF($D214=6,EJ214,((MIN((VLOOKUP($D214,$A$234:$E$241,5,0)),EJ214)))))))))/IF(AND($D214=2,'ראשי-פרטים כלליים וריכוז הוצאות'!$D$66&lt;&gt;4),1.2,1)</f>
        <v>0</v>
      </c>
      <c r="EM214" s="227"/>
      <c r="EN214" s="228"/>
      <c r="EO214" s="222"/>
      <c r="EP214" s="226"/>
      <c r="EQ214" s="187">
        <f t="shared" si="138"/>
        <v>0</v>
      </c>
      <c r="ER214" s="15">
        <f>+(IF(OR($B214=0,$C214=0,$D214=0,$DC$2&gt;$ES$1),0,IF(OR(EM214=0,EO214=0,EP214=0),0,MIN((VLOOKUP($D214,$A$234:$C$241,3,0))*(IF($D214=6,EP214,EO214))*((MIN((VLOOKUP($D214,$A$234:$E$241,5,0)),(IF($D214=6,EO214,EP214))))),MIN((VLOOKUP($D214,$A$234:$C$241,3,0)),(EM214+EN214))*(IF($D214=6,EP214,((MIN((VLOOKUP($D214,$A$234:$E$241,5,0)),EP214)))))))))/IF(AND($D214=2,'ראשי-פרטים כלליים וריכוז הוצאות'!$D$66&lt;&gt;4),1.2,1)</f>
        <v>0</v>
      </c>
      <c r="ES214" s="62">
        <f t="shared" si="139"/>
        <v>0</v>
      </c>
      <c r="ET214" s="183">
        <f t="shared" si="140"/>
        <v>9.9999999999999995E-7</v>
      </c>
      <c r="EU214" s="184">
        <f t="shared" si="141"/>
        <v>0</v>
      </c>
      <c r="EV214" s="62">
        <f t="shared" si="142"/>
        <v>0</v>
      </c>
      <c r="EW214" s="62">
        <v>0</v>
      </c>
      <c r="EX214" s="15">
        <f t="shared" si="143"/>
        <v>0</v>
      </c>
      <c r="EY214" s="219"/>
      <c r="EZ214" s="62">
        <f>MIN(EX214+EY214*ET214*ES214/$FA$1/IF(AND($D214=2,'ראשי-פרטים כלליים וריכוז הוצאות'!$D$66&lt;&gt;4),1.2,1),IF($D214&gt;0,VLOOKUP($D214,$A$234:$C$241,3,0)*12*EU214,0))</f>
        <v>0</v>
      </c>
      <c r="FA214" s="229"/>
      <c r="FB214" s="293">
        <f t="shared" si="144"/>
        <v>0</v>
      </c>
      <c r="FC214" s="298"/>
      <c r="FD214" s="133"/>
      <c r="FE214" s="133"/>
      <c r="FF214" s="299"/>
      <c r="FG214" s="299"/>
      <c r="FH214" s="133"/>
      <c r="FI214" s="274">
        <f t="shared" ref="FI214:FI223" si="145">FA214-FF214</f>
        <v>0</v>
      </c>
      <c r="FJ214" s="274">
        <f t="shared" ref="FJ214:FJ223" si="146">FI214-FA214</f>
        <v>0</v>
      </c>
      <c r="FK214" s="297" t="str">
        <f t="shared" si="114"/>
        <v/>
      </c>
    </row>
    <row r="215" spans="1:256" s="6" customFormat="1" ht="24" hidden="1" customHeight="1" x14ac:dyDescent="0.2">
      <c r="A215" s="112">
        <v>212</v>
      </c>
      <c r="B215" s="229"/>
      <c r="C215" s="229"/>
      <c r="D215" s="230"/>
      <c r="E215" s="220"/>
      <c r="F215" s="221"/>
      <c r="G215" s="222"/>
      <c r="H215" s="223"/>
      <c r="I215" s="187">
        <f t="shared" si="115"/>
        <v>0</v>
      </c>
      <c r="J215" s="15">
        <f>(IF(OR($B215=0,$C215=0,$D215=0,$E$2&gt;$ES$1),0,IF(OR($E215=0,$G215=0,$H215=0),0,MIN((VLOOKUP($D215,$A$234:$C$241,3,0))*(IF($D215=6,$H215,$G215))*((MIN((VLOOKUP($D215,$A$234:$E$241,5,0)),(IF($D215=6,$G215,$H215))))),MIN((VLOOKUP($D215,$A$234:$C$241,3,0)),($E215+$F215))*(IF($D215=6,$H215,((MIN((VLOOKUP($D215,$A$234:$E$241,5,0)),$H215)))))))))/IF(AND($D215=2,'ראשי-פרטים כלליים וריכוז הוצאות'!$D$66&lt;&gt;4),1.2,1)</f>
        <v>0</v>
      </c>
      <c r="K215" s="224"/>
      <c r="L215" s="225"/>
      <c r="M215" s="222"/>
      <c r="N215" s="226"/>
      <c r="O215" s="187">
        <f t="shared" si="116"/>
        <v>0</v>
      </c>
      <c r="P215" s="15">
        <f>+(IF(OR($B215=0,$C215=0,$D215=0,$K$2&gt;$ES$1),0,IF(OR($K215=0,$M215=0,$N215=0),0,MIN((VLOOKUP($D215,$A$234:$C$241,3,0))*(IF($D215=6,$N215,$M215))*((MIN((VLOOKUP($D215,$A$234:$E$241,5,0)),(IF($D215=6,$M215,$N215))))),MIN((VLOOKUP($D215,$A$234:$C$241,3,0)),($K215+$L215))*(IF($D215=6,$N215,((MIN((VLOOKUP($D215,$A$234:$E$241,5,0)),$N215)))))))))/IF(AND($D215=2,'ראשי-פרטים כלליים וריכוז הוצאות'!$D$66&lt;&gt;4),1.2,1)</f>
        <v>0</v>
      </c>
      <c r="Q215" s="227"/>
      <c r="R215" s="228"/>
      <c r="S215" s="222"/>
      <c r="T215" s="226"/>
      <c r="U215" s="187">
        <f t="shared" si="117"/>
        <v>0</v>
      </c>
      <c r="V215" s="15">
        <f>+(IF(OR($B215=0,$C215=0,$D215=0,$Q$2&gt;$ES$1),0,IF(OR(Q215=0,S215=0,T215=0),0,MIN((VLOOKUP($D215,$A$234:$C$241,3,0))*(IF($D215=6,T215,S215))*((MIN((VLOOKUP($D215,$A$234:$E$241,5,0)),(IF($D215=6,S215,T215))))),MIN((VLOOKUP($D215,$A$234:$C$241,3,0)),(Q215+R215))*(IF($D215=6,T215,((MIN((VLOOKUP($D215,$A$234:$E$241,5,0)),T215)))))))))/IF(AND($D215=2,'ראשי-פרטים כלליים וריכוז הוצאות'!$D$66&lt;&gt;4),1.2,1)</f>
        <v>0</v>
      </c>
      <c r="W215" s="220"/>
      <c r="X215" s="221"/>
      <c r="Y215" s="222"/>
      <c r="Z215" s="226"/>
      <c r="AA215" s="187">
        <f t="shared" si="118"/>
        <v>0</v>
      </c>
      <c r="AB215" s="15">
        <f>+(IF(OR($B215=0,$C215=0,$D215=0,$W$2&gt;$ES$1),0,IF(OR(W215=0,Y215=0,Z215=0),0,MIN((VLOOKUP($D215,$A$234:$C$241,3,0))*(IF($D215=6,Z215,Y215))*((MIN((VLOOKUP($D215,$A$234:$E$241,5,0)),(IF($D215=6,Y215,Z215))))),MIN((VLOOKUP($D215,$A$234:$C$241,3,0)),(W215+X215))*(IF($D215=6,Z215,((MIN((VLOOKUP($D215,$A$234:$E$241,5,0)),Z215)))))))))/IF(AND($D215=2,'ראשי-פרטים כלליים וריכוז הוצאות'!$D$66&lt;&gt;4),1.2,1)</f>
        <v>0</v>
      </c>
      <c r="AC215" s="224"/>
      <c r="AD215" s="225"/>
      <c r="AE215" s="222"/>
      <c r="AF215" s="226"/>
      <c r="AG215" s="187">
        <f t="shared" si="119"/>
        <v>0</v>
      </c>
      <c r="AH215" s="15">
        <f>+(IF(OR($B215=0,$C215=0,$D215=0,$AC$2&gt;$ES$1),0,IF(OR(AC215=0,AE215=0,AF215=0),0,MIN((VLOOKUP($D215,$A$234:$C$241,3,0))*(IF($D215=6,AF215,AE215))*((MIN((VLOOKUP($D215,$A$234:$E$241,5,0)),(IF($D215=6,AE215,AF215))))),MIN((VLOOKUP($D215,$A$234:$C$241,3,0)),(AC215+AD215))*(IF($D215=6,AF215,((MIN((VLOOKUP($D215,$A$234:$E$241,5,0)),AF215)))))))))/IF(AND($D215=2,'ראשי-פרטים כלליים וריכוז הוצאות'!$D$66&lt;&gt;4),1.2,1)</f>
        <v>0</v>
      </c>
      <c r="AI215" s="227"/>
      <c r="AJ215" s="228"/>
      <c r="AK215" s="222"/>
      <c r="AL215" s="226"/>
      <c r="AM215" s="187">
        <f t="shared" si="120"/>
        <v>0</v>
      </c>
      <c r="AN215" s="15">
        <f>+(IF(OR($B215=0,$C215=0,$D215=0,$AI$2&gt;$ES$1),0,IF(OR(AI215=0,AK215=0,AL215=0),0,MIN((VLOOKUP($D215,$A$234:$C$241,3,0))*(IF($D215=6,AL215,AK215))*((MIN((VLOOKUP($D215,$A$234:$E$241,5,0)),(IF($D215=6,AK215,AL215))))),MIN((VLOOKUP($D215,$A$234:$C$241,3,0)),(AI215+AJ215))*(IF($D215=6,AL215,((MIN((VLOOKUP($D215,$A$234:$E$241,5,0)),AL215)))))))))/IF(AND($D215=2,'ראשי-פרטים כלליים וריכוז הוצאות'!$D$66&lt;&gt;4),1.2,1)</f>
        <v>0</v>
      </c>
      <c r="AO215" s="220"/>
      <c r="AP215" s="221"/>
      <c r="AQ215" s="222"/>
      <c r="AR215" s="226"/>
      <c r="AS215" s="187">
        <f t="shared" si="121"/>
        <v>0</v>
      </c>
      <c r="AT215" s="15">
        <f>+(IF(OR($B215=0,$C215=0,$D215=0,$AO$2&gt;$ES$1),0,IF(OR(AO215=0,AQ215=0,AR215=0),0,MIN((VLOOKUP($D215,$A$234:$C$241,3,0))*(IF($D215=6,AR215,AQ215))*((MIN((VLOOKUP($D215,$A$234:$E$241,5,0)),(IF($D215=6,AQ215,AR215))))),MIN((VLOOKUP($D215,$A$234:$C$241,3,0)),(AO215+AP215))*(IF($D215=6,AR215,((MIN((VLOOKUP($D215,$A$234:$E$241,5,0)),AR215)))))))))/IF(AND($D215=2,'ראשי-פרטים כלליים וריכוז הוצאות'!$D$66&lt;&gt;4),1.2,1)</f>
        <v>0</v>
      </c>
      <c r="AU215" s="224"/>
      <c r="AV215" s="225"/>
      <c r="AW215" s="222"/>
      <c r="AX215" s="226"/>
      <c r="AY215" s="187">
        <f t="shared" si="122"/>
        <v>0</v>
      </c>
      <c r="AZ215" s="15">
        <f>+(IF(OR($B215=0,$C215=0,$D215=0,$AU$2&gt;$ES$1),0,IF(OR(AU215=0,AW215=0,AX215=0),0,MIN((VLOOKUP($D215,$A$234:$C$241,3,0))*(IF($D215=6,AX215,AW215))*((MIN((VLOOKUP($D215,$A$234:$E$241,5,0)),(IF($D215=6,AW215,AX215))))),MIN((VLOOKUP($D215,$A$234:$C$241,3,0)),(AU215+AV215))*(IF($D215=6,AX215,((MIN((VLOOKUP($D215,$A$234:$E$241,5,0)),AX215)))))))))/IF(AND($D215=2,'ראשי-פרטים כלליים וריכוז הוצאות'!$D$66&lt;&gt;4),1.2,1)</f>
        <v>0</v>
      </c>
      <c r="BA215" s="227"/>
      <c r="BB215" s="228"/>
      <c r="BC215" s="222"/>
      <c r="BD215" s="226"/>
      <c r="BE215" s="187">
        <f t="shared" si="123"/>
        <v>0</v>
      </c>
      <c r="BF215" s="15">
        <f>+(IF(OR($B215=0,$C215=0,$D215=0,$BA$2&gt;$ES$1),0,IF(OR(BA215=0,BC215=0,BD215=0),0,MIN((VLOOKUP($D215,$A$234:$C$241,3,0))*(IF($D215=6,BD215,BC215))*((MIN((VLOOKUP($D215,$A$234:$E$241,5,0)),(IF($D215=6,BC215,BD215))))),MIN((VLOOKUP($D215,$A$234:$C$241,3,0)),(BA215+BB215))*(IF($D215=6,BD215,((MIN((VLOOKUP($D215,$A$234:$E$241,5,0)),BD215)))))))))/IF(AND($D215=2,'ראשי-פרטים כלליים וריכוז הוצאות'!$D$66&lt;&gt;4),1.2,1)</f>
        <v>0</v>
      </c>
      <c r="BG215" s="227"/>
      <c r="BH215" s="228"/>
      <c r="BI215" s="222"/>
      <c r="BJ215" s="226"/>
      <c r="BK215" s="187">
        <f t="shared" si="124"/>
        <v>0</v>
      </c>
      <c r="BL215" s="15">
        <f>+(IF(OR($B215=0,$C215=0,$D215=0,$BG$2&gt;$ES$1),0,IF(OR(BG215=0,BI215=0,BJ215=0),0,MIN((VLOOKUP($D215,$A$234:$C$241,3,0))*(IF($D215=6,BJ215,BI215))*((MIN((VLOOKUP($D215,$A$234:$E$241,5,0)),(IF($D215=6,BI215,BJ215))))),MIN((VLOOKUP($D215,$A$234:$C$241,3,0)),(BG215+BH215))*(IF($D215=6,BJ215,((MIN((VLOOKUP($D215,$A$234:$E$241,5,0)),BJ215)))))))))/IF(AND($D215=2,'ראשי-פרטים כלליים וריכוז הוצאות'!$D$66&lt;&gt;4),1.2,1)</f>
        <v>0</v>
      </c>
      <c r="BM215" s="227"/>
      <c r="BN215" s="228"/>
      <c r="BO215" s="222"/>
      <c r="BP215" s="226"/>
      <c r="BQ215" s="187">
        <f t="shared" si="125"/>
        <v>0</v>
      </c>
      <c r="BR215" s="15">
        <f>+(IF(OR($B215=0,$C215=0,$D215=0,$BM$2&gt;$ES$1),0,IF(OR(BM215=0,BO215=0,BP215=0),0,MIN((VLOOKUP($D215,$A$234:$C$241,3,0))*(IF($D215=6,BP215,BO215))*((MIN((VLOOKUP($D215,$A$234:$E$241,5,0)),(IF($D215=6,BO215,BP215))))),MIN((VLOOKUP($D215,$A$234:$C$241,3,0)),(BM215+BN215))*(IF($D215=6,BP215,((MIN((VLOOKUP($D215,$A$234:$E$241,5,0)),BP215)))))))))/IF(AND($D215=2,'ראשי-פרטים כלליים וריכוז הוצאות'!$D$66&lt;&gt;4),1.2,1)</f>
        <v>0</v>
      </c>
      <c r="BS215" s="227"/>
      <c r="BT215" s="228"/>
      <c r="BU215" s="222"/>
      <c r="BV215" s="226"/>
      <c r="BW215" s="187">
        <f t="shared" si="126"/>
        <v>0</v>
      </c>
      <c r="BX215" s="15">
        <f>+(IF(OR($B215=0,$C215=0,$D215=0,$BS$2&gt;$ES$1),0,IF(OR(BS215=0,BU215=0,BV215=0),0,MIN((VLOOKUP($D215,$A$234:$C$241,3,0))*(IF($D215=6,BV215,BU215))*((MIN((VLOOKUP($D215,$A$234:$E$241,5,0)),(IF($D215=6,BU215,BV215))))),MIN((VLOOKUP($D215,$A$234:$C$241,3,0)),(BS215+BT215))*(IF($D215=6,BV215,((MIN((VLOOKUP($D215,$A$234:$E$241,5,0)),BV215)))))))))/IF(AND($D215=2,'ראשי-פרטים כלליים וריכוז הוצאות'!$D$66&lt;&gt;4),1.2,1)</f>
        <v>0</v>
      </c>
      <c r="BY215" s="227"/>
      <c r="BZ215" s="228"/>
      <c r="CA215" s="222"/>
      <c r="CB215" s="226"/>
      <c r="CC215" s="187">
        <f t="shared" si="127"/>
        <v>0</v>
      </c>
      <c r="CD215" s="15">
        <f>+(IF(OR($B215=0,$C215=0,$D215=0,$BY$2&gt;$ES$1),0,IF(OR(BY215=0,CA215=0,CB215=0),0,MIN((VLOOKUP($D215,$A$234:$C$241,3,0))*(IF($D215=6,CB215,CA215))*((MIN((VLOOKUP($D215,$A$234:$E$241,5,0)),(IF($D215=6,CA215,CB215))))),MIN((VLOOKUP($D215,$A$234:$C$241,3,0)),(BY215+BZ215))*(IF($D215=6,CB215,((MIN((VLOOKUP($D215,$A$234:$E$241,5,0)),CB215)))))))))/IF(AND($D215=2,'ראשי-פרטים כלליים וריכוז הוצאות'!$D$66&lt;&gt;4),1.2,1)</f>
        <v>0</v>
      </c>
      <c r="CE215" s="227"/>
      <c r="CF215" s="228"/>
      <c r="CG215" s="222"/>
      <c r="CH215" s="226"/>
      <c r="CI215" s="187">
        <f t="shared" si="128"/>
        <v>0</v>
      </c>
      <c r="CJ215" s="15">
        <f>+(IF(OR($B215=0,$C215=0,$D215=0,$CE$2&gt;$ES$1),0,IF(OR(CE215=0,CG215=0,CH215=0),0,MIN((VLOOKUP($D215,$A$234:$C$241,3,0))*(IF($D215=6,CH215,CG215))*((MIN((VLOOKUP($D215,$A$234:$E$241,5,0)),(IF($D215=6,CG215,CH215))))),MIN((VLOOKUP($D215,$A$234:$C$241,3,0)),(CE215+CF215))*(IF($D215=6,CH215,((MIN((VLOOKUP($D215,$A$234:$E$241,5,0)),CH215)))))))))/IF(AND($D215=2,'ראשי-פרטים כלליים וריכוז הוצאות'!$D$66&lt;&gt;4),1.2,1)</f>
        <v>0</v>
      </c>
      <c r="CK215" s="227"/>
      <c r="CL215" s="228"/>
      <c r="CM215" s="222"/>
      <c r="CN215" s="226"/>
      <c r="CO215" s="187">
        <f t="shared" si="129"/>
        <v>0</v>
      </c>
      <c r="CP215" s="15">
        <f>+(IF(OR($B215=0,$C215=0,$D215=0,$CK$2&gt;$ES$1),0,IF(OR(CK215=0,CM215=0,CN215=0),0,MIN((VLOOKUP($D215,$A$234:$C$241,3,0))*(IF($D215=6,CN215,CM215))*((MIN((VLOOKUP($D215,$A$234:$E$241,5,0)),(IF($D215=6,CM215,CN215))))),MIN((VLOOKUP($D215,$A$234:$C$241,3,0)),(CK215+CL215))*(IF($D215=6,CN215,((MIN((VLOOKUP($D215,$A$234:$E$241,5,0)),CN215)))))))))/IF(AND($D215=2,'ראשי-פרטים כלליים וריכוז הוצאות'!$D$66&lt;&gt;4),1.2,1)</f>
        <v>0</v>
      </c>
      <c r="CQ215" s="227"/>
      <c r="CR215" s="228"/>
      <c r="CS215" s="222"/>
      <c r="CT215" s="226"/>
      <c r="CU215" s="187">
        <f t="shared" si="130"/>
        <v>0</v>
      </c>
      <c r="CV215" s="15">
        <f>+(IF(OR($B215=0,$C215=0,$D215=0,$CQ$2&gt;$ES$1),0,IF(OR(CQ215=0,CS215=0,CT215=0),0,MIN((VLOOKUP($D215,$A$234:$C$241,3,0))*(IF($D215=6,CT215,CS215))*((MIN((VLOOKUP($D215,$A$234:$E$241,5,0)),(IF($D215=6,CS215,CT215))))),MIN((VLOOKUP($D215,$A$234:$C$241,3,0)),(CQ215+CR215))*(IF($D215=6,CT215,((MIN((VLOOKUP($D215,$A$234:$E$241,5,0)),CT215)))))))))/IF(AND($D215=2,'ראשי-פרטים כלליים וריכוז הוצאות'!$D$66&lt;&gt;4),1.2,1)</f>
        <v>0</v>
      </c>
      <c r="CW215" s="227"/>
      <c r="CX215" s="228"/>
      <c r="CY215" s="222"/>
      <c r="CZ215" s="226"/>
      <c r="DA215" s="187">
        <f t="shared" si="131"/>
        <v>0</v>
      </c>
      <c r="DB215" s="15">
        <f>+(IF(OR($B215=0,$C215=0,$D215=0,$CW$2&gt;$ES$1),0,IF(OR(CW215=0,CY215=0,CZ215=0),0,MIN((VLOOKUP($D215,$A$234:$C$241,3,0))*(IF($D215=6,CZ215,CY215))*((MIN((VLOOKUP($D215,$A$234:$E$241,5,0)),(IF($D215=6,CY215,CZ215))))),MIN((VLOOKUP($D215,$A$234:$C$241,3,0)),(CW215+CX215))*(IF($D215=6,CZ215,((MIN((VLOOKUP($D215,$A$234:$E$241,5,0)),CZ215)))))))))/IF(AND($D215=2,'ראשי-פרטים כלליים וריכוז הוצאות'!$D$66&lt;&gt;4),1.2,1)</f>
        <v>0</v>
      </c>
      <c r="DC215" s="227"/>
      <c r="DD215" s="228"/>
      <c r="DE215" s="222"/>
      <c r="DF215" s="226"/>
      <c r="DG215" s="187">
        <f t="shared" si="132"/>
        <v>0</v>
      </c>
      <c r="DH215" s="15">
        <f>+(IF(OR($B215=0,$C215=0,$D215=0,$DC$2&gt;$ES$1),0,IF(OR(DC215=0,DE215=0,DF215=0),0,MIN((VLOOKUP($D215,$A$234:$C$241,3,0))*(IF($D215=6,DF215,DE215))*((MIN((VLOOKUP($D215,$A$234:$E$241,5,0)),(IF($D215=6,DE215,DF215))))),MIN((VLOOKUP($D215,$A$234:$C$241,3,0)),(DC215+DD215))*(IF($D215=6,DF215,((MIN((VLOOKUP($D215,$A$234:$E$241,5,0)),DF215)))))))))/IF(AND($D215=2,'ראשי-פרטים כלליים וריכוז הוצאות'!$D$66&lt;&gt;4),1.2,1)</f>
        <v>0</v>
      </c>
      <c r="DI215" s="227"/>
      <c r="DJ215" s="228"/>
      <c r="DK215" s="222"/>
      <c r="DL215" s="226"/>
      <c r="DM215" s="187">
        <f t="shared" si="133"/>
        <v>0</v>
      </c>
      <c r="DN215" s="15">
        <f>+(IF(OR($B215=0,$C215=0,$D215=0,$DC$2&gt;$ES$1),0,IF(OR(DI215=0,DK215=0,DL215=0),0,MIN((VLOOKUP($D215,$A$234:$C$241,3,0))*(IF($D215=6,DL215,DK215))*((MIN((VLOOKUP($D215,$A$234:$E$241,5,0)),(IF($D215=6,DK215,DL215))))),MIN((VLOOKUP($D215,$A$234:$C$241,3,0)),(DI215+DJ215))*(IF($D215=6,DL215,((MIN((VLOOKUP($D215,$A$234:$E$241,5,0)),DL215)))))))))/IF(AND($D215=2,'ראשי-פרטים כלליים וריכוז הוצאות'!$D$66&lt;&gt;4),1.2,1)</f>
        <v>0</v>
      </c>
      <c r="DO215" s="227"/>
      <c r="DP215" s="228"/>
      <c r="DQ215" s="222"/>
      <c r="DR215" s="226"/>
      <c r="DS215" s="187">
        <f t="shared" si="134"/>
        <v>0</v>
      </c>
      <c r="DT215" s="15">
        <f>+(IF(OR($B215=0,$C215=0,$D215=0,$DC$2&gt;$ES$1),0,IF(OR(DO215=0,DQ215=0,DR215=0),0,MIN((VLOOKUP($D215,$A$234:$C$241,3,0))*(IF($D215=6,DR215,DQ215))*((MIN((VLOOKUP($D215,$A$234:$E$241,5,0)),(IF($D215=6,DQ215,DR215))))),MIN((VLOOKUP($D215,$A$234:$C$241,3,0)),(DO215+DP215))*(IF($D215=6,DR215,((MIN((VLOOKUP($D215,$A$234:$E$241,5,0)),DR215)))))))))/IF(AND($D215=2,'ראשי-פרטים כלליים וריכוז הוצאות'!$D$66&lt;&gt;4),1.2,1)</f>
        <v>0</v>
      </c>
      <c r="DU215" s="227"/>
      <c r="DV215" s="228"/>
      <c r="DW215" s="222"/>
      <c r="DX215" s="226"/>
      <c r="DY215" s="187">
        <f t="shared" si="135"/>
        <v>0</v>
      </c>
      <c r="DZ215" s="15">
        <f>+(IF(OR($B215=0,$C215=0,$D215=0,$DC$2&gt;$ES$1),0,IF(OR(DU215=0,DW215=0,DX215=0),0,MIN((VLOOKUP($D215,$A$234:$C$241,3,0))*(IF($D215=6,DX215,DW215))*((MIN((VLOOKUP($D215,$A$234:$E$241,5,0)),(IF($D215=6,DW215,DX215))))),MIN((VLOOKUP($D215,$A$234:$C$241,3,0)),(DU215+DV215))*(IF($D215=6,DX215,((MIN((VLOOKUP($D215,$A$234:$E$241,5,0)),DX215)))))))))/IF(AND($D215=2,'ראשי-פרטים כלליים וריכוז הוצאות'!$D$66&lt;&gt;4),1.2,1)</f>
        <v>0</v>
      </c>
      <c r="EA215" s="227"/>
      <c r="EB215" s="228"/>
      <c r="EC215" s="222"/>
      <c r="ED215" s="226"/>
      <c r="EE215" s="187">
        <f t="shared" si="136"/>
        <v>0</v>
      </c>
      <c r="EF215" s="15">
        <f>+(IF(OR($B215=0,$C215=0,$D215=0,$DC$2&gt;$ES$1),0,IF(OR(EA215=0,EC215=0,ED215=0),0,MIN((VLOOKUP($D215,$A$234:$C$241,3,0))*(IF($D215=6,ED215,EC215))*((MIN((VLOOKUP($D215,$A$234:$E$241,5,0)),(IF($D215=6,EC215,ED215))))),MIN((VLOOKUP($D215,$A$234:$C$241,3,0)),(EA215+EB215))*(IF($D215=6,ED215,((MIN((VLOOKUP($D215,$A$234:$E$241,5,0)),ED215)))))))))/IF(AND($D215=2,'ראשי-פרטים כלליים וריכוז הוצאות'!$D$66&lt;&gt;4),1.2,1)</f>
        <v>0</v>
      </c>
      <c r="EG215" s="227"/>
      <c r="EH215" s="228"/>
      <c r="EI215" s="222"/>
      <c r="EJ215" s="226"/>
      <c r="EK215" s="187">
        <f t="shared" si="137"/>
        <v>0</v>
      </c>
      <c r="EL215" s="15">
        <f>+(IF(OR($B215=0,$C215=0,$D215=0,$DC$2&gt;$ES$1),0,IF(OR(EG215=0,EI215=0,EJ215=0),0,MIN((VLOOKUP($D215,$A$234:$C$241,3,0))*(IF($D215=6,EJ215,EI215))*((MIN((VLOOKUP($D215,$A$234:$E$241,5,0)),(IF($D215=6,EI215,EJ215))))),MIN((VLOOKUP($D215,$A$234:$C$241,3,0)),(EG215+EH215))*(IF($D215=6,EJ215,((MIN((VLOOKUP($D215,$A$234:$E$241,5,0)),EJ215)))))))))/IF(AND($D215=2,'ראשי-פרטים כלליים וריכוז הוצאות'!$D$66&lt;&gt;4),1.2,1)</f>
        <v>0</v>
      </c>
      <c r="EM215" s="227"/>
      <c r="EN215" s="228"/>
      <c r="EO215" s="222"/>
      <c r="EP215" s="226"/>
      <c r="EQ215" s="187">
        <f t="shared" si="138"/>
        <v>0</v>
      </c>
      <c r="ER215" s="15">
        <f>+(IF(OR($B215=0,$C215=0,$D215=0,$DC$2&gt;$ES$1),0,IF(OR(EM215=0,EO215=0,EP215=0),0,MIN((VLOOKUP($D215,$A$234:$C$241,3,0))*(IF($D215=6,EP215,EO215))*((MIN((VLOOKUP($D215,$A$234:$E$241,5,0)),(IF($D215=6,EO215,EP215))))),MIN((VLOOKUP($D215,$A$234:$C$241,3,0)),(EM215+EN215))*(IF($D215=6,EP215,((MIN((VLOOKUP($D215,$A$234:$E$241,5,0)),EP215)))))))))/IF(AND($D215=2,'ראשי-פרטים כלליים וריכוז הוצאות'!$D$66&lt;&gt;4),1.2,1)</f>
        <v>0</v>
      </c>
      <c r="ES215" s="62">
        <f t="shared" si="139"/>
        <v>0</v>
      </c>
      <c r="ET215" s="183">
        <f t="shared" si="140"/>
        <v>9.9999999999999995E-7</v>
      </c>
      <c r="EU215" s="184">
        <f t="shared" si="141"/>
        <v>0</v>
      </c>
      <c r="EV215" s="62">
        <f t="shared" si="142"/>
        <v>0</v>
      </c>
      <c r="EW215" s="62">
        <v>0</v>
      </c>
      <c r="EX215" s="15">
        <f t="shared" si="143"/>
        <v>0</v>
      </c>
      <c r="EY215" s="219"/>
      <c r="EZ215" s="62">
        <f>MIN(EX215+EY215*ET215*ES215/$FA$1/IF(AND($D215=2,'ראשי-פרטים כלליים וריכוז הוצאות'!$D$66&lt;&gt;4),1.2,1),IF($D215&gt;0,VLOOKUP($D215,$A$234:$C$241,3,0)*12*EU215,0))</f>
        <v>0</v>
      </c>
      <c r="FA215" s="229"/>
      <c r="FB215" s="293">
        <f t="shared" si="144"/>
        <v>0</v>
      </c>
      <c r="FC215" s="298"/>
      <c r="FD215" s="133"/>
      <c r="FE215" s="133"/>
      <c r="FF215" s="299"/>
      <c r="FG215" s="299"/>
      <c r="FH215" s="133"/>
      <c r="FI215" s="274">
        <f t="shared" si="145"/>
        <v>0</v>
      </c>
      <c r="FJ215" s="274">
        <f t="shared" si="146"/>
        <v>0</v>
      </c>
      <c r="FK215" s="297" t="str">
        <f t="shared" si="114"/>
        <v/>
      </c>
    </row>
    <row r="216" spans="1:256" s="6" customFormat="1" ht="24" hidden="1" customHeight="1" x14ac:dyDescent="0.2">
      <c r="A216" s="112">
        <v>213</v>
      </c>
      <c r="B216" s="229"/>
      <c r="C216" s="229"/>
      <c r="D216" s="230"/>
      <c r="E216" s="220"/>
      <c r="F216" s="221"/>
      <c r="G216" s="222"/>
      <c r="H216" s="223"/>
      <c r="I216" s="187">
        <f t="shared" si="115"/>
        <v>0</v>
      </c>
      <c r="J216" s="15">
        <f>(IF(OR($B216=0,$C216=0,$D216=0,$E$2&gt;$ES$1),0,IF(OR($E216=0,$G216=0,$H216=0),0,MIN((VLOOKUP($D216,$A$234:$C$241,3,0))*(IF($D216=6,$H216,$G216))*((MIN((VLOOKUP($D216,$A$234:$E$241,5,0)),(IF($D216=6,$G216,$H216))))),MIN((VLOOKUP($D216,$A$234:$C$241,3,0)),($E216+$F216))*(IF($D216=6,$H216,((MIN((VLOOKUP($D216,$A$234:$E$241,5,0)),$H216)))))))))/IF(AND($D216=2,'ראשי-פרטים כלליים וריכוז הוצאות'!$D$66&lt;&gt;4),1.2,1)</f>
        <v>0</v>
      </c>
      <c r="K216" s="224"/>
      <c r="L216" s="225"/>
      <c r="M216" s="222"/>
      <c r="N216" s="226"/>
      <c r="O216" s="187">
        <f t="shared" si="116"/>
        <v>0</v>
      </c>
      <c r="P216" s="15">
        <f>+(IF(OR($B216=0,$C216=0,$D216=0,$K$2&gt;$ES$1),0,IF(OR($K216=0,$M216=0,$N216=0),0,MIN((VLOOKUP($D216,$A$234:$C$241,3,0))*(IF($D216=6,$N216,$M216))*((MIN((VLOOKUP($D216,$A$234:$E$241,5,0)),(IF($D216=6,$M216,$N216))))),MIN((VLOOKUP($D216,$A$234:$C$241,3,0)),($K216+$L216))*(IF($D216=6,$N216,((MIN((VLOOKUP($D216,$A$234:$E$241,5,0)),$N216)))))))))/IF(AND($D216=2,'ראשי-פרטים כלליים וריכוז הוצאות'!$D$66&lt;&gt;4),1.2,1)</f>
        <v>0</v>
      </c>
      <c r="Q216" s="227"/>
      <c r="R216" s="228"/>
      <c r="S216" s="222"/>
      <c r="T216" s="226"/>
      <c r="U216" s="187">
        <f t="shared" si="117"/>
        <v>0</v>
      </c>
      <c r="V216" s="15">
        <f>+(IF(OR($B216=0,$C216=0,$D216=0,$Q$2&gt;$ES$1),0,IF(OR(Q216=0,S216=0,T216=0),0,MIN((VLOOKUP($D216,$A$234:$C$241,3,0))*(IF($D216=6,T216,S216))*((MIN((VLOOKUP($D216,$A$234:$E$241,5,0)),(IF($D216=6,S216,T216))))),MIN((VLOOKUP($D216,$A$234:$C$241,3,0)),(Q216+R216))*(IF($D216=6,T216,((MIN((VLOOKUP($D216,$A$234:$E$241,5,0)),T216)))))))))/IF(AND($D216=2,'ראשי-פרטים כלליים וריכוז הוצאות'!$D$66&lt;&gt;4),1.2,1)</f>
        <v>0</v>
      </c>
      <c r="W216" s="220"/>
      <c r="X216" s="221"/>
      <c r="Y216" s="222"/>
      <c r="Z216" s="226"/>
      <c r="AA216" s="187">
        <f t="shared" si="118"/>
        <v>0</v>
      </c>
      <c r="AB216" s="15">
        <f>+(IF(OR($B216=0,$C216=0,$D216=0,$W$2&gt;$ES$1),0,IF(OR(W216=0,Y216=0,Z216=0),0,MIN((VLOOKUP($D216,$A$234:$C$241,3,0))*(IF($D216=6,Z216,Y216))*((MIN((VLOOKUP($D216,$A$234:$E$241,5,0)),(IF($D216=6,Y216,Z216))))),MIN((VLOOKUP($D216,$A$234:$C$241,3,0)),(W216+X216))*(IF($D216=6,Z216,((MIN((VLOOKUP($D216,$A$234:$E$241,5,0)),Z216)))))))))/IF(AND($D216=2,'ראשי-פרטים כלליים וריכוז הוצאות'!$D$66&lt;&gt;4),1.2,1)</f>
        <v>0</v>
      </c>
      <c r="AC216" s="224"/>
      <c r="AD216" s="225"/>
      <c r="AE216" s="222"/>
      <c r="AF216" s="226"/>
      <c r="AG216" s="187">
        <f t="shared" si="119"/>
        <v>0</v>
      </c>
      <c r="AH216" s="15">
        <f>+(IF(OR($B216=0,$C216=0,$D216=0,$AC$2&gt;$ES$1),0,IF(OR(AC216=0,AE216=0,AF216=0),0,MIN((VLOOKUP($D216,$A$234:$C$241,3,0))*(IF($D216=6,AF216,AE216))*((MIN((VLOOKUP($D216,$A$234:$E$241,5,0)),(IF($D216=6,AE216,AF216))))),MIN((VLOOKUP($D216,$A$234:$C$241,3,0)),(AC216+AD216))*(IF($D216=6,AF216,((MIN((VLOOKUP($D216,$A$234:$E$241,5,0)),AF216)))))))))/IF(AND($D216=2,'ראשי-פרטים כלליים וריכוז הוצאות'!$D$66&lt;&gt;4),1.2,1)</f>
        <v>0</v>
      </c>
      <c r="AI216" s="227"/>
      <c r="AJ216" s="228"/>
      <c r="AK216" s="222"/>
      <c r="AL216" s="226"/>
      <c r="AM216" s="187">
        <f t="shared" si="120"/>
        <v>0</v>
      </c>
      <c r="AN216" s="15">
        <f>+(IF(OR($B216=0,$C216=0,$D216=0,$AI$2&gt;$ES$1),0,IF(OR(AI216=0,AK216=0,AL216=0),0,MIN((VLOOKUP($D216,$A$234:$C$241,3,0))*(IF($D216=6,AL216,AK216))*((MIN((VLOOKUP($D216,$A$234:$E$241,5,0)),(IF($D216=6,AK216,AL216))))),MIN((VLOOKUP($D216,$A$234:$C$241,3,0)),(AI216+AJ216))*(IF($D216=6,AL216,((MIN((VLOOKUP($D216,$A$234:$E$241,5,0)),AL216)))))))))/IF(AND($D216=2,'ראשי-פרטים כלליים וריכוז הוצאות'!$D$66&lt;&gt;4),1.2,1)</f>
        <v>0</v>
      </c>
      <c r="AO216" s="220"/>
      <c r="AP216" s="221"/>
      <c r="AQ216" s="222"/>
      <c r="AR216" s="226"/>
      <c r="AS216" s="187">
        <f t="shared" si="121"/>
        <v>0</v>
      </c>
      <c r="AT216" s="15">
        <f>+(IF(OR($B216=0,$C216=0,$D216=0,$AO$2&gt;$ES$1),0,IF(OR(AO216=0,AQ216=0,AR216=0),0,MIN((VLOOKUP($D216,$A$234:$C$241,3,0))*(IF($D216=6,AR216,AQ216))*((MIN((VLOOKUP($D216,$A$234:$E$241,5,0)),(IF($D216=6,AQ216,AR216))))),MIN((VLOOKUP($D216,$A$234:$C$241,3,0)),(AO216+AP216))*(IF($D216=6,AR216,((MIN((VLOOKUP($D216,$A$234:$E$241,5,0)),AR216)))))))))/IF(AND($D216=2,'ראשי-פרטים כלליים וריכוז הוצאות'!$D$66&lt;&gt;4),1.2,1)</f>
        <v>0</v>
      </c>
      <c r="AU216" s="224"/>
      <c r="AV216" s="225"/>
      <c r="AW216" s="222"/>
      <c r="AX216" s="226"/>
      <c r="AY216" s="187">
        <f t="shared" si="122"/>
        <v>0</v>
      </c>
      <c r="AZ216" s="15">
        <f>+(IF(OR($B216=0,$C216=0,$D216=0,$AU$2&gt;$ES$1),0,IF(OR(AU216=0,AW216=0,AX216=0),0,MIN((VLOOKUP($D216,$A$234:$C$241,3,0))*(IF($D216=6,AX216,AW216))*((MIN((VLOOKUP($D216,$A$234:$E$241,5,0)),(IF($D216=6,AW216,AX216))))),MIN((VLOOKUP($D216,$A$234:$C$241,3,0)),(AU216+AV216))*(IF($D216=6,AX216,((MIN((VLOOKUP($D216,$A$234:$E$241,5,0)),AX216)))))))))/IF(AND($D216=2,'ראשי-פרטים כלליים וריכוז הוצאות'!$D$66&lt;&gt;4),1.2,1)</f>
        <v>0</v>
      </c>
      <c r="BA216" s="227"/>
      <c r="BB216" s="228"/>
      <c r="BC216" s="222"/>
      <c r="BD216" s="226"/>
      <c r="BE216" s="187">
        <f t="shared" si="123"/>
        <v>0</v>
      </c>
      <c r="BF216" s="15">
        <f>+(IF(OR($B216=0,$C216=0,$D216=0,$BA$2&gt;$ES$1),0,IF(OR(BA216=0,BC216=0,BD216=0),0,MIN((VLOOKUP($D216,$A$234:$C$241,3,0))*(IF($D216=6,BD216,BC216))*((MIN((VLOOKUP($D216,$A$234:$E$241,5,0)),(IF($D216=6,BC216,BD216))))),MIN((VLOOKUP($D216,$A$234:$C$241,3,0)),(BA216+BB216))*(IF($D216=6,BD216,((MIN((VLOOKUP($D216,$A$234:$E$241,5,0)),BD216)))))))))/IF(AND($D216=2,'ראשי-פרטים כלליים וריכוז הוצאות'!$D$66&lt;&gt;4),1.2,1)</f>
        <v>0</v>
      </c>
      <c r="BG216" s="227"/>
      <c r="BH216" s="228"/>
      <c r="BI216" s="222"/>
      <c r="BJ216" s="226"/>
      <c r="BK216" s="187">
        <f t="shared" si="124"/>
        <v>0</v>
      </c>
      <c r="BL216" s="15">
        <f>+(IF(OR($B216=0,$C216=0,$D216=0,$BG$2&gt;$ES$1),0,IF(OR(BG216=0,BI216=0,BJ216=0),0,MIN((VLOOKUP($D216,$A$234:$C$241,3,0))*(IF($D216=6,BJ216,BI216))*((MIN((VLOOKUP($D216,$A$234:$E$241,5,0)),(IF($D216=6,BI216,BJ216))))),MIN((VLOOKUP($D216,$A$234:$C$241,3,0)),(BG216+BH216))*(IF($D216=6,BJ216,((MIN((VLOOKUP($D216,$A$234:$E$241,5,0)),BJ216)))))))))/IF(AND($D216=2,'ראשי-פרטים כלליים וריכוז הוצאות'!$D$66&lt;&gt;4),1.2,1)</f>
        <v>0</v>
      </c>
      <c r="BM216" s="227"/>
      <c r="BN216" s="228"/>
      <c r="BO216" s="222"/>
      <c r="BP216" s="226"/>
      <c r="BQ216" s="187">
        <f t="shared" si="125"/>
        <v>0</v>
      </c>
      <c r="BR216" s="15">
        <f>+(IF(OR($B216=0,$C216=0,$D216=0,$BM$2&gt;$ES$1),0,IF(OR(BM216=0,BO216=0,BP216=0),0,MIN((VLOOKUP($D216,$A$234:$C$241,3,0))*(IF($D216=6,BP216,BO216))*((MIN((VLOOKUP($D216,$A$234:$E$241,5,0)),(IF($D216=6,BO216,BP216))))),MIN((VLOOKUP($D216,$A$234:$C$241,3,0)),(BM216+BN216))*(IF($D216=6,BP216,((MIN((VLOOKUP($D216,$A$234:$E$241,5,0)),BP216)))))))))/IF(AND($D216=2,'ראשי-פרטים כלליים וריכוז הוצאות'!$D$66&lt;&gt;4),1.2,1)</f>
        <v>0</v>
      </c>
      <c r="BS216" s="227"/>
      <c r="BT216" s="228"/>
      <c r="BU216" s="222"/>
      <c r="BV216" s="226"/>
      <c r="BW216" s="187">
        <f t="shared" si="126"/>
        <v>0</v>
      </c>
      <c r="BX216" s="15">
        <f>+(IF(OR($B216=0,$C216=0,$D216=0,$BS$2&gt;$ES$1),0,IF(OR(BS216=0,BU216=0,BV216=0),0,MIN((VLOOKUP($D216,$A$234:$C$241,3,0))*(IF($D216=6,BV216,BU216))*((MIN((VLOOKUP($D216,$A$234:$E$241,5,0)),(IF($D216=6,BU216,BV216))))),MIN((VLOOKUP($D216,$A$234:$C$241,3,0)),(BS216+BT216))*(IF($D216=6,BV216,((MIN((VLOOKUP($D216,$A$234:$E$241,5,0)),BV216)))))))))/IF(AND($D216=2,'ראשי-פרטים כלליים וריכוז הוצאות'!$D$66&lt;&gt;4),1.2,1)</f>
        <v>0</v>
      </c>
      <c r="BY216" s="227"/>
      <c r="BZ216" s="228"/>
      <c r="CA216" s="222"/>
      <c r="CB216" s="226"/>
      <c r="CC216" s="187">
        <f t="shared" si="127"/>
        <v>0</v>
      </c>
      <c r="CD216" s="15">
        <f>+(IF(OR($B216=0,$C216=0,$D216=0,$BY$2&gt;$ES$1),0,IF(OR(BY216=0,CA216=0,CB216=0),0,MIN((VLOOKUP($D216,$A$234:$C$241,3,0))*(IF($D216=6,CB216,CA216))*((MIN((VLOOKUP($D216,$A$234:$E$241,5,0)),(IF($D216=6,CA216,CB216))))),MIN((VLOOKUP($D216,$A$234:$C$241,3,0)),(BY216+BZ216))*(IF($D216=6,CB216,((MIN((VLOOKUP($D216,$A$234:$E$241,5,0)),CB216)))))))))/IF(AND($D216=2,'ראשי-פרטים כלליים וריכוז הוצאות'!$D$66&lt;&gt;4),1.2,1)</f>
        <v>0</v>
      </c>
      <c r="CE216" s="227"/>
      <c r="CF216" s="228"/>
      <c r="CG216" s="222"/>
      <c r="CH216" s="226"/>
      <c r="CI216" s="187">
        <f t="shared" si="128"/>
        <v>0</v>
      </c>
      <c r="CJ216" s="15">
        <f>+(IF(OR($B216=0,$C216=0,$D216=0,$CE$2&gt;$ES$1),0,IF(OR(CE216=0,CG216=0,CH216=0),0,MIN((VLOOKUP($D216,$A$234:$C$241,3,0))*(IF($D216=6,CH216,CG216))*((MIN((VLOOKUP($D216,$A$234:$E$241,5,0)),(IF($D216=6,CG216,CH216))))),MIN((VLOOKUP($D216,$A$234:$C$241,3,0)),(CE216+CF216))*(IF($D216=6,CH216,((MIN((VLOOKUP($D216,$A$234:$E$241,5,0)),CH216)))))))))/IF(AND($D216=2,'ראשי-פרטים כלליים וריכוז הוצאות'!$D$66&lt;&gt;4),1.2,1)</f>
        <v>0</v>
      </c>
      <c r="CK216" s="227"/>
      <c r="CL216" s="228"/>
      <c r="CM216" s="222"/>
      <c r="CN216" s="226"/>
      <c r="CO216" s="187">
        <f t="shared" si="129"/>
        <v>0</v>
      </c>
      <c r="CP216" s="15">
        <f>+(IF(OR($B216=0,$C216=0,$D216=0,$CK$2&gt;$ES$1),0,IF(OR(CK216=0,CM216=0,CN216=0),0,MIN((VLOOKUP($D216,$A$234:$C$241,3,0))*(IF($D216=6,CN216,CM216))*((MIN((VLOOKUP($D216,$A$234:$E$241,5,0)),(IF($D216=6,CM216,CN216))))),MIN((VLOOKUP($D216,$A$234:$C$241,3,0)),(CK216+CL216))*(IF($D216=6,CN216,((MIN((VLOOKUP($D216,$A$234:$E$241,5,0)),CN216)))))))))/IF(AND($D216=2,'ראשי-פרטים כלליים וריכוז הוצאות'!$D$66&lt;&gt;4),1.2,1)</f>
        <v>0</v>
      </c>
      <c r="CQ216" s="227"/>
      <c r="CR216" s="228"/>
      <c r="CS216" s="222"/>
      <c r="CT216" s="226"/>
      <c r="CU216" s="187">
        <f t="shared" si="130"/>
        <v>0</v>
      </c>
      <c r="CV216" s="15">
        <f>+(IF(OR($B216=0,$C216=0,$D216=0,$CQ$2&gt;$ES$1),0,IF(OR(CQ216=0,CS216=0,CT216=0),0,MIN((VLOOKUP($D216,$A$234:$C$241,3,0))*(IF($D216=6,CT216,CS216))*((MIN((VLOOKUP($D216,$A$234:$E$241,5,0)),(IF($D216=6,CS216,CT216))))),MIN((VLOOKUP($D216,$A$234:$C$241,3,0)),(CQ216+CR216))*(IF($D216=6,CT216,((MIN((VLOOKUP($D216,$A$234:$E$241,5,0)),CT216)))))))))/IF(AND($D216=2,'ראשי-פרטים כלליים וריכוז הוצאות'!$D$66&lt;&gt;4),1.2,1)</f>
        <v>0</v>
      </c>
      <c r="CW216" s="227"/>
      <c r="CX216" s="228"/>
      <c r="CY216" s="222"/>
      <c r="CZ216" s="226"/>
      <c r="DA216" s="187">
        <f t="shared" si="131"/>
        <v>0</v>
      </c>
      <c r="DB216" s="15">
        <f>+(IF(OR($B216=0,$C216=0,$D216=0,$CW$2&gt;$ES$1),0,IF(OR(CW216=0,CY216=0,CZ216=0),0,MIN((VLOOKUP($D216,$A$234:$C$241,3,0))*(IF($D216=6,CZ216,CY216))*((MIN((VLOOKUP($D216,$A$234:$E$241,5,0)),(IF($D216=6,CY216,CZ216))))),MIN((VLOOKUP($D216,$A$234:$C$241,3,0)),(CW216+CX216))*(IF($D216=6,CZ216,((MIN((VLOOKUP($D216,$A$234:$E$241,5,0)),CZ216)))))))))/IF(AND($D216=2,'ראשי-פרטים כלליים וריכוז הוצאות'!$D$66&lt;&gt;4),1.2,1)</f>
        <v>0</v>
      </c>
      <c r="DC216" s="227"/>
      <c r="DD216" s="228"/>
      <c r="DE216" s="222"/>
      <c r="DF216" s="226"/>
      <c r="DG216" s="187">
        <f t="shared" si="132"/>
        <v>0</v>
      </c>
      <c r="DH216" s="15">
        <f>+(IF(OR($B216=0,$C216=0,$D216=0,$DC$2&gt;$ES$1),0,IF(OR(DC216=0,DE216=0,DF216=0),0,MIN((VLOOKUP($D216,$A$234:$C$241,3,0))*(IF($D216=6,DF216,DE216))*((MIN((VLOOKUP($D216,$A$234:$E$241,5,0)),(IF($D216=6,DE216,DF216))))),MIN((VLOOKUP($D216,$A$234:$C$241,3,0)),(DC216+DD216))*(IF($D216=6,DF216,((MIN((VLOOKUP($D216,$A$234:$E$241,5,0)),DF216)))))))))/IF(AND($D216=2,'ראשי-פרטים כלליים וריכוז הוצאות'!$D$66&lt;&gt;4),1.2,1)</f>
        <v>0</v>
      </c>
      <c r="DI216" s="227"/>
      <c r="DJ216" s="228"/>
      <c r="DK216" s="222"/>
      <c r="DL216" s="226"/>
      <c r="DM216" s="187">
        <f t="shared" si="133"/>
        <v>0</v>
      </c>
      <c r="DN216" s="15">
        <f>+(IF(OR($B216=0,$C216=0,$D216=0,$DC$2&gt;$ES$1),0,IF(OR(DI216=0,DK216=0,DL216=0),0,MIN((VLOOKUP($D216,$A$234:$C$241,3,0))*(IF($D216=6,DL216,DK216))*((MIN((VLOOKUP($D216,$A$234:$E$241,5,0)),(IF($D216=6,DK216,DL216))))),MIN((VLOOKUP($D216,$A$234:$C$241,3,0)),(DI216+DJ216))*(IF($D216=6,DL216,((MIN((VLOOKUP($D216,$A$234:$E$241,5,0)),DL216)))))))))/IF(AND($D216=2,'ראשי-פרטים כלליים וריכוז הוצאות'!$D$66&lt;&gt;4),1.2,1)</f>
        <v>0</v>
      </c>
      <c r="DO216" s="227"/>
      <c r="DP216" s="228"/>
      <c r="DQ216" s="222"/>
      <c r="DR216" s="226"/>
      <c r="DS216" s="187">
        <f t="shared" si="134"/>
        <v>0</v>
      </c>
      <c r="DT216" s="15">
        <f>+(IF(OR($B216=0,$C216=0,$D216=0,$DC$2&gt;$ES$1),0,IF(OR(DO216=0,DQ216=0,DR216=0),0,MIN((VLOOKUP($D216,$A$234:$C$241,3,0))*(IF($D216=6,DR216,DQ216))*((MIN((VLOOKUP($D216,$A$234:$E$241,5,0)),(IF($D216=6,DQ216,DR216))))),MIN((VLOOKUP($D216,$A$234:$C$241,3,0)),(DO216+DP216))*(IF($D216=6,DR216,((MIN((VLOOKUP($D216,$A$234:$E$241,5,0)),DR216)))))))))/IF(AND($D216=2,'ראשי-פרטים כלליים וריכוז הוצאות'!$D$66&lt;&gt;4),1.2,1)</f>
        <v>0</v>
      </c>
      <c r="DU216" s="227"/>
      <c r="DV216" s="228"/>
      <c r="DW216" s="222"/>
      <c r="DX216" s="226"/>
      <c r="DY216" s="187">
        <f t="shared" si="135"/>
        <v>0</v>
      </c>
      <c r="DZ216" s="15">
        <f>+(IF(OR($B216=0,$C216=0,$D216=0,$DC$2&gt;$ES$1),0,IF(OR(DU216=0,DW216=0,DX216=0),0,MIN((VLOOKUP($D216,$A$234:$C$241,3,0))*(IF($D216=6,DX216,DW216))*((MIN((VLOOKUP($D216,$A$234:$E$241,5,0)),(IF($D216=6,DW216,DX216))))),MIN((VLOOKUP($D216,$A$234:$C$241,3,0)),(DU216+DV216))*(IF($D216=6,DX216,((MIN((VLOOKUP($D216,$A$234:$E$241,5,0)),DX216)))))))))/IF(AND($D216=2,'ראשי-פרטים כלליים וריכוז הוצאות'!$D$66&lt;&gt;4),1.2,1)</f>
        <v>0</v>
      </c>
      <c r="EA216" s="227"/>
      <c r="EB216" s="228"/>
      <c r="EC216" s="222"/>
      <c r="ED216" s="226"/>
      <c r="EE216" s="187">
        <f t="shared" si="136"/>
        <v>0</v>
      </c>
      <c r="EF216" s="15">
        <f>+(IF(OR($B216=0,$C216=0,$D216=0,$DC$2&gt;$ES$1),0,IF(OR(EA216=0,EC216=0,ED216=0),0,MIN((VLOOKUP($D216,$A$234:$C$241,3,0))*(IF($D216=6,ED216,EC216))*((MIN((VLOOKUP($D216,$A$234:$E$241,5,0)),(IF($D216=6,EC216,ED216))))),MIN((VLOOKUP($D216,$A$234:$C$241,3,0)),(EA216+EB216))*(IF($D216=6,ED216,((MIN((VLOOKUP($D216,$A$234:$E$241,5,0)),ED216)))))))))/IF(AND($D216=2,'ראשי-פרטים כלליים וריכוז הוצאות'!$D$66&lt;&gt;4),1.2,1)</f>
        <v>0</v>
      </c>
      <c r="EG216" s="227"/>
      <c r="EH216" s="228"/>
      <c r="EI216" s="222"/>
      <c r="EJ216" s="226"/>
      <c r="EK216" s="187">
        <f t="shared" si="137"/>
        <v>0</v>
      </c>
      <c r="EL216" s="15">
        <f>+(IF(OR($B216=0,$C216=0,$D216=0,$DC$2&gt;$ES$1),0,IF(OR(EG216=0,EI216=0,EJ216=0),0,MIN((VLOOKUP($D216,$A$234:$C$241,3,0))*(IF($D216=6,EJ216,EI216))*((MIN((VLOOKUP($D216,$A$234:$E$241,5,0)),(IF($D216=6,EI216,EJ216))))),MIN((VLOOKUP($D216,$A$234:$C$241,3,0)),(EG216+EH216))*(IF($D216=6,EJ216,((MIN((VLOOKUP($D216,$A$234:$E$241,5,0)),EJ216)))))))))/IF(AND($D216=2,'ראשי-פרטים כלליים וריכוז הוצאות'!$D$66&lt;&gt;4),1.2,1)</f>
        <v>0</v>
      </c>
      <c r="EM216" s="227"/>
      <c r="EN216" s="228"/>
      <c r="EO216" s="222"/>
      <c r="EP216" s="226"/>
      <c r="EQ216" s="187">
        <f t="shared" si="138"/>
        <v>0</v>
      </c>
      <c r="ER216" s="15">
        <f>+(IF(OR($B216=0,$C216=0,$D216=0,$DC$2&gt;$ES$1),0,IF(OR(EM216=0,EO216=0,EP216=0),0,MIN((VLOOKUP($D216,$A$234:$C$241,3,0))*(IF($D216=6,EP216,EO216))*((MIN((VLOOKUP($D216,$A$234:$E$241,5,0)),(IF($D216=6,EO216,EP216))))),MIN((VLOOKUP($D216,$A$234:$C$241,3,0)),(EM216+EN216))*(IF($D216=6,EP216,((MIN((VLOOKUP($D216,$A$234:$E$241,5,0)),EP216)))))))))/IF(AND($D216=2,'ראשי-פרטים כלליים וריכוז הוצאות'!$D$66&lt;&gt;4),1.2,1)</f>
        <v>0</v>
      </c>
      <c r="ES216" s="62">
        <f t="shared" si="139"/>
        <v>0</v>
      </c>
      <c r="ET216" s="183">
        <f t="shared" si="140"/>
        <v>9.9999999999999995E-7</v>
      </c>
      <c r="EU216" s="184">
        <f t="shared" si="141"/>
        <v>0</v>
      </c>
      <c r="EV216" s="62">
        <f t="shared" si="142"/>
        <v>0</v>
      </c>
      <c r="EW216" s="62">
        <v>0</v>
      </c>
      <c r="EX216" s="15">
        <f t="shared" si="143"/>
        <v>0</v>
      </c>
      <c r="EY216" s="219"/>
      <c r="EZ216" s="62">
        <f>MIN(EX216+EY216*ET216*ES216/$FA$1/IF(AND($D216=2,'ראשי-פרטים כלליים וריכוז הוצאות'!$D$66&lt;&gt;4),1.2,1),IF($D216&gt;0,VLOOKUP($D216,$A$234:$C$241,3,0)*12*EU216,0))</f>
        <v>0</v>
      </c>
      <c r="FA216" s="229"/>
      <c r="FB216" s="293">
        <f t="shared" si="144"/>
        <v>0</v>
      </c>
      <c r="FC216" s="298"/>
      <c r="FD216" s="133"/>
      <c r="FE216" s="133"/>
      <c r="FF216" s="299"/>
      <c r="FG216" s="299"/>
      <c r="FH216" s="133"/>
      <c r="FI216" s="274">
        <f t="shared" si="145"/>
        <v>0</v>
      </c>
      <c r="FJ216" s="274">
        <f t="shared" si="146"/>
        <v>0</v>
      </c>
      <c r="FK216" s="297" t="str">
        <f t="shared" si="114"/>
        <v/>
      </c>
    </row>
    <row r="217" spans="1:256" s="6" customFormat="1" ht="24" hidden="1" customHeight="1" x14ac:dyDescent="0.2">
      <c r="A217" s="112">
        <v>214</v>
      </c>
      <c r="B217" s="229"/>
      <c r="C217" s="229"/>
      <c r="D217" s="230"/>
      <c r="E217" s="220"/>
      <c r="F217" s="221"/>
      <c r="G217" s="222"/>
      <c r="H217" s="223"/>
      <c r="I217" s="187">
        <f t="shared" si="115"/>
        <v>0</v>
      </c>
      <c r="J217" s="15">
        <f>(IF(OR($B217=0,$C217=0,$D217=0,$E$2&gt;$ES$1),0,IF(OR($E217=0,$G217=0,$H217=0),0,MIN((VLOOKUP($D217,$A$234:$C$241,3,0))*(IF($D217=6,$H217,$G217))*((MIN((VLOOKUP($D217,$A$234:$E$241,5,0)),(IF($D217=6,$G217,$H217))))),MIN((VLOOKUP($D217,$A$234:$C$241,3,0)),($E217+$F217))*(IF($D217=6,$H217,((MIN((VLOOKUP($D217,$A$234:$E$241,5,0)),$H217)))))))))/IF(AND($D217=2,'ראשי-פרטים כלליים וריכוז הוצאות'!$D$66&lt;&gt;4),1.2,1)</f>
        <v>0</v>
      </c>
      <c r="K217" s="224"/>
      <c r="L217" s="225"/>
      <c r="M217" s="222"/>
      <c r="N217" s="226"/>
      <c r="O217" s="187">
        <f t="shared" si="116"/>
        <v>0</v>
      </c>
      <c r="P217" s="15">
        <f>+(IF(OR($B217=0,$C217=0,$D217=0,$K$2&gt;$ES$1),0,IF(OR($K217=0,$M217=0,$N217=0),0,MIN((VLOOKUP($D217,$A$234:$C$241,3,0))*(IF($D217=6,$N217,$M217))*((MIN((VLOOKUP($D217,$A$234:$E$241,5,0)),(IF($D217=6,$M217,$N217))))),MIN((VLOOKUP($D217,$A$234:$C$241,3,0)),($K217+$L217))*(IF($D217=6,$N217,((MIN((VLOOKUP($D217,$A$234:$E$241,5,0)),$N217)))))))))/IF(AND($D217=2,'ראשי-פרטים כלליים וריכוז הוצאות'!$D$66&lt;&gt;4),1.2,1)</f>
        <v>0</v>
      </c>
      <c r="Q217" s="227"/>
      <c r="R217" s="228"/>
      <c r="S217" s="222"/>
      <c r="T217" s="226"/>
      <c r="U217" s="187">
        <f t="shared" si="117"/>
        <v>0</v>
      </c>
      <c r="V217" s="15">
        <f>+(IF(OR($B217=0,$C217=0,$D217=0,$Q$2&gt;$ES$1),0,IF(OR(Q217=0,S217=0,T217=0),0,MIN((VLOOKUP($D217,$A$234:$C$241,3,0))*(IF($D217=6,T217,S217))*((MIN((VLOOKUP($D217,$A$234:$E$241,5,0)),(IF($D217=6,S217,T217))))),MIN((VLOOKUP($D217,$A$234:$C$241,3,0)),(Q217+R217))*(IF($D217=6,T217,((MIN((VLOOKUP($D217,$A$234:$E$241,5,0)),T217)))))))))/IF(AND($D217=2,'ראשי-פרטים כלליים וריכוז הוצאות'!$D$66&lt;&gt;4),1.2,1)</f>
        <v>0</v>
      </c>
      <c r="W217" s="220"/>
      <c r="X217" s="221"/>
      <c r="Y217" s="222"/>
      <c r="Z217" s="226"/>
      <c r="AA217" s="187">
        <f t="shared" si="118"/>
        <v>0</v>
      </c>
      <c r="AB217" s="15">
        <f>+(IF(OR($B217=0,$C217=0,$D217=0,$W$2&gt;$ES$1),0,IF(OR(W217=0,Y217=0,Z217=0),0,MIN((VLOOKUP($D217,$A$234:$C$241,3,0))*(IF($D217=6,Z217,Y217))*((MIN((VLOOKUP($D217,$A$234:$E$241,5,0)),(IF($D217=6,Y217,Z217))))),MIN((VLOOKUP($D217,$A$234:$C$241,3,0)),(W217+X217))*(IF($D217=6,Z217,((MIN((VLOOKUP($D217,$A$234:$E$241,5,0)),Z217)))))))))/IF(AND($D217=2,'ראשי-פרטים כלליים וריכוז הוצאות'!$D$66&lt;&gt;4),1.2,1)</f>
        <v>0</v>
      </c>
      <c r="AC217" s="224"/>
      <c r="AD217" s="225"/>
      <c r="AE217" s="222"/>
      <c r="AF217" s="226"/>
      <c r="AG217" s="187">
        <f t="shared" si="119"/>
        <v>0</v>
      </c>
      <c r="AH217" s="15">
        <f>+(IF(OR($B217=0,$C217=0,$D217=0,$AC$2&gt;$ES$1),0,IF(OR(AC217=0,AE217=0,AF217=0),0,MIN((VLOOKUP($D217,$A$234:$C$241,3,0))*(IF($D217=6,AF217,AE217))*((MIN((VLOOKUP($D217,$A$234:$E$241,5,0)),(IF($D217=6,AE217,AF217))))),MIN((VLOOKUP($D217,$A$234:$C$241,3,0)),(AC217+AD217))*(IF($D217=6,AF217,((MIN((VLOOKUP($D217,$A$234:$E$241,5,0)),AF217)))))))))/IF(AND($D217=2,'ראשי-פרטים כלליים וריכוז הוצאות'!$D$66&lt;&gt;4),1.2,1)</f>
        <v>0</v>
      </c>
      <c r="AI217" s="227"/>
      <c r="AJ217" s="228"/>
      <c r="AK217" s="222"/>
      <c r="AL217" s="226"/>
      <c r="AM217" s="187">
        <f t="shared" si="120"/>
        <v>0</v>
      </c>
      <c r="AN217" s="15">
        <f>+(IF(OR($B217=0,$C217=0,$D217=0,$AI$2&gt;$ES$1),0,IF(OR(AI217=0,AK217=0,AL217=0),0,MIN((VLOOKUP($D217,$A$234:$C$241,3,0))*(IF($D217=6,AL217,AK217))*((MIN((VLOOKUP($D217,$A$234:$E$241,5,0)),(IF($D217=6,AK217,AL217))))),MIN((VLOOKUP($D217,$A$234:$C$241,3,0)),(AI217+AJ217))*(IF($D217=6,AL217,((MIN((VLOOKUP($D217,$A$234:$E$241,5,0)),AL217)))))))))/IF(AND($D217=2,'ראשי-פרטים כלליים וריכוז הוצאות'!$D$66&lt;&gt;4),1.2,1)</f>
        <v>0</v>
      </c>
      <c r="AO217" s="220"/>
      <c r="AP217" s="221"/>
      <c r="AQ217" s="222"/>
      <c r="AR217" s="226"/>
      <c r="AS217" s="187">
        <f t="shared" si="121"/>
        <v>0</v>
      </c>
      <c r="AT217" s="15">
        <f>+(IF(OR($B217=0,$C217=0,$D217=0,$AO$2&gt;$ES$1),0,IF(OR(AO217=0,AQ217=0,AR217=0),0,MIN((VLOOKUP($D217,$A$234:$C$241,3,0))*(IF($D217=6,AR217,AQ217))*((MIN((VLOOKUP($D217,$A$234:$E$241,5,0)),(IF($D217=6,AQ217,AR217))))),MIN((VLOOKUP($D217,$A$234:$C$241,3,0)),(AO217+AP217))*(IF($D217=6,AR217,((MIN((VLOOKUP($D217,$A$234:$E$241,5,0)),AR217)))))))))/IF(AND($D217=2,'ראשי-פרטים כלליים וריכוז הוצאות'!$D$66&lt;&gt;4),1.2,1)</f>
        <v>0</v>
      </c>
      <c r="AU217" s="224"/>
      <c r="AV217" s="225"/>
      <c r="AW217" s="222"/>
      <c r="AX217" s="226"/>
      <c r="AY217" s="187">
        <f t="shared" si="122"/>
        <v>0</v>
      </c>
      <c r="AZ217" s="15">
        <f>+(IF(OR($B217=0,$C217=0,$D217=0,$AU$2&gt;$ES$1),0,IF(OR(AU217=0,AW217=0,AX217=0),0,MIN((VLOOKUP($D217,$A$234:$C$241,3,0))*(IF($D217=6,AX217,AW217))*((MIN((VLOOKUP($D217,$A$234:$E$241,5,0)),(IF($D217=6,AW217,AX217))))),MIN((VLOOKUP($D217,$A$234:$C$241,3,0)),(AU217+AV217))*(IF($D217=6,AX217,((MIN((VLOOKUP($D217,$A$234:$E$241,5,0)),AX217)))))))))/IF(AND($D217=2,'ראשי-פרטים כלליים וריכוז הוצאות'!$D$66&lt;&gt;4),1.2,1)</f>
        <v>0</v>
      </c>
      <c r="BA217" s="227"/>
      <c r="BB217" s="228"/>
      <c r="BC217" s="222"/>
      <c r="BD217" s="226"/>
      <c r="BE217" s="187">
        <f t="shared" si="123"/>
        <v>0</v>
      </c>
      <c r="BF217" s="15">
        <f>+(IF(OR($B217=0,$C217=0,$D217=0,$BA$2&gt;$ES$1),0,IF(OR(BA217=0,BC217=0,BD217=0),0,MIN((VLOOKUP($D217,$A$234:$C$241,3,0))*(IF($D217=6,BD217,BC217))*((MIN((VLOOKUP($D217,$A$234:$E$241,5,0)),(IF($D217=6,BC217,BD217))))),MIN((VLOOKUP($D217,$A$234:$C$241,3,0)),(BA217+BB217))*(IF($D217=6,BD217,((MIN((VLOOKUP($D217,$A$234:$E$241,5,0)),BD217)))))))))/IF(AND($D217=2,'ראשי-פרטים כלליים וריכוז הוצאות'!$D$66&lt;&gt;4),1.2,1)</f>
        <v>0</v>
      </c>
      <c r="BG217" s="227"/>
      <c r="BH217" s="228"/>
      <c r="BI217" s="222"/>
      <c r="BJ217" s="226"/>
      <c r="BK217" s="187">
        <f t="shared" si="124"/>
        <v>0</v>
      </c>
      <c r="BL217" s="15">
        <f>+(IF(OR($B217=0,$C217=0,$D217=0,$BG$2&gt;$ES$1),0,IF(OR(BG217=0,BI217=0,BJ217=0),0,MIN((VLOOKUP($D217,$A$234:$C$241,3,0))*(IF($D217=6,BJ217,BI217))*((MIN((VLOOKUP($D217,$A$234:$E$241,5,0)),(IF($D217=6,BI217,BJ217))))),MIN((VLOOKUP($D217,$A$234:$C$241,3,0)),(BG217+BH217))*(IF($D217=6,BJ217,((MIN((VLOOKUP($D217,$A$234:$E$241,5,0)),BJ217)))))))))/IF(AND($D217=2,'ראשי-פרטים כלליים וריכוז הוצאות'!$D$66&lt;&gt;4),1.2,1)</f>
        <v>0</v>
      </c>
      <c r="BM217" s="227"/>
      <c r="BN217" s="228"/>
      <c r="BO217" s="222"/>
      <c r="BP217" s="226"/>
      <c r="BQ217" s="187">
        <f t="shared" si="125"/>
        <v>0</v>
      </c>
      <c r="BR217" s="15">
        <f>+(IF(OR($B217=0,$C217=0,$D217=0,$BM$2&gt;$ES$1),0,IF(OR(BM217=0,BO217=0,BP217=0),0,MIN((VLOOKUP($D217,$A$234:$C$241,3,0))*(IF($D217=6,BP217,BO217))*((MIN((VLOOKUP($D217,$A$234:$E$241,5,0)),(IF($D217=6,BO217,BP217))))),MIN((VLOOKUP($D217,$A$234:$C$241,3,0)),(BM217+BN217))*(IF($D217=6,BP217,((MIN((VLOOKUP($D217,$A$234:$E$241,5,0)),BP217)))))))))/IF(AND($D217=2,'ראשי-פרטים כלליים וריכוז הוצאות'!$D$66&lt;&gt;4),1.2,1)</f>
        <v>0</v>
      </c>
      <c r="BS217" s="227"/>
      <c r="BT217" s="228"/>
      <c r="BU217" s="222"/>
      <c r="BV217" s="226"/>
      <c r="BW217" s="187">
        <f t="shared" si="126"/>
        <v>0</v>
      </c>
      <c r="BX217" s="15">
        <f>+(IF(OR($B217=0,$C217=0,$D217=0,$BS$2&gt;$ES$1),0,IF(OR(BS217=0,BU217=0,BV217=0),0,MIN((VLOOKUP($D217,$A$234:$C$241,3,0))*(IF($D217=6,BV217,BU217))*((MIN((VLOOKUP($D217,$A$234:$E$241,5,0)),(IF($D217=6,BU217,BV217))))),MIN((VLOOKUP($D217,$A$234:$C$241,3,0)),(BS217+BT217))*(IF($D217=6,BV217,((MIN((VLOOKUP($D217,$A$234:$E$241,5,0)),BV217)))))))))/IF(AND($D217=2,'ראשי-פרטים כלליים וריכוז הוצאות'!$D$66&lt;&gt;4),1.2,1)</f>
        <v>0</v>
      </c>
      <c r="BY217" s="227"/>
      <c r="BZ217" s="228"/>
      <c r="CA217" s="222"/>
      <c r="CB217" s="226"/>
      <c r="CC217" s="187">
        <f t="shared" si="127"/>
        <v>0</v>
      </c>
      <c r="CD217" s="15">
        <f>+(IF(OR($B217=0,$C217=0,$D217=0,$BY$2&gt;$ES$1),0,IF(OR(BY217=0,CA217=0,CB217=0),0,MIN((VLOOKUP($D217,$A$234:$C$241,3,0))*(IF($D217=6,CB217,CA217))*((MIN((VLOOKUP($D217,$A$234:$E$241,5,0)),(IF($D217=6,CA217,CB217))))),MIN((VLOOKUP($D217,$A$234:$C$241,3,0)),(BY217+BZ217))*(IF($D217=6,CB217,((MIN((VLOOKUP($D217,$A$234:$E$241,5,0)),CB217)))))))))/IF(AND($D217=2,'ראשי-פרטים כלליים וריכוז הוצאות'!$D$66&lt;&gt;4),1.2,1)</f>
        <v>0</v>
      </c>
      <c r="CE217" s="227"/>
      <c r="CF217" s="228"/>
      <c r="CG217" s="222"/>
      <c r="CH217" s="226"/>
      <c r="CI217" s="187">
        <f t="shared" si="128"/>
        <v>0</v>
      </c>
      <c r="CJ217" s="15">
        <f>+(IF(OR($B217=0,$C217=0,$D217=0,$CE$2&gt;$ES$1),0,IF(OR(CE217=0,CG217=0,CH217=0),0,MIN((VLOOKUP($D217,$A$234:$C$241,3,0))*(IF($D217=6,CH217,CG217))*((MIN((VLOOKUP($D217,$A$234:$E$241,5,0)),(IF($D217=6,CG217,CH217))))),MIN((VLOOKUP($D217,$A$234:$C$241,3,0)),(CE217+CF217))*(IF($D217=6,CH217,((MIN((VLOOKUP($D217,$A$234:$E$241,5,0)),CH217)))))))))/IF(AND($D217=2,'ראשי-פרטים כלליים וריכוז הוצאות'!$D$66&lt;&gt;4),1.2,1)</f>
        <v>0</v>
      </c>
      <c r="CK217" s="227"/>
      <c r="CL217" s="228"/>
      <c r="CM217" s="222"/>
      <c r="CN217" s="226"/>
      <c r="CO217" s="187">
        <f t="shared" si="129"/>
        <v>0</v>
      </c>
      <c r="CP217" s="15">
        <f>+(IF(OR($B217=0,$C217=0,$D217=0,$CK$2&gt;$ES$1),0,IF(OR(CK217=0,CM217=0,CN217=0),0,MIN((VLOOKUP($D217,$A$234:$C$241,3,0))*(IF($D217=6,CN217,CM217))*((MIN((VLOOKUP($D217,$A$234:$E$241,5,0)),(IF($D217=6,CM217,CN217))))),MIN((VLOOKUP($D217,$A$234:$C$241,3,0)),(CK217+CL217))*(IF($D217=6,CN217,((MIN((VLOOKUP($D217,$A$234:$E$241,5,0)),CN217)))))))))/IF(AND($D217=2,'ראשי-פרטים כלליים וריכוז הוצאות'!$D$66&lt;&gt;4),1.2,1)</f>
        <v>0</v>
      </c>
      <c r="CQ217" s="227"/>
      <c r="CR217" s="228"/>
      <c r="CS217" s="222"/>
      <c r="CT217" s="226"/>
      <c r="CU217" s="187">
        <f t="shared" si="130"/>
        <v>0</v>
      </c>
      <c r="CV217" s="15">
        <f>+(IF(OR($B217=0,$C217=0,$D217=0,$CQ$2&gt;$ES$1),0,IF(OR(CQ217=0,CS217=0,CT217=0),0,MIN((VLOOKUP($D217,$A$234:$C$241,3,0))*(IF($D217=6,CT217,CS217))*((MIN((VLOOKUP($D217,$A$234:$E$241,5,0)),(IF($D217=6,CS217,CT217))))),MIN((VLOOKUP($D217,$A$234:$C$241,3,0)),(CQ217+CR217))*(IF($D217=6,CT217,((MIN((VLOOKUP($D217,$A$234:$E$241,5,0)),CT217)))))))))/IF(AND($D217=2,'ראשי-פרטים כלליים וריכוז הוצאות'!$D$66&lt;&gt;4),1.2,1)</f>
        <v>0</v>
      </c>
      <c r="CW217" s="227"/>
      <c r="CX217" s="228"/>
      <c r="CY217" s="222"/>
      <c r="CZ217" s="226"/>
      <c r="DA217" s="187">
        <f t="shared" si="131"/>
        <v>0</v>
      </c>
      <c r="DB217" s="15">
        <f>+(IF(OR($B217=0,$C217=0,$D217=0,$CW$2&gt;$ES$1),0,IF(OR(CW217=0,CY217=0,CZ217=0),0,MIN((VLOOKUP($D217,$A$234:$C$241,3,0))*(IF($D217=6,CZ217,CY217))*((MIN((VLOOKUP($D217,$A$234:$E$241,5,0)),(IF($D217=6,CY217,CZ217))))),MIN((VLOOKUP($D217,$A$234:$C$241,3,0)),(CW217+CX217))*(IF($D217=6,CZ217,((MIN((VLOOKUP($D217,$A$234:$E$241,5,0)),CZ217)))))))))/IF(AND($D217=2,'ראשי-פרטים כלליים וריכוז הוצאות'!$D$66&lt;&gt;4),1.2,1)</f>
        <v>0</v>
      </c>
      <c r="DC217" s="227"/>
      <c r="DD217" s="228"/>
      <c r="DE217" s="222"/>
      <c r="DF217" s="226"/>
      <c r="DG217" s="187">
        <f t="shared" si="132"/>
        <v>0</v>
      </c>
      <c r="DH217" s="15">
        <f>+(IF(OR($B217=0,$C217=0,$D217=0,$DC$2&gt;$ES$1),0,IF(OR(DC217=0,DE217=0,DF217=0),0,MIN((VLOOKUP($D217,$A$234:$C$241,3,0))*(IF($D217=6,DF217,DE217))*((MIN((VLOOKUP($D217,$A$234:$E$241,5,0)),(IF($D217=6,DE217,DF217))))),MIN((VLOOKUP($D217,$A$234:$C$241,3,0)),(DC217+DD217))*(IF($D217=6,DF217,((MIN((VLOOKUP($D217,$A$234:$E$241,5,0)),DF217)))))))))/IF(AND($D217=2,'ראשי-פרטים כלליים וריכוז הוצאות'!$D$66&lt;&gt;4),1.2,1)</f>
        <v>0</v>
      </c>
      <c r="DI217" s="227"/>
      <c r="DJ217" s="228"/>
      <c r="DK217" s="222"/>
      <c r="DL217" s="226"/>
      <c r="DM217" s="187">
        <f t="shared" si="133"/>
        <v>0</v>
      </c>
      <c r="DN217" s="15">
        <f>+(IF(OR($B217=0,$C217=0,$D217=0,$DC$2&gt;$ES$1),0,IF(OR(DI217=0,DK217=0,DL217=0),0,MIN((VLOOKUP($D217,$A$234:$C$241,3,0))*(IF($D217=6,DL217,DK217))*((MIN((VLOOKUP($D217,$A$234:$E$241,5,0)),(IF($D217=6,DK217,DL217))))),MIN((VLOOKUP($D217,$A$234:$C$241,3,0)),(DI217+DJ217))*(IF($D217=6,DL217,((MIN((VLOOKUP($D217,$A$234:$E$241,5,0)),DL217)))))))))/IF(AND($D217=2,'ראשי-פרטים כלליים וריכוז הוצאות'!$D$66&lt;&gt;4),1.2,1)</f>
        <v>0</v>
      </c>
      <c r="DO217" s="227"/>
      <c r="DP217" s="228"/>
      <c r="DQ217" s="222"/>
      <c r="DR217" s="226"/>
      <c r="DS217" s="187">
        <f t="shared" si="134"/>
        <v>0</v>
      </c>
      <c r="DT217" s="15">
        <f>+(IF(OR($B217=0,$C217=0,$D217=0,$DC$2&gt;$ES$1),0,IF(OR(DO217=0,DQ217=0,DR217=0),0,MIN((VLOOKUP($D217,$A$234:$C$241,3,0))*(IF($D217=6,DR217,DQ217))*((MIN((VLOOKUP($D217,$A$234:$E$241,5,0)),(IF($D217=6,DQ217,DR217))))),MIN((VLOOKUP($D217,$A$234:$C$241,3,0)),(DO217+DP217))*(IF($D217=6,DR217,((MIN((VLOOKUP($D217,$A$234:$E$241,5,0)),DR217)))))))))/IF(AND($D217=2,'ראשי-פרטים כלליים וריכוז הוצאות'!$D$66&lt;&gt;4),1.2,1)</f>
        <v>0</v>
      </c>
      <c r="DU217" s="227"/>
      <c r="DV217" s="228"/>
      <c r="DW217" s="222"/>
      <c r="DX217" s="226"/>
      <c r="DY217" s="187">
        <f t="shared" si="135"/>
        <v>0</v>
      </c>
      <c r="DZ217" s="15">
        <f>+(IF(OR($B217=0,$C217=0,$D217=0,$DC$2&gt;$ES$1),0,IF(OR(DU217=0,DW217=0,DX217=0),0,MIN((VLOOKUP($D217,$A$234:$C$241,3,0))*(IF($D217=6,DX217,DW217))*((MIN((VLOOKUP($D217,$A$234:$E$241,5,0)),(IF($D217=6,DW217,DX217))))),MIN((VLOOKUP($D217,$A$234:$C$241,3,0)),(DU217+DV217))*(IF($D217=6,DX217,((MIN((VLOOKUP($D217,$A$234:$E$241,5,0)),DX217)))))))))/IF(AND($D217=2,'ראשי-פרטים כלליים וריכוז הוצאות'!$D$66&lt;&gt;4),1.2,1)</f>
        <v>0</v>
      </c>
      <c r="EA217" s="227"/>
      <c r="EB217" s="228"/>
      <c r="EC217" s="222"/>
      <c r="ED217" s="226"/>
      <c r="EE217" s="187">
        <f t="shared" si="136"/>
        <v>0</v>
      </c>
      <c r="EF217" s="15">
        <f>+(IF(OR($B217=0,$C217=0,$D217=0,$DC$2&gt;$ES$1),0,IF(OR(EA217=0,EC217=0,ED217=0),0,MIN((VLOOKUP($D217,$A$234:$C$241,3,0))*(IF($D217=6,ED217,EC217))*((MIN((VLOOKUP($D217,$A$234:$E$241,5,0)),(IF($D217=6,EC217,ED217))))),MIN((VLOOKUP($D217,$A$234:$C$241,3,0)),(EA217+EB217))*(IF($D217=6,ED217,((MIN((VLOOKUP($D217,$A$234:$E$241,5,0)),ED217)))))))))/IF(AND($D217=2,'ראשי-פרטים כלליים וריכוז הוצאות'!$D$66&lt;&gt;4),1.2,1)</f>
        <v>0</v>
      </c>
      <c r="EG217" s="227"/>
      <c r="EH217" s="228"/>
      <c r="EI217" s="222"/>
      <c r="EJ217" s="226"/>
      <c r="EK217" s="187">
        <f t="shared" si="137"/>
        <v>0</v>
      </c>
      <c r="EL217" s="15">
        <f>+(IF(OR($B217=0,$C217=0,$D217=0,$DC$2&gt;$ES$1),0,IF(OR(EG217=0,EI217=0,EJ217=0),0,MIN((VLOOKUP($D217,$A$234:$C$241,3,0))*(IF($D217=6,EJ217,EI217))*((MIN((VLOOKUP($D217,$A$234:$E$241,5,0)),(IF($D217=6,EI217,EJ217))))),MIN((VLOOKUP($D217,$A$234:$C$241,3,0)),(EG217+EH217))*(IF($D217=6,EJ217,((MIN((VLOOKUP($D217,$A$234:$E$241,5,0)),EJ217)))))))))/IF(AND($D217=2,'ראשי-פרטים כלליים וריכוז הוצאות'!$D$66&lt;&gt;4),1.2,1)</f>
        <v>0</v>
      </c>
      <c r="EM217" s="227"/>
      <c r="EN217" s="228"/>
      <c r="EO217" s="222"/>
      <c r="EP217" s="226"/>
      <c r="EQ217" s="187">
        <f t="shared" si="138"/>
        <v>0</v>
      </c>
      <c r="ER217" s="15">
        <f>+(IF(OR($B217=0,$C217=0,$D217=0,$DC$2&gt;$ES$1),0,IF(OR(EM217=0,EO217=0,EP217=0),0,MIN((VLOOKUP($D217,$A$234:$C$241,3,0))*(IF($D217=6,EP217,EO217))*((MIN((VLOOKUP($D217,$A$234:$E$241,5,0)),(IF($D217=6,EO217,EP217))))),MIN((VLOOKUP($D217,$A$234:$C$241,3,0)),(EM217+EN217))*(IF($D217=6,EP217,((MIN((VLOOKUP($D217,$A$234:$E$241,5,0)),EP217)))))))))/IF(AND($D217=2,'ראשי-פרטים כלליים וריכוז הוצאות'!$D$66&lt;&gt;4),1.2,1)</f>
        <v>0</v>
      </c>
      <c r="ES217" s="62">
        <f t="shared" si="139"/>
        <v>0</v>
      </c>
      <c r="ET217" s="183">
        <f t="shared" si="140"/>
        <v>9.9999999999999995E-7</v>
      </c>
      <c r="EU217" s="184">
        <f t="shared" si="141"/>
        <v>0</v>
      </c>
      <c r="EV217" s="62">
        <f t="shared" si="142"/>
        <v>0</v>
      </c>
      <c r="EW217" s="62">
        <v>0</v>
      </c>
      <c r="EX217" s="15">
        <f t="shared" si="143"/>
        <v>0</v>
      </c>
      <c r="EY217" s="219"/>
      <c r="EZ217" s="62">
        <f>MIN(EX217+EY217*ET217*ES217/$FA$1/IF(AND($D217=2,'ראשי-פרטים כלליים וריכוז הוצאות'!$D$66&lt;&gt;4),1.2,1),IF($D217&gt;0,VLOOKUP($D217,$A$234:$C$241,3,0)*12*EU217,0))</f>
        <v>0</v>
      </c>
      <c r="FA217" s="229"/>
      <c r="FB217" s="293">
        <f t="shared" si="144"/>
        <v>0</v>
      </c>
      <c r="FC217" s="298"/>
      <c r="FD217" s="133"/>
      <c r="FE217" s="133"/>
      <c r="FF217" s="299"/>
      <c r="FG217" s="299"/>
      <c r="FH217" s="133"/>
      <c r="FI217" s="274">
        <f t="shared" si="145"/>
        <v>0</v>
      </c>
      <c r="FJ217" s="274">
        <f t="shared" si="146"/>
        <v>0</v>
      </c>
      <c r="FK217" s="297" t="str">
        <f t="shared" si="114"/>
        <v/>
      </c>
    </row>
    <row r="218" spans="1:256" s="6" customFormat="1" ht="24" hidden="1" customHeight="1" x14ac:dyDescent="0.2">
      <c r="A218" s="112">
        <v>215</v>
      </c>
      <c r="B218" s="229"/>
      <c r="C218" s="229"/>
      <c r="D218" s="230"/>
      <c r="E218" s="220"/>
      <c r="F218" s="221"/>
      <c r="G218" s="222"/>
      <c r="H218" s="223"/>
      <c r="I218" s="187">
        <f t="shared" si="115"/>
        <v>0</v>
      </c>
      <c r="J218" s="15">
        <f>(IF(OR($B218=0,$C218=0,$D218=0,$E$2&gt;$ES$1),0,IF(OR($E218=0,$G218=0,$H218=0),0,MIN((VLOOKUP($D218,$A$234:$C$241,3,0))*(IF($D218=6,$H218,$G218))*((MIN((VLOOKUP($D218,$A$234:$E$241,5,0)),(IF($D218=6,$G218,$H218))))),MIN((VLOOKUP($D218,$A$234:$C$241,3,0)),($E218+$F218))*(IF($D218=6,$H218,((MIN((VLOOKUP($D218,$A$234:$E$241,5,0)),$H218)))))))))/IF(AND($D218=2,'ראשי-פרטים כלליים וריכוז הוצאות'!$D$66&lt;&gt;4),1.2,1)</f>
        <v>0</v>
      </c>
      <c r="K218" s="224"/>
      <c r="L218" s="225"/>
      <c r="M218" s="222"/>
      <c r="N218" s="226"/>
      <c r="O218" s="187">
        <f t="shared" si="116"/>
        <v>0</v>
      </c>
      <c r="P218" s="15">
        <f>+(IF(OR($B218=0,$C218=0,$D218=0,$K$2&gt;$ES$1),0,IF(OR($K218=0,$M218=0,$N218=0),0,MIN((VLOOKUP($D218,$A$234:$C$241,3,0))*(IF($D218=6,$N218,$M218))*((MIN((VLOOKUP($D218,$A$234:$E$241,5,0)),(IF($D218=6,$M218,$N218))))),MIN((VLOOKUP($D218,$A$234:$C$241,3,0)),($K218+$L218))*(IF($D218=6,$N218,((MIN((VLOOKUP($D218,$A$234:$E$241,5,0)),$N218)))))))))/IF(AND($D218=2,'ראשי-פרטים כלליים וריכוז הוצאות'!$D$66&lt;&gt;4),1.2,1)</f>
        <v>0</v>
      </c>
      <c r="Q218" s="227"/>
      <c r="R218" s="228"/>
      <c r="S218" s="222"/>
      <c r="T218" s="226"/>
      <c r="U218" s="187">
        <f t="shared" si="117"/>
        <v>0</v>
      </c>
      <c r="V218" s="15">
        <f>+(IF(OR($B218=0,$C218=0,$D218=0,$Q$2&gt;$ES$1),0,IF(OR(Q218=0,S218=0,T218=0),0,MIN((VLOOKUP($D218,$A$234:$C$241,3,0))*(IF($D218=6,T218,S218))*((MIN((VLOOKUP($D218,$A$234:$E$241,5,0)),(IF($D218=6,S218,T218))))),MIN((VLOOKUP($D218,$A$234:$C$241,3,0)),(Q218+R218))*(IF($D218=6,T218,((MIN((VLOOKUP($D218,$A$234:$E$241,5,0)),T218)))))))))/IF(AND($D218=2,'ראשי-פרטים כלליים וריכוז הוצאות'!$D$66&lt;&gt;4),1.2,1)</f>
        <v>0</v>
      </c>
      <c r="W218" s="220"/>
      <c r="X218" s="221"/>
      <c r="Y218" s="222"/>
      <c r="Z218" s="226"/>
      <c r="AA218" s="187">
        <f t="shared" si="118"/>
        <v>0</v>
      </c>
      <c r="AB218" s="15">
        <f>+(IF(OR($B218=0,$C218=0,$D218=0,$W$2&gt;$ES$1),0,IF(OR(W218=0,Y218=0,Z218=0),0,MIN((VLOOKUP($D218,$A$234:$C$241,3,0))*(IF($D218=6,Z218,Y218))*((MIN((VLOOKUP($D218,$A$234:$E$241,5,0)),(IF($D218=6,Y218,Z218))))),MIN((VLOOKUP($D218,$A$234:$C$241,3,0)),(W218+X218))*(IF($D218=6,Z218,((MIN((VLOOKUP($D218,$A$234:$E$241,5,0)),Z218)))))))))/IF(AND($D218=2,'ראשי-פרטים כלליים וריכוז הוצאות'!$D$66&lt;&gt;4),1.2,1)</f>
        <v>0</v>
      </c>
      <c r="AC218" s="224"/>
      <c r="AD218" s="225"/>
      <c r="AE218" s="222"/>
      <c r="AF218" s="226"/>
      <c r="AG218" s="187">
        <f t="shared" si="119"/>
        <v>0</v>
      </c>
      <c r="AH218" s="15">
        <f>+(IF(OR($B218=0,$C218=0,$D218=0,$AC$2&gt;$ES$1),0,IF(OR(AC218=0,AE218=0,AF218=0),0,MIN((VLOOKUP($D218,$A$234:$C$241,3,0))*(IF($D218=6,AF218,AE218))*((MIN((VLOOKUP($D218,$A$234:$E$241,5,0)),(IF($D218=6,AE218,AF218))))),MIN((VLOOKUP($D218,$A$234:$C$241,3,0)),(AC218+AD218))*(IF($D218=6,AF218,((MIN((VLOOKUP($D218,$A$234:$E$241,5,0)),AF218)))))))))/IF(AND($D218=2,'ראשי-פרטים כלליים וריכוז הוצאות'!$D$66&lt;&gt;4),1.2,1)</f>
        <v>0</v>
      </c>
      <c r="AI218" s="227"/>
      <c r="AJ218" s="228"/>
      <c r="AK218" s="222"/>
      <c r="AL218" s="226"/>
      <c r="AM218" s="187">
        <f t="shared" si="120"/>
        <v>0</v>
      </c>
      <c r="AN218" s="15">
        <f>+(IF(OR($B218=0,$C218=0,$D218=0,$AI$2&gt;$ES$1),0,IF(OR(AI218=0,AK218=0,AL218=0),0,MIN((VLOOKUP($D218,$A$234:$C$241,3,0))*(IF($D218=6,AL218,AK218))*((MIN((VLOOKUP($D218,$A$234:$E$241,5,0)),(IF($D218=6,AK218,AL218))))),MIN((VLOOKUP($D218,$A$234:$C$241,3,0)),(AI218+AJ218))*(IF($D218=6,AL218,((MIN((VLOOKUP($D218,$A$234:$E$241,5,0)),AL218)))))))))/IF(AND($D218=2,'ראשי-פרטים כלליים וריכוז הוצאות'!$D$66&lt;&gt;4),1.2,1)</f>
        <v>0</v>
      </c>
      <c r="AO218" s="220"/>
      <c r="AP218" s="221"/>
      <c r="AQ218" s="222"/>
      <c r="AR218" s="226"/>
      <c r="AS218" s="187">
        <f t="shared" si="121"/>
        <v>0</v>
      </c>
      <c r="AT218" s="15">
        <f>+(IF(OR($B218=0,$C218=0,$D218=0,$AO$2&gt;$ES$1),0,IF(OR(AO218=0,AQ218=0,AR218=0),0,MIN((VLOOKUP($D218,$A$234:$C$241,3,0))*(IF($D218=6,AR218,AQ218))*((MIN((VLOOKUP($D218,$A$234:$E$241,5,0)),(IF($D218=6,AQ218,AR218))))),MIN((VLOOKUP($D218,$A$234:$C$241,3,0)),(AO218+AP218))*(IF($D218=6,AR218,((MIN((VLOOKUP($D218,$A$234:$E$241,5,0)),AR218)))))))))/IF(AND($D218=2,'ראשי-פרטים כלליים וריכוז הוצאות'!$D$66&lt;&gt;4),1.2,1)</f>
        <v>0</v>
      </c>
      <c r="AU218" s="224"/>
      <c r="AV218" s="225"/>
      <c r="AW218" s="222"/>
      <c r="AX218" s="226"/>
      <c r="AY218" s="187">
        <f t="shared" si="122"/>
        <v>0</v>
      </c>
      <c r="AZ218" s="15">
        <f>+(IF(OR($B218=0,$C218=0,$D218=0,$AU$2&gt;$ES$1),0,IF(OR(AU218=0,AW218=0,AX218=0),0,MIN((VLOOKUP($D218,$A$234:$C$241,3,0))*(IF($D218=6,AX218,AW218))*((MIN((VLOOKUP($D218,$A$234:$E$241,5,0)),(IF($D218=6,AW218,AX218))))),MIN((VLOOKUP($D218,$A$234:$C$241,3,0)),(AU218+AV218))*(IF($D218=6,AX218,((MIN((VLOOKUP($D218,$A$234:$E$241,5,0)),AX218)))))))))/IF(AND($D218=2,'ראשי-פרטים כלליים וריכוז הוצאות'!$D$66&lt;&gt;4),1.2,1)</f>
        <v>0</v>
      </c>
      <c r="BA218" s="227"/>
      <c r="BB218" s="228"/>
      <c r="BC218" s="222"/>
      <c r="BD218" s="226"/>
      <c r="BE218" s="187">
        <f t="shared" si="123"/>
        <v>0</v>
      </c>
      <c r="BF218" s="15">
        <f>+(IF(OR($B218=0,$C218=0,$D218=0,$BA$2&gt;$ES$1),0,IF(OR(BA218=0,BC218=0,BD218=0),0,MIN((VLOOKUP($D218,$A$234:$C$241,3,0))*(IF($D218=6,BD218,BC218))*((MIN((VLOOKUP($D218,$A$234:$E$241,5,0)),(IF($D218=6,BC218,BD218))))),MIN((VLOOKUP($D218,$A$234:$C$241,3,0)),(BA218+BB218))*(IF($D218=6,BD218,((MIN((VLOOKUP($D218,$A$234:$E$241,5,0)),BD218)))))))))/IF(AND($D218=2,'ראשי-פרטים כלליים וריכוז הוצאות'!$D$66&lt;&gt;4),1.2,1)</f>
        <v>0</v>
      </c>
      <c r="BG218" s="227"/>
      <c r="BH218" s="228"/>
      <c r="BI218" s="222"/>
      <c r="BJ218" s="226"/>
      <c r="BK218" s="187">
        <f t="shared" si="124"/>
        <v>0</v>
      </c>
      <c r="BL218" s="15">
        <f>+(IF(OR($B218=0,$C218=0,$D218=0,$BG$2&gt;$ES$1),0,IF(OR(BG218=0,BI218=0,BJ218=0),0,MIN((VLOOKUP($D218,$A$234:$C$241,3,0))*(IF($D218=6,BJ218,BI218))*((MIN((VLOOKUP($D218,$A$234:$E$241,5,0)),(IF($D218=6,BI218,BJ218))))),MIN((VLOOKUP($D218,$A$234:$C$241,3,0)),(BG218+BH218))*(IF($D218=6,BJ218,((MIN((VLOOKUP($D218,$A$234:$E$241,5,0)),BJ218)))))))))/IF(AND($D218=2,'ראשי-פרטים כלליים וריכוז הוצאות'!$D$66&lt;&gt;4),1.2,1)</f>
        <v>0</v>
      </c>
      <c r="BM218" s="227"/>
      <c r="BN218" s="228"/>
      <c r="BO218" s="222"/>
      <c r="BP218" s="226"/>
      <c r="BQ218" s="187">
        <f t="shared" si="125"/>
        <v>0</v>
      </c>
      <c r="BR218" s="15">
        <f>+(IF(OR($B218=0,$C218=0,$D218=0,$BM$2&gt;$ES$1),0,IF(OR(BM218=0,BO218=0,BP218=0),0,MIN((VLOOKUP($D218,$A$234:$C$241,3,0))*(IF($D218=6,BP218,BO218))*((MIN((VLOOKUP($D218,$A$234:$E$241,5,0)),(IF($D218=6,BO218,BP218))))),MIN((VLOOKUP($D218,$A$234:$C$241,3,0)),(BM218+BN218))*(IF($D218=6,BP218,((MIN((VLOOKUP($D218,$A$234:$E$241,5,0)),BP218)))))))))/IF(AND($D218=2,'ראשי-פרטים כלליים וריכוז הוצאות'!$D$66&lt;&gt;4),1.2,1)</f>
        <v>0</v>
      </c>
      <c r="BS218" s="227"/>
      <c r="BT218" s="228"/>
      <c r="BU218" s="222"/>
      <c r="BV218" s="226"/>
      <c r="BW218" s="187">
        <f t="shared" si="126"/>
        <v>0</v>
      </c>
      <c r="BX218" s="15">
        <f>+(IF(OR($B218=0,$C218=0,$D218=0,$BS$2&gt;$ES$1),0,IF(OR(BS218=0,BU218=0,BV218=0),0,MIN((VLOOKUP($D218,$A$234:$C$241,3,0))*(IF($D218=6,BV218,BU218))*((MIN((VLOOKUP($D218,$A$234:$E$241,5,0)),(IF($D218=6,BU218,BV218))))),MIN((VLOOKUP($D218,$A$234:$C$241,3,0)),(BS218+BT218))*(IF($D218=6,BV218,((MIN((VLOOKUP($D218,$A$234:$E$241,5,0)),BV218)))))))))/IF(AND($D218=2,'ראשי-פרטים כלליים וריכוז הוצאות'!$D$66&lt;&gt;4),1.2,1)</f>
        <v>0</v>
      </c>
      <c r="BY218" s="227"/>
      <c r="BZ218" s="228"/>
      <c r="CA218" s="222"/>
      <c r="CB218" s="226"/>
      <c r="CC218" s="187">
        <f t="shared" si="127"/>
        <v>0</v>
      </c>
      <c r="CD218" s="15">
        <f>+(IF(OR($B218=0,$C218=0,$D218=0,$BY$2&gt;$ES$1),0,IF(OR(BY218=0,CA218=0,CB218=0),0,MIN((VLOOKUP($D218,$A$234:$C$241,3,0))*(IF($D218=6,CB218,CA218))*((MIN((VLOOKUP($D218,$A$234:$E$241,5,0)),(IF($D218=6,CA218,CB218))))),MIN((VLOOKUP($D218,$A$234:$C$241,3,0)),(BY218+BZ218))*(IF($D218=6,CB218,((MIN((VLOOKUP($D218,$A$234:$E$241,5,0)),CB218)))))))))/IF(AND($D218=2,'ראשי-פרטים כלליים וריכוז הוצאות'!$D$66&lt;&gt;4),1.2,1)</f>
        <v>0</v>
      </c>
      <c r="CE218" s="227"/>
      <c r="CF218" s="228"/>
      <c r="CG218" s="222"/>
      <c r="CH218" s="226"/>
      <c r="CI218" s="187">
        <f t="shared" si="128"/>
        <v>0</v>
      </c>
      <c r="CJ218" s="15">
        <f>+(IF(OR($B218=0,$C218=0,$D218=0,$CE$2&gt;$ES$1),0,IF(OR(CE218=0,CG218=0,CH218=0),0,MIN((VLOOKUP($D218,$A$234:$C$241,3,0))*(IF($D218=6,CH218,CG218))*((MIN((VLOOKUP($D218,$A$234:$E$241,5,0)),(IF($D218=6,CG218,CH218))))),MIN((VLOOKUP($D218,$A$234:$C$241,3,0)),(CE218+CF218))*(IF($D218=6,CH218,((MIN((VLOOKUP($D218,$A$234:$E$241,5,0)),CH218)))))))))/IF(AND($D218=2,'ראשי-פרטים כלליים וריכוז הוצאות'!$D$66&lt;&gt;4),1.2,1)</f>
        <v>0</v>
      </c>
      <c r="CK218" s="227"/>
      <c r="CL218" s="228"/>
      <c r="CM218" s="222"/>
      <c r="CN218" s="226"/>
      <c r="CO218" s="187">
        <f t="shared" si="129"/>
        <v>0</v>
      </c>
      <c r="CP218" s="15">
        <f>+(IF(OR($B218=0,$C218=0,$D218=0,$CK$2&gt;$ES$1),0,IF(OR(CK218=0,CM218=0,CN218=0),0,MIN((VLOOKUP($D218,$A$234:$C$241,3,0))*(IF($D218=6,CN218,CM218))*((MIN((VLOOKUP($D218,$A$234:$E$241,5,0)),(IF($D218=6,CM218,CN218))))),MIN((VLOOKUP($D218,$A$234:$C$241,3,0)),(CK218+CL218))*(IF($D218=6,CN218,((MIN((VLOOKUP($D218,$A$234:$E$241,5,0)),CN218)))))))))/IF(AND($D218=2,'ראשי-פרטים כלליים וריכוז הוצאות'!$D$66&lt;&gt;4),1.2,1)</f>
        <v>0</v>
      </c>
      <c r="CQ218" s="227"/>
      <c r="CR218" s="228"/>
      <c r="CS218" s="222"/>
      <c r="CT218" s="226"/>
      <c r="CU218" s="187">
        <f t="shared" si="130"/>
        <v>0</v>
      </c>
      <c r="CV218" s="15">
        <f>+(IF(OR($B218=0,$C218=0,$D218=0,$CQ$2&gt;$ES$1),0,IF(OR(CQ218=0,CS218=0,CT218=0),0,MIN((VLOOKUP($D218,$A$234:$C$241,3,0))*(IF($D218=6,CT218,CS218))*((MIN((VLOOKUP($D218,$A$234:$E$241,5,0)),(IF($D218=6,CS218,CT218))))),MIN((VLOOKUP($D218,$A$234:$C$241,3,0)),(CQ218+CR218))*(IF($D218=6,CT218,((MIN((VLOOKUP($D218,$A$234:$E$241,5,0)),CT218)))))))))/IF(AND($D218=2,'ראשי-פרטים כלליים וריכוז הוצאות'!$D$66&lt;&gt;4),1.2,1)</f>
        <v>0</v>
      </c>
      <c r="CW218" s="227"/>
      <c r="CX218" s="228"/>
      <c r="CY218" s="222"/>
      <c r="CZ218" s="226"/>
      <c r="DA218" s="187">
        <f t="shared" si="131"/>
        <v>0</v>
      </c>
      <c r="DB218" s="15">
        <f>+(IF(OR($B218=0,$C218=0,$D218=0,$CW$2&gt;$ES$1),0,IF(OR(CW218=0,CY218=0,CZ218=0),0,MIN((VLOOKUP($D218,$A$234:$C$241,3,0))*(IF($D218=6,CZ218,CY218))*((MIN((VLOOKUP($D218,$A$234:$E$241,5,0)),(IF($D218=6,CY218,CZ218))))),MIN((VLOOKUP($D218,$A$234:$C$241,3,0)),(CW218+CX218))*(IF($D218=6,CZ218,((MIN((VLOOKUP($D218,$A$234:$E$241,5,0)),CZ218)))))))))/IF(AND($D218=2,'ראשי-פרטים כלליים וריכוז הוצאות'!$D$66&lt;&gt;4),1.2,1)</f>
        <v>0</v>
      </c>
      <c r="DC218" s="227"/>
      <c r="DD218" s="228"/>
      <c r="DE218" s="222"/>
      <c r="DF218" s="226"/>
      <c r="DG218" s="187">
        <f t="shared" si="132"/>
        <v>0</v>
      </c>
      <c r="DH218" s="15">
        <f>+(IF(OR($B218=0,$C218=0,$D218=0,$DC$2&gt;$ES$1),0,IF(OR(DC218=0,DE218=0,DF218=0),0,MIN((VLOOKUP($D218,$A$234:$C$241,3,0))*(IF($D218=6,DF218,DE218))*((MIN((VLOOKUP($D218,$A$234:$E$241,5,0)),(IF($D218=6,DE218,DF218))))),MIN((VLOOKUP($D218,$A$234:$C$241,3,0)),(DC218+DD218))*(IF($D218=6,DF218,((MIN((VLOOKUP($D218,$A$234:$E$241,5,0)),DF218)))))))))/IF(AND($D218=2,'ראשי-פרטים כלליים וריכוז הוצאות'!$D$66&lt;&gt;4),1.2,1)</f>
        <v>0</v>
      </c>
      <c r="DI218" s="227"/>
      <c r="DJ218" s="228"/>
      <c r="DK218" s="222"/>
      <c r="DL218" s="226"/>
      <c r="DM218" s="187">
        <f t="shared" si="133"/>
        <v>0</v>
      </c>
      <c r="DN218" s="15">
        <f>+(IF(OR($B218=0,$C218=0,$D218=0,$DC$2&gt;$ES$1),0,IF(OR(DI218=0,DK218=0,DL218=0),0,MIN((VLOOKUP($D218,$A$234:$C$241,3,0))*(IF($D218=6,DL218,DK218))*((MIN((VLOOKUP($D218,$A$234:$E$241,5,0)),(IF($D218=6,DK218,DL218))))),MIN((VLOOKUP($D218,$A$234:$C$241,3,0)),(DI218+DJ218))*(IF($D218=6,DL218,((MIN((VLOOKUP($D218,$A$234:$E$241,5,0)),DL218)))))))))/IF(AND($D218=2,'ראשי-פרטים כלליים וריכוז הוצאות'!$D$66&lt;&gt;4),1.2,1)</f>
        <v>0</v>
      </c>
      <c r="DO218" s="227"/>
      <c r="DP218" s="228"/>
      <c r="DQ218" s="222"/>
      <c r="DR218" s="226"/>
      <c r="DS218" s="187">
        <f t="shared" si="134"/>
        <v>0</v>
      </c>
      <c r="DT218" s="15">
        <f>+(IF(OR($B218=0,$C218=0,$D218=0,$DC$2&gt;$ES$1),0,IF(OR(DO218=0,DQ218=0,DR218=0),0,MIN((VLOOKUP($D218,$A$234:$C$241,3,0))*(IF($D218=6,DR218,DQ218))*((MIN((VLOOKUP($D218,$A$234:$E$241,5,0)),(IF($D218=6,DQ218,DR218))))),MIN((VLOOKUP($D218,$A$234:$C$241,3,0)),(DO218+DP218))*(IF($D218=6,DR218,((MIN((VLOOKUP($D218,$A$234:$E$241,5,0)),DR218)))))))))/IF(AND($D218=2,'ראשי-פרטים כלליים וריכוז הוצאות'!$D$66&lt;&gt;4),1.2,1)</f>
        <v>0</v>
      </c>
      <c r="DU218" s="227"/>
      <c r="DV218" s="228"/>
      <c r="DW218" s="222"/>
      <c r="DX218" s="226"/>
      <c r="DY218" s="187">
        <f t="shared" si="135"/>
        <v>0</v>
      </c>
      <c r="DZ218" s="15">
        <f>+(IF(OR($B218=0,$C218=0,$D218=0,$DC$2&gt;$ES$1),0,IF(OR(DU218=0,DW218=0,DX218=0),0,MIN((VLOOKUP($D218,$A$234:$C$241,3,0))*(IF($D218=6,DX218,DW218))*((MIN((VLOOKUP($D218,$A$234:$E$241,5,0)),(IF($D218=6,DW218,DX218))))),MIN((VLOOKUP($D218,$A$234:$C$241,3,0)),(DU218+DV218))*(IF($D218=6,DX218,((MIN((VLOOKUP($D218,$A$234:$E$241,5,0)),DX218)))))))))/IF(AND($D218=2,'ראשי-פרטים כלליים וריכוז הוצאות'!$D$66&lt;&gt;4),1.2,1)</f>
        <v>0</v>
      </c>
      <c r="EA218" s="227"/>
      <c r="EB218" s="228"/>
      <c r="EC218" s="222"/>
      <c r="ED218" s="226"/>
      <c r="EE218" s="187">
        <f t="shared" si="136"/>
        <v>0</v>
      </c>
      <c r="EF218" s="15">
        <f>+(IF(OR($B218=0,$C218=0,$D218=0,$DC$2&gt;$ES$1),0,IF(OR(EA218=0,EC218=0,ED218=0),0,MIN((VLOOKUP($D218,$A$234:$C$241,3,0))*(IF($D218=6,ED218,EC218))*((MIN((VLOOKUP($D218,$A$234:$E$241,5,0)),(IF($D218=6,EC218,ED218))))),MIN((VLOOKUP($D218,$A$234:$C$241,3,0)),(EA218+EB218))*(IF($D218=6,ED218,((MIN((VLOOKUP($D218,$A$234:$E$241,5,0)),ED218)))))))))/IF(AND($D218=2,'ראשי-פרטים כלליים וריכוז הוצאות'!$D$66&lt;&gt;4),1.2,1)</f>
        <v>0</v>
      </c>
      <c r="EG218" s="227"/>
      <c r="EH218" s="228"/>
      <c r="EI218" s="222"/>
      <c r="EJ218" s="226"/>
      <c r="EK218" s="187">
        <f t="shared" si="137"/>
        <v>0</v>
      </c>
      <c r="EL218" s="15">
        <f>+(IF(OR($B218=0,$C218=0,$D218=0,$DC$2&gt;$ES$1),0,IF(OR(EG218=0,EI218=0,EJ218=0),0,MIN((VLOOKUP($D218,$A$234:$C$241,3,0))*(IF($D218=6,EJ218,EI218))*((MIN((VLOOKUP($D218,$A$234:$E$241,5,0)),(IF($D218=6,EI218,EJ218))))),MIN((VLOOKUP($D218,$A$234:$C$241,3,0)),(EG218+EH218))*(IF($D218=6,EJ218,((MIN((VLOOKUP($D218,$A$234:$E$241,5,0)),EJ218)))))))))/IF(AND($D218=2,'ראשי-פרטים כלליים וריכוז הוצאות'!$D$66&lt;&gt;4),1.2,1)</f>
        <v>0</v>
      </c>
      <c r="EM218" s="227"/>
      <c r="EN218" s="228"/>
      <c r="EO218" s="222"/>
      <c r="EP218" s="226"/>
      <c r="EQ218" s="187">
        <f t="shared" si="138"/>
        <v>0</v>
      </c>
      <c r="ER218" s="15">
        <f>+(IF(OR($B218=0,$C218=0,$D218=0,$DC$2&gt;$ES$1),0,IF(OR(EM218=0,EO218=0,EP218=0),0,MIN((VLOOKUP($D218,$A$234:$C$241,3,0))*(IF($D218=6,EP218,EO218))*((MIN((VLOOKUP($D218,$A$234:$E$241,5,0)),(IF($D218=6,EO218,EP218))))),MIN((VLOOKUP($D218,$A$234:$C$241,3,0)),(EM218+EN218))*(IF($D218=6,EP218,((MIN((VLOOKUP($D218,$A$234:$E$241,5,0)),EP218)))))))))/IF(AND($D218=2,'ראשי-פרטים כלליים וריכוז הוצאות'!$D$66&lt;&gt;4),1.2,1)</f>
        <v>0</v>
      </c>
      <c r="ES218" s="62">
        <f t="shared" si="139"/>
        <v>0</v>
      </c>
      <c r="ET218" s="183">
        <f t="shared" si="140"/>
        <v>9.9999999999999995E-7</v>
      </c>
      <c r="EU218" s="184">
        <f t="shared" si="141"/>
        <v>0</v>
      </c>
      <c r="EV218" s="62">
        <f t="shared" si="142"/>
        <v>0</v>
      </c>
      <c r="EW218" s="62">
        <v>0</v>
      </c>
      <c r="EX218" s="15">
        <f t="shared" si="143"/>
        <v>0</v>
      </c>
      <c r="EY218" s="219"/>
      <c r="EZ218" s="62">
        <f>MIN(EX218+EY218*ET218*ES218/$FA$1/IF(AND($D218=2,'ראשי-פרטים כלליים וריכוז הוצאות'!$D$66&lt;&gt;4),1.2,1),IF($D218&gt;0,VLOOKUP($D218,$A$234:$C$241,3,0)*12*EU218,0))</f>
        <v>0</v>
      </c>
      <c r="FA218" s="229"/>
      <c r="FB218" s="293">
        <f t="shared" si="144"/>
        <v>0</v>
      </c>
      <c r="FC218" s="298"/>
      <c r="FD218" s="133"/>
      <c r="FE218" s="133"/>
      <c r="FF218" s="299"/>
      <c r="FG218" s="299"/>
      <c r="FH218" s="133"/>
      <c r="FI218" s="274">
        <f t="shared" si="145"/>
        <v>0</v>
      </c>
      <c r="FJ218" s="274">
        <f t="shared" si="146"/>
        <v>0</v>
      </c>
      <c r="FK218" s="297" t="str">
        <f t="shared" si="114"/>
        <v/>
      </c>
    </row>
    <row r="219" spans="1:256" s="6" customFormat="1" ht="24" hidden="1" customHeight="1" x14ac:dyDescent="0.2">
      <c r="A219" s="112">
        <v>216</v>
      </c>
      <c r="B219" s="229"/>
      <c r="C219" s="229"/>
      <c r="D219" s="230"/>
      <c r="E219" s="220"/>
      <c r="F219" s="221"/>
      <c r="G219" s="222"/>
      <c r="H219" s="223"/>
      <c r="I219" s="187">
        <f t="shared" si="115"/>
        <v>0</v>
      </c>
      <c r="J219" s="15">
        <f>(IF(OR($B219=0,$C219=0,$D219=0,$E$2&gt;$ES$1),0,IF(OR($E219=0,$G219=0,$H219=0),0,MIN((VLOOKUP($D219,$A$234:$C$241,3,0))*(IF($D219=6,$H219,$G219))*((MIN((VLOOKUP($D219,$A$234:$E$241,5,0)),(IF($D219=6,$G219,$H219))))),MIN((VLOOKUP($D219,$A$234:$C$241,3,0)),($E219+$F219))*(IF($D219=6,$H219,((MIN((VLOOKUP($D219,$A$234:$E$241,5,0)),$H219)))))))))/IF(AND($D219=2,'ראשי-פרטים כלליים וריכוז הוצאות'!$D$66&lt;&gt;4),1.2,1)</f>
        <v>0</v>
      </c>
      <c r="K219" s="224"/>
      <c r="L219" s="225"/>
      <c r="M219" s="222"/>
      <c r="N219" s="226"/>
      <c r="O219" s="187">
        <f t="shared" si="116"/>
        <v>0</v>
      </c>
      <c r="P219" s="15">
        <f>+(IF(OR($B219=0,$C219=0,$D219=0,$K$2&gt;$ES$1),0,IF(OR($K219=0,$M219=0,$N219=0),0,MIN((VLOOKUP($D219,$A$234:$C$241,3,0))*(IF($D219=6,$N219,$M219))*((MIN((VLOOKUP($D219,$A$234:$E$241,5,0)),(IF($D219=6,$M219,$N219))))),MIN((VLOOKUP($D219,$A$234:$C$241,3,0)),($K219+$L219))*(IF($D219=6,$N219,((MIN((VLOOKUP($D219,$A$234:$E$241,5,0)),$N219)))))))))/IF(AND($D219=2,'ראשי-פרטים כלליים וריכוז הוצאות'!$D$66&lt;&gt;4),1.2,1)</f>
        <v>0</v>
      </c>
      <c r="Q219" s="227"/>
      <c r="R219" s="228"/>
      <c r="S219" s="222"/>
      <c r="T219" s="226"/>
      <c r="U219" s="187">
        <f t="shared" si="117"/>
        <v>0</v>
      </c>
      <c r="V219" s="15">
        <f>+(IF(OR($B219=0,$C219=0,$D219=0,$Q$2&gt;$ES$1),0,IF(OR(Q219=0,S219=0,T219=0),0,MIN((VLOOKUP($D219,$A$234:$C$241,3,0))*(IF($D219=6,T219,S219))*((MIN((VLOOKUP($D219,$A$234:$E$241,5,0)),(IF($D219=6,S219,T219))))),MIN((VLOOKUP($D219,$A$234:$C$241,3,0)),(Q219+R219))*(IF($D219=6,T219,((MIN((VLOOKUP($D219,$A$234:$E$241,5,0)),T219)))))))))/IF(AND($D219=2,'ראשי-פרטים כלליים וריכוז הוצאות'!$D$66&lt;&gt;4),1.2,1)</f>
        <v>0</v>
      </c>
      <c r="W219" s="220"/>
      <c r="X219" s="221"/>
      <c r="Y219" s="222"/>
      <c r="Z219" s="226"/>
      <c r="AA219" s="187">
        <f t="shared" si="118"/>
        <v>0</v>
      </c>
      <c r="AB219" s="15">
        <f>+(IF(OR($B219=0,$C219=0,$D219=0,$W$2&gt;$ES$1),0,IF(OR(W219=0,Y219=0,Z219=0),0,MIN((VLOOKUP($D219,$A$234:$C$241,3,0))*(IF($D219=6,Z219,Y219))*((MIN((VLOOKUP($D219,$A$234:$E$241,5,0)),(IF($D219=6,Y219,Z219))))),MIN((VLOOKUP($D219,$A$234:$C$241,3,0)),(W219+X219))*(IF($D219=6,Z219,((MIN((VLOOKUP($D219,$A$234:$E$241,5,0)),Z219)))))))))/IF(AND($D219=2,'ראשי-פרטים כלליים וריכוז הוצאות'!$D$66&lt;&gt;4),1.2,1)</f>
        <v>0</v>
      </c>
      <c r="AC219" s="224"/>
      <c r="AD219" s="225"/>
      <c r="AE219" s="222"/>
      <c r="AF219" s="226"/>
      <c r="AG219" s="187">
        <f t="shared" si="119"/>
        <v>0</v>
      </c>
      <c r="AH219" s="15">
        <f>+(IF(OR($B219=0,$C219=0,$D219=0,$AC$2&gt;$ES$1),0,IF(OR(AC219=0,AE219=0,AF219=0),0,MIN((VLOOKUP($D219,$A$234:$C$241,3,0))*(IF($D219=6,AF219,AE219))*((MIN((VLOOKUP($D219,$A$234:$E$241,5,0)),(IF($D219=6,AE219,AF219))))),MIN((VLOOKUP($D219,$A$234:$C$241,3,0)),(AC219+AD219))*(IF($D219=6,AF219,((MIN((VLOOKUP($D219,$A$234:$E$241,5,0)),AF219)))))))))/IF(AND($D219=2,'ראשי-פרטים כלליים וריכוז הוצאות'!$D$66&lt;&gt;4),1.2,1)</f>
        <v>0</v>
      </c>
      <c r="AI219" s="227"/>
      <c r="AJ219" s="228"/>
      <c r="AK219" s="222"/>
      <c r="AL219" s="226"/>
      <c r="AM219" s="187">
        <f t="shared" si="120"/>
        <v>0</v>
      </c>
      <c r="AN219" s="15">
        <f>+(IF(OR($B219=0,$C219=0,$D219=0,$AI$2&gt;$ES$1),0,IF(OR(AI219=0,AK219=0,AL219=0),0,MIN((VLOOKUP($D219,$A$234:$C$241,3,0))*(IF($D219=6,AL219,AK219))*((MIN((VLOOKUP($D219,$A$234:$E$241,5,0)),(IF($D219=6,AK219,AL219))))),MIN((VLOOKUP($D219,$A$234:$C$241,3,0)),(AI219+AJ219))*(IF($D219=6,AL219,((MIN((VLOOKUP($D219,$A$234:$E$241,5,0)),AL219)))))))))/IF(AND($D219=2,'ראשי-פרטים כלליים וריכוז הוצאות'!$D$66&lt;&gt;4),1.2,1)</f>
        <v>0</v>
      </c>
      <c r="AO219" s="220"/>
      <c r="AP219" s="221"/>
      <c r="AQ219" s="222"/>
      <c r="AR219" s="226"/>
      <c r="AS219" s="187">
        <f t="shared" si="121"/>
        <v>0</v>
      </c>
      <c r="AT219" s="15">
        <f>+(IF(OR($B219=0,$C219=0,$D219=0,$AO$2&gt;$ES$1),0,IF(OR(AO219=0,AQ219=0,AR219=0),0,MIN((VLOOKUP($D219,$A$234:$C$241,3,0))*(IF($D219=6,AR219,AQ219))*((MIN((VLOOKUP($D219,$A$234:$E$241,5,0)),(IF($D219=6,AQ219,AR219))))),MIN((VLOOKUP($D219,$A$234:$C$241,3,0)),(AO219+AP219))*(IF($D219=6,AR219,((MIN((VLOOKUP($D219,$A$234:$E$241,5,0)),AR219)))))))))/IF(AND($D219=2,'ראשי-פרטים כלליים וריכוז הוצאות'!$D$66&lt;&gt;4),1.2,1)</f>
        <v>0</v>
      </c>
      <c r="AU219" s="224"/>
      <c r="AV219" s="225"/>
      <c r="AW219" s="222"/>
      <c r="AX219" s="226"/>
      <c r="AY219" s="187">
        <f t="shared" si="122"/>
        <v>0</v>
      </c>
      <c r="AZ219" s="15">
        <f>+(IF(OR($B219=0,$C219=0,$D219=0,$AU$2&gt;$ES$1),0,IF(OR(AU219=0,AW219=0,AX219=0),0,MIN((VLOOKUP($D219,$A$234:$C$241,3,0))*(IF($D219=6,AX219,AW219))*((MIN((VLOOKUP($D219,$A$234:$E$241,5,0)),(IF($D219=6,AW219,AX219))))),MIN((VLOOKUP($D219,$A$234:$C$241,3,0)),(AU219+AV219))*(IF($D219=6,AX219,((MIN((VLOOKUP($D219,$A$234:$E$241,5,0)),AX219)))))))))/IF(AND($D219=2,'ראשי-פרטים כלליים וריכוז הוצאות'!$D$66&lt;&gt;4),1.2,1)</f>
        <v>0</v>
      </c>
      <c r="BA219" s="227"/>
      <c r="BB219" s="228"/>
      <c r="BC219" s="222"/>
      <c r="BD219" s="226"/>
      <c r="BE219" s="187">
        <f t="shared" si="123"/>
        <v>0</v>
      </c>
      <c r="BF219" s="15">
        <f>+(IF(OR($B219=0,$C219=0,$D219=0,$BA$2&gt;$ES$1),0,IF(OR(BA219=0,BC219=0,BD219=0),0,MIN((VLOOKUP($D219,$A$234:$C$241,3,0))*(IF($D219=6,BD219,BC219))*((MIN((VLOOKUP($D219,$A$234:$E$241,5,0)),(IF($D219=6,BC219,BD219))))),MIN((VLOOKUP($D219,$A$234:$C$241,3,0)),(BA219+BB219))*(IF($D219=6,BD219,((MIN((VLOOKUP($D219,$A$234:$E$241,5,0)),BD219)))))))))/IF(AND($D219=2,'ראשי-פרטים כלליים וריכוז הוצאות'!$D$66&lt;&gt;4),1.2,1)</f>
        <v>0</v>
      </c>
      <c r="BG219" s="227"/>
      <c r="BH219" s="228"/>
      <c r="BI219" s="222"/>
      <c r="BJ219" s="226"/>
      <c r="BK219" s="187">
        <f t="shared" si="124"/>
        <v>0</v>
      </c>
      <c r="BL219" s="15">
        <f>+(IF(OR($B219=0,$C219=0,$D219=0,$BG$2&gt;$ES$1),0,IF(OR(BG219=0,BI219=0,BJ219=0),0,MIN((VLOOKUP($D219,$A$234:$C$241,3,0))*(IF($D219=6,BJ219,BI219))*((MIN((VLOOKUP($D219,$A$234:$E$241,5,0)),(IF($D219=6,BI219,BJ219))))),MIN((VLOOKUP($D219,$A$234:$C$241,3,0)),(BG219+BH219))*(IF($D219=6,BJ219,((MIN((VLOOKUP($D219,$A$234:$E$241,5,0)),BJ219)))))))))/IF(AND($D219=2,'ראשי-פרטים כלליים וריכוז הוצאות'!$D$66&lt;&gt;4),1.2,1)</f>
        <v>0</v>
      </c>
      <c r="BM219" s="227"/>
      <c r="BN219" s="228"/>
      <c r="BO219" s="222"/>
      <c r="BP219" s="226"/>
      <c r="BQ219" s="187">
        <f t="shared" si="125"/>
        <v>0</v>
      </c>
      <c r="BR219" s="15">
        <f>+(IF(OR($B219=0,$C219=0,$D219=0,$BM$2&gt;$ES$1),0,IF(OR(BM219=0,BO219=0,BP219=0),0,MIN((VLOOKUP($D219,$A$234:$C$241,3,0))*(IF($D219=6,BP219,BO219))*((MIN((VLOOKUP($D219,$A$234:$E$241,5,0)),(IF($D219=6,BO219,BP219))))),MIN((VLOOKUP($D219,$A$234:$C$241,3,0)),(BM219+BN219))*(IF($D219=6,BP219,((MIN((VLOOKUP($D219,$A$234:$E$241,5,0)),BP219)))))))))/IF(AND($D219=2,'ראשי-פרטים כלליים וריכוז הוצאות'!$D$66&lt;&gt;4),1.2,1)</f>
        <v>0</v>
      </c>
      <c r="BS219" s="227"/>
      <c r="BT219" s="228"/>
      <c r="BU219" s="222"/>
      <c r="BV219" s="226"/>
      <c r="BW219" s="187">
        <f t="shared" si="126"/>
        <v>0</v>
      </c>
      <c r="BX219" s="15">
        <f>+(IF(OR($B219=0,$C219=0,$D219=0,$BS$2&gt;$ES$1),0,IF(OR(BS219=0,BU219=0,BV219=0),0,MIN((VLOOKUP($D219,$A$234:$C$241,3,0))*(IF($D219=6,BV219,BU219))*((MIN((VLOOKUP($D219,$A$234:$E$241,5,0)),(IF($D219=6,BU219,BV219))))),MIN((VLOOKUP($D219,$A$234:$C$241,3,0)),(BS219+BT219))*(IF($D219=6,BV219,((MIN((VLOOKUP($D219,$A$234:$E$241,5,0)),BV219)))))))))/IF(AND($D219=2,'ראשי-פרטים כלליים וריכוז הוצאות'!$D$66&lt;&gt;4),1.2,1)</f>
        <v>0</v>
      </c>
      <c r="BY219" s="227"/>
      <c r="BZ219" s="228"/>
      <c r="CA219" s="222"/>
      <c r="CB219" s="226"/>
      <c r="CC219" s="187">
        <f t="shared" si="127"/>
        <v>0</v>
      </c>
      <c r="CD219" s="15">
        <f>+(IF(OR($B219=0,$C219=0,$D219=0,$BY$2&gt;$ES$1),0,IF(OR(BY219=0,CA219=0,CB219=0),0,MIN((VLOOKUP($D219,$A$234:$C$241,3,0))*(IF($D219=6,CB219,CA219))*((MIN((VLOOKUP($D219,$A$234:$E$241,5,0)),(IF($D219=6,CA219,CB219))))),MIN((VLOOKUP($D219,$A$234:$C$241,3,0)),(BY219+BZ219))*(IF($D219=6,CB219,((MIN((VLOOKUP($D219,$A$234:$E$241,5,0)),CB219)))))))))/IF(AND($D219=2,'ראשי-פרטים כלליים וריכוז הוצאות'!$D$66&lt;&gt;4),1.2,1)</f>
        <v>0</v>
      </c>
      <c r="CE219" s="227"/>
      <c r="CF219" s="228"/>
      <c r="CG219" s="222"/>
      <c r="CH219" s="226"/>
      <c r="CI219" s="187">
        <f t="shared" si="128"/>
        <v>0</v>
      </c>
      <c r="CJ219" s="15">
        <f>+(IF(OR($B219=0,$C219=0,$D219=0,$CE$2&gt;$ES$1),0,IF(OR(CE219=0,CG219=0,CH219=0),0,MIN((VLOOKUP($D219,$A$234:$C$241,3,0))*(IF($D219=6,CH219,CG219))*((MIN((VLOOKUP($D219,$A$234:$E$241,5,0)),(IF($D219=6,CG219,CH219))))),MIN((VLOOKUP($D219,$A$234:$C$241,3,0)),(CE219+CF219))*(IF($D219=6,CH219,((MIN((VLOOKUP($D219,$A$234:$E$241,5,0)),CH219)))))))))/IF(AND($D219=2,'ראשי-פרטים כלליים וריכוז הוצאות'!$D$66&lt;&gt;4),1.2,1)</f>
        <v>0</v>
      </c>
      <c r="CK219" s="227"/>
      <c r="CL219" s="228"/>
      <c r="CM219" s="222"/>
      <c r="CN219" s="226"/>
      <c r="CO219" s="187">
        <f t="shared" si="129"/>
        <v>0</v>
      </c>
      <c r="CP219" s="15">
        <f>+(IF(OR($B219=0,$C219=0,$D219=0,$CK$2&gt;$ES$1),0,IF(OR(CK219=0,CM219=0,CN219=0),0,MIN((VLOOKUP($D219,$A$234:$C$241,3,0))*(IF($D219=6,CN219,CM219))*((MIN((VLOOKUP($D219,$A$234:$E$241,5,0)),(IF($D219=6,CM219,CN219))))),MIN((VLOOKUP($D219,$A$234:$C$241,3,0)),(CK219+CL219))*(IF($D219=6,CN219,((MIN((VLOOKUP($D219,$A$234:$E$241,5,0)),CN219)))))))))/IF(AND($D219=2,'ראשי-פרטים כלליים וריכוז הוצאות'!$D$66&lt;&gt;4),1.2,1)</f>
        <v>0</v>
      </c>
      <c r="CQ219" s="227"/>
      <c r="CR219" s="228"/>
      <c r="CS219" s="222"/>
      <c r="CT219" s="226"/>
      <c r="CU219" s="187">
        <f t="shared" si="130"/>
        <v>0</v>
      </c>
      <c r="CV219" s="15">
        <f>+(IF(OR($B219=0,$C219=0,$D219=0,$CQ$2&gt;$ES$1),0,IF(OR(CQ219=0,CS219=0,CT219=0),0,MIN((VLOOKUP($D219,$A$234:$C$241,3,0))*(IF($D219=6,CT219,CS219))*((MIN((VLOOKUP($D219,$A$234:$E$241,5,0)),(IF($D219=6,CS219,CT219))))),MIN((VLOOKUP($D219,$A$234:$C$241,3,0)),(CQ219+CR219))*(IF($D219=6,CT219,((MIN((VLOOKUP($D219,$A$234:$E$241,5,0)),CT219)))))))))/IF(AND($D219=2,'ראשי-פרטים כלליים וריכוז הוצאות'!$D$66&lt;&gt;4),1.2,1)</f>
        <v>0</v>
      </c>
      <c r="CW219" s="227"/>
      <c r="CX219" s="228"/>
      <c r="CY219" s="222"/>
      <c r="CZ219" s="226"/>
      <c r="DA219" s="187">
        <f t="shared" si="131"/>
        <v>0</v>
      </c>
      <c r="DB219" s="15">
        <f>+(IF(OR($B219=0,$C219=0,$D219=0,$CW$2&gt;$ES$1),0,IF(OR(CW219=0,CY219=0,CZ219=0),0,MIN((VLOOKUP($D219,$A$234:$C$241,3,0))*(IF($D219=6,CZ219,CY219))*((MIN((VLOOKUP($D219,$A$234:$E$241,5,0)),(IF($D219=6,CY219,CZ219))))),MIN((VLOOKUP($D219,$A$234:$C$241,3,0)),(CW219+CX219))*(IF($D219=6,CZ219,((MIN((VLOOKUP($D219,$A$234:$E$241,5,0)),CZ219)))))))))/IF(AND($D219=2,'ראשי-פרטים כלליים וריכוז הוצאות'!$D$66&lt;&gt;4),1.2,1)</f>
        <v>0</v>
      </c>
      <c r="DC219" s="227"/>
      <c r="DD219" s="228"/>
      <c r="DE219" s="222"/>
      <c r="DF219" s="226"/>
      <c r="DG219" s="187">
        <f t="shared" si="132"/>
        <v>0</v>
      </c>
      <c r="DH219" s="15">
        <f>+(IF(OR($B219=0,$C219=0,$D219=0,$DC$2&gt;$ES$1),0,IF(OR(DC219=0,DE219=0,DF219=0),0,MIN((VLOOKUP($D219,$A$234:$C$241,3,0))*(IF($D219=6,DF219,DE219))*((MIN((VLOOKUP($D219,$A$234:$E$241,5,0)),(IF($D219=6,DE219,DF219))))),MIN((VLOOKUP($D219,$A$234:$C$241,3,0)),(DC219+DD219))*(IF($D219=6,DF219,((MIN((VLOOKUP($D219,$A$234:$E$241,5,0)),DF219)))))))))/IF(AND($D219=2,'ראשי-פרטים כלליים וריכוז הוצאות'!$D$66&lt;&gt;4),1.2,1)</f>
        <v>0</v>
      </c>
      <c r="DI219" s="227"/>
      <c r="DJ219" s="228"/>
      <c r="DK219" s="222"/>
      <c r="DL219" s="226"/>
      <c r="DM219" s="187">
        <f t="shared" si="133"/>
        <v>0</v>
      </c>
      <c r="DN219" s="15">
        <f>+(IF(OR($B219=0,$C219=0,$D219=0,$DC$2&gt;$ES$1),0,IF(OR(DI219=0,DK219=0,DL219=0),0,MIN((VLOOKUP($D219,$A$234:$C$241,3,0))*(IF($D219=6,DL219,DK219))*((MIN((VLOOKUP($D219,$A$234:$E$241,5,0)),(IF($D219=6,DK219,DL219))))),MIN((VLOOKUP($D219,$A$234:$C$241,3,0)),(DI219+DJ219))*(IF($D219=6,DL219,((MIN((VLOOKUP($D219,$A$234:$E$241,5,0)),DL219)))))))))/IF(AND($D219=2,'ראשי-פרטים כלליים וריכוז הוצאות'!$D$66&lt;&gt;4),1.2,1)</f>
        <v>0</v>
      </c>
      <c r="DO219" s="227"/>
      <c r="DP219" s="228"/>
      <c r="DQ219" s="222"/>
      <c r="DR219" s="226"/>
      <c r="DS219" s="187">
        <f t="shared" si="134"/>
        <v>0</v>
      </c>
      <c r="DT219" s="15">
        <f>+(IF(OR($B219=0,$C219=0,$D219=0,$DC$2&gt;$ES$1),0,IF(OR(DO219=0,DQ219=0,DR219=0),0,MIN((VLOOKUP($D219,$A$234:$C$241,3,0))*(IF($D219=6,DR219,DQ219))*((MIN((VLOOKUP($D219,$A$234:$E$241,5,0)),(IF($D219=6,DQ219,DR219))))),MIN((VLOOKUP($D219,$A$234:$C$241,3,0)),(DO219+DP219))*(IF($D219=6,DR219,((MIN((VLOOKUP($D219,$A$234:$E$241,5,0)),DR219)))))))))/IF(AND($D219=2,'ראשי-פרטים כלליים וריכוז הוצאות'!$D$66&lt;&gt;4),1.2,1)</f>
        <v>0</v>
      </c>
      <c r="DU219" s="227"/>
      <c r="DV219" s="228"/>
      <c r="DW219" s="222"/>
      <c r="DX219" s="226"/>
      <c r="DY219" s="187">
        <f t="shared" si="135"/>
        <v>0</v>
      </c>
      <c r="DZ219" s="15">
        <f>+(IF(OR($B219=0,$C219=0,$D219=0,$DC$2&gt;$ES$1),0,IF(OR(DU219=0,DW219=0,DX219=0),0,MIN((VLOOKUP($D219,$A$234:$C$241,3,0))*(IF($D219=6,DX219,DW219))*((MIN((VLOOKUP($D219,$A$234:$E$241,5,0)),(IF($D219=6,DW219,DX219))))),MIN((VLOOKUP($D219,$A$234:$C$241,3,0)),(DU219+DV219))*(IF($D219=6,DX219,((MIN((VLOOKUP($D219,$A$234:$E$241,5,0)),DX219)))))))))/IF(AND($D219=2,'ראשי-פרטים כלליים וריכוז הוצאות'!$D$66&lt;&gt;4),1.2,1)</f>
        <v>0</v>
      </c>
      <c r="EA219" s="227"/>
      <c r="EB219" s="228"/>
      <c r="EC219" s="222"/>
      <c r="ED219" s="226"/>
      <c r="EE219" s="187">
        <f t="shared" si="136"/>
        <v>0</v>
      </c>
      <c r="EF219" s="15">
        <f>+(IF(OR($B219=0,$C219=0,$D219=0,$DC$2&gt;$ES$1),0,IF(OR(EA219=0,EC219=0,ED219=0),0,MIN((VLOOKUP($D219,$A$234:$C$241,3,0))*(IF($D219=6,ED219,EC219))*((MIN((VLOOKUP($D219,$A$234:$E$241,5,0)),(IF($D219=6,EC219,ED219))))),MIN((VLOOKUP($D219,$A$234:$C$241,3,0)),(EA219+EB219))*(IF($D219=6,ED219,((MIN((VLOOKUP($D219,$A$234:$E$241,5,0)),ED219)))))))))/IF(AND($D219=2,'ראשי-פרטים כלליים וריכוז הוצאות'!$D$66&lt;&gt;4),1.2,1)</f>
        <v>0</v>
      </c>
      <c r="EG219" s="227"/>
      <c r="EH219" s="228"/>
      <c r="EI219" s="222"/>
      <c r="EJ219" s="226"/>
      <c r="EK219" s="187">
        <f t="shared" si="137"/>
        <v>0</v>
      </c>
      <c r="EL219" s="15">
        <f>+(IF(OR($B219=0,$C219=0,$D219=0,$DC$2&gt;$ES$1),0,IF(OR(EG219=0,EI219=0,EJ219=0),0,MIN((VLOOKUP($D219,$A$234:$C$241,3,0))*(IF($D219=6,EJ219,EI219))*((MIN((VLOOKUP($D219,$A$234:$E$241,5,0)),(IF($D219=6,EI219,EJ219))))),MIN((VLOOKUP($D219,$A$234:$C$241,3,0)),(EG219+EH219))*(IF($D219=6,EJ219,((MIN((VLOOKUP($D219,$A$234:$E$241,5,0)),EJ219)))))))))/IF(AND($D219=2,'ראשי-פרטים כלליים וריכוז הוצאות'!$D$66&lt;&gt;4),1.2,1)</f>
        <v>0</v>
      </c>
      <c r="EM219" s="227"/>
      <c r="EN219" s="228"/>
      <c r="EO219" s="222"/>
      <c r="EP219" s="226"/>
      <c r="EQ219" s="187">
        <f t="shared" si="138"/>
        <v>0</v>
      </c>
      <c r="ER219" s="15">
        <f>+(IF(OR($B219=0,$C219=0,$D219=0,$DC$2&gt;$ES$1),0,IF(OR(EM219=0,EO219=0,EP219=0),0,MIN((VLOOKUP($D219,$A$234:$C$241,3,0))*(IF($D219=6,EP219,EO219))*((MIN((VLOOKUP($D219,$A$234:$E$241,5,0)),(IF($D219=6,EO219,EP219))))),MIN((VLOOKUP($D219,$A$234:$C$241,3,0)),(EM219+EN219))*(IF($D219=6,EP219,((MIN((VLOOKUP($D219,$A$234:$E$241,5,0)),EP219)))))))))/IF(AND($D219=2,'ראשי-פרטים כלליים וריכוז הוצאות'!$D$66&lt;&gt;4),1.2,1)</f>
        <v>0</v>
      </c>
      <c r="ES219" s="62">
        <f t="shared" si="139"/>
        <v>0</v>
      </c>
      <c r="ET219" s="183">
        <f t="shared" si="140"/>
        <v>9.9999999999999995E-7</v>
      </c>
      <c r="EU219" s="184">
        <f t="shared" si="141"/>
        <v>0</v>
      </c>
      <c r="EV219" s="62">
        <f t="shared" si="142"/>
        <v>0</v>
      </c>
      <c r="EW219" s="62">
        <v>0</v>
      </c>
      <c r="EX219" s="15">
        <f t="shared" si="143"/>
        <v>0</v>
      </c>
      <c r="EY219" s="219"/>
      <c r="EZ219" s="62">
        <f>MIN(EX219+EY219*ET219*ES219/$FA$1/IF(AND($D219=2,'ראשי-פרטים כלליים וריכוז הוצאות'!$D$66&lt;&gt;4),1.2,1),IF($D219&gt;0,VLOOKUP($D219,$A$234:$C$241,3,0)*12*EU219,0))</f>
        <v>0</v>
      </c>
      <c r="FA219" s="229"/>
      <c r="FB219" s="293">
        <f t="shared" si="144"/>
        <v>0</v>
      </c>
      <c r="FC219" s="298"/>
      <c r="FD219" s="133"/>
      <c r="FE219" s="133"/>
      <c r="FF219" s="299"/>
      <c r="FG219" s="299"/>
      <c r="FH219" s="133"/>
      <c r="FI219" s="274">
        <f t="shared" si="145"/>
        <v>0</v>
      </c>
      <c r="FJ219" s="274">
        <f t="shared" si="146"/>
        <v>0</v>
      </c>
      <c r="FK219" s="297" t="str">
        <f t="shared" si="114"/>
        <v/>
      </c>
    </row>
    <row r="220" spans="1:256" s="6" customFormat="1" ht="24" hidden="1" customHeight="1" x14ac:dyDescent="0.2">
      <c r="A220" s="112">
        <v>217</v>
      </c>
      <c r="B220" s="229"/>
      <c r="C220" s="229"/>
      <c r="D220" s="230"/>
      <c r="E220" s="220"/>
      <c r="F220" s="221"/>
      <c r="G220" s="222"/>
      <c r="H220" s="223"/>
      <c r="I220" s="187">
        <f t="shared" si="115"/>
        <v>0</v>
      </c>
      <c r="J220" s="15">
        <f>(IF(OR($B220=0,$C220=0,$D220=0,$E$2&gt;$ES$1),0,IF(OR($E220=0,$G220=0,$H220=0),0,MIN((VLOOKUP($D220,$A$234:$C$241,3,0))*(IF($D220=6,$H220,$G220))*((MIN((VLOOKUP($D220,$A$234:$E$241,5,0)),(IF($D220=6,$G220,$H220))))),MIN((VLOOKUP($D220,$A$234:$C$241,3,0)),($E220+$F220))*(IF($D220=6,$H220,((MIN((VLOOKUP($D220,$A$234:$E$241,5,0)),$H220)))))))))/IF(AND($D220=2,'ראשי-פרטים כלליים וריכוז הוצאות'!$D$66&lt;&gt;4),1.2,1)</f>
        <v>0</v>
      </c>
      <c r="K220" s="224"/>
      <c r="L220" s="225"/>
      <c r="M220" s="222"/>
      <c r="N220" s="226"/>
      <c r="O220" s="187">
        <f t="shared" si="116"/>
        <v>0</v>
      </c>
      <c r="P220" s="15">
        <f>+(IF(OR($B220=0,$C220=0,$D220=0,$K$2&gt;$ES$1),0,IF(OR($K220=0,$M220=0,$N220=0),0,MIN((VLOOKUP($D220,$A$234:$C$241,3,0))*(IF($D220=6,$N220,$M220))*((MIN((VLOOKUP($D220,$A$234:$E$241,5,0)),(IF($D220=6,$M220,$N220))))),MIN((VLOOKUP($D220,$A$234:$C$241,3,0)),($K220+$L220))*(IF($D220=6,$N220,((MIN((VLOOKUP($D220,$A$234:$E$241,5,0)),$N220)))))))))/IF(AND($D220=2,'ראשי-פרטים כלליים וריכוז הוצאות'!$D$66&lt;&gt;4),1.2,1)</f>
        <v>0</v>
      </c>
      <c r="Q220" s="227"/>
      <c r="R220" s="228"/>
      <c r="S220" s="222"/>
      <c r="T220" s="226"/>
      <c r="U220" s="187">
        <f t="shared" si="117"/>
        <v>0</v>
      </c>
      <c r="V220" s="15">
        <f>+(IF(OR($B220=0,$C220=0,$D220=0,$Q$2&gt;$ES$1),0,IF(OR(Q220=0,S220=0,T220=0),0,MIN((VLOOKUP($D220,$A$234:$C$241,3,0))*(IF($D220=6,T220,S220))*((MIN((VLOOKUP($D220,$A$234:$E$241,5,0)),(IF($D220=6,S220,T220))))),MIN((VLOOKUP($D220,$A$234:$C$241,3,0)),(Q220+R220))*(IF($D220=6,T220,((MIN((VLOOKUP($D220,$A$234:$E$241,5,0)),T220)))))))))/IF(AND($D220=2,'ראשי-פרטים כלליים וריכוז הוצאות'!$D$66&lt;&gt;4),1.2,1)</f>
        <v>0</v>
      </c>
      <c r="W220" s="220"/>
      <c r="X220" s="221"/>
      <c r="Y220" s="222"/>
      <c r="Z220" s="226"/>
      <c r="AA220" s="187">
        <f t="shared" si="118"/>
        <v>0</v>
      </c>
      <c r="AB220" s="15">
        <f>+(IF(OR($B220=0,$C220=0,$D220=0,$W$2&gt;$ES$1),0,IF(OR(W220=0,Y220=0,Z220=0),0,MIN((VLOOKUP($D220,$A$234:$C$241,3,0))*(IF($D220=6,Z220,Y220))*((MIN((VLOOKUP($D220,$A$234:$E$241,5,0)),(IF($D220=6,Y220,Z220))))),MIN((VLOOKUP($D220,$A$234:$C$241,3,0)),(W220+X220))*(IF($D220=6,Z220,((MIN((VLOOKUP($D220,$A$234:$E$241,5,0)),Z220)))))))))/IF(AND($D220=2,'ראשי-פרטים כלליים וריכוז הוצאות'!$D$66&lt;&gt;4),1.2,1)</f>
        <v>0</v>
      </c>
      <c r="AC220" s="224"/>
      <c r="AD220" s="225"/>
      <c r="AE220" s="222"/>
      <c r="AF220" s="226"/>
      <c r="AG220" s="187">
        <f t="shared" si="119"/>
        <v>0</v>
      </c>
      <c r="AH220" s="15">
        <f>+(IF(OR($B220=0,$C220=0,$D220=0,$AC$2&gt;$ES$1),0,IF(OR(AC220=0,AE220=0,AF220=0),0,MIN((VLOOKUP($D220,$A$234:$C$241,3,0))*(IF($D220=6,AF220,AE220))*((MIN((VLOOKUP($D220,$A$234:$E$241,5,0)),(IF($D220=6,AE220,AF220))))),MIN((VLOOKUP($D220,$A$234:$C$241,3,0)),(AC220+AD220))*(IF($D220=6,AF220,((MIN((VLOOKUP($D220,$A$234:$E$241,5,0)),AF220)))))))))/IF(AND($D220=2,'ראשי-פרטים כלליים וריכוז הוצאות'!$D$66&lt;&gt;4),1.2,1)</f>
        <v>0</v>
      </c>
      <c r="AI220" s="227"/>
      <c r="AJ220" s="228"/>
      <c r="AK220" s="222"/>
      <c r="AL220" s="226"/>
      <c r="AM220" s="187">
        <f t="shared" si="120"/>
        <v>0</v>
      </c>
      <c r="AN220" s="15">
        <f>+(IF(OR($B220=0,$C220=0,$D220=0,$AI$2&gt;$ES$1),0,IF(OR(AI220=0,AK220=0,AL220=0),0,MIN((VLOOKUP($D220,$A$234:$C$241,3,0))*(IF($D220=6,AL220,AK220))*((MIN((VLOOKUP($D220,$A$234:$E$241,5,0)),(IF($D220=6,AK220,AL220))))),MIN((VLOOKUP($D220,$A$234:$C$241,3,0)),(AI220+AJ220))*(IF($D220=6,AL220,((MIN((VLOOKUP($D220,$A$234:$E$241,5,0)),AL220)))))))))/IF(AND($D220=2,'ראשי-פרטים כלליים וריכוז הוצאות'!$D$66&lt;&gt;4),1.2,1)</f>
        <v>0</v>
      </c>
      <c r="AO220" s="220"/>
      <c r="AP220" s="221"/>
      <c r="AQ220" s="222"/>
      <c r="AR220" s="226"/>
      <c r="AS220" s="187">
        <f t="shared" si="121"/>
        <v>0</v>
      </c>
      <c r="AT220" s="15">
        <f>+(IF(OR($B220=0,$C220=0,$D220=0,$AO$2&gt;$ES$1),0,IF(OR(AO220=0,AQ220=0,AR220=0),0,MIN((VLOOKUP($D220,$A$234:$C$241,3,0))*(IF($D220=6,AR220,AQ220))*((MIN((VLOOKUP($D220,$A$234:$E$241,5,0)),(IF($D220=6,AQ220,AR220))))),MIN((VLOOKUP($D220,$A$234:$C$241,3,0)),(AO220+AP220))*(IF($D220=6,AR220,((MIN((VLOOKUP($D220,$A$234:$E$241,5,0)),AR220)))))))))/IF(AND($D220=2,'ראשי-פרטים כלליים וריכוז הוצאות'!$D$66&lt;&gt;4),1.2,1)</f>
        <v>0</v>
      </c>
      <c r="AU220" s="224"/>
      <c r="AV220" s="225"/>
      <c r="AW220" s="222"/>
      <c r="AX220" s="226"/>
      <c r="AY220" s="187">
        <f t="shared" si="122"/>
        <v>0</v>
      </c>
      <c r="AZ220" s="15">
        <f>+(IF(OR($B220=0,$C220=0,$D220=0,$AU$2&gt;$ES$1),0,IF(OR(AU220=0,AW220=0,AX220=0),0,MIN((VLOOKUP($D220,$A$234:$C$241,3,0))*(IF($D220=6,AX220,AW220))*((MIN((VLOOKUP($D220,$A$234:$E$241,5,0)),(IF($D220=6,AW220,AX220))))),MIN((VLOOKUP($D220,$A$234:$C$241,3,0)),(AU220+AV220))*(IF($D220=6,AX220,((MIN((VLOOKUP($D220,$A$234:$E$241,5,0)),AX220)))))))))/IF(AND($D220=2,'ראשי-פרטים כלליים וריכוז הוצאות'!$D$66&lt;&gt;4),1.2,1)</f>
        <v>0</v>
      </c>
      <c r="BA220" s="227"/>
      <c r="BB220" s="228"/>
      <c r="BC220" s="222"/>
      <c r="BD220" s="226"/>
      <c r="BE220" s="187">
        <f t="shared" si="123"/>
        <v>0</v>
      </c>
      <c r="BF220" s="15">
        <f>+(IF(OR($B220=0,$C220=0,$D220=0,$BA$2&gt;$ES$1),0,IF(OR(BA220=0,BC220=0,BD220=0),0,MIN((VLOOKUP($D220,$A$234:$C$241,3,0))*(IF($D220=6,BD220,BC220))*((MIN((VLOOKUP($D220,$A$234:$E$241,5,0)),(IF($D220=6,BC220,BD220))))),MIN((VLOOKUP($D220,$A$234:$C$241,3,0)),(BA220+BB220))*(IF($D220=6,BD220,((MIN((VLOOKUP($D220,$A$234:$E$241,5,0)),BD220)))))))))/IF(AND($D220=2,'ראשי-פרטים כלליים וריכוז הוצאות'!$D$66&lt;&gt;4),1.2,1)</f>
        <v>0</v>
      </c>
      <c r="BG220" s="227"/>
      <c r="BH220" s="228"/>
      <c r="BI220" s="222"/>
      <c r="BJ220" s="226"/>
      <c r="BK220" s="187">
        <f t="shared" si="124"/>
        <v>0</v>
      </c>
      <c r="BL220" s="15">
        <f>+(IF(OR($B220=0,$C220=0,$D220=0,$BG$2&gt;$ES$1),0,IF(OR(BG220=0,BI220=0,BJ220=0),0,MIN((VLOOKUP($D220,$A$234:$C$241,3,0))*(IF($D220=6,BJ220,BI220))*((MIN((VLOOKUP($D220,$A$234:$E$241,5,0)),(IF($D220=6,BI220,BJ220))))),MIN((VLOOKUP($D220,$A$234:$C$241,3,0)),(BG220+BH220))*(IF($D220=6,BJ220,((MIN((VLOOKUP($D220,$A$234:$E$241,5,0)),BJ220)))))))))/IF(AND($D220=2,'ראשי-פרטים כלליים וריכוז הוצאות'!$D$66&lt;&gt;4),1.2,1)</f>
        <v>0</v>
      </c>
      <c r="BM220" s="227"/>
      <c r="BN220" s="228"/>
      <c r="BO220" s="222"/>
      <c r="BP220" s="226"/>
      <c r="BQ220" s="187">
        <f t="shared" si="125"/>
        <v>0</v>
      </c>
      <c r="BR220" s="15">
        <f>+(IF(OR($B220=0,$C220=0,$D220=0,$BM$2&gt;$ES$1),0,IF(OR(BM220=0,BO220=0,BP220=0),0,MIN((VLOOKUP($D220,$A$234:$C$241,3,0))*(IF($D220=6,BP220,BO220))*((MIN((VLOOKUP($D220,$A$234:$E$241,5,0)),(IF($D220=6,BO220,BP220))))),MIN((VLOOKUP($D220,$A$234:$C$241,3,0)),(BM220+BN220))*(IF($D220=6,BP220,((MIN((VLOOKUP($D220,$A$234:$E$241,5,0)),BP220)))))))))/IF(AND($D220=2,'ראשי-פרטים כלליים וריכוז הוצאות'!$D$66&lt;&gt;4),1.2,1)</f>
        <v>0</v>
      </c>
      <c r="BS220" s="227"/>
      <c r="BT220" s="228"/>
      <c r="BU220" s="222"/>
      <c r="BV220" s="226"/>
      <c r="BW220" s="187">
        <f t="shared" si="126"/>
        <v>0</v>
      </c>
      <c r="BX220" s="15">
        <f>+(IF(OR($B220=0,$C220=0,$D220=0,$BS$2&gt;$ES$1),0,IF(OR(BS220=0,BU220=0,BV220=0),0,MIN((VLOOKUP($D220,$A$234:$C$241,3,0))*(IF($D220=6,BV220,BU220))*((MIN((VLOOKUP($D220,$A$234:$E$241,5,0)),(IF($D220=6,BU220,BV220))))),MIN((VLOOKUP($D220,$A$234:$C$241,3,0)),(BS220+BT220))*(IF($D220=6,BV220,((MIN((VLOOKUP($D220,$A$234:$E$241,5,0)),BV220)))))))))/IF(AND($D220=2,'ראשי-פרטים כלליים וריכוז הוצאות'!$D$66&lt;&gt;4),1.2,1)</f>
        <v>0</v>
      </c>
      <c r="BY220" s="227"/>
      <c r="BZ220" s="228"/>
      <c r="CA220" s="222"/>
      <c r="CB220" s="226"/>
      <c r="CC220" s="187">
        <f t="shared" si="127"/>
        <v>0</v>
      </c>
      <c r="CD220" s="15">
        <f>+(IF(OR($B220=0,$C220=0,$D220=0,$BY$2&gt;$ES$1),0,IF(OR(BY220=0,CA220=0,CB220=0),0,MIN((VLOOKUP($D220,$A$234:$C$241,3,0))*(IF($D220=6,CB220,CA220))*((MIN((VLOOKUP($D220,$A$234:$E$241,5,0)),(IF($D220=6,CA220,CB220))))),MIN((VLOOKUP($D220,$A$234:$C$241,3,0)),(BY220+BZ220))*(IF($D220=6,CB220,((MIN((VLOOKUP($D220,$A$234:$E$241,5,0)),CB220)))))))))/IF(AND($D220=2,'ראשי-פרטים כלליים וריכוז הוצאות'!$D$66&lt;&gt;4),1.2,1)</f>
        <v>0</v>
      </c>
      <c r="CE220" s="227"/>
      <c r="CF220" s="228"/>
      <c r="CG220" s="222"/>
      <c r="CH220" s="226"/>
      <c r="CI220" s="187">
        <f t="shared" si="128"/>
        <v>0</v>
      </c>
      <c r="CJ220" s="15">
        <f>+(IF(OR($B220=0,$C220=0,$D220=0,$CE$2&gt;$ES$1),0,IF(OR(CE220=0,CG220=0,CH220=0),0,MIN((VLOOKUP($D220,$A$234:$C$241,3,0))*(IF($D220=6,CH220,CG220))*((MIN((VLOOKUP($D220,$A$234:$E$241,5,0)),(IF($D220=6,CG220,CH220))))),MIN((VLOOKUP($D220,$A$234:$C$241,3,0)),(CE220+CF220))*(IF($D220=6,CH220,((MIN((VLOOKUP($D220,$A$234:$E$241,5,0)),CH220)))))))))/IF(AND($D220=2,'ראשי-פרטים כלליים וריכוז הוצאות'!$D$66&lt;&gt;4),1.2,1)</f>
        <v>0</v>
      </c>
      <c r="CK220" s="227"/>
      <c r="CL220" s="228"/>
      <c r="CM220" s="222"/>
      <c r="CN220" s="226"/>
      <c r="CO220" s="187">
        <f t="shared" si="129"/>
        <v>0</v>
      </c>
      <c r="CP220" s="15">
        <f>+(IF(OR($B220=0,$C220=0,$D220=0,$CK$2&gt;$ES$1),0,IF(OR(CK220=0,CM220=0,CN220=0),0,MIN((VLOOKUP($D220,$A$234:$C$241,3,0))*(IF($D220=6,CN220,CM220))*((MIN((VLOOKUP($D220,$A$234:$E$241,5,0)),(IF($D220=6,CM220,CN220))))),MIN((VLOOKUP($D220,$A$234:$C$241,3,0)),(CK220+CL220))*(IF($D220=6,CN220,((MIN((VLOOKUP($D220,$A$234:$E$241,5,0)),CN220)))))))))/IF(AND($D220=2,'ראשי-פרטים כלליים וריכוז הוצאות'!$D$66&lt;&gt;4),1.2,1)</f>
        <v>0</v>
      </c>
      <c r="CQ220" s="227"/>
      <c r="CR220" s="228"/>
      <c r="CS220" s="222"/>
      <c r="CT220" s="226"/>
      <c r="CU220" s="187">
        <f t="shared" si="130"/>
        <v>0</v>
      </c>
      <c r="CV220" s="15">
        <f>+(IF(OR($B220=0,$C220=0,$D220=0,$CQ$2&gt;$ES$1),0,IF(OR(CQ220=0,CS220=0,CT220=0),0,MIN((VLOOKUP($D220,$A$234:$C$241,3,0))*(IF($D220=6,CT220,CS220))*((MIN((VLOOKUP($D220,$A$234:$E$241,5,0)),(IF($D220=6,CS220,CT220))))),MIN((VLOOKUP($D220,$A$234:$C$241,3,0)),(CQ220+CR220))*(IF($D220=6,CT220,((MIN((VLOOKUP($D220,$A$234:$E$241,5,0)),CT220)))))))))/IF(AND($D220=2,'ראשי-פרטים כלליים וריכוז הוצאות'!$D$66&lt;&gt;4),1.2,1)</f>
        <v>0</v>
      </c>
      <c r="CW220" s="227"/>
      <c r="CX220" s="228"/>
      <c r="CY220" s="222"/>
      <c r="CZ220" s="226"/>
      <c r="DA220" s="187">
        <f t="shared" si="131"/>
        <v>0</v>
      </c>
      <c r="DB220" s="15">
        <f>+(IF(OR($B220=0,$C220=0,$D220=0,$CW$2&gt;$ES$1),0,IF(OR(CW220=0,CY220=0,CZ220=0),0,MIN((VLOOKUP($D220,$A$234:$C$241,3,0))*(IF($D220=6,CZ220,CY220))*((MIN((VLOOKUP($D220,$A$234:$E$241,5,0)),(IF($D220=6,CY220,CZ220))))),MIN((VLOOKUP($D220,$A$234:$C$241,3,0)),(CW220+CX220))*(IF($D220=6,CZ220,((MIN((VLOOKUP($D220,$A$234:$E$241,5,0)),CZ220)))))))))/IF(AND($D220=2,'ראשי-פרטים כלליים וריכוז הוצאות'!$D$66&lt;&gt;4),1.2,1)</f>
        <v>0</v>
      </c>
      <c r="DC220" s="227"/>
      <c r="DD220" s="228"/>
      <c r="DE220" s="222"/>
      <c r="DF220" s="226"/>
      <c r="DG220" s="187">
        <f t="shared" si="132"/>
        <v>0</v>
      </c>
      <c r="DH220" s="15">
        <f>+(IF(OR($B220=0,$C220=0,$D220=0,$DC$2&gt;$ES$1),0,IF(OR(DC220=0,DE220=0,DF220=0),0,MIN((VLOOKUP($D220,$A$234:$C$241,3,0))*(IF($D220=6,DF220,DE220))*((MIN((VLOOKUP($D220,$A$234:$E$241,5,0)),(IF($D220=6,DE220,DF220))))),MIN((VLOOKUP($D220,$A$234:$C$241,3,0)),(DC220+DD220))*(IF($D220=6,DF220,((MIN((VLOOKUP($D220,$A$234:$E$241,5,0)),DF220)))))))))/IF(AND($D220=2,'ראשי-פרטים כלליים וריכוז הוצאות'!$D$66&lt;&gt;4),1.2,1)</f>
        <v>0</v>
      </c>
      <c r="DI220" s="227"/>
      <c r="DJ220" s="228"/>
      <c r="DK220" s="222"/>
      <c r="DL220" s="226"/>
      <c r="DM220" s="187">
        <f t="shared" si="133"/>
        <v>0</v>
      </c>
      <c r="DN220" s="15">
        <f>+(IF(OR($B220=0,$C220=0,$D220=0,$DC$2&gt;$ES$1),0,IF(OR(DI220=0,DK220=0,DL220=0),0,MIN((VLOOKUP($D220,$A$234:$C$241,3,0))*(IF($D220=6,DL220,DK220))*((MIN((VLOOKUP($D220,$A$234:$E$241,5,0)),(IF($D220=6,DK220,DL220))))),MIN((VLOOKUP($D220,$A$234:$C$241,3,0)),(DI220+DJ220))*(IF($D220=6,DL220,((MIN((VLOOKUP($D220,$A$234:$E$241,5,0)),DL220)))))))))/IF(AND($D220=2,'ראשי-פרטים כלליים וריכוז הוצאות'!$D$66&lt;&gt;4),1.2,1)</f>
        <v>0</v>
      </c>
      <c r="DO220" s="227"/>
      <c r="DP220" s="228"/>
      <c r="DQ220" s="222"/>
      <c r="DR220" s="226"/>
      <c r="DS220" s="187">
        <f t="shared" si="134"/>
        <v>0</v>
      </c>
      <c r="DT220" s="15">
        <f>+(IF(OR($B220=0,$C220=0,$D220=0,$DC$2&gt;$ES$1),0,IF(OR(DO220=0,DQ220=0,DR220=0),0,MIN((VLOOKUP($D220,$A$234:$C$241,3,0))*(IF($D220=6,DR220,DQ220))*((MIN((VLOOKUP($D220,$A$234:$E$241,5,0)),(IF($D220=6,DQ220,DR220))))),MIN((VLOOKUP($D220,$A$234:$C$241,3,0)),(DO220+DP220))*(IF($D220=6,DR220,((MIN((VLOOKUP($D220,$A$234:$E$241,5,0)),DR220)))))))))/IF(AND($D220=2,'ראשי-פרטים כלליים וריכוז הוצאות'!$D$66&lt;&gt;4),1.2,1)</f>
        <v>0</v>
      </c>
      <c r="DU220" s="227"/>
      <c r="DV220" s="228"/>
      <c r="DW220" s="222"/>
      <c r="DX220" s="226"/>
      <c r="DY220" s="187">
        <f t="shared" si="135"/>
        <v>0</v>
      </c>
      <c r="DZ220" s="15">
        <f>+(IF(OR($B220=0,$C220=0,$D220=0,$DC$2&gt;$ES$1),0,IF(OR(DU220=0,DW220=0,DX220=0),0,MIN((VLOOKUP($D220,$A$234:$C$241,3,0))*(IF($D220=6,DX220,DW220))*((MIN((VLOOKUP($D220,$A$234:$E$241,5,0)),(IF($D220=6,DW220,DX220))))),MIN((VLOOKUP($D220,$A$234:$C$241,3,0)),(DU220+DV220))*(IF($D220=6,DX220,((MIN((VLOOKUP($D220,$A$234:$E$241,5,0)),DX220)))))))))/IF(AND($D220=2,'ראשי-פרטים כלליים וריכוז הוצאות'!$D$66&lt;&gt;4),1.2,1)</f>
        <v>0</v>
      </c>
      <c r="EA220" s="227"/>
      <c r="EB220" s="228"/>
      <c r="EC220" s="222"/>
      <c r="ED220" s="226"/>
      <c r="EE220" s="187">
        <f t="shared" si="136"/>
        <v>0</v>
      </c>
      <c r="EF220" s="15">
        <f>+(IF(OR($B220=0,$C220=0,$D220=0,$DC$2&gt;$ES$1),0,IF(OR(EA220=0,EC220=0,ED220=0),0,MIN((VLOOKUP($D220,$A$234:$C$241,3,0))*(IF($D220=6,ED220,EC220))*((MIN((VLOOKUP($D220,$A$234:$E$241,5,0)),(IF($D220=6,EC220,ED220))))),MIN((VLOOKUP($D220,$A$234:$C$241,3,0)),(EA220+EB220))*(IF($D220=6,ED220,((MIN((VLOOKUP($D220,$A$234:$E$241,5,0)),ED220)))))))))/IF(AND($D220=2,'ראשי-פרטים כלליים וריכוז הוצאות'!$D$66&lt;&gt;4),1.2,1)</f>
        <v>0</v>
      </c>
      <c r="EG220" s="227"/>
      <c r="EH220" s="228"/>
      <c r="EI220" s="222"/>
      <c r="EJ220" s="226"/>
      <c r="EK220" s="187">
        <f t="shared" si="137"/>
        <v>0</v>
      </c>
      <c r="EL220" s="15">
        <f>+(IF(OR($B220=0,$C220=0,$D220=0,$DC$2&gt;$ES$1),0,IF(OR(EG220=0,EI220=0,EJ220=0),0,MIN((VLOOKUP($D220,$A$234:$C$241,3,0))*(IF($D220=6,EJ220,EI220))*((MIN((VLOOKUP($D220,$A$234:$E$241,5,0)),(IF($D220=6,EI220,EJ220))))),MIN((VLOOKUP($D220,$A$234:$C$241,3,0)),(EG220+EH220))*(IF($D220=6,EJ220,((MIN((VLOOKUP($D220,$A$234:$E$241,5,0)),EJ220)))))))))/IF(AND($D220=2,'ראשי-פרטים כלליים וריכוז הוצאות'!$D$66&lt;&gt;4),1.2,1)</f>
        <v>0</v>
      </c>
      <c r="EM220" s="227"/>
      <c r="EN220" s="228"/>
      <c r="EO220" s="222"/>
      <c r="EP220" s="226"/>
      <c r="EQ220" s="187">
        <f t="shared" si="138"/>
        <v>0</v>
      </c>
      <c r="ER220" s="15">
        <f>+(IF(OR($B220=0,$C220=0,$D220=0,$DC$2&gt;$ES$1),0,IF(OR(EM220=0,EO220=0,EP220=0),0,MIN((VLOOKUP($D220,$A$234:$C$241,3,0))*(IF($D220=6,EP220,EO220))*((MIN((VLOOKUP($D220,$A$234:$E$241,5,0)),(IF($D220=6,EO220,EP220))))),MIN((VLOOKUP($D220,$A$234:$C$241,3,0)),(EM220+EN220))*(IF($D220=6,EP220,((MIN((VLOOKUP($D220,$A$234:$E$241,5,0)),EP220)))))))))/IF(AND($D220=2,'ראשי-פרטים כלליים וריכוז הוצאות'!$D$66&lt;&gt;4),1.2,1)</f>
        <v>0</v>
      </c>
      <c r="ES220" s="62">
        <f t="shared" si="139"/>
        <v>0</v>
      </c>
      <c r="ET220" s="183">
        <f t="shared" si="140"/>
        <v>9.9999999999999995E-7</v>
      </c>
      <c r="EU220" s="184">
        <f t="shared" si="141"/>
        <v>0</v>
      </c>
      <c r="EV220" s="62">
        <f t="shared" si="142"/>
        <v>0</v>
      </c>
      <c r="EW220" s="62">
        <v>0</v>
      </c>
      <c r="EX220" s="15">
        <f t="shared" si="143"/>
        <v>0</v>
      </c>
      <c r="EY220" s="219"/>
      <c r="EZ220" s="62">
        <f>MIN(EX220+EY220*ET220*ES220/$FA$1/IF(AND($D220=2,'ראשי-פרטים כלליים וריכוז הוצאות'!$D$66&lt;&gt;4),1.2,1),IF($D220&gt;0,VLOOKUP($D220,$A$234:$C$241,3,0)*12*EU220,0))</f>
        <v>0</v>
      </c>
      <c r="FA220" s="229"/>
      <c r="FB220" s="293">
        <f t="shared" si="144"/>
        <v>0</v>
      </c>
      <c r="FC220" s="298"/>
      <c r="FD220" s="133"/>
      <c r="FE220" s="133"/>
      <c r="FF220" s="299"/>
      <c r="FG220" s="299"/>
      <c r="FH220" s="133"/>
      <c r="FI220" s="274">
        <f t="shared" si="145"/>
        <v>0</v>
      </c>
      <c r="FJ220" s="274">
        <f t="shared" si="146"/>
        <v>0</v>
      </c>
      <c r="FK220" s="297" t="str">
        <f t="shared" si="114"/>
        <v/>
      </c>
    </row>
    <row r="221" spans="1:256" s="6" customFormat="1" ht="24" hidden="1" customHeight="1" x14ac:dyDescent="0.2">
      <c r="A221" s="112">
        <v>218</v>
      </c>
      <c r="B221" s="229"/>
      <c r="C221" s="229"/>
      <c r="D221" s="230"/>
      <c r="E221" s="220"/>
      <c r="F221" s="221"/>
      <c r="G221" s="222"/>
      <c r="H221" s="223"/>
      <c r="I221" s="187">
        <f t="shared" si="115"/>
        <v>0</v>
      </c>
      <c r="J221" s="15">
        <f>(IF(OR($B221=0,$C221=0,$D221=0,$E$2&gt;$ES$1),0,IF(OR($E221=0,$G221=0,$H221=0),0,MIN((VLOOKUP($D221,$A$234:$C$241,3,0))*(IF($D221=6,$H221,$G221))*((MIN((VLOOKUP($D221,$A$234:$E$241,5,0)),(IF($D221=6,$G221,$H221))))),MIN((VLOOKUP($D221,$A$234:$C$241,3,0)),($E221+$F221))*(IF($D221=6,$H221,((MIN((VLOOKUP($D221,$A$234:$E$241,5,0)),$H221)))))))))/IF(AND($D221=2,'ראשי-פרטים כלליים וריכוז הוצאות'!$D$66&lt;&gt;4),1.2,1)</f>
        <v>0</v>
      </c>
      <c r="K221" s="224"/>
      <c r="L221" s="225"/>
      <c r="M221" s="222"/>
      <c r="N221" s="226"/>
      <c r="O221" s="187">
        <f t="shared" si="116"/>
        <v>0</v>
      </c>
      <c r="P221" s="15">
        <f>+(IF(OR($B221=0,$C221=0,$D221=0,$K$2&gt;$ES$1),0,IF(OR($K221=0,$M221=0,$N221=0),0,MIN((VLOOKUP($D221,$A$234:$C$241,3,0))*(IF($D221=6,$N221,$M221))*((MIN((VLOOKUP($D221,$A$234:$E$241,5,0)),(IF($D221=6,$M221,$N221))))),MIN((VLOOKUP($D221,$A$234:$C$241,3,0)),($K221+$L221))*(IF($D221=6,$N221,((MIN((VLOOKUP($D221,$A$234:$E$241,5,0)),$N221)))))))))/IF(AND($D221=2,'ראשי-פרטים כלליים וריכוז הוצאות'!$D$66&lt;&gt;4),1.2,1)</f>
        <v>0</v>
      </c>
      <c r="Q221" s="227"/>
      <c r="R221" s="228"/>
      <c r="S221" s="222"/>
      <c r="T221" s="226"/>
      <c r="U221" s="187">
        <f t="shared" si="117"/>
        <v>0</v>
      </c>
      <c r="V221" s="15">
        <f>+(IF(OR($B221=0,$C221=0,$D221=0,$Q$2&gt;$ES$1),0,IF(OR(Q221=0,S221=0,T221=0),0,MIN((VLOOKUP($D221,$A$234:$C$241,3,0))*(IF($D221=6,T221,S221))*((MIN((VLOOKUP($D221,$A$234:$E$241,5,0)),(IF($D221=6,S221,T221))))),MIN((VLOOKUP($D221,$A$234:$C$241,3,0)),(Q221+R221))*(IF($D221=6,T221,((MIN((VLOOKUP($D221,$A$234:$E$241,5,0)),T221)))))))))/IF(AND($D221=2,'ראשי-פרטים כלליים וריכוז הוצאות'!$D$66&lt;&gt;4),1.2,1)</f>
        <v>0</v>
      </c>
      <c r="W221" s="220"/>
      <c r="X221" s="221"/>
      <c r="Y221" s="222"/>
      <c r="Z221" s="226"/>
      <c r="AA221" s="187">
        <f t="shared" si="118"/>
        <v>0</v>
      </c>
      <c r="AB221" s="15">
        <f>+(IF(OR($B221=0,$C221=0,$D221=0,$W$2&gt;$ES$1),0,IF(OR(W221=0,Y221=0,Z221=0),0,MIN((VLOOKUP($D221,$A$234:$C$241,3,0))*(IF($D221=6,Z221,Y221))*((MIN((VLOOKUP($D221,$A$234:$E$241,5,0)),(IF($D221=6,Y221,Z221))))),MIN((VLOOKUP($D221,$A$234:$C$241,3,0)),(W221+X221))*(IF($D221=6,Z221,((MIN((VLOOKUP($D221,$A$234:$E$241,5,0)),Z221)))))))))/IF(AND($D221=2,'ראשי-פרטים כלליים וריכוז הוצאות'!$D$66&lt;&gt;4),1.2,1)</f>
        <v>0</v>
      </c>
      <c r="AC221" s="224"/>
      <c r="AD221" s="225"/>
      <c r="AE221" s="222"/>
      <c r="AF221" s="226"/>
      <c r="AG221" s="187">
        <f t="shared" si="119"/>
        <v>0</v>
      </c>
      <c r="AH221" s="15">
        <f>+(IF(OR($B221=0,$C221=0,$D221=0,$AC$2&gt;$ES$1),0,IF(OR(AC221=0,AE221=0,AF221=0),0,MIN((VLOOKUP($D221,$A$234:$C$241,3,0))*(IF($D221=6,AF221,AE221))*((MIN((VLOOKUP($D221,$A$234:$E$241,5,0)),(IF($D221=6,AE221,AF221))))),MIN((VLOOKUP($D221,$A$234:$C$241,3,0)),(AC221+AD221))*(IF($D221=6,AF221,((MIN((VLOOKUP($D221,$A$234:$E$241,5,0)),AF221)))))))))/IF(AND($D221=2,'ראשי-פרטים כלליים וריכוז הוצאות'!$D$66&lt;&gt;4),1.2,1)</f>
        <v>0</v>
      </c>
      <c r="AI221" s="227"/>
      <c r="AJ221" s="228"/>
      <c r="AK221" s="222"/>
      <c r="AL221" s="226"/>
      <c r="AM221" s="187">
        <f t="shared" si="120"/>
        <v>0</v>
      </c>
      <c r="AN221" s="15">
        <f>+(IF(OR($B221=0,$C221=0,$D221=0,$AI$2&gt;$ES$1),0,IF(OR(AI221=0,AK221=0,AL221=0),0,MIN((VLOOKUP($D221,$A$234:$C$241,3,0))*(IF($D221=6,AL221,AK221))*((MIN((VLOOKUP($D221,$A$234:$E$241,5,0)),(IF($D221=6,AK221,AL221))))),MIN((VLOOKUP($D221,$A$234:$C$241,3,0)),(AI221+AJ221))*(IF($D221=6,AL221,((MIN((VLOOKUP($D221,$A$234:$E$241,5,0)),AL221)))))))))/IF(AND($D221=2,'ראשי-פרטים כלליים וריכוז הוצאות'!$D$66&lt;&gt;4),1.2,1)</f>
        <v>0</v>
      </c>
      <c r="AO221" s="220"/>
      <c r="AP221" s="221"/>
      <c r="AQ221" s="222"/>
      <c r="AR221" s="226"/>
      <c r="AS221" s="187">
        <f t="shared" si="121"/>
        <v>0</v>
      </c>
      <c r="AT221" s="15">
        <f>+(IF(OR($B221=0,$C221=0,$D221=0,$AO$2&gt;$ES$1),0,IF(OR(AO221=0,AQ221=0,AR221=0),0,MIN((VLOOKUP($D221,$A$234:$C$241,3,0))*(IF($D221=6,AR221,AQ221))*((MIN((VLOOKUP($D221,$A$234:$E$241,5,0)),(IF($D221=6,AQ221,AR221))))),MIN((VLOOKUP($D221,$A$234:$C$241,3,0)),(AO221+AP221))*(IF($D221=6,AR221,((MIN((VLOOKUP($D221,$A$234:$E$241,5,0)),AR221)))))))))/IF(AND($D221=2,'ראשי-פרטים כלליים וריכוז הוצאות'!$D$66&lt;&gt;4),1.2,1)</f>
        <v>0</v>
      </c>
      <c r="AU221" s="224"/>
      <c r="AV221" s="225"/>
      <c r="AW221" s="222"/>
      <c r="AX221" s="226"/>
      <c r="AY221" s="187">
        <f t="shared" si="122"/>
        <v>0</v>
      </c>
      <c r="AZ221" s="15">
        <f>+(IF(OR($B221=0,$C221=0,$D221=0,$AU$2&gt;$ES$1),0,IF(OR(AU221=0,AW221=0,AX221=0),0,MIN((VLOOKUP($D221,$A$234:$C$241,3,0))*(IF($D221=6,AX221,AW221))*((MIN((VLOOKUP($D221,$A$234:$E$241,5,0)),(IF($D221=6,AW221,AX221))))),MIN((VLOOKUP($D221,$A$234:$C$241,3,0)),(AU221+AV221))*(IF($D221=6,AX221,((MIN((VLOOKUP($D221,$A$234:$E$241,5,0)),AX221)))))))))/IF(AND($D221=2,'ראשי-פרטים כלליים וריכוז הוצאות'!$D$66&lt;&gt;4),1.2,1)</f>
        <v>0</v>
      </c>
      <c r="BA221" s="227"/>
      <c r="BB221" s="228"/>
      <c r="BC221" s="222"/>
      <c r="BD221" s="226"/>
      <c r="BE221" s="187">
        <f t="shared" si="123"/>
        <v>0</v>
      </c>
      <c r="BF221" s="15">
        <f>+(IF(OR($B221=0,$C221=0,$D221=0,$BA$2&gt;$ES$1),0,IF(OR(BA221=0,BC221=0,BD221=0),0,MIN((VLOOKUP($D221,$A$234:$C$241,3,0))*(IF($D221=6,BD221,BC221))*((MIN((VLOOKUP($D221,$A$234:$E$241,5,0)),(IF($D221=6,BC221,BD221))))),MIN((VLOOKUP($D221,$A$234:$C$241,3,0)),(BA221+BB221))*(IF($D221=6,BD221,((MIN((VLOOKUP($D221,$A$234:$E$241,5,0)),BD221)))))))))/IF(AND($D221=2,'ראשי-פרטים כלליים וריכוז הוצאות'!$D$66&lt;&gt;4),1.2,1)</f>
        <v>0</v>
      </c>
      <c r="BG221" s="227"/>
      <c r="BH221" s="228"/>
      <c r="BI221" s="222"/>
      <c r="BJ221" s="226"/>
      <c r="BK221" s="187">
        <f t="shared" si="124"/>
        <v>0</v>
      </c>
      <c r="BL221" s="15">
        <f>+(IF(OR($B221=0,$C221=0,$D221=0,$BG$2&gt;$ES$1),0,IF(OR(BG221=0,BI221=0,BJ221=0),0,MIN((VLOOKUP($D221,$A$234:$C$241,3,0))*(IF($D221=6,BJ221,BI221))*((MIN((VLOOKUP($D221,$A$234:$E$241,5,0)),(IF($D221=6,BI221,BJ221))))),MIN((VLOOKUP($D221,$A$234:$C$241,3,0)),(BG221+BH221))*(IF($D221=6,BJ221,((MIN((VLOOKUP($D221,$A$234:$E$241,5,0)),BJ221)))))))))/IF(AND($D221=2,'ראשי-פרטים כלליים וריכוז הוצאות'!$D$66&lt;&gt;4),1.2,1)</f>
        <v>0</v>
      </c>
      <c r="BM221" s="227"/>
      <c r="BN221" s="228"/>
      <c r="BO221" s="222"/>
      <c r="BP221" s="226"/>
      <c r="BQ221" s="187">
        <f t="shared" si="125"/>
        <v>0</v>
      </c>
      <c r="BR221" s="15">
        <f>+(IF(OR($B221=0,$C221=0,$D221=0,$BM$2&gt;$ES$1),0,IF(OR(BM221=0,BO221=0,BP221=0),0,MIN((VLOOKUP($D221,$A$234:$C$241,3,0))*(IF($D221=6,BP221,BO221))*((MIN((VLOOKUP($D221,$A$234:$E$241,5,0)),(IF($D221=6,BO221,BP221))))),MIN((VLOOKUP($D221,$A$234:$C$241,3,0)),(BM221+BN221))*(IF($D221=6,BP221,((MIN((VLOOKUP($D221,$A$234:$E$241,5,0)),BP221)))))))))/IF(AND($D221=2,'ראשי-פרטים כלליים וריכוז הוצאות'!$D$66&lt;&gt;4),1.2,1)</f>
        <v>0</v>
      </c>
      <c r="BS221" s="227"/>
      <c r="BT221" s="228"/>
      <c r="BU221" s="222"/>
      <c r="BV221" s="226"/>
      <c r="BW221" s="187">
        <f t="shared" si="126"/>
        <v>0</v>
      </c>
      <c r="BX221" s="15">
        <f>+(IF(OR($B221=0,$C221=0,$D221=0,$BS$2&gt;$ES$1),0,IF(OR(BS221=0,BU221=0,BV221=0),0,MIN((VLOOKUP($D221,$A$234:$C$241,3,0))*(IF($D221=6,BV221,BU221))*((MIN((VLOOKUP($D221,$A$234:$E$241,5,0)),(IF($D221=6,BU221,BV221))))),MIN((VLOOKUP($D221,$A$234:$C$241,3,0)),(BS221+BT221))*(IF($D221=6,BV221,((MIN((VLOOKUP($D221,$A$234:$E$241,5,0)),BV221)))))))))/IF(AND($D221=2,'ראשי-פרטים כלליים וריכוז הוצאות'!$D$66&lt;&gt;4),1.2,1)</f>
        <v>0</v>
      </c>
      <c r="BY221" s="227"/>
      <c r="BZ221" s="228"/>
      <c r="CA221" s="222"/>
      <c r="CB221" s="226"/>
      <c r="CC221" s="187">
        <f t="shared" si="127"/>
        <v>0</v>
      </c>
      <c r="CD221" s="15">
        <f>+(IF(OR($B221=0,$C221=0,$D221=0,$BY$2&gt;$ES$1),0,IF(OR(BY221=0,CA221=0,CB221=0),0,MIN((VLOOKUP($D221,$A$234:$C$241,3,0))*(IF($D221=6,CB221,CA221))*((MIN((VLOOKUP($D221,$A$234:$E$241,5,0)),(IF($D221=6,CA221,CB221))))),MIN((VLOOKUP($D221,$A$234:$C$241,3,0)),(BY221+BZ221))*(IF($D221=6,CB221,((MIN((VLOOKUP($D221,$A$234:$E$241,5,0)),CB221)))))))))/IF(AND($D221=2,'ראשי-פרטים כלליים וריכוז הוצאות'!$D$66&lt;&gt;4),1.2,1)</f>
        <v>0</v>
      </c>
      <c r="CE221" s="227"/>
      <c r="CF221" s="228"/>
      <c r="CG221" s="222"/>
      <c r="CH221" s="226"/>
      <c r="CI221" s="187">
        <f t="shared" si="128"/>
        <v>0</v>
      </c>
      <c r="CJ221" s="15">
        <f>+(IF(OR($B221=0,$C221=0,$D221=0,$CE$2&gt;$ES$1),0,IF(OR(CE221=0,CG221=0,CH221=0),0,MIN((VLOOKUP($D221,$A$234:$C$241,3,0))*(IF($D221=6,CH221,CG221))*((MIN((VLOOKUP($D221,$A$234:$E$241,5,0)),(IF($D221=6,CG221,CH221))))),MIN((VLOOKUP($D221,$A$234:$C$241,3,0)),(CE221+CF221))*(IF($D221=6,CH221,((MIN((VLOOKUP($D221,$A$234:$E$241,5,0)),CH221)))))))))/IF(AND($D221=2,'ראשי-פרטים כלליים וריכוז הוצאות'!$D$66&lt;&gt;4),1.2,1)</f>
        <v>0</v>
      </c>
      <c r="CK221" s="227"/>
      <c r="CL221" s="228"/>
      <c r="CM221" s="222"/>
      <c r="CN221" s="226"/>
      <c r="CO221" s="187">
        <f t="shared" si="129"/>
        <v>0</v>
      </c>
      <c r="CP221" s="15">
        <f>+(IF(OR($B221=0,$C221=0,$D221=0,$CK$2&gt;$ES$1),0,IF(OR(CK221=0,CM221=0,CN221=0),0,MIN((VLOOKUP($D221,$A$234:$C$241,3,0))*(IF($D221=6,CN221,CM221))*((MIN((VLOOKUP($D221,$A$234:$E$241,5,0)),(IF($D221=6,CM221,CN221))))),MIN((VLOOKUP($D221,$A$234:$C$241,3,0)),(CK221+CL221))*(IF($D221=6,CN221,((MIN((VLOOKUP($D221,$A$234:$E$241,5,0)),CN221)))))))))/IF(AND($D221=2,'ראשי-פרטים כלליים וריכוז הוצאות'!$D$66&lt;&gt;4),1.2,1)</f>
        <v>0</v>
      </c>
      <c r="CQ221" s="227"/>
      <c r="CR221" s="228"/>
      <c r="CS221" s="222"/>
      <c r="CT221" s="226"/>
      <c r="CU221" s="187">
        <f t="shared" si="130"/>
        <v>0</v>
      </c>
      <c r="CV221" s="15">
        <f>+(IF(OR($B221=0,$C221=0,$D221=0,$CQ$2&gt;$ES$1),0,IF(OR(CQ221=0,CS221=0,CT221=0),0,MIN((VLOOKUP($D221,$A$234:$C$241,3,0))*(IF($D221=6,CT221,CS221))*((MIN((VLOOKUP($D221,$A$234:$E$241,5,0)),(IF($D221=6,CS221,CT221))))),MIN((VLOOKUP($D221,$A$234:$C$241,3,0)),(CQ221+CR221))*(IF($D221=6,CT221,((MIN((VLOOKUP($D221,$A$234:$E$241,5,0)),CT221)))))))))/IF(AND($D221=2,'ראשי-פרטים כלליים וריכוז הוצאות'!$D$66&lt;&gt;4),1.2,1)</f>
        <v>0</v>
      </c>
      <c r="CW221" s="227"/>
      <c r="CX221" s="228"/>
      <c r="CY221" s="222"/>
      <c r="CZ221" s="226"/>
      <c r="DA221" s="187">
        <f t="shared" si="131"/>
        <v>0</v>
      </c>
      <c r="DB221" s="15">
        <f>+(IF(OR($B221=0,$C221=0,$D221=0,$CW$2&gt;$ES$1),0,IF(OR(CW221=0,CY221=0,CZ221=0),0,MIN((VLOOKUP($D221,$A$234:$C$241,3,0))*(IF($D221=6,CZ221,CY221))*((MIN((VLOOKUP($D221,$A$234:$E$241,5,0)),(IF($D221=6,CY221,CZ221))))),MIN((VLOOKUP($D221,$A$234:$C$241,3,0)),(CW221+CX221))*(IF($D221=6,CZ221,((MIN((VLOOKUP($D221,$A$234:$E$241,5,0)),CZ221)))))))))/IF(AND($D221=2,'ראשי-פרטים כלליים וריכוז הוצאות'!$D$66&lt;&gt;4),1.2,1)</f>
        <v>0</v>
      </c>
      <c r="DC221" s="227"/>
      <c r="DD221" s="228"/>
      <c r="DE221" s="222"/>
      <c r="DF221" s="226"/>
      <c r="DG221" s="187">
        <f t="shared" si="132"/>
        <v>0</v>
      </c>
      <c r="DH221" s="15">
        <f>+(IF(OR($B221=0,$C221=0,$D221=0,$DC$2&gt;$ES$1),0,IF(OR(DC221=0,DE221=0,DF221=0),0,MIN((VLOOKUP($D221,$A$234:$C$241,3,0))*(IF($D221=6,DF221,DE221))*((MIN((VLOOKUP($D221,$A$234:$E$241,5,0)),(IF($D221=6,DE221,DF221))))),MIN((VLOOKUP($D221,$A$234:$C$241,3,0)),(DC221+DD221))*(IF($D221=6,DF221,((MIN((VLOOKUP($D221,$A$234:$E$241,5,0)),DF221)))))))))/IF(AND($D221=2,'ראשי-פרטים כלליים וריכוז הוצאות'!$D$66&lt;&gt;4),1.2,1)</f>
        <v>0</v>
      </c>
      <c r="DI221" s="227"/>
      <c r="DJ221" s="228"/>
      <c r="DK221" s="222"/>
      <c r="DL221" s="226"/>
      <c r="DM221" s="187">
        <f t="shared" si="133"/>
        <v>0</v>
      </c>
      <c r="DN221" s="15">
        <f>+(IF(OR($B221=0,$C221=0,$D221=0,$DC$2&gt;$ES$1),0,IF(OR(DI221=0,DK221=0,DL221=0),0,MIN((VLOOKUP($D221,$A$234:$C$241,3,0))*(IF($D221=6,DL221,DK221))*((MIN((VLOOKUP($D221,$A$234:$E$241,5,0)),(IF($D221=6,DK221,DL221))))),MIN((VLOOKUP($D221,$A$234:$C$241,3,0)),(DI221+DJ221))*(IF($D221=6,DL221,((MIN((VLOOKUP($D221,$A$234:$E$241,5,0)),DL221)))))))))/IF(AND($D221=2,'ראשי-פרטים כלליים וריכוז הוצאות'!$D$66&lt;&gt;4),1.2,1)</f>
        <v>0</v>
      </c>
      <c r="DO221" s="227"/>
      <c r="DP221" s="228"/>
      <c r="DQ221" s="222"/>
      <c r="DR221" s="226"/>
      <c r="DS221" s="187">
        <f t="shared" si="134"/>
        <v>0</v>
      </c>
      <c r="DT221" s="15">
        <f>+(IF(OR($B221=0,$C221=0,$D221=0,$DC$2&gt;$ES$1),0,IF(OR(DO221=0,DQ221=0,DR221=0),0,MIN((VLOOKUP($D221,$A$234:$C$241,3,0))*(IF($D221=6,DR221,DQ221))*((MIN((VLOOKUP($D221,$A$234:$E$241,5,0)),(IF($D221=6,DQ221,DR221))))),MIN((VLOOKUP($D221,$A$234:$C$241,3,0)),(DO221+DP221))*(IF($D221=6,DR221,((MIN((VLOOKUP($D221,$A$234:$E$241,5,0)),DR221)))))))))/IF(AND($D221=2,'ראשי-פרטים כלליים וריכוז הוצאות'!$D$66&lt;&gt;4),1.2,1)</f>
        <v>0</v>
      </c>
      <c r="DU221" s="227"/>
      <c r="DV221" s="228"/>
      <c r="DW221" s="222"/>
      <c r="DX221" s="226"/>
      <c r="DY221" s="187">
        <f t="shared" si="135"/>
        <v>0</v>
      </c>
      <c r="DZ221" s="15">
        <f>+(IF(OR($B221=0,$C221=0,$D221=0,$DC$2&gt;$ES$1),0,IF(OR(DU221=0,DW221=0,DX221=0),0,MIN((VLOOKUP($D221,$A$234:$C$241,3,0))*(IF($D221=6,DX221,DW221))*((MIN((VLOOKUP($D221,$A$234:$E$241,5,0)),(IF($D221=6,DW221,DX221))))),MIN((VLOOKUP($D221,$A$234:$C$241,3,0)),(DU221+DV221))*(IF($D221=6,DX221,((MIN((VLOOKUP($D221,$A$234:$E$241,5,0)),DX221)))))))))/IF(AND($D221=2,'ראשי-פרטים כלליים וריכוז הוצאות'!$D$66&lt;&gt;4),1.2,1)</f>
        <v>0</v>
      </c>
      <c r="EA221" s="227"/>
      <c r="EB221" s="228"/>
      <c r="EC221" s="222"/>
      <c r="ED221" s="226"/>
      <c r="EE221" s="187">
        <f t="shared" si="136"/>
        <v>0</v>
      </c>
      <c r="EF221" s="15">
        <f>+(IF(OR($B221=0,$C221=0,$D221=0,$DC$2&gt;$ES$1),0,IF(OR(EA221=0,EC221=0,ED221=0),0,MIN((VLOOKUP($D221,$A$234:$C$241,3,0))*(IF($D221=6,ED221,EC221))*((MIN((VLOOKUP($D221,$A$234:$E$241,5,0)),(IF($D221=6,EC221,ED221))))),MIN((VLOOKUP($D221,$A$234:$C$241,3,0)),(EA221+EB221))*(IF($D221=6,ED221,((MIN((VLOOKUP($D221,$A$234:$E$241,5,0)),ED221)))))))))/IF(AND($D221=2,'ראשי-פרטים כלליים וריכוז הוצאות'!$D$66&lt;&gt;4),1.2,1)</f>
        <v>0</v>
      </c>
      <c r="EG221" s="227"/>
      <c r="EH221" s="228"/>
      <c r="EI221" s="222"/>
      <c r="EJ221" s="226"/>
      <c r="EK221" s="187">
        <f t="shared" si="137"/>
        <v>0</v>
      </c>
      <c r="EL221" s="15">
        <f>+(IF(OR($B221=0,$C221=0,$D221=0,$DC$2&gt;$ES$1),0,IF(OR(EG221=0,EI221=0,EJ221=0),0,MIN((VLOOKUP($D221,$A$234:$C$241,3,0))*(IF($D221=6,EJ221,EI221))*((MIN((VLOOKUP($D221,$A$234:$E$241,5,0)),(IF($D221=6,EI221,EJ221))))),MIN((VLOOKUP($D221,$A$234:$C$241,3,0)),(EG221+EH221))*(IF($D221=6,EJ221,((MIN((VLOOKUP($D221,$A$234:$E$241,5,0)),EJ221)))))))))/IF(AND($D221=2,'ראשי-פרטים כלליים וריכוז הוצאות'!$D$66&lt;&gt;4),1.2,1)</f>
        <v>0</v>
      </c>
      <c r="EM221" s="227"/>
      <c r="EN221" s="228"/>
      <c r="EO221" s="222"/>
      <c r="EP221" s="226"/>
      <c r="EQ221" s="187">
        <f t="shared" si="138"/>
        <v>0</v>
      </c>
      <c r="ER221" s="15">
        <f>+(IF(OR($B221=0,$C221=0,$D221=0,$DC$2&gt;$ES$1),0,IF(OR(EM221=0,EO221=0,EP221=0),0,MIN((VLOOKUP($D221,$A$234:$C$241,3,0))*(IF($D221=6,EP221,EO221))*((MIN((VLOOKUP($D221,$A$234:$E$241,5,0)),(IF($D221=6,EO221,EP221))))),MIN((VLOOKUP($D221,$A$234:$C$241,3,0)),(EM221+EN221))*(IF($D221=6,EP221,((MIN((VLOOKUP($D221,$A$234:$E$241,5,0)),EP221)))))))))/IF(AND($D221=2,'ראשי-פרטים כלליים וריכוז הוצאות'!$D$66&lt;&gt;4),1.2,1)</f>
        <v>0</v>
      </c>
      <c r="ES221" s="62">
        <f t="shared" si="139"/>
        <v>0</v>
      </c>
      <c r="ET221" s="183">
        <f t="shared" si="140"/>
        <v>9.9999999999999995E-7</v>
      </c>
      <c r="EU221" s="184">
        <f t="shared" si="141"/>
        <v>0</v>
      </c>
      <c r="EV221" s="62">
        <f t="shared" si="142"/>
        <v>0</v>
      </c>
      <c r="EW221" s="62">
        <v>0</v>
      </c>
      <c r="EX221" s="15">
        <f t="shared" si="143"/>
        <v>0</v>
      </c>
      <c r="EY221" s="219"/>
      <c r="EZ221" s="62">
        <f>MIN(EX221+EY221*ET221*ES221/$FA$1/IF(AND($D221=2,'ראשי-פרטים כלליים וריכוז הוצאות'!$D$66&lt;&gt;4),1.2,1),IF($D221&gt;0,VLOOKUP($D221,$A$234:$C$241,3,0)*12*EU221,0))</f>
        <v>0</v>
      </c>
      <c r="FA221" s="229"/>
      <c r="FB221" s="293">
        <f t="shared" si="144"/>
        <v>0</v>
      </c>
      <c r="FC221" s="298"/>
      <c r="FD221" s="133"/>
      <c r="FE221" s="133"/>
      <c r="FF221" s="299"/>
      <c r="FG221" s="299"/>
      <c r="FH221" s="133"/>
      <c r="FI221" s="274">
        <f t="shared" si="145"/>
        <v>0</v>
      </c>
      <c r="FJ221" s="274">
        <f t="shared" si="146"/>
        <v>0</v>
      </c>
      <c r="FK221" s="297" t="str">
        <f t="shared" si="114"/>
        <v/>
      </c>
    </row>
    <row r="222" spans="1:256" s="6" customFormat="1" ht="24" hidden="1" customHeight="1" x14ac:dyDescent="0.2">
      <c r="A222" s="112">
        <v>219</v>
      </c>
      <c r="B222" s="229"/>
      <c r="C222" s="229"/>
      <c r="D222" s="230"/>
      <c r="E222" s="220"/>
      <c r="F222" s="221"/>
      <c r="G222" s="222"/>
      <c r="H222" s="223"/>
      <c r="I222" s="187">
        <f t="shared" si="115"/>
        <v>0</v>
      </c>
      <c r="J222" s="15">
        <f>(IF(OR($B222=0,$C222=0,$D222=0,$E$2&gt;$ES$1),0,IF(OR($E222=0,$G222=0,$H222=0),0,MIN((VLOOKUP($D222,$A$234:$C$241,3,0))*(IF($D222=6,$H222,$G222))*((MIN((VLOOKUP($D222,$A$234:$E$241,5,0)),(IF($D222=6,$G222,$H222))))),MIN((VLOOKUP($D222,$A$234:$C$241,3,0)),($E222+$F222))*(IF($D222=6,$H222,((MIN((VLOOKUP($D222,$A$234:$E$241,5,0)),$H222)))))))))/IF(AND($D222=2,'ראשי-פרטים כלליים וריכוז הוצאות'!$D$66&lt;&gt;4),1.2,1)</f>
        <v>0</v>
      </c>
      <c r="K222" s="224"/>
      <c r="L222" s="225"/>
      <c r="M222" s="222"/>
      <c r="N222" s="226"/>
      <c r="O222" s="187">
        <f t="shared" si="116"/>
        <v>0</v>
      </c>
      <c r="P222" s="15">
        <f>+(IF(OR($B222=0,$C222=0,$D222=0,$K$2&gt;$ES$1),0,IF(OR($K222=0,$M222=0,$N222=0),0,MIN((VLOOKUP($D222,$A$234:$C$241,3,0))*(IF($D222=6,$N222,$M222))*((MIN((VLOOKUP($D222,$A$234:$E$241,5,0)),(IF($D222=6,$M222,$N222))))),MIN((VLOOKUP($D222,$A$234:$C$241,3,0)),($K222+$L222))*(IF($D222=6,$N222,((MIN((VLOOKUP($D222,$A$234:$E$241,5,0)),$N222)))))))))/IF(AND($D222=2,'ראשי-פרטים כלליים וריכוז הוצאות'!$D$66&lt;&gt;4),1.2,1)</f>
        <v>0</v>
      </c>
      <c r="Q222" s="227"/>
      <c r="R222" s="228"/>
      <c r="S222" s="222"/>
      <c r="T222" s="226"/>
      <c r="U222" s="187">
        <f t="shared" si="117"/>
        <v>0</v>
      </c>
      <c r="V222" s="15">
        <f>+(IF(OR($B222=0,$C222=0,$D222=0,$Q$2&gt;$ES$1),0,IF(OR(Q222=0,S222=0,T222=0),0,MIN((VLOOKUP($D222,$A$234:$C$241,3,0))*(IF($D222=6,T222,S222))*((MIN((VLOOKUP($D222,$A$234:$E$241,5,0)),(IF($D222=6,S222,T222))))),MIN((VLOOKUP($D222,$A$234:$C$241,3,0)),(Q222+R222))*(IF($D222=6,T222,((MIN((VLOOKUP($D222,$A$234:$E$241,5,0)),T222)))))))))/IF(AND($D222=2,'ראשי-פרטים כלליים וריכוז הוצאות'!$D$66&lt;&gt;4),1.2,1)</f>
        <v>0</v>
      </c>
      <c r="W222" s="220"/>
      <c r="X222" s="221"/>
      <c r="Y222" s="222"/>
      <c r="Z222" s="226"/>
      <c r="AA222" s="187">
        <f t="shared" si="118"/>
        <v>0</v>
      </c>
      <c r="AB222" s="15">
        <f>+(IF(OR($B222=0,$C222=0,$D222=0,$W$2&gt;$ES$1),0,IF(OR(W222=0,Y222=0,Z222=0),0,MIN((VLOOKUP($D222,$A$234:$C$241,3,0))*(IF($D222=6,Z222,Y222))*((MIN((VLOOKUP($D222,$A$234:$E$241,5,0)),(IF($D222=6,Y222,Z222))))),MIN((VLOOKUP($D222,$A$234:$C$241,3,0)),(W222+X222))*(IF($D222=6,Z222,((MIN((VLOOKUP($D222,$A$234:$E$241,5,0)),Z222)))))))))/IF(AND($D222=2,'ראשי-פרטים כלליים וריכוז הוצאות'!$D$66&lt;&gt;4),1.2,1)</f>
        <v>0</v>
      </c>
      <c r="AC222" s="224"/>
      <c r="AD222" s="225"/>
      <c r="AE222" s="222"/>
      <c r="AF222" s="226"/>
      <c r="AG222" s="187">
        <f t="shared" si="119"/>
        <v>0</v>
      </c>
      <c r="AH222" s="15">
        <f>+(IF(OR($B222=0,$C222=0,$D222=0,$AC$2&gt;$ES$1),0,IF(OR(AC222=0,AE222=0,AF222=0),0,MIN((VLOOKUP($D222,$A$234:$C$241,3,0))*(IF($D222=6,AF222,AE222))*((MIN((VLOOKUP($D222,$A$234:$E$241,5,0)),(IF($D222=6,AE222,AF222))))),MIN((VLOOKUP($D222,$A$234:$C$241,3,0)),(AC222+AD222))*(IF($D222=6,AF222,((MIN((VLOOKUP($D222,$A$234:$E$241,5,0)),AF222)))))))))/IF(AND($D222=2,'ראשי-פרטים כלליים וריכוז הוצאות'!$D$66&lt;&gt;4),1.2,1)</f>
        <v>0</v>
      </c>
      <c r="AI222" s="227"/>
      <c r="AJ222" s="228"/>
      <c r="AK222" s="222"/>
      <c r="AL222" s="226"/>
      <c r="AM222" s="187">
        <f t="shared" si="120"/>
        <v>0</v>
      </c>
      <c r="AN222" s="15">
        <f>+(IF(OR($B222=0,$C222=0,$D222=0,$AI$2&gt;$ES$1),0,IF(OR(AI222=0,AK222=0,AL222=0),0,MIN((VLOOKUP($D222,$A$234:$C$241,3,0))*(IF($D222=6,AL222,AK222))*((MIN((VLOOKUP($D222,$A$234:$E$241,5,0)),(IF($D222=6,AK222,AL222))))),MIN((VLOOKUP($D222,$A$234:$C$241,3,0)),(AI222+AJ222))*(IF($D222=6,AL222,((MIN((VLOOKUP($D222,$A$234:$E$241,5,0)),AL222)))))))))/IF(AND($D222=2,'ראשי-פרטים כלליים וריכוז הוצאות'!$D$66&lt;&gt;4),1.2,1)</f>
        <v>0</v>
      </c>
      <c r="AO222" s="220"/>
      <c r="AP222" s="221"/>
      <c r="AQ222" s="222"/>
      <c r="AR222" s="226"/>
      <c r="AS222" s="187">
        <f t="shared" si="121"/>
        <v>0</v>
      </c>
      <c r="AT222" s="15">
        <f>+(IF(OR($B222=0,$C222=0,$D222=0,$AO$2&gt;$ES$1),0,IF(OR(AO222=0,AQ222=0,AR222=0),0,MIN((VLOOKUP($D222,$A$234:$C$241,3,0))*(IF($D222=6,AR222,AQ222))*((MIN((VLOOKUP($D222,$A$234:$E$241,5,0)),(IF($D222=6,AQ222,AR222))))),MIN((VLOOKUP($D222,$A$234:$C$241,3,0)),(AO222+AP222))*(IF($D222=6,AR222,((MIN((VLOOKUP($D222,$A$234:$E$241,5,0)),AR222)))))))))/IF(AND($D222=2,'ראשי-פרטים כלליים וריכוז הוצאות'!$D$66&lt;&gt;4),1.2,1)</f>
        <v>0</v>
      </c>
      <c r="AU222" s="224"/>
      <c r="AV222" s="225"/>
      <c r="AW222" s="222"/>
      <c r="AX222" s="226"/>
      <c r="AY222" s="187">
        <f t="shared" si="122"/>
        <v>0</v>
      </c>
      <c r="AZ222" s="15">
        <f>+(IF(OR($B222=0,$C222=0,$D222=0,$AU$2&gt;$ES$1),0,IF(OR(AU222=0,AW222=0,AX222=0),0,MIN((VLOOKUP($D222,$A$234:$C$241,3,0))*(IF($D222=6,AX222,AW222))*((MIN((VLOOKUP($D222,$A$234:$E$241,5,0)),(IF($D222=6,AW222,AX222))))),MIN((VLOOKUP($D222,$A$234:$C$241,3,0)),(AU222+AV222))*(IF($D222=6,AX222,((MIN((VLOOKUP($D222,$A$234:$E$241,5,0)),AX222)))))))))/IF(AND($D222=2,'ראשי-פרטים כלליים וריכוז הוצאות'!$D$66&lt;&gt;4),1.2,1)</f>
        <v>0</v>
      </c>
      <c r="BA222" s="227"/>
      <c r="BB222" s="228"/>
      <c r="BC222" s="222"/>
      <c r="BD222" s="226"/>
      <c r="BE222" s="187">
        <f t="shared" si="123"/>
        <v>0</v>
      </c>
      <c r="BF222" s="15">
        <f>+(IF(OR($B222=0,$C222=0,$D222=0,$BA$2&gt;$ES$1),0,IF(OR(BA222=0,BC222=0,BD222=0),0,MIN((VLOOKUP($D222,$A$234:$C$241,3,0))*(IF($D222=6,BD222,BC222))*((MIN((VLOOKUP($D222,$A$234:$E$241,5,0)),(IF($D222=6,BC222,BD222))))),MIN((VLOOKUP($D222,$A$234:$C$241,3,0)),(BA222+BB222))*(IF($D222=6,BD222,((MIN((VLOOKUP($D222,$A$234:$E$241,5,0)),BD222)))))))))/IF(AND($D222=2,'ראשי-פרטים כלליים וריכוז הוצאות'!$D$66&lt;&gt;4),1.2,1)</f>
        <v>0</v>
      </c>
      <c r="BG222" s="227"/>
      <c r="BH222" s="228"/>
      <c r="BI222" s="222"/>
      <c r="BJ222" s="226"/>
      <c r="BK222" s="187">
        <f t="shared" si="124"/>
        <v>0</v>
      </c>
      <c r="BL222" s="15">
        <f>+(IF(OR($B222=0,$C222=0,$D222=0,$BG$2&gt;$ES$1),0,IF(OR(BG222=0,BI222=0,BJ222=0),0,MIN((VLOOKUP($D222,$A$234:$C$241,3,0))*(IF($D222=6,BJ222,BI222))*((MIN((VLOOKUP($D222,$A$234:$E$241,5,0)),(IF($D222=6,BI222,BJ222))))),MIN((VLOOKUP($D222,$A$234:$C$241,3,0)),(BG222+BH222))*(IF($D222=6,BJ222,((MIN((VLOOKUP($D222,$A$234:$E$241,5,0)),BJ222)))))))))/IF(AND($D222=2,'ראשי-פרטים כלליים וריכוז הוצאות'!$D$66&lt;&gt;4),1.2,1)</f>
        <v>0</v>
      </c>
      <c r="BM222" s="227"/>
      <c r="BN222" s="228"/>
      <c r="BO222" s="222"/>
      <c r="BP222" s="226"/>
      <c r="BQ222" s="187">
        <f t="shared" si="125"/>
        <v>0</v>
      </c>
      <c r="BR222" s="15">
        <f>+(IF(OR($B222=0,$C222=0,$D222=0,$BM$2&gt;$ES$1),0,IF(OR(BM222=0,BO222=0,BP222=0),0,MIN((VLOOKUP($D222,$A$234:$C$241,3,0))*(IF($D222=6,BP222,BO222))*((MIN((VLOOKUP($D222,$A$234:$E$241,5,0)),(IF($D222=6,BO222,BP222))))),MIN((VLOOKUP($D222,$A$234:$C$241,3,0)),(BM222+BN222))*(IF($D222=6,BP222,((MIN((VLOOKUP($D222,$A$234:$E$241,5,0)),BP222)))))))))/IF(AND($D222=2,'ראשי-פרטים כלליים וריכוז הוצאות'!$D$66&lt;&gt;4),1.2,1)</f>
        <v>0</v>
      </c>
      <c r="BS222" s="227"/>
      <c r="BT222" s="228"/>
      <c r="BU222" s="222"/>
      <c r="BV222" s="226"/>
      <c r="BW222" s="187">
        <f t="shared" si="126"/>
        <v>0</v>
      </c>
      <c r="BX222" s="15">
        <f>+(IF(OR($B222=0,$C222=0,$D222=0,$BS$2&gt;$ES$1),0,IF(OR(BS222=0,BU222=0,BV222=0),0,MIN((VLOOKUP($D222,$A$234:$C$241,3,0))*(IF($D222=6,BV222,BU222))*((MIN((VLOOKUP($D222,$A$234:$E$241,5,0)),(IF($D222=6,BU222,BV222))))),MIN((VLOOKUP($D222,$A$234:$C$241,3,0)),(BS222+BT222))*(IF($D222=6,BV222,((MIN((VLOOKUP($D222,$A$234:$E$241,5,0)),BV222)))))))))/IF(AND($D222=2,'ראשי-פרטים כלליים וריכוז הוצאות'!$D$66&lt;&gt;4),1.2,1)</f>
        <v>0</v>
      </c>
      <c r="BY222" s="227"/>
      <c r="BZ222" s="228"/>
      <c r="CA222" s="222"/>
      <c r="CB222" s="226"/>
      <c r="CC222" s="187">
        <f t="shared" si="127"/>
        <v>0</v>
      </c>
      <c r="CD222" s="15">
        <f>+(IF(OR($B222=0,$C222=0,$D222=0,$BY$2&gt;$ES$1),0,IF(OR(BY222=0,CA222=0,CB222=0),0,MIN((VLOOKUP($D222,$A$234:$C$241,3,0))*(IF($D222=6,CB222,CA222))*((MIN((VLOOKUP($D222,$A$234:$E$241,5,0)),(IF($D222=6,CA222,CB222))))),MIN((VLOOKUP($D222,$A$234:$C$241,3,0)),(BY222+BZ222))*(IF($D222=6,CB222,((MIN((VLOOKUP($D222,$A$234:$E$241,5,0)),CB222)))))))))/IF(AND($D222=2,'ראשי-פרטים כלליים וריכוז הוצאות'!$D$66&lt;&gt;4),1.2,1)</f>
        <v>0</v>
      </c>
      <c r="CE222" s="227"/>
      <c r="CF222" s="228"/>
      <c r="CG222" s="222"/>
      <c r="CH222" s="226"/>
      <c r="CI222" s="187">
        <f t="shared" si="128"/>
        <v>0</v>
      </c>
      <c r="CJ222" s="15">
        <f>+(IF(OR($B222=0,$C222=0,$D222=0,$CE$2&gt;$ES$1),0,IF(OR(CE222=0,CG222=0,CH222=0),0,MIN((VLOOKUP($D222,$A$234:$C$241,3,0))*(IF($D222=6,CH222,CG222))*((MIN((VLOOKUP($D222,$A$234:$E$241,5,0)),(IF($D222=6,CG222,CH222))))),MIN((VLOOKUP($D222,$A$234:$C$241,3,0)),(CE222+CF222))*(IF($D222=6,CH222,((MIN((VLOOKUP($D222,$A$234:$E$241,5,0)),CH222)))))))))/IF(AND($D222=2,'ראשי-פרטים כלליים וריכוז הוצאות'!$D$66&lt;&gt;4),1.2,1)</f>
        <v>0</v>
      </c>
      <c r="CK222" s="227"/>
      <c r="CL222" s="228"/>
      <c r="CM222" s="222"/>
      <c r="CN222" s="226"/>
      <c r="CO222" s="187">
        <f t="shared" si="129"/>
        <v>0</v>
      </c>
      <c r="CP222" s="15">
        <f>+(IF(OR($B222=0,$C222=0,$D222=0,$CK$2&gt;$ES$1),0,IF(OR(CK222=0,CM222=0,CN222=0),0,MIN((VLOOKUP($D222,$A$234:$C$241,3,0))*(IF($D222=6,CN222,CM222))*((MIN((VLOOKUP($D222,$A$234:$E$241,5,0)),(IF($D222=6,CM222,CN222))))),MIN((VLOOKUP($D222,$A$234:$C$241,3,0)),(CK222+CL222))*(IF($D222=6,CN222,((MIN((VLOOKUP($D222,$A$234:$E$241,5,0)),CN222)))))))))/IF(AND($D222=2,'ראשי-פרטים כלליים וריכוז הוצאות'!$D$66&lt;&gt;4),1.2,1)</f>
        <v>0</v>
      </c>
      <c r="CQ222" s="227"/>
      <c r="CR222" s="228"/>
      <c r="CS222" s="222"/>
      <c r="CT222" s="226"/>
      <c r="CU222" s="187">
        <f t="shared" si="130"/>
        <v>0</v>
      </c>
      <c r="CV222" s="15">
        <f>+(IF(OR($B222=0,$C222=0,$D222=0,$CQ$2&gt;$ES$1),0,IF(OR(CQ222=0,CS222=0,CT222=0),0,MIN((VLOOKUP($D222,$A$234:$C$241,3,0))*(IF($D222=6,CT222,CS222))*((MIN((VLOOKUP($D222,$A$234:$E$241,5,0)),(IF($D222=6,CS222,CT222))))),MIN((VLOOKUP($D222,$A$234:$C$241,3,0)),(CQ222+CR222))*(IF($D222=6,CT222,((MIN((VLOOKUP($D222,$A$234:$E$241,5,0)),CT222)))))))))/IF(AND($D222=2,'ראשי-פרטים כלליים וריכוז הוצאות'!$D$66&lt;&gt;4),1.2,1)</f>
        <v>0</v>
      </c>
      <c r="CW222" s="227"/>
      <c r="CX222" s="228"/>
      <c r="CY222" s="222"/>
      <c r="CZ222" s="226"/>
      <c r="DA222" s="187">
        <f t="shared" si="131"/>
        <v>0</v>
      </c>
      <c r="DB222" s="15">
        <f>+(IF(OR($B222=0,$C222=0,$D222=0,$CW$2&gt;$ES$1),0,IF(OR(CW222=0,CY222=0,CZ222=0),0,MIN((VLOOKUP($D222,$A$234:$C$241,3,0))*(IF($D222=6,CZ222,CY222))*((MIN((VLOOKUP($D222,$A$234:$E$241,5,0)),(IF($D222=6,CY222,CZ222))))),MIN((VLOOKUP($D222,$A$234:$C$241,3,0)),(CW222+CX222))*(IF($D222=6,CZ222,((MIN((VLOOKUP($D222,$A$234:$E$241,5,0)),CZ222)))))))))/IF(AND($D222=2,'ראשי-פרטים כלליים וריכוז הוצאות'!$D$66&lt;&gt;4),1.2,1)</f>
        <v>0</v>
      </c>
      <c r="DC222" s="227"/>
      <c r="DD222" s="228"/>
      <c r="DE222" s="222"/>
      <c r="DF222" s="226"/>
      <c r="DG222" s="187">
        <f t="shared" si="132"/>
        <v>0</v>
      </c>
      <c r="DH222" s="15">
        <f>+(IF(OR($B222=0,$C222=0,$D222=0,$DC$2&gt;$ES$1),0,IF(OR(DC222=0,DE222=0,DF222=0),0,MIN((VLOOKUP($D222,$A$234:$C$241,3,0))*(IF($D222=6,DF222,DE222))*((MIN((VLOOKUP($D222,$A$234:$E$241,5,0)),(IF($D222=6,DE222,DF222))))),MIN((VLOOKUP($D222,$A$234:$C$241,3,0)),(DC222+DD222))*(IF($D222=6,DF222,((MIN((VLOOKUP($D222,$A$234:$E$241,5,0)),DF222)))))))))/IF(AND($D222=2,'ראשי-פרטים כלליים וריכוז הוצאות'!$D$66&lt;&gt;4),1.2,1)</f>
        <v>0</v>
      </c>
      <c r="DI222" s="227"/>
      <c r="DJ222" s="228"/>
      <c r="DK222" s="222"/>
      <c r="DL222" s="226"/>
      <c r="DM222" s="187">
        <f t="shared" si="133"/>
        <v>0</v>
      </c>
      <c r="DN222" s="15">
        <f>+(IF(OR($B222=0,$C222=0,$D222=0,$DC$2&gt;$ES$1),0,IF(OR(DI222=0,DK222=0,DL222=0),0,MIN((VLOOKUP($D222,$A$234:$C$241,3,0))*(IF($D222=6,DL222,DK222))*((MIN((VLOOKUP($D222,$A$234:$E$241,5,0)),(IF($D222=6,DK222,DL222))))),MIN((VLOOKUP($D222,$A$234:$C$241,3,0)),(DI222+DJ222))*(IF($D222=6,DL222,((MIN((VLOOKUP($D222,$A$234:$E$241,5,0)),DL222)))))))))/IF(AND($D222=2,'ראשי-פרטים כלליים וריכוז הוצאות'!$D$66&lt;&gt;4),1.2,1)</f>
        <v>0</v>
      </c>
      <c r="DO222" s="227"/>
      <c r="DP222" s="228"/>
      <c r="DQ222" s="222"/>
      <c r="DR222" s="226"/>
      <c r="DS222" s="187">
        <f t="shared" si="134"/>
        <v>0</v>
      </c>
      <c r="DT222" s="15">
        <f>+(IF(OR($B222=0,$C222=0,$D222=0,$DC$2&gt;$ES$1),0,IF(OR(DO222=0,DQ222=0,DR222=0),0,MIN((VLOOKUP($D222,$A$234:$C$241,3,0))*(IF($D222=6,DR222,DQ222))*((MIN((VLOOKUP($D222,$A$234:$E$241,5,0)),(IF($D222=6,DQ222,DR222))))),MIN((VLOOKUP($D222,$A$234:$C$241,3,0)),(DO222+DP222))*(IF($D222=6,DR222,((MIN((VLOOKUP($D222,$A$234:$E$241,5,0)),DR222)))))))))/IF(AND($D222=2,'ראשי-פרטים כלליים וריכוז הוצאות'!$D$66&lt;&gt;4),1.2,1)</f>
        <v>0</v>
      </c>
      <c r="DU222" s="227"/>
      <c r="DV222" s="228"/>
      <c r="DW222" s="222"/>
      <c r="DX222" s="226"/>
      <c r="DY222" s="187">
        <f t="shared" si="135"/>
        <v>0</v>
      </c>
      <c r="DZ222" s="15">
        <f>+(IF(OR($B222=0,$C222=0,$D222=0,$DC$2&gt;$ES$1),0,IF(OR(DU222=0,DW222=0,DX222=0),0,MIN((VLOOKUP($D222,$A$234:$C$241,3,0))*(IF($D222=6,DX222,DW222))*((MIN((VLOOKUP($D222,$A$234:$E$241,5,0)),(IF($D222=6,DW222,DX222))))),MIN((VLOOKUP($D222,$A$234:$C$241,3,0)),(DU222+DV222))*(IF($D222=6,DX222,((MIN((VLOOKUP($D222,$A$234:$E$241,5,0)),DX222)))))))))/IF(AND($D222=2,'ראשי-פרטים כלליים וריכוז הוצאות'!$D$66&lt;&gt;4),1.2,1)</f>
        <v>0</v>
      </c>
      <c r="EA222" s="227"/>
      <c r="EB222" s="228"/>
      <c r="EC222" s="222"/>
      <c r="ED222" s="226"/>
      <c r="EE222" s="187">
        <f t="shared" si="136"/>
        <v>0</v>
      </c>
      <c r="EF222" s="15">
        <f>+(IF(OR($B222=0,$C222=0,$D222=0,$DC$2&gt;$ES$1),0,IF(OR(EA222=0,EC222=0,ED222=0),0,MIN((VLOOKUP($D222,$A$234:$C$241,3,0))*(IF($D222=6,ED222,EC222))*((MIN((VLOOKUP($D222,$A$234:$E$241,5,0)),(IF($D222=6,EC222,ED222))))),MIN((VLOOKUP($D222,$A$234:$C$241,3,0)),(EA222+EB222))*(IF($D222=6,ED222,((MIN((VLOOKUP($D222,$A$234:$E$241,5,0)),ED222)))))))))/IF(AND($D222=2,'ראשי-פרטים כלליים וריכוז הוצאות'!$D$66&lt;&gt;4),1.2,1)</f>
        <v>0</v>
      </c>
      <c r="EG222" s="227"/>
      <c r="EH222" s="228"/>
      <c r="EI222" s="222"/>
      <c r="EJ222" s="226"/>
      <c r="EK222" s="187">
        <f t="shared" si="137"/>
        <v>0</v>
      </c>
      <c r="EL222" s="15">
        <f>+(IF(OR($B222=0,$C222=0,$D222=0,$DC$2&gt;$ES$1),0,IF(OR(EG222=0,EI222=0,EJ222=0),0,MIN((VLOOKUP($D222,$A$234:$C$241,3,0))*(IF($D222=6,EJ222,EI222))*((MIN((VLOOKUP($D222,$A$234:$E$241,5,0)),(IF($D222=6,EI222,EJ222))))),MIN((VLOOKUP($D222,$A$234:$C$241,3,0)),(EG222+EH222))*(IF($D222=6,EJ222,((MIN((VLOOKUP($D222,$A$234:$E$241,5,0)),EJ222)))))))))/IF(AND($D222=2,'ראשי-פרטים כלליים וריכוז הוצאות'!$D$66&lt;&gt;4),1.2,1)</f>
        <v>0</v>
      </c>
      <c r="EM222" s="227"/>
      <c r="EN222" s="228"/>
      <c r="EO222" s="222"/>
      <c r="EP222" s="226"/>
      <c r="EQ222" s="187">
        <f t="shared" si="138"/>
        <v>0</v>
      </c>
      <c r="ER222" s="15">
        <f>+(IF(OR($B222=0,$C222=0,$D222=0,$DC$2&gt;$ES$1),0,IF(OR(EM222=0,EO222=0,EP222=0),0,MIN((VLOOKUP($D222,$A$234:$C$241,3,0))*(IF($D222=6,EP222,EO222))*((MIN((VLOOKUP($D222,$A$234:$E$241,5,0)),(IF($D222=6,EO222,EP222))))),MIN((VLOOKUP($D222,$A$234:$C$241,3,0)),(EM222+EN222))*(IF($D222=6,EP222,((MIN((VLOOKUP($D222,$A$234:$E$241,5,0)),EP222)))))))))/IF(AND($D222=2,'ראשי-פרטים כלליים וריכוז הוצאות'!$D$66&lt;&gt;4),1.2,1)</f>
        <v>0</v>
      </c>
      <c r="ES222" s="62">
        <f t="shared" si="139"/>
        <v>0</v>
      </c>
      <c r="ET222" s="183">
        <f t="shared" si="140"/>
        <v>9.9999999999999995E-7</v>
      </c>
      <c r="EU222" s="184">
        <f t="shared" si="141"/>
        <v>0</v>
      </c>
      <c r="EV222" s="62">
        <f t="shared" si="142"/>
        <v>0</v>
      </c>
      <c r="EW222" s="62">
        <v>0</v>
      </c>
      <c r="EX222" s="15">
        <f t="shared" si="143"/>
        <v>0</v>
      </c>
      <c r="EY222" s="219"/>
      <c r="EZ222" s="62">
        <f>MIN(EX222+EY222*ET222*ES222/$FA$1/IF(AND($D222=2,'ראשי-פרטים כלליים וריכוז הוצאות'!$D$66&lt;&gt;4),1.2,1),IF($D222&gt;0,VLOOKUP($D222,$A$234:$C$241,3,0)*12*EU222,0))</f>
        <v>0</v>
      </c>
      <c r="FA222" s="229"/>
      <c r="FB222" s="293">
        <f t="shared" si="144"/>
        <v>0</v>
      </c>
      <c r="FC222" s="298"/>
      <c r="FD222" s="133"/>
      <c r="FE222" s="133"/>
      <c r="FF222" s="299"/>
      <c r="FG222" s="299"/>
      <c r="FH222" s="133"/>
      <c r="FI222" s="274">
        <f t="shared" si="145"/>
        <v>0</v>
      </c>
      <c r="FJ222" s="274">
        <f t="shared" si="146"/>
        <v>0</v>
      </c>
      <c r="FK222" s="297" t="str">
        <f t="shared" si="114"/>
        <v/>
      </c>
    </row>
    <row r="223" spans="1:256" s="6" customFormat="1" ht="24" hidden="1" customHeight="1" thickBot="1" x14ac:dyDescent="0.25">
      <c r="A223" s="112">
        <v>220</v>
      </c>
      <c r="B223" s="229"/>
      <c r="C223" s="229"/>
      <c r="D223" s="230"/>
      <c r="E223" s="220"/>
      <c r="F223" s="221"/>
      <c r="G223" s="222"/>
      <c r="H223" s="223"/>
      <c r="I223" s="187">
        <f t="shared" si="115"/>
        <v>0</v>
      </c>
      <c r="J223" s="15">
        <f>(IF(OR($B223=0,$C223=0,$D223=0,$E$2&gt;$ES$1),0,IF(OR($E223=0,$G223=0,$H223=0),0,MIN((VLOOKUP($D223,$A$234:$C$241,3,0))*(IF($D223=6,$H223,$G223))*((MIN((VLOOKUP($D223,$A$234:$E$241,5,0)),(IF($D223=6,$G223,$H223))))),MIN((VLOOKUP($D223,$A$234:$C$241,3,0)),($E223+$F223))*(IF($D223=6,$H223,((MIN((VLOOKUP($D223,$A$234:$E$241,5,0)),$H223)))))))))/IF(AND($D223=2,'ראשי-פרטים כלליים וריכוז הוצאות'!$D$66&lt;&gt;4),1.2,1)</f>
        <v>0</v>
      </c>
      <c r="K223" s="224"/>
      <c r="L223" s="225"/>
      <c r="M223" s="222"/>
      <c r="N223" s="226"/>
      <c r="O223" s="187">
        <f t="shared" si="116"/>
        <v>0</v>
      </c>
      <c r="P223" s="15">
        <f>+(IF(OR($B223=0,$C223=0,$D223=0,$K$2&gt;$ES$1),0,IF(OR($K223=0,$M223=0,$N223=0),0,MIN((VLOOKUP($D223,$A$234:$C$241,3,0))*(IF($D223=6,$N223,$M223))*((MIN((VLOOKUP($D223,$A$234:$E$241,5,0)),(IF($D223=6,$M223,$N223))))),MIN((VLOOKUP($D223,$A$234:$C$241,3,0)),($K223+$L223))*(IF($D223=6,$N223,((MIN((VLOOKUP($D223,$A$234:$E$241,5,0)),$N223)))))))))/IF(AND($D223=2,'ראשי-פרטים כלליים וריכוז הוצאות'!$D$66&lt;&gt;4),1.2,1)</f>
        <v>0</v>
      </c>
      <c r="Q223" s="227"/>
      <c r="R223" s="228"/>
      <c r="S223" s="222"/>
      <c r="T223" s="226"/>
      <c r="U223" s="187">
        <f t="shared" si="117"/>
        <v>0</v>
      </c>
      <c r="V223" s="15">
        <f>+(IF(OR($B223=0,$C223=0,$D223=0,$Q$2&gt;$ES$1),0,IF(OR(Q223=0,S223=0,T223=0),0,MIN((VLOOKUP($D223,$A$234:$C$241,3,0))*(IF($D223=6,T223,S223))*((MIN((VLOOKUP($D223,$A$234:$E$241,5,0)),(IF($D223=6,S223,T223))))),MIN((VLOOKUP($D223,$A$234:$C$241,3,0)),(Q223+R223))*(IF($D223=6,T223,((MIN((VLOOKUP($D223,$A$234:$E$241,5,0)),T223)))))))))/IF(AND($D223=2,'ראשי-פרטים כלליים וריכוז הוצאות'!$D$66&lt;&gt;4),1.2,1)</f>
        <v>0</v>
      </c>
      <c r="W223" s="220"/>
      <c r="X223" s="221"/>
      <c r="Y223" s="222"/>
      <c r="Z223" s="226"/>
      <c r="AA223" s="187">
        <f t="shared" si="118"/>
        <v>0</v>
      </c>
      <c r="AB223" s="15">
        <f>+(IF(OR($B223=0,$C223=0,$D223=0,$W$2&gt;$ES$1),0,IF(OR(W223=0,Y223=0,Z223=0),0,MIN((VLOOKUP($D223,$A$234:$C$241,3,0))*(IF($D223=6,Z223,Y223))*((MIN((VLOOKUP($D223,$A$234:$E$241,5,0)),(IF($D223=6,Y223,Z223))))),MIN((VLOOKUP($D223,$A$234:$C$241,3,0)),(W223+X223))*(IF($D223=6,Z223,((MIN((VLOOKUP($D223,$A$234:$E$241,5,0)),Z223)))))))))/IF(AND($D223=2,'ראשי-פרטים כלליים וריכוז הוצאות'!$D$66&lt;&gt;4),1.2,1)</f>
        <v>0</v>
      </c>
      <c r="AC223" s="224"/>
      <c r="AD223" s="225"/>
      <c r="AE223" s="222"/>
      <c r="AF223" s="226"/>
      <c r="AG223" s="187">
        <f t="shared" si="119"/>
        <v>0</v>
      </c>
      <c r="AH223" s="15">
        <f>+(IF(OR($B223=0,$C223=0,$D223=0,$AC$2&gt;$ES$1),0,IF(OR(AC223=0,AE223=0,AF223=0),0,MIN((VLOOKUP($D223,$A$234:$C$241,3,0))*(IF($D223=6,AF223,AE223))*((MIN((VLOOKUP($D223,$A$234:$E$241,5,0)),(IF($D223=6,AE223,AF223))))),MIN((VLOOKUP($D223,$A$234:$C$241,3,0)),(AC223+AD223))*(IF($D223=6,AF223,((MIN((VLOOKUP($D223,$A$234:$E$241,5,0)),AF223)))))))))/IF(AND($D223=2,'ראשי-פרטים כלליים וריכוז הוצאות'!$D$66&lt;&gt;4),1.2,1)</f>
        <v>0</v>
      </c>
      <c r="AI223" s="227"/>
      <c r="AJ223" s="228"/>
      <c r="AK223" s="222"/>
      <c r="AL223" s="226"/>
      <c r="AM223" s="187">
        <f t="shared" si="120"/>
        <v>0</v>
      </c>
      <c r="AN223" s="15">
        <f>+(IF(OR($B223=0,$C223=0,$D223=0,$AI$2&gt;$ES$1),0,IF(OR(AI223=0,AK223=0,AL223=0),0,MIN((VLOOKUP($D223,$A$234:$C$241,3,0))*(IF($D223=6,AL223,AK223))*((MIN((VLOOKUP($D223,$A$234:$E$241,5,0)),(IF($D223=6,AK223,AL223))))),MIN((VLOOKUP($D223,$A$234:$C$241,3,0)),(AI223+AJ223))*(IF($D223=6,AL223,((MIN((VLOOKUP($D223,$A$234:$E$241,5,0)),AL223)))))))))/IF(AND($D223=2,'ראשי-פרטים כלליים וריכוז הוצאות'!$D$66&lt;&gt;4),1.2,1)</f>
        <v>0</v>
      </c>
      <c r="AO223" s="220"/>
      <c r="AP223" s="221"/>
      <c r="AQ223" s="222"/>
      <c r="AR223" s="226"/>
      <c r="AS223" s="187">
        <f t="shared" si="121"/>
        <v>0</v>
      </c>
      <c r="AT223" s="15">
        <f>+(IF(OR($B223=0,$C223=0,$D223=0,$AO$2&gt;$ES$1),0,IF(OR(AO223=0,AQ223=0,AR223=0),0,MIN((VLOOKUP($D223,$A$234:$C$241,3,0))*(IF($D223=6,AR223,AQ223))*((MIN((VLOOKUP($D223,$A$234:$E$241,5,0)),(IF($D223=6,AQ223,AR223))))),MIN((VLOOKUP($D223,$A$234:$C$241,3,0)),(AO223+AP223))*(IF($D223=6,AR223,((MIN((VLOOKUP($D223,$A$234:$E$241,5,0)),AR223)))))))))/IF(AND($D223=2,'ראשי-פרטים כלליים וריכוז הוצאות'!$D$66&lt;&gt;4),1.2,1)</f>
        <v>0</v>
      </c>
      <c r="AU223" s="224"/>
      <c r="AV223" s="225"/>
      <c r="AW223" s="222"/>
      <c r="AX223" s="226"/>
      <c r="AY223" s="187">
        <f t="shared" si="122"/>
        <v>0</v>
      </c>
      <c r="AZ223" s="15">
        <f>+(IF(OR($B223=0,$C223=0,$D223=0,$AU$2&gt;$ES$1),0,IF(OR(AU223=0,AW223=0,AX223=0),0,MIN((VLOOKUP($D223,$A$234:$C$241,3,0))*(IF($D223=6,AX223,AW223))*((MIN((VLOOKUP($D223,$A$234:$E$241,5,0)),(IF($D223=6,AW223,AX223))))),MIN((VLOOKUP($D223,$A$234:$C$241,3,0)),(AU223+AV223))*(IF($D223=6,AX223,((MIN((VLOOKUP($D223,$A$234:$E$241,5,0)),AX223)))))))))/IF(AND($D223=2,'ראשי-פרטים כלליים וריכוז הוצאות'!$D$66&lt;&gt;4),1.2,1)</f>
        <v>0</v>
      </c>
      <c r="BA223" s="227"/>
      <c r="BB223" s="228"/>
      <c r="BC223" s="222"/>
      <c r="BD223" s="226"/>
      <c r="BE223" s="187">
        <f t="shared" si="123"/>
        <v>0</v>
      </c>
      <c r="BF223" s="15">
        <f>+(IF(OR($B223=0,$C223=0,$D223=0,$BA$2&gt;$ES$1),0,IF(OR(BA223=0,BC223=0,BD223=0),0,MIN((VLOOKUP($D223,$A$234:$C$241,3,0))*(IF($D223=6,BD223,BC223))*((MIN((VLOOKUP($D223,$A$234:$E$241,5,0)),(IF($D223=6,BC223,BD223))))),MIN((VLOOKUP($D223,$A$234:$C$241,3,0)),(BA223+BB223))*(IF($D223=6,BD223,((MIN((VLOOKUP($D223,$A$234:$E$241,5,0)),BD223)))))))))/IF(AND($D223=2,'ראשי-פרטים כלליים וריכוז הוצאות'!$D$66&lt;&gt;4),1.2,1)</f>
        <v>0</v>
      </c>
      <c r="BG223" s="227"/>
      <c r="BH223" s="228"/>
      <c r="BI223" s="222"/>
      <c r="BJ223" s="226"/>
      <c r="BK223" s="187">
        <f t="shared" si="124"/>
        <v>0</v>
      </c>
      <c r="BL223" s="15">
        <f>+(IF(OR($B223=0,$C223=0,$D223=0,$BG$2&gt;$ES$1),0,IF(OR(BG223=0,BI223=0,BJ223=0),0,MIN((VLOOKUP($D223,$A$234:$C$241,3,0))*(IF($D223=6,BJ223,BI223))*((MIN((VLOOKUP($D223,$A$234:$E$241,5,0)),(IF($D223=6,BI223,BJ223))))),MIN((VLOOKUP($D223,$A$234:$C$241,3,0)),(BG223+BH223))*(IF($D223=6,BJ223,((MIN((VLOOKUP($D223,$A$234:$E$241,5,0)),BJ223)))))))))/IF(AND($D223=2,'ראשי-פרטים כלליים וריכוז הוצאות'!$D$66&lt;&gt;4),1.2,1)</f>
        <v>0</v>
      </c>
      <c r="BM223" s="227"/>
      <c r="BN223" s="228"/>
      <c r="BO223" s="222"/>
      <c r="BP223" s="226"/>
      <c r="BQ223" s="187">
        <f t="shared" si="125"/>
        <v>0</v>
      </c>
      <c r="BR223" s="15">
        <f>+(IF(OR($B223=0,$C223=0,$D223=0,$BM$2&gt;$ES$1),0,IF(OR(BM223=0,BO223=0,BP223=0),0,MIN((VLOOKUP($D223,$A$234:$C$241,3,0))*(IF($D223=6,BP223,BO223))*((MIN((VLOOKUP($D223,$A$234:$E$241,5,0)),(IF($D223=6,BO223,BP223))))),MIN((VLOOKUP($D223,$A$234:$C$241,3,0)),(BM223+BN223))*(IF($D223=6,BP223,((MIN((VLOOKUP($D223,$A$234:$E$241,5,0)),BP223)))))))))/IF(AND($D223=2,'ראשי-פרטים כלליים וריכוז הוצאות'!$D$66&lt;&gt;4),1.2,1)</f>
        <v>0</v>
      </c>
      <c r="BS223" s="227"/>
      <c r="BT223" s="228"/>
      <c r="BU223" s="222"/>
      <c r="BV223" s="226"/>
      <c r="BW223" s="187">
        <f t="shared" si="126"/>
        <v>0</v>
      </c>
      <c r="BX223" s="15">
        <f>+(IF(OR($B223=0,$C223=0,$D223=0,$BS$2&gt;$ES$1),0,IF(OR(BS223=0,BU223=0,BV223=0),0,MIN((VLOOKUP($D223,$A$234:$C$241,3,0))*(IF($D223=6,BV223,BU223))*((MIN((VLOOKUP($D223,$A$234:$E$241,5,0)),(IF($D223=6,BU223,BV223))))),MIN((VLOOKUP($D223,$A$234:$C$241,3,0)),(BS223+BT223))*(IF($D223=6,BV223,((MIN((VLOOKUP($D223,$A$234:$E$241,5,0)),BV223)))))))))/IF(AND($D223=2,'ראשי-פרטים כלליים וריכוז הוצאות'!$D$66&lt;&gt;4),1.2,1)</f>
        <v>0</v>
      </c>
      <c r="BY223" s="227"/>
      <c r="BZ223" s="228"/>
      <c r="CA223" s="222"/>
      <c r="CB223" s="226"/>
      <c r="CC223" s="187">
        <f t="shared" si="127"/>
        <v>0</v>
      </c>
      <c r="CD223" s="15">
        <f>+(IF(OR($B223=0,$C223=0,$D223=0,$BY$2&gt;$ES$1),0,IF(OR(BY223=0,CA223=0,CB223=0),0,MIN((VLOOKUP($D223,$A$234:$C$241,3,0))*(IF($D223=6,CB223,CA223))*((MIN((VLOOKUP($D223,$A$234:$E$241,5,0)),(IF($D223=6,CA223,CB223))))),MIN((VLOOKUP($D223,$A$234:$C$241,3,0)),(BY223+BZ223))*(IF($D223=6,CB223,((MIN((VLOOKUP($D223,$A$234:$E$241,5,0)),CB223)))))))))/IF(AND($D223=2,'ראשי-פרטים כלליים וריכוז הוצאות'!$D$66&lt;&gt;4),1.2,1)</f>
        <v>0</v>
      </c>
      <c r="CE223" s="227"/>
      <c r="CF223" s="228"/>
      <c r="CG223" s="222"/>
      <c r="CH223" s="226"/>
      <c r="CI223" s="187">
        <f t="shared" si="128"/>
        <v>0</v>
      </c>
      <c r="CJ223" s="15">
        <f>+(IF(OR($B223=0,$C223=0,$D223=0,$CE$2&gt;$ES$1),0,IF(OR(CE223=0,CG223=0,CH223=0),0,MIN((VLOOKUP($D223,$A$234:$C$241,3,0))*(IF($D223=6,CH223,CG223))*((MIN((VLOOKUP($D223,$A$234:$E$241,5,0)),(IF($D223=6,CG223,CH223))))),MIN((VLOOKUP($D223,$A$234:$C$241,3,0)),(CE223+CF223))*(IF($D223=6,CH223,((MIN((VLOOKUP($D223,$A$234:$E$241,5,0)),CH223)))))))))/IF(AND($D223=2,'ראשי-פרטים כלליים וריכוז הוצאות'!$D$66&lt;&gt;4),1.2,1)</f>
        <v>0</v>
      </c>
      <c r="CK223" s="227"/>
      <c r="CL223" s="228"/>
      <c r="CM223" s="222"/>
      <c r="CN223" s="226"/>
      <c r="CO223" s="187">
        <f t="shared" si="129"/>
        <v>0</v>
      </c>
      <c r="CP223" s="15">
        <f>+(IF(OR($B223=0,$C223=0,$D223=0,$CK$2&gt;$ES$1),0,IF(OR(CK223=0,CM223=0,CN223=0),0,MIN((VLOOKUP($D223,$A$234:$C$241,3,0))*(IF($D223=6,CN223,CM223))*((MIN((VLOOKUP($D223,$A$234:$E$241,5,0)),(IF($D223=6,CM223,CN223))))),MIN((VLOOKUP($D223,$A$234:$C$241,3,0)),(CK223+CL223))*(IF($D223=6,CN223,((MIN((VLOOKUP($D223,$A$234:$E$241,5,0)),CN223)))))))))/IF(AND($D223=2,'ראשי-פרטים כלליים וריכוז הוצאות'!$D$66&lt;&gt;4),1.2,1)</f>
        <v>0</v>
      </c>
      <c r="CQ223" s="227"/>
      <c r="CR223" s="228"/>
      <c r="CS223" s="222"/>
      <c r="CT223" s="226"/>
      <c r="CU223" s="187">
        <f t="shared" si="130"/>
        <v>0</v>
      </c>
      <c r="CV223" s="15">
        <f>+(IF(OR($B223=0,$C223=0,$D223=0,$CQ$2&gt;$ES$1),0,IF(OR(CQ223=0,CS223=0,CT223=0),0,MIN((VLOOKUP($D223,$A$234:$C$241,3,0))*(IF($D223=6,CT223,CS223))*((MIN((VLOOKUP($D223,$A$234:$E$241,5,0)),(IF($D223=6,CS223,CT223))))),MIN((VLOOKUP($D223,$A$234:$C$241,3,0)),(CQ223+CR223))*(IF($D223=6,CT223,((MIN((VLOOKUP($D223,$A$234:$E$241,5,0)),CT223)))))))))/IF(AND($D223=2,'ראשי-פרטים כלליים וריכוז הוצאות'!$D$66&lt;&gt;4),1.2,1)</f>
        <v>0</v>
      </c>
      <c r="CW223" s="227"/>
      <c r="CX223" s="228"/>
      <c r="CY223" s="222"/>
      <c r="CZ223" s="226"/>
      <c r="DA223" s="187">
        <f t="shared" si="131"/>
        <v>0</v>
      </c>
      <c r="DB223" s="15">
        <f>+(IF(OR($B223=0,$C223=0,$D223=0,$CW$2&gt;$ES$1),0,IF(OR(CW223=0,CY223=0,CZ223=0),0,MIN((VLOOKUP($D223,$A$234:$C$241,3,0))*(IF($D223=6,CZ223,CY223))*((MIN((VLOOKUP($D223,$A$234:$E$241,5,0)),(IF($D223=6,CY223,CZ223))))),MIN((VLOOKUP($D223,$A$234:$C$241,3,0)),(CW223+CX223))*(IF($D223=6,CZ223,((MIN((VLOOKUP($D223,$A$234:$E$241,5,0)),CZ223)))))))))/IF(AND($D223=2,'ראשי-פרטים כלליים וריכוז הוצאות'!$D$66&lt;&gt;4),1.2,1)</f>
        <v>0</v>
      </c>
      <c r="DC223" s="227"/>
      <c r="DD223" s="228"/>
      <c r="DE223" s="222"/>
      <c r="DF223" s="226"/>
      <c r="DG223" s="187">
        <f t="shared" si="132"/>
        <v>0</v>
      </c>
      <c r="DH223" s="15">
        <f>+(IF(OR($B223=0,$C223=0,$D223=0,$DC$2&gt;$ES$1),0,IF(OR(DC223=0,DE223=0,DF223=0),0,MIN((VLOOKUP($D223,$A$234:$C$241,3,0))*(IF($D223=6,DF223,DE223))*((MIN((VLOOKUP($D223,$A$234:$E$241,5,0)),(IF($D223=6,DE223,DF223))))),MIN((VLOOKUP($D223,$A$234:$C$241,3,0)),(DC223+DD223))*(IF($D223=6,DF223,((MIN((VLOOKUP($D223,$A$234:$E$241,5,0)),DF223)))))))))/IF(AND($D223=2,'ראשי-פרטים כלליים וריכוז הוצאות'!$D$66&lt;&gt;4),1.2,1)</f>
        <v>0</v>
      </c>
      <c r="DI223" s="227"/>
      <c r="DJ223" s="228"/>
      <c r="DK223" s="222"/>
      <c r="DL223" s="226"/>
      <c r="DM223" s="187">
        <f t="shared" si="133"/>
        <v>0</v>
      </c>
      <c r="DN223" s="15">
        <f>+(IF(OR($B223=0,$C223=0,$D223=0,$DC$2&gt;$ES$1),0,IF(OR(DI223=0,DK223=0,DL223=0),0,MIN((VLOOKUP($D223,$A$234:$C$241,3,0))*(IF($D223=6,DL223,DK223))*((MIN((VLOOKUP($D223,$A$234:$E$241,5,0)),(IF($D223=6,DK223,DL223))))),MIN((VLOOKUP($D223,$A$234:$C$241,3,0)),(DI223+DJ223))*(IF($D223=6,DL223,((MIN((VLOOKUP($D223,$A$234:$E$241,5,0)),DL223)))))))))/IF(AND($D223=2,'ראשי-פרטים כלליים וריכוז הוצאות'!$D$66&lt;&gt;4),1.2,1)</f>
        <v>0</v>
      </c>
      <c r="DO223" s="227"/>
      <c r="DP223" s="228"/>
      <c r="DQ223" s="222"/>
      <c r="DR223" s="226"/>
      <c r="DS223" s="187">
        <f t="shared" si="134"/>
        <v>0</v>
      </c>
      <c r="DT223" s="15">
        <f>+(IF(OR($B223=0,$C223=0,$D223=0,$DC$2&gt;$ES$1),0,IF(OR(DO223=0,DQ223=0,DR223=0),0,MIN((VLOOKUP($D223,$A$234:$C$241,3,0))*(IF($D223=6,DR223,DQ223))*((MIN((VLOOKUP($D223,$A$234:$E$241,5,0)),(IF($D223=6,DQ223,DR223))))),MIN((VLOOKUP($D223,$A$234:$C$241,3,0)),(DO223+DP223))*(IF($D223=6,DR223,((MIN((VLOOKUP($D223,$A$234:$E$241,5,0)),DR223)))))))))/IF(AND($D223=2,'ראשי-פרטים כלליים וריכוז הוצאות'!$D$66&lt;&gt;4),1.2,1)</f>
        <v>0</v>
      </c>
      <c r="DU223" s="227"/>
      <c r="DV223" s="228"/>
      <c r="DW223" s="222"/>
      <c r="DX223" s="226"/>
      <c r="DY223" s="187">
        <f t="shared" si="135"/>
        <v>0</v>
      </c>
      <c r="DZ223" s="15">
        <f>+(IF(OR($B223=0,$C223=0,$D223=0,$DC$2&gt;$ES$1),0,IF(OR(DU223=0,DW223=0,DX223=0),0,MIN((VLOOKUP($D223,$A$234:$C$241,3,0))*(IF($D223=6,DX223,DW223))*((MIN((VLOOKUP($D223,$A$234:$E$241,5,0)),(IF($D223=6,DW223,DX223))))),MIN((VLOOKUP($D223,$A$234:$C$241,3,0)),(DU223+DV223))*(IF($D223=6,DX223,((MIN((VLOOKUP($D223,$A$234:$E$241,5,0)),DX223)))))))))/IF(AND($D223=2,'ראשי-פרטים כלליים וריכוז הוצאות'!$D$66&lt;&gt;4),1.2,1)</f>
        <v>0</v>
      </c>
      <c r="EA223" s="227"/>
      <c r="EB223" s="228"/>
      <c r="EC223" s="222"/>
      <c r="ED223" s="226"/>
      <c r="EE223" s="187">
        <f t="shared" si="136"/>
        <v>0</v>
      </c>
      <c r="EF223" s="15">
        <f>+(IF(OR($B223=0,$C223=0,$D223=0,$DC$2&gt;$ES$1),0,IF(OR(EA223=0,EC223=0,ED223=0),0,MIN((VLOOKUP($D223,$A$234:$C$241,3,0))*(IF($D223=6,ED223,EC223))*((MIN((VLOOKUP($D223,$A$234:$E$241,5,0)),(IF($D223=6,EC223,ED223))))),MIN((VLOOKUP($D223,$A$234:$C$241,3,0)),(EA223+EB223))*(IF($D223=6,ED223,((MIN((VLOOKUP($D223,$A$234:$E$241,5,0)),ED223)))))))))/IF(AND($D223=2,'ראשי-פרטים כלליים וריכוז הוצאות'!$D$66&lt;&gt;4),1.2,1)</f>
        <v>0</v>
      </c>
      <c r="EG223" s="227"/>
      <c r="EH223" s="228"/>
      <c r="EI223" s="222"/>
      <c r="EJ223" s="226"/>
      <c r="EK223" s="187">
        <f t="shared" si="137"/>
        <v>0</v>
      </c>
      <c r="EL223" s="15">
        <f>+(IF(OR($B223=0,$C223=0,$D223=0,$DC$2&gt;$ES$1),0,IF(OR(EG223=0,EI223=0,EJ223=0),0,MIN((VLOOKUP($D223,$A$234:$C$241,3,0))*(IF($D223=6,EJ223,EI223))*((MIN((VLOOKUP($D223,$A$234:$E$241,5,0)),(IF($D223=6,EI223,EJ223))))),MIN((VLOOKUP($D223,$A$234:$C$241,3,0)),(EG223+EH223))*(IF($D223=6,EJ223,((MIN((VLOOKUP($D223,$A$234:$E$241,5,0)),EJ223)))))))))/IF(AND($D223=2,'ראשי-פרטים כלליים וריכוז הוצאות'!$D$66&lt;&gt;4),1.2,1)</f>
        <v>0</v>
      </c>
      <c r="EM223" s="227"/>
      <c r="EN223" s="228"/>
      <c r="EO223" s="222"/>
      <c r="EP223" s="226"/>
      <c r="EQ223" s="187">
        <f t="shared" si="138"/>
        <v>0</v>
      </c>
      <c r="ER223" s="15">
        <f>+(IF(OR($B223=0,$C223=0,$D223=0,$DC$2&gt;$ES$1),0,IF(OR(EM223=0,EO223=0,EP223=0),0,MIN((VLOOKUP($D223,$A$234:$C$241,3,0))*(IF($D223=6,EP223,EO223))*((MIN((VLOOKUP($D223,$A$234:$E$241,5,0)),(IF($D223=6,EO223,EP223))))),MIN((VLOOKUP($D223,$A$234:$C$241,3,0)),(EM223+EN223))*(IF($D223=6,EP223,((MIN((VLOOKUP($D223,$A$234:$E$241,5,0)),EP223)))))))))/IF(AND($D223=2,'ראשי-פרטים כלליים וריכוז הוצאות'!$D$66&lt;&gt;4),1.2,1)</f>
        <v>0</v>
      </c>
      <c r="ES223" s="62">
        <f t="shared" si="139"/>
        <v>0</v>
      </c>
      <c r="ET223" s="183">
        <f t="shared" si="140"/>
        <v>9.9999999999999995E-7</v>
      </c>
      <c r="EU223" s="184">
        <f t="shared" si="141"/>
        <v>0</v>
      </c>
      <c r="EV223" s="62">
        <f t="shared" si="142"/>
        <v>0</v>
      </c>
      <c r="EW223" s="62">
        <v>0</v>
      </c>
      <c r="EX223" s="15">
        <f t="shared" si="143"/>
        <v>0</v>
      </c>
      <c r="EY223" s="219"/>
      <c r="EZ223" s="62">
        <f>MIN(EX223+EY223*ET223*ES223/$FA$1/IF(AND($D223=2,'ראשי-פרטים כלליים וריכוז הוצאות'!$D$66&lt;&gt;4),1.2,1),IF($D223&gt;0,VLOOKUP($D223,$A$234:$C$241,3,0)*12*EU223,0))</f>
        <v>0</v>
      </c>
      <c r="FA223" s="229"/>
      <c r="FB223" s="293">
        <f t="shared" si="144"/>
        <v>0</v>
      </c>
      <c r="FC223" s="298"/>
      <c r="FD223" s="133"/>
      <c r="FE223" s="133"/>
      <c r="FF223" s="299"/>
      <c r="FG223" s="299"/>
      <c r="FH223" s="133"/>
      <c r="FI223" s="274">
        <f t="shared" si="145"/>
        <v>0</v>
      </c>
      <c r="FJ223" s="274">
        <f t="shared" si="146"/>
        <v>0</v>
      </c>
      <c r="FK223" s="297" t="str">
        <f t="shared" si="114"/>
        <v/>
      </c>
    </row>
    <row r="224" spans="1:256" s="33" customFormat="1" ht="18.75" customHeight="1" x14ac:dyDescent="0.2">
      <c r="A224" s="66"/>
      <c r="B224" s="481" t="s">
        <v>59</v>
      </c>
      <c r="C224" s="482"/>
      <c r="D224" s="483"/>
      <c r="E224" s="67">
        <f>SUM(E4:E223)</f>
        <v>0</v>
      </c>
      <c r="F224" s="67">
        <f>SUM(F4:F223)</f>
        <v>0</v>
      </c>
      <c r="G224" s="67"/>
      <c r="H224" s="69"/>
      <c r="I224" s="63">
        <f>SUM(I4:I223)</f>
        <v>0</v>
      </c>
      <c r="J224" s="63">
        <f>SUM(J4:J223)</f>
        <v>0</v>
      </c>
      <c r="K224" s="67">
        <f>SUM(K4:K223)</f>
        <v>0</v>
      </c>
      <c r="L224" s="67">
        <f>SUM(L4:L223)</f>
        <v>0</v>
      </c>
      <c r="M224" s="67"/>
      <c r="N224" s="69"/>
      <c r="O224" s="63">
        <f>SUM(O4:O223)</f>
        <v>0</v>
      </c>
      <c r="P224" s="63">
        <f>SUM(P4:P223)</f>
        <v>0</v>
      </c>
      <c r="Q224" s="67">
        <f>SUM(Q4:Q223)</f>
        <v>0</v>
      </c>
      <c r="R224" s="67">
        <f>SUM(R4:R223)</f>
        <v>0</v>
      </c>
      <c r="S224" s="67"/>
      <c r="T224" s="69"/>
      <c r="U224" s="63">
        <f>SUM(U4:U223)</f>
        <v>0</v>
      </c>
      <c r="V224" s="63">
        <f>SUM(V4:V223)</f>
        <v>0</v>
      </c>
      <c r="W224" s="67">
        <f>SUM(W4:W223)</f>
        <v>0</v>
      </c>
      <c r="X224" s="67">
        <f>SUM(X4:X223)</f>
        <v>0</v>
      </c>
      <c r="Y224" s="67"/>
      <c r="Z224" s="64"/>
      <c r="AA224" s="63">
        <f>SUM(AA4:AA223)</f>
        <v>0</v>
      </c>
      <c r="AB224" s="63">
        <f>SUM(AB4:AB223)</f>
        <v>0</v>
      </c>
      <c r="AC224" s="67">
        <f>SUM(AC4:AC223)</f>
        <v>0</v>
      </c>
      <c r="AD224" s="67">
        <f>SUM(AD4:AD223)</f>
        <v>0</v>
      </c>
      <c r="AE224" s="67"/>
      <c r="AF224" s="69"/>
      <c r="AG224" s="63">
        <f>SUM(AG4:AG223)</f>
        <v>0</v>
      </c>
      <c r="AH224" s="63">
        <f>SUM(AH4:AH223)</f>
        <v>0</v>
      </c>
      <c r="AI224" s="67">
        <f>SUM(AI4:AI223)</f>
        <v>0</v>
      </c>
      <c r="AJ224" s="67">
        <f>SUM(AJ4:AJ223)</f>
        <v>0</v>
      </c>
      <c r="AK224" s="67"/>
      <c r="AL224" s="69"/>
      <c r="AM224" s="63">
        <f>SUM(AM4:AM223)</f>
        <v>0</v>
      </c>
      <c r="AN224" s="63">
        <f>SUM(AN4:AN223)</f>
        <v>0</v>
      </c>
      <c r="AO224" s="67">
        <f>SUM(AO4:AO223)</f>
        <v>0</v>
      </c>
      <c r="AP224" s="67">
        <f>SUM(AP4:AP223)</f>
        <v>0</v>
      </c>
      <c r="AQ224" s="67"/>
      <c r="AR224" s="64"/>
      <c r="AS224" s="63">
        <f>SUM(AS4:AS223)</f>
        <v>0</v>
      </c>
      <c r="AT224" s="63">
        <f>SUM(AT4:AT223)</f>
        <v>0</v>
      </c>
      <c r="AU224" s="67">
        <f>SUM(AU4:AU223)</f>
        <v>0</v>
      </c>
      <c r="AV224" s="67">
        <f>SUM(AV4:AV223)</f>
        <v>0</v>
      </c>
      <c r="AW224" s="67"/>
      <c r="AX224" s="69"/>
      <c r="AY224" s="63">
        <f>SUM(AY4:AY223)</f>
        <v>0</v>
      </c>
      <c r="AZ224" s="63">
        <f>SUM(AZ4:AZ223)</f>
        <v>0</v>
      </c>
      <c r="BA224" s="67">
        <f>SUM(BA4:BA223)</f>
        <v>0</v>
      </c>
      <c r="BB224" s="67">
        <f>SUM(BB4:BB223)</f>
        <v>0</v>
      </c>
      <c r="BC224" s="67"/>
      <c r="BD224" s="69"/>
      <c r="BE224" s="63">
        <f>SUM(BE4:BE223)</f>
        <v>0</v>
      </c>
      <c r="BF224" s="63">
        <f>SUM(BF4:BF223)</f>
        <v>0</v>
      </c>
      <c r="BG224" s="67">
        <f>SUM(BG4:BG223)</f>
        <v>0</v>
      </c>
      <c r="BH224" s="67">
        <f>SUM(BH4:BH223)</f>
        <v>0</v>
      </c>
      <c r="BI224" s="67"/>
      <c r="BJ224" s="69"/>
      <c r="BK224" s="63">
        <f>SUM(BK4:BK223)</f>
        <v>0</v>
      </c>
      <c r="BL224" s="63">
        <f>SUM(BL4:BL223)</f>
        <v>0</v>
      </c>
      <c r="BM224" s="67">
        <f>SUM(BM4:BM223)</f>
        <v>0</v>
      </c>
      <c r="BN224" s="67">
        <f>SUM(BN4:BN223)</f>
        <v>0</v>
      </c>
      <c r="BO224" s="67"/>
      <c r="BP224" s="69"/>
      <c r="BQ224" s="63">
        <f>SUM(BQ4:BQ223)</f>
        <v>0</v>
      </c>
      <c r="BR224" s="63">
        <f>SUM(BR4:BR223)</f>
        <v>0</v>
      </c>
      <c r="BS224" s="67">
        <f>SUM(BS4:BS223)</f>
        <v>0</v>
      </c>
      <c r="BT224" s="67">
        <f>SUM(BT4:BT223)</f>
        <v>0</v>
      </c>
      <c r="BU224" s="67"/>
      <c r="BV224" s="69"/>
      <c r="BW224" s="63">
        <f>SUM(BW4:BW223)</f>
        <v>0</v>
      </c>
      <c r="BX224" s="63">
        <f>SUM(BX4:BX223)</f>
        <v>0</v>
      </c>
      <c r="BY224" s="67">
        <f>SUM(BY4:BY223)</f>
        <v>0</v>
      </c>
      <c r="BZ224" s="67">
        <f>SUM(BZ4:BZ223)</f>
        <v>0</v>
      </c>
      <c r="CA224" s="67"/>
      <c r="CB224" s="69"/>
      <c r="CC224" s="63">
        <f>SUM(CC4:CC223)</f>
        <v>0</v>
      </c>
      <c r="CD224" s="63">
        <f>SUM(CD4:CD223)</f>
        <v>0</v>
      </c>
      <c r="CE224" s="67">
        <f>SUM(CE4:CE223)</f>
        <v>0</v>
      </c>
      <c r="CF224" s="67">
        <f>SUM(CF4:CF223)</f>
        <v>0</v>
      </c>
      <c r="CG224" s="67"/>
      <c r="CH224" s="69"/>
      <c r="CI224" s="63">
        <f>SUM(CI4:CI223)</f>
        <v>0</v>
      </c>
      <c r="CJ224" s="63">
        <f>SUM(CJ4:CJ223)</f>
        <v>0</v>
      </c>
      <c r="CK224" s="67">
        <f>SUM(CK4:CK223)</f>
        <v>0</v>
      </c>
      <c r="CL224" s="67">
        <f>SUM(CL4:CL223)</f>
        <v>0</v>
      </c>
      <c r="CM224" s="67"/>
      <c r="CN224" s="69"/>
      <c r="CO224" s="63">
        <f>SUM(CO4:CO223)</f>
        <v>0</v>
      </c>
      <c r="CP224" s="63">
        <f>SUM(CP4:CP223)</f>
        <v>0</v>
      </c>
      <c r="CQ224" s="67">
        <f>SUM(CQ4:CQ223)</f>
        <v>0</v>
      </c>
      <c r="CR224" s="67">
        <f>SUM(CR4:CR223)</f>
        <v>0</v>
      </c>
      <c r="CS224" s="67"/>
      <c r="CT224" s="69"/>
      <c r="CU224" s="63">
        <f>SUM(CU4:CU223)</f>
        <v>0</v>
      </c>
      <c r="CV224" s="63">
        <f>SUM(CV4:CV223)</f>
        <v>0</v>
      </c>
      <c r="CW224" s="67">
        <f>SUM(CW4:CW223)</f>
        <v>0</v>
      </c>
      <c r="CX224" s="67">
        <f>SUM(CX4:CX223)</f>
        <v>0</v>
      </c>
      <c r="CY224" s="67"/>
      <c r="CZ224" s="69"/>
      <c r="DA224" s="63">
        <f>SUM(DA4:DA223)</f>
        <v>0</v>
      </c>
      <c r="DB224" s="63">
        <f>SUM(DB4:DB223)</f>
        <v>0</v>
      </c>
      <c r="DC224" s="67">
        <f>SUM(DC4:DC223)</f>
        <v>0</v>
      </c>
      <c r="DD224" s="67">
        <f>SUM(DD4:DD223)</f>
        <v>0</v>
      </c>
      <c r="DE224" s="67"/>
      <c r="DF224" s="69"/>
      <c r="DG224" s="63">
        <f>SUM(DG4:DG223)</f>
        <v>0</v>
      </c>
      <c r="DH224" s="63">
        <f>SUM(DH4:DH223)</f>
        <v>0</v>
      </c>
      <c r="DI224" s="67">
        <f>SUM(DI4:DI223)</f>
        <v>0</v>
      </c>
      <c r="DJ224" s="67">
        <f>SUM(DJ4:DJ223)</f>
        <v>0</v>
      </c>
      <c r="DK224" s="67"/>
      <c r="DL224" s="69"/>
      <c r="DM224" s="63">
        <f>SUM(DM4:DM223)</f>
        <v>0</v>
      </c>
      <c r="DN224" s="63">
        <f>SUM(DN4:DN223)</f>
        <v>0</v>
      </c>
      <c r="DO224" s="67">
        <f>SUM(DO4:DO223)</f>
        <v>0</v>
      </c>
      <c r="DP224" s="67">
        <f>SUM(DP4:DP223)</f>
        <v>0</v>
      </c>
      <c r="DQ224" s="67"/>
      <c r="DR224" s="69"/>
      <c r="DS224" s="63">
        <f>SUM(DS4:DS223)</f>
        <v>0</v>
      </c>
      <c r="DT224" s="63">
        <f>SUM(DT4:DT223)</f>
        <v>0</v>
      </c>
      <c r="DU224" s="67">
        <f>SUM(DU4:DU223)</f>
        <v>0</v>
      </c>
      <c r="DV224" s="67">
        <f>SUM(DV4:DV223)</f>
        <v>0</v>
      </c>
      <c r="DW224" s="67"/>
      <c r="DX224" s="69"/>
      <c r="DY224" s="63">
        <f>SUM(DY4:DY223)</f>
        <v>0</v>
      </c>
      <c r="DZ224" s="63">
        <f>SUM(DZ4:DZ223)</f>
        <v>0</v>
      </c>
      <c r="EA224" s="67">
        <f>SUM(EA4:EA223)</f>
        <v>0</v>
      </c>
      <c r="EB224" s="67">
        <f>SUM(EB4:EB223)</f>
        <v>0</v>
      </c>
      <c r="EC224" s="67"/>
      <c r="ED224" s="69"/>
      <c r="EE224" s="63">
        <f>SUM(EE4:EE223)</f>
        <v>0</v>
      </c>
      <c r="EF224" s="63">
        <f>SUM(EF4:EF223)</f>
        <v>0</v>
      </c>
      <c r="EG224" s="67">
        <f>SUM(EG4:EG223)</f>
        <v>0</v>
      </c>
      <c r="EH224" s="67">
        <f>SUM(EH4:EH223)</f>
        <v>0</v>
      </c>
      <c r="EI224" s="67"/>
      <c r="EJ224" s="69"/>
      <c r="EK224" s="63">
        <f>SUM(EK4:EK223)</f>
        <v>0</v>
      </c>
      <c r="EL224" s="63">
        <f>SUM(EL4:EL223)</f>
        <v>0</v>
      </c>
      <c r="EM224" s="67">
        <f>SUM(EM4:EM223)</f>
        <v>0</v>
      </c>
      <c r="EN224" s="67">
        <f>SUM(EN4:EN223)</f>
        <v>0</v>
      </c>
      <c r="EO224" s="67"/>
      <c r="EP224" s="69"/>
      <c r="EQ224" s="63">
        <f>SUM(EQ4:EQ223)</f>
        <v>0</v>
      </c>
      <c r="ER224" s="63">
        <f>SUM(ER4:ER223)</f>
        <v>0</v>
      </c>
      <c r="ES224" s="62">
        <f>SUM(ES4:ES223)</f>
        <v>0</v>
      </c>
      <c r="ET224" s="68"/>
      <c r="EU224" s="184">
        <f t="shared" ref="EU224:EZ224" si="147">SUM(EU4:EU223)</f>
        <v>0</v>
      </c>
      <c r="EV224" s="63">
        <f t="shared" si="147"/>
        <v>0</v>
      </c>
      <c r="EW224" s="63">
        <f t="shared" si="147"/>
        <v>0</v>
      </c>
      <c r="EX224" s="63">
        <f t="shared" si="147"/>
        <v>0</v>
      </c>
      <c r="EY224" s="63">
        <f t="shared" si="147"/>
        <v>0</v>
      </c>
      <c r="EZ224" s="63">
        <f t="shared" si="147"/>
        <v>0</v>
      </c>
      <c r="FA224" s="63"/>
      <c r="FB224" s="294">
        <f>SUM(FB4:FB223)</f>
        <v>0</v>
      </c>
      <c r="FC224" s="300"/>
      <c r="FD224" s="63"/>
      <c r="FE224" s="63"/>
      <c r="FF224" s="184">
        <f t="shared" ref="FF224:FG224" si="148">SUM(FF4:FF223)</f>
        <v>0</v>
      </c>
      <c r="FG224" s="63">
        <f t="shared" si="148"/>
        <v>0</v>
      </c>
      <c r="FH224" s="63">
        <f t="shared" ref="FH224" si="149">SUM(FH4:FH223)</f>
        <v>0</v>
      </c>
      <c r="FI224" s="277">
        <f>SUM(FI4:FI223)</f>
        <v>0</v>
      </c>
      <c r="FJ224" s="277">
        <f>SUM(FJ4:FJ223)</f>
        <v>0</v>
      </c>
      <c r="FK224" s="301">
        <f>SUM(FK4:FK223)</f>
        <v>0</v>
      </c>
      <c r="FO224" s="6"/>
      <c r="FP224" s="6"/>
      <c r="FQ224" s="6"/>
      <c r="FR224" s="6"/>
      <c r="FS224" s="6"/>
      <c r="FT224" s="6"/>
      <c r="FU224" s="6"/>
      <c r="FV224" s="6"/>
      <c r="FW224" s="6"/>
      <c r="FX224" s="6"/>
      <c r="FY224" s="6"/>
      <c r="FZ224" s="6"/>
      <c r="GA224" s="6"/>
      <c r="GB224" s="6"/>
      <c r="GC224" s="6"/>
      <c r="GD224" s="6"/>
      <c r="GE224" s="6"/>
      <c r="GF224" s="6"/>
      <c r="GG224" s="6"/>
      <c r="GH224" s="6"/>
      <c r="GI224" s="6"/>
      <c r="GJ224" s="6"/>
      <c r="GK224" s="6"/>
      <c r="GL224" s="6"/>
      <c r="GM224" s="6"/>
      <c r="GN224" s="6"/>
      <c r="GO224" s="6"/>
      <c r="GP224" s="6"/>
      <c r="GQ224" s="6"/>
      <c r="GR224" s="6"/>
      <c r="GS224" s="6"/>
      <c r="GT224" s="6"/>
      <c r="GU224" s="6"/>
      <c r="GV224" s="6"/>
      <c r="GW224" s="6"/>
      <c r="GX224" s="6"/>
      <c r="GY224" s="6"/>
      <c r="GZ224" s="6"/>
      <c r="HA224" s="6"/>
      <c r="HB224" s="6"/>
      <c r="HC224" s="6"/>
      <c r="HD224" s="6"/>
      <c r="HE224" s="6"/>
      <c r="HF224" s="6"/>
      <c r="HG224" s="6"/>
      <c r="HH224" s="6"/>
      <c r="HI224" s="6"/>
      <c r="HJ224" s="6"/>
      <c r="HK224" s="6"/>
      <c r="HL224" s="6"/>
      <c r="HM224" s="6"/>
      <c r="HN224" s="6"/>
      <c r="HO224" s="6"/>
      <c r="HP224" s="6"/>
      <c r="HQ224" s="6"/>
      <c r="HR224" s="6"/>
      <c r="HS224" s="6"/>
      <c r="HT224" s="6"/>
      <c r="HU224" s="6"/>
      <c r="HV224" s="6"/>
      <c r="HW224" s="6"/>
      <c r="HX224" s="6"/>
      <c r="HY224" s="6"/>
      <c r="HZ224" s="6"/>
      <c r="IA224" s="6"/>
      <c r="IB224" s="6"/>
      <c r="IC224" s="6"/>
      <c r="ID224" s="6"/>
      <c r="IE224" s="6"/>
      <c r="IF224" s="6"/>
      <c r="IG224" s="6"/>
      <c r="IH224" s="6"/>
      <c r="II224" s="6"/>
      <c r="IJ224" s="6"/>
      <c r="IK224" s="6"/>
      <c r="IL224" s="6"/>
      <c r="IM224" s="6"/>
      <c r="IN224" s="6"/>
      <c r="IO224" s="6"/>
      <c r="IP224" s="6"/>
      <c r="IQ224" s="6"/>
      <c r="IR224" s="6"/>
      <c r="IS224" s="6"/>
      <c r="IT224" s="6"/>
      <c r="IU224" s="6"/>
      <c r="IV224" s="6"/>
    </row>
    <row r="225" spans="1:256" s="33" customFormat="1" ht="18.75" customHeight="1" thickBot="1" x14ac:dyDescent="0.25">
      <c r="A225" s="70"/>
      <c r="B225" s="512" t="s">
        <v>60</v>
      </c>
      <c r="C225" s="512"/>
      <c r="D225" s="71">
        <f>IF(OR('ראשי-פרטים כלליים וריכוז הוצאות'!D66=4,('ראשי-פרטים כלליים וריכוז הוצאות'!D66=5)),0,0.2)</f>
        <v>0.2</v>
      </c>
      <c r="E225" s="72">
        <f>E224*$D$225</f>
        <v>0</v>
      </c>
      <c r="F225" s="72">
        <f>F224*$D$225</f>
        <v>0</v>
      </c>
      <c r="G225" s="72"/>
      <c r="H225" s="74"/>
      <c r="I225" s="64"/>
      <c r="J225" s="72">
        <f>J224*$D$225</f>
        <v>0</v>
      </c>
      <c r="K225" s="72">
        <f>K224*$D$225</f>
        <v>0</v>
      </c>
      <c r="L225" s="72">
        <f>L224*$D$225</f>
        <v>0</v>
      </c>
      <c r="M225" s="72"/>
      <c r="N225" s="74"/>
      <c r="O225" s="64"/>
      <c r="P225" s="72">
        <f>P224*$D$225</f>
        <v>0</v>
      </c>
      <c r="Q225" s="72">
        <f>Q224*$D$225</f>
        <v>0</v>
      </c>
      <c r="R225" s="72">
        <f>R224*$D$225</f>
        <v>0</v>
      </c>
      <c r="S225" s="72"/>
      <c r="T225" s="74"/>
      <c r="U225" s="64"/>
      <c r="V225" s="72">
        <f>V224*$D$225</f>
        <v>0</v>
      </c>
      <c r="W225" s="72">
        <f>W224*$D$225</f>
        <v>0</v>
      </c>
      <c r="X225" s="72">
        <f>X224*$D$225</f>
        <v>0</v>
      </c>
      <c r="Y225" s="72"/>
      <c r="Z225" s="64"/>
      <c r="AA225" s="64"/>
      <c r="AB225" s="72">
        <f>AB224*$D$225</f>
        <v>0</v>
      </c>
      <c r="AC225" s="72">
        <f>AC224*$D$225</f>
        <v>0</v>
      </c>
      <c r="AD225" s="72">
        <f>AD224*$D$225</f>
        <v>0</v>
      </c>
      <c r="AE225" s="72"/>
      <c r="AF225" s="74"/>
      <c r="AG225" s="64"/>
      <c r="AH225" s="72">
        <f>AH224*$D$225</f>
        <v>0</v>
      </c>
      <c r="AI225" s="72">
        <f>AI224*$D$225</f>
        <v>0</v>
      </c>
      <c r="AJ225" s="72">
        <f>AJ224*$D$225</f>
        <v>0</v>
      </c>
      <c r="AK225" s="72"/>
      <c r="AL225" s="74"/>
      <c r="AM225" s="64"/>
      <c r="AN225" s="72">
        <f>AN224*$D$225</f>
        <v>0</v>
      </c>
      <c r="AO225" s="72">
        <f>AO224*$D$225</f>
        <v>0</v>
      </c>
      <c r="AP225" s="72">
        <f>AP224*$D$225</f>
        <v>0</v>
      </c>
      <c r="AQ225" s="72"/>
      <c r="AR225" s="64"/>
      <c r="AS225" s="64"/>
      <c r="AT225" s="72">
        <f>AT224*$D$225</f>
        <v>0</v>
      </c>
      <c r="AU225" s="72">
        <f>AU224*$D$225</f>
        <v>0</v>
      </c>
      <c r="AV225" s="72">
        <f>AV224*$D$225</f>
        <v>0</v>
      </c>
      <c r="AW225" s="72"/>
      <c r="AX225" s="74"/>
      <c r="AY225" s="64"/>
      <c r="AZ225" s="72">
        <f>AZ224*$D$225</f>
        <v>0</v>
      </c>
      <c r="BA225" s="72">
        <f>BA224*$D$225</f>
        <v>0</v>
      </c>
      <c r="BB225" s="72">
        <f>BB224*$D$225</f>
        <v>0</v>
      </c>
      <c r="BC225" s="72"/>
      <c r="BD225" s="74"/>
      <c r="BE225" s="64"/>
      <c r="BF225" s="72">
        <f>BF224*$D$225</f>
        <v>0</v>
      </c>
      <c r="BG225" s="72">
        <f>BG224*$D$225</f>
        <v>0</v>
      </c>
      <c r="BH225" s="72">
        <f>BH224*$D$225</f>
        <v>0</v>
      </c>
      <c r="BI225" s="72"/>
      <c r="BJ225" s="74"/>
      <c r="BK225" s="64"/>
      <c r="BL225" s="72">
        <f>BL224*$D$225</f>
        <v>0</v>
      </c>
      <c r="BM225" s="72">
        <f>BM224*$D$225</f>
        <v>0</v>
      </c>
      <c r="BN225" s="72">
        <f>BN224*$D$225</f>
        <v>0</v>
      </c>
      <c r="BO225" s="72"/>
      <c r="BP225" s="74"/>
      <c r="BQ225" s="64"/>
      <c r="BR225" s="72">
        <f>BR224*$D$225</f>
        <v>0</v>
      </c>
      <c r="BS225" s="72">
        <f>BS224*$D$225</f>
        <v>0</v>
      </c>
      <c r="BT225" s="72">
        <f>BT224*$D$225</f>
        <v>0</v>
      </c>
      <c r="BU225" s="72"/>
      <c r="BV225" s="74"/>
      <c r="BW225" s="64"/>
      <c r="BX225" s="72">
        <f>BX224*$D$225</f>
        <v>0</v>
      </c>
      <c r="BY225" s="72">
        <f>BY224*$D$225</f>
        <v>0</v>
      </c>
      <c r="BZ225" s="72">
        <f>BZ224*$D$225</f>
        <v>0</v>
      </c>
      <c r="CA225" s="72"/>
      <c r="CB225" s="74"/>
      <c r="CC225" s="64"/>
      <c r="CD225" s="72">
        <f>CD224*$D$225</f>
        <v>0</v>
      </c>
      <c r="CE225" s="72">
        <f>CE224*$D$225</f>
        <v>0</v>
      </c>
      <c r="CF225" s="72">
        <f>CF224*$D$225</f>
        <v>0</v>
      </c>
      <c r="CG225" s="72"/>
      <c r="CH225" s="74"/>
      <c r="CI225" s="64"/>
      <c r="CJ225" s="72">
        <f>CJ224*$D$225</f>
        <v>0</v>
      </c>
      <c r="CK225" s="72">
        <f>CK224*$D$225</f>
        <v>0</v>
      </c>
      <c r="CL225" s="72">
        <f>CL224*$D$225</f>
        <v>0</v>
      </c>
      <c r="CM225" s="72"/>
      <c r="CN225" s="74"/>
      <c r="CO225" s="64"/>
      <c r="CP225" s="72">
        <f>CP224*$D$225</f>
        <v>0</v>
      </c>
      <c r="CQ225" s="72">
        <f>CQ224*$D$225</f>
        <v>0</v>
      </c>
      <c r="CR225" s="72">
        <f>CR224*$D$225</f>
        <v>0</v>
      </c>
      <c r="CS225" s="72"/>
      <c r="CT225" s="74"/>
      <c r="CU225" s="64"/>
      <c r="CV225" s="72">
        <f>CV224*$D$225</f>
        <v>0</v>
      </c>
      <c r="CW225" s="72">
        <f>CW224*$D$225</f>
        <v>0</v>
      </c>
      <c r="CX225" s="72">
        <f>CX224*$D$225</f>
        <v>0</v>
      </c>
      <c r="CY225" s="72"/>
      <c r="CZ225" s="74"/>
      <c r="DA225" s="64"/>
      <c r="DB225" s="72">
        <f>DB224*$D$225</f>
        <v>0</v>
      </c>
      <c r="DC225" s="72">
        <f>DC224*$D$225</f>
        <v>0</v>
      </c>
      <c r="DD225" s="72">
        <f>DD224*$D$225</f>
        <v>0</v>
      </c>
      <c r="DE225" s="72"/>
      <c r="DF225" s="74"/>
      <c r="DG225" s="64"/>
      <c r="DH225" s="72">
        <f>DH224*$D$225</f>
        <v>0</v>
      </c>
      <c r="DI225" s="72">
        <f>DI224*$D$225</f>
        <v>0</v>
      </c>
      <c r="DJ225" s="72">
        <f>DJ224*$D$225</f>
        <v>0</v>
      </c>
      <c r="DK225" s="72"/>
      <c r="DL225" s="74"/>
      <c r="DM225" s="64"/>
      <c r="DN225" s="72">
        <f>DN224*$D$225</f>
        <v>0</v>
      </c>
      <c r="DO225" s="72">
        <f>DO224*$D$225</f>
        <v>0</v>
      </c>
      <c r="DP225" s="72">
        <f>DP224*$D$225</f>
        <v>0</v>
      </c>
      <c r="DQ225" s="72"/>
      <c r="DR225" s="74"/>
      <c r="DS225" s="64"/>
      <c r="DT225" s="72">
        <f>DT224*$D$225</f>
        <v>0</v>
      </c>
      <c r="DU225" s="72">
        <f>DU224*$D$225</f>
        <v>0</v>
      </c>
      <c r="DV225" s="72">
        <f>DV224*$D$225</f>
        <v>0</v>
      </c>
      <c r="DW225" s="72"/>
      <c r="DX225" s="74"/>
      <c r="DY225" s="64"/>
      <c r="DZ225" s="72">
        <f>DZ224*$D$225</f>
        <v>0</v>
      </c>
      <c r="EA225" s="72">
        <f>EA224*$D$225</f>
        <v>0</v>
      </c>
      <c r="EB225" s="72">
        <f>EB224*$D$225</f>
        <v>0</v>
      </c>
      <c r="EC225" s="72"/>
      <c r="ED225" s="74"/>
      <c r="EE225" s="64"/>
      <c r="EF225" s="72">
        <f>EF224*$D$225</f>
        <v>0</v>
      </c>
      <c r="EG225" s="72">
        <f>EG224*$D$225</f>
        <v>0</v>
      </c>
      <c r="EH225" s="72">
        <f>EH224*$D$225</f>
        <v>0</v>
      </c>
      <c r="EI225" s="72"/>
      <c r="EJ225" s="74"/>
      <c r="EK225" s="64"/>
      <c r="EL225" s="72">
        <f>EL224*$D$225</f>
        <v>0</v>
      </c>
      <c r="EM225" s="72">
        <f>EM224*$D$225</f>
        <v>0</v>
      </c>
      <c r="EN225" s="72">
        <f>EN224*$D$225</f>
        <v>0</v>
      </c>
      <c r="EO225" s="72"/>
      <c r="EP225" s="74"/>
      <c r="EQ225" s="64"/>
      <c r="ER225" s="72">
        <f>ER224*$D$225</f>
        <v>0</v>
      </c>
      <c r="ES225" s="62"/>
      <c r="ET225" s="73"/>
      <c r="EU225" s="184"/>
      <c r="EV225" s="72">
        <f>EV224*$D$225</f>
        <v>0</v>
      </c>
      <c r="EW225" s="72">
        <f>EW224*$D$225</f>
        <v>0</v>
      </c>
      <c r="EX225" s="72">
        <f>EX224*$D$225</f>
        <v>0</v>
      </c>
      <c r="EY225" s="72">
        <f>EY224*$D$225</f>
        <v>0</v>
      </c>
      <c r="EZ225" s="72">
        <f>EZ224*$D$225</f>
        <v>0</v>
      </c>
      <c r="FA225" s="64"/>
      <c r="FB225" s="73">
        <f>FB224*$D$225</f>
        <v>0</v>
      </c>
      <c r="FC225" s="302"/>
      <c r="FD225" s="64"/>
      <c r="FE225" s="64"/>
      <c r="FF225" s="184"/>
      <c r="FG225" s="72">
        <f>FG224*$D$225</f>
        <v>0</v>
      </c>
      <c r="FH225" s="72">
        <f>FH224*$D$225</f>
        <v>0</v>
      </c>
      <c r="FI225" s="278">
        <f>SUMIF($D$4:$D$223,"&lt;&gt;2",FI4:FI223)*$D$225</f>
        <v>0</v>
      </c>
      <c r="FJ225" s="279">
        <f>SUMIF($D$4:$D$223,"&lt;&gt;2",FJ4:FJ223)*$D$225</f>
        <v>0</v>
      </c>
      <c r="FK225" s="303">
        <f>SUMIF($D$4:$D$223,"&lt;&gt;2",FK4:FK223)*$D$225</f>
        <v>0</v>
      </c>
      <c r="FO225" s="6"/>
      <c r="FP225" s="6"/>
      <c r="FQ225" s="6"/>
      <c r="FR225" s="6"/>
      <c r="FS225" s="6"/>
      <c r="FT225" s="6"/>
      <c r="FU225" s="6"/>
      <c r="FV225" s="6"/>
      <c r="FW225" s="6"/>
      <c r="FX225" s="6"/>
      <c r="FY225" s="6"/>
      <c r="FZ225" s="6"/>
      <c r="GA225" s="6"/>
      <c r="GB225" s="6"/>
      <c r="GC225" s="6"/>
      <c r="GD225" s="6"/>
      <c r="GE225" s="6"/>
      <c r="GF225" s="6"/>
      <c r="GG225" s="6"/>
      <c r="GH225" s="6"/>
      <c r="GI225" s="6"/>
      <c r="GJ225" s="6"/>
      <c r="GK225" s="6"/>
      <c r="GL225" s="6"/>
      <c r="GM225" s="6"/>
      <c r="GN225" s="6"/>
      <c r="GO225" s="6"/>
      <c r="GP225" s="6"/>
      <c r="GQ225" s="6"/>
      <c r="GR225" s="6"/>
      <c r="GS225" s="6"/>
      <c r="GT225" s="6"/>
      <c r="GU225" s="6"/>
      <c r="GV225" s="6"/>
      <c r="GW225" s="6"/>
      <c r="GX225" s="6"/>
      <c r="GY225" s="6"/>
      <c r="GZ225" s="6"/>
      <c r="HA225" s="6"/>
      <c r="HB225" s="6"/>
      <c r="HC225" s="6"/>
      <c r="HD225" s="6"/>
      <c r="HE225" s="6"/>
      <c r="HF225" s="6"/>
      <c r="HG225" s="6"/>
      <c r="HH225" s="6"/>
      <c r="HI225" s="6"/>
      <c r="HJ225" s="6"/>
      <c r="HK225" s="6"/>
      <c r="HL225" s="6"/>
      <c r="HM225" s="6"/>
      <c r="HN225" s="6"/>
      <c r="HO225" s="6"/>
      <c r="HP225" s="6"/>
      <c r="HQ225" s="6"/>
      <c r="HR225" s="6"/>
      <c r="HS225" s="6"/>
      <c r="HT225" s="6"/>
      <c r="HU225" s="6"/>
      <c r="HV225" s="6"/>
      <c r="HW225" s="6"/>
      <c r="HX225" s="6"/>
      <c r="HY225" s="6"/>
      <c r="HZ225" s="6"/>
      <c r="IA225" s="6"/>
      <c r="IB225" s="6"/>
      <c r="IC225" s="6"/>
      <c r="ID225" s="6"/>
      <c r="IE225" s="6"/>
      <c r="IF225" s="6"/>
      <c r="IG225" s="6"/>
      <c r="IH225" s="6"/>
      <c r="II225" s="6"/>
      <c r="IJ225" s="6"/>
      <c r="IK225" s="6"/>
      <c r="IL225" s="6"/>
      <c r="IM225" s="6"/>
      <c r="IN225" s="6"/>
      <c r="IO225" s="6"/>
      <c r="IP225" s="6"/>
      <c r="IQ225" s="6"/>
      <c r="IR225" s="6"/>
      <c r="IS225" s="6"/>
      <c r="IT225" s="6"/>
      <c r="IU225" s="6"/>
      <c r="IV225" s="6"/>
    </row>
    <row r="226" spans="1:256" s="6" customFormat="1" ht="18.75" customHeight="1" thickBot="1" x14ac:dyDescent="0.25">
      <c r="A226" s="75"/>
      <c r="B226" s="481" t="s">
        <v>58</v>
      </c>
      <c r="C226" s="482"/>
      <c r="D226" s="483"/>
      <c r="E226" s="76">
        <f>E224+E225</f>
        <v>0</v>
      </c>
      <c r="F226" s="76">
        <f>F224+F225</f>
        <v>0</v>
      </c>
      <c r="G226" s="76"/>
      <c r="H226" s="78"/>
      <c r="I226" s="76"/>
      <c r="J226" s="65">
        <f>J224+J225</f>
        <v>0</v>
      </c>
      <c r="K226" s="76">
        <f>K224+K225</f>
        <v>0</v>
      </c>
      <c r="L226" s="76">
        <f>L224+L225</f>
        <v>0</v>
      </c>
      <c r="M226" s="76"/>
      <c r="N226" s="78"/>
      <c r="O226" s="76"/>
      <c r="P226" s="65">
        <f>P224+P225</f>
        <v>0</v>
      </c>
      <c r="Q226" s="76">
        <f>Q224+Q225</f>
        <v>0</v>
      </c>
      <c r="R226" s="76">
        <f>R224+R225</f>
        <v>0</v>
      </c>
      <c r="S226" s="76"/>
      <c r="T226" s="78"/>
      <c r="U226" s="77"/>
      <c r="V226" s="65">
        <f>V224+V225</f>
        <v>0</v>
      </c>
      <c r="W226" s="76">
        <f>W224+W225</f>
        <v>0</v>
      </c>
      <c r="X226" s="76">
        <f>X224+X225</f>
        <v>0</v>
      </c>
      <c r="Y226" s="76"/>
      <c r="Z226" s="64"/>
      <c r="AA226" s="77"/>
      <c r="AB226" s="65">
        <f>AB224+AB225</f>
        <v>0</v>
      </c>
      <c r="AC226" s="76">
        <f>AC224+AC225</f>
        <v>0</v>
      </c>
      <c r="AD226" s="76">
        <f>AD224+AD225</f>
        <v>0</v>
      </c>
      <c r="AE226" s="76"/>
      <c r="AF226" s="78"/>
      <c r="AG226" s="77"/>
      <c r="AH226" s="65">
        <f>AH224+AH225</f>
        <v>0</v>
      </c>
      <c r="AI226" s="76">
        <f>AI224+AI225</f>
        <v>0</v>
      </c>
      <c r="AJ226" s="76">
        <f>AJ224+AJ225</f>
        <v>0</v>
      </c>
      <c r="AK226" s="76"/>
      <c r="AL226" s="78"/>
      <c r="AM226" s="77"/>
      <c r="AN226" s="65">
        <f>AN224+AN225</f>
        <v>0</v>
      </c>
      <c r="AO226" s="76">
        <f>AO224+AO225</f>
        <v>0</v>
      </c>
      <c r="AP226" s="76">
        <f>AP224+AP225</f>
        <v>0</v>
      </c>
      <c r="AQ226" s="76"/>
      <c r="AR226" s="64"/>
      <c r="AS226" s="77"/>
      <c r="AT226" s="65">
        <f>AT224+AT225</f>
        <v>0</v>
      </c>
      <c r="AU226" s="76">
        <f>AU224+AU225</f>
        <v>0</v>
      </c>
      <c r="AV226" s="76">
        <f>AV224+AV225</f>
        <v>0</v>
      </c>
      <c r="AW226" s="76"/>
      <c r="AX226" s="78"/>
      <c r="AY226" s="77"/>
      <c r="AZ226" s="65">
        <f>AZ224+AZ225</f>
        <v>0</v>
      </c>
      <c r="BA226" s="76">
        <f>BA224+BA225</f>
        <v>0</v>
      </c>
      <c r="BB226" s="76">
        <f>BB224+BB225</f>
        <v>0</v>
      </c>
      <c r="BC226" s="76"/>
      <c r="BD226" s="78"/>
      <c r="BE226" s="77"/>
      <c r="BF226" s="65">
        <f>BF224+BF225</f>
        <v>0</v>
      </c>
      <c r="BG226" s="76">
        <f>BG224+BG225</f>
        <v>0</v>
      </c>
      <c r="BH226" s="76">
        <f>BH224+BH225</f>
        <v>0</v>
      </c>
      <c r="BI226" s="76"/>
      <c r="BJ226" s="78"/>
      <c r="BK226" s="77"/>
      <c r="BL226" s="65">
        <f>BL224+BL225</f>
        <v>0</v>
      </c>
      <c r="BM226" s="76">
        <f>BM224+BM225</f>
        <v>0</v>
      </c>
      <c r="BN226" s="76">
        <f>BN224+BN225</f>
        <v>0</v>
      </c>
      <c r="BO226" s="76"/>
      <c r="BP226" s="78"/>
      <c r="BQ226" s="77"/>
      <c r="BR226" s="65">
        <f>BR224+BR225</f>
        <v>0</v>
      </c>
      <c r="BS226" s="76">
        <f>BS224+BS225</f>
        <v>0</v>
      </c>
      <c r="BT226" s="76">
        <f>BT224+BT225</f>
        <v>0</v>
      </c>
      <c r="BU226" s="76"/>
      <c r="BV226" s="78"/>
      <c r="BW226" s="77"/>
      <c r="BX226" s="65">
        <f>BX224+BX225</f>
        <v>0</v>
      </c>
      <c r="BY226" s="76">
        <f>BY224+BY225</f>
        <v>0</v>
      </c>
      <c r="BZ226" s="76">
        <f>BZ224+BZ225</f>
        <v>0</v>
      </c>
      <c r="CA226" s="76"/>
      <c r="CB226" s="78"/>
      <c r="CC226" s="77"/>
      <c r="CD226" s="65">
        <f>CD224+CD225</f>
        <v>0</v>
      </c>
      <c r="CE226" s="76">
        <f>CE224+CE225</f>
        <v>0</v>
      </c>
      <c r="CF226" s="76">
        <f>CF224+CF225</f>
        <v>0</v>
      </c>
      <c r="CG226" s="76"/>
      <c r="CH226" s="78"/>
      <c r="CI226" s="77"/>
      <c r="CJ226" s="65">
        <f>CJ224+CJ225</f>
        <v>0</v>
      </c>
      <c r="CK226" s="76">
        <f>CK224+CK225</f>
        <v>0</v>
      </c>
      <c r="CL226" s="76">
        <f>CL224+CL225</f>
        <v>0</v>
      </c>
      <c r="CM226" s="76"/>
      <c r="CN226" s="78"/>
      <c r="CO226" s="77"/>
      <c r="CP226" s="65">
        <f>CP224+CP225</f>
        <v>0</v>
      </c>
      <c r="CQ226" s="76">
        <f>CQ224+CQ225</f>
        <v>0</v>
      </c>
      <c r="CR226" s="76">
        <f>CR224+CR225</f>
        <v>0</v>
      </c>
      <c r="CS226" s="76"/>
      <c r="CT226" s="78"/>
      <c r="CU226" s="77"/>
      <c r="CV226" s="65">
        <f>CV224+CV225</f>
        <v>0</v>
      </c>
      <c r="CW226" s="76">
        <f>CW224+CW225</f>
        <v>0</v>
      </c>
      <c r="CX226" s="76">
        <f>CX224+CX225</f>
        <v>0</v>
      </c>
      <c r="CY226" s="76"/>
      <c r="CZ226" s="78"/>
      <c r="DA226" s="77"/>
      <c r="DB226" s="65">
        <f>DB224+DB225</f>
        <v>0</v>
      </c>
      <c r="DC226" s="76">
        <f>DC224+DC225</f>
        <v>0</v>
      </c>
      <c r="DD226" s="76">
        <f>DD224+DD225</f>
        <v>0</v>
      </c>
      <c r="DE226" s="76"/>
      <c r="DF226" s="78"/>
      <c r="DG226" s="77"/>
      <c r="DH226" s="65">
        <f>DH224+DH225</f>
        <v>0</v>
      </c>
      <c r="DI226" s="76">
        <f>DI224+DI225</f>
        <v>0</v>
      </c>
      <c r="DJ226" s="76">
        <f>DJ224+DJ225</f>
        <v>0</v>
      </c>
      <c r="DK226" s="76"/>
      <c r="DL226" s="78"/>
      <c r="DM226" s="77"/>
      <c r="DN226" s="65">
        <f>DN224+DN225</f>
        <v>0</v>
      </c>
      <c r="DO226" s="76">
        <f>DO224+DO225</f>
        <v>0</v>
      </c>
      <c r="DP226" s="76">
        <f>DP224+DP225</f>
        <v>0</v>
      </c>
      <c r="DQ226" s="76"/>
      <c r="DR226" s="78"/>
      <c r="DS226" s="77"/>
      <c r="DT226" s="65">
        <f>DT224+DT225</f>
        <v>0</v>
      </c>
      <c r="DU226" s="76">
        <f>DU224+DU225</f>
        <v>0</v>
      </c>
      <c r="DV226" s="76">
        <f>DV224+DV225</f>
        <v>0</v>
      </c>
      <c r="DW226" s="76"/>
      <c r="DX226" s="78"/>
      <c r="DY226" s="77"/>
      <c r="DZ226" s="65">
        <f>DZ224+DZ225</f>
        <v>0</v>
      </c>
      <c r="EA226" s="76">
        <f>EA224+EA225</f>
        <v>0</v>
      </c>
      <c r="EB226" s="76">
        <f>EB224+EB225</f>
        <v>0</v>
      </c>
      <c r="EC226" s="76"/>
      <c r="ED226" s="78"/>
      <c r="EE226" s="77"/>
      <c r="EF226" s="65">
        <f>EF224+EF225</f>
        <v>0</v>
      </c>
      <c r="EG226" s="76">
        <f>EG224+EG225</f>
        <v>0</v>
      </c>
      <c r="EH226" s="76">
        <f>EH224+EH225</f>
        <v>0</v>
      </c>
      <c r="EI226" s="76"/>
      <c r="EJ226" s="78"/>
      <c r="EK226" s="77"/>
      <c r="EL226" s="65">
        <f>EL224+EL225</f>
        <v>0</v>
      </c>
      <c r="EM226" s="76">
        <f>EM224+EM225</f>
        <v>0</v>
      </c>
      <c r="EN226" s="76">
        <f>EN224+EN225</f>
        <v>0</v>
      </c>
      <c r="EO226" s="76"/>
      <c r="EP226" s="78"/>
      <c r="EQ226" s="77"/>
      <c r="ER226" s="65">
        <f>ER224+ER225</f>
        <v>0</v>
      </c>
      <c r="ES226" s="218">
        <f>ES224+ES225</f>
        <v>0</v>
      </c>
      <c r="ET226" s="77"/>
      <c r="EU226" s="217">
        <f t="shared" ref="EU226:EZ226" si="150">EU224+EU225</f>
        <v>0</v>
      </c>
      <c r="EV226" s="65">
        <f t="shared" si="150"/>
        <v>0</v>
      </c>
      <c r="EW226" s="65">
        <f t="shared" si="150"/>
        <v>0</v>
      </c>
      <c r="EX226" s="65">
        <f t="shared" si="150"/>
        <v>0</v>
      </c>
      <c r="EY226" s="65">
        <f t="shared" si="150"/>
        <v>0</v>
      </c>
      <c r="EZ226" s="65">
        <f t="shared" si="150"/>
        <v>0</v>
      </c>
      <c r="FA226" s="65"/>
      <c r="FB226" s="295">
        <f>FB224+FB225</f>
        <v>0</v>
      </c>
      <c r="FC226" s="304"/>
      <c r="FD226" s="65"/>
      <c r="FE226" s="65"/>
      <c r="FF226" s="217">
        <f t="shared" ref="FF226:FG226" si="151">FF224+FF225</f>
        <v>0</v>
      </c>
      <c r="FG226" s="65">
        <f t="shared" si="151"/>
        <v>0</v>
      </c>
      <c r="FH226" s="65">
        <f t="shared" ref="FH226" si="152">FH224+FH225</f>
        <v>0</v>
      </c>
      <c r="FI226" s="280">
        <f>FI224+FI225</f>
        <v>0</v>
      </c>
      <c r="FJ226" s="280">
        <f>FJ224+FJ225</f>
        <v>0</v>
      </c>
      <c r="FK226" s="305">
        <f>FK224+FK225</f>
        <v>0</v>
      </c>
    </row>
    <row r="227" spans="1:256" ht="13.5" thickBot="1" x14ac:dyDescent="0.25">
      <c r="B227" s="26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U227" s="34"/>
      <c r="AV227" s="34"/>
      <c r="AW227" s="34"/>
      <c r="AX227" s="34"/>
      <c r="AY227" s="34"/>
      <c r="AZ227" s="34"/>
      <c r="BA227" s="34"/>
      <c r="BB227" s="34"/>
      <c r="BC227" s="34"/>
      <c r="BD227" s="34"/>
      <c r="BE227" s="34"/>
      <c r="BF227" s="34"/>
      <c r="BG227" s="34"/>
      <c r="BH227" s="34"/>
      <c r="BI227" s="34"/>
      <c r="BJ227" s="34"/>
      <c r="BK227" s="34"/>
      <c r="BL227" s="34"/>
      <c r="BM227" s="34"/>
      <c r="BN227" s="34"/>
      <c r="BO227" s="34"/>
      <c r="BP227" s="34"/>
      <c r="BQ227" s="34"/>
      <c r="BR227" s="34"/>
      <c r="BS227" s="34"/>
      <c r="BT227" s="34"/>
      <c r="BU227" s="34"/>
      <c r="BV227" s="34"/>
      <c r="BW227" s="34"/>
      <c r="BX227" s="34"/>
      <c r="BY227" s="34"/>
      <c r="BZ227" s="34"/>
      <c r="CA227" s="34"/>
      <c r="CB227" s="34"/>
      <c r="CC227" s="34"/>
      <c r="CD227" s="34"/>
      <c r="CE227" s="34"/>
      <c r="CF227" s="34"/>
      <c r="CG227" s="34"/>
      <c r="CH227" s="34"/>
      <c r="CI227" s="34"/>
      <c r="CJ227" s="34"/>
      <c r="CK227" s="34"/>
      <c r="CL227" s="34"/>
      <c r="CM227" s="34"/>
      <c r="CN227" s="34"/>
      <c r="CO227" s="34"/>
      <c r="CP227" s="34"/>
      <c r="CQ227" s="34"/>
      <c r="CR227" s="34"/>
      <c r="CS227" s="34"/>
      <c r="CT227" s="34"/>
      <c r="CU227" s="34"/>
      <c r="CV227" s="34"/>
      <c r="CW227" s="34"/>
      <c r="CX227" s="34"/>
      <c r="CY227" s="34"/>
      <c r="CZ227" s="34"/>
      <c r="DA227" s="34"/>
      <c r="DB227" s="34"/>
      <c r="DC227" s="34"/>
      <c r="DD227" s="34"/>
      <c r="DE227" s="34"/>
      <c r="DF227" s="34"/>
      <c r="DG227" s="34"/>
      <c r="DH227" s="34"/>
      <c r="DI227" s="34"/>
      <c r="DJ227" s="34"/>
      <c r="DK227" s="34"/>
      <c r="DL227" s="34"/>
      <c r="DM227" s="34"/>
      <c r="DN227" s="34"/>
      <c r="DO227" s="34"/>
      <c r="DP227" s="34"/>
      <c r="DQ227" s="34"/>
      <c r="DR227" s="34"/>
      <c r="DS227" s="34"/>
      <c r="DT227" s="34"/>
      <c r="DU227" s="34"/>
      <c r="DV227" s="34"/>
      <c r="DW227" s="34"/>
      <c r="DX227" s="34"/>
      <c r="DY227" s="34"/>
      <c r="DZ227" s="34"/>
      <c r="EA227" s="34"/>
      <c r="EB227" s="34"/>
      <c r="EC227" s="34"/>
      <c r="ED227" s="34"/>
      <c r="EE227" s="34"/>
      <c r="EF227" s="34"/>
      <c r="EG227" s="34"/>
      <c r="EH227" s="34"/>
      <c r="EI227" s="34"/>
      <c r="EJ227" s="34"/>
      <c r="EK227" s="34"/>
      <c r="EL227" s="34"/>
      <c r="EM227" s="34"/>
      <c r="EN227" s="34"/>
      <c r="EO227" s="34"/>
      <c r="EP227" s="34"/>
      <c r="EQ227" s="34"/>
      <c r="ER227" s="34"/>
    </row>
    <row r="228" spans="1:256" ht="17.25" thickTop="1" thickBot="1" x14ac:dyDescent="0.3">
      <c r="B228" s="388" t="s">
        <v>156</v>
      </c>
      <c r="C228" s="389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  <c r="AZ228" s="34"/>
      <c r="BA228" s="34"/>
      <c r="BB228" s="34"/>
      <c r="BC228" s="34"/>
      <c r="BD228" s="34"/>
      <c r="BE228" s="34"/>
      <c r="BF228" s="34"/>
      <c r="BG228" s="34"/>
      <c r="BH228" s="34"/>
      <c r="BI228" s="34"/>
      <c r="BJ228" s="34"/>
      <c r="BK228" s="34"/>
      <c r="BL228" s="34"/>
      <c r="BM228" s="34"/>
      <c r="BN228" s="34"/>
      <c r="BO228" s="34"/>
      <c r="BP228" s="34"/>
      <c r="BQ228" s="34"/>
      <c r="BR228" s="34"/>
      <c r="BS228" s="34"/>
      <c r="BT228" s="34"/>
      <c r="BU228" s="34"/>
      <c r="BV228" s="34"/>
      <c r="BW228" s="34"/>
      <c r="BX228" s="34"/>
      <c r="BY228" s="34"/>
      <c r="BZ228" s="34"/>
      <c r="CA228" s="34"/>
      <c r="CB228" s="34"/>
      <c r="CC228" s="34"/>
      <c r="CD228" s="34"/>
      <c r="CE228" s="34"/>
      <c r="CF228" s="34"/>
      <c r="CG228" s="34"/>
      <c r="CH228" s="34"/>
      <c r="CI228" s="34"/>
      <c r="CJ228" s="34"/>
      <c r="CK228" s="34"/>
      <c r="CL228" s="34"/>
      <c r="CM228" s="34"/>
      <c r="CN228" s="34"/>
      <c r="CO228" s="34"/>
      <c r="CP228" s="34"/>
      <c r="CQ228" s="34"/>
      <c r="CR228" s="34"/>
      <c r="CS228" s="34"/>
      <c r="CT228" s="34"/>
      <c r="CU228" s="34"/>
      <c r="CV228" s="34"/>
      <c r="CW228" s="34"/>
      <c r="CX228" s="34"/>
      <c r="CY228" s="34"/>
      <c r="CZ228" s="34"/>
      <c r="DA228" s="34"/>
      <c r="DB228" s="34"/>
      <c r="DC228" s="34"/>
      <c r="DD228" s="34"/>
      <c r="DE228" s="34"/>
      <c r="DF228" s="34"/>
      <c r="DG228" s="34"/>
      <c r="DH228" s="34"/>
      <c r="DI228" s="34"/>
      <c r="DJ228" s="34"/>
      <c r="DK228" s="34"/>
      <c r="DL228" s="34"/>
      <c r="DM228" s="34"/>
      <c r="DN228" s="34"/>
      <c r="DO228" s="34"/>
      <c r="DP228" s="34"/>
      <c r="DQ228" s="34"/>
      <c r="DR228" s="34"/>
      <c r="DS228" s="34"/>
      <c r="DT228" s="34"/>
      <c r="DU228" s="34"/>
      <c r="DV228" s="34"/>
      <c r="DW228" s="34"/>
      <c r="DX228" s="34"/>
      <c r="DY228" s="34"/>
      <c r="DZ228" s="34"/>
      <c r="EA228" s="34"/>
      <c r="EB228" s="34"/>
      <c r="EC228" s="34"/>
      <c r="ED228" s="34"/>
      <c r="EE228" s="34"/>
      <c r="EF228" s="34"/>
      <c r="EG228" s="34"/>
      <c r="EH228" s="34"/>
      <c r="EI228" s="34"/>
      <c r="EJ228" s="34"/>
      <c r="EK228" s="34"/>
      <c r="EL228" s="34"/>
      <c r="EM228" s="34"/>
      <c r="EN228" s="34"/>
      <c r="EO228" s="34"/>
      <c r="EP228" s="34"/>
      <c r="EQ228" s="34"/>
      <c r="ER228" s="34"/>
    </row>
    <row r="229" spans="1:256" ht="14.25" customHeight="1" thickTop="1" thickBot="1" x14ac:dyDescent="0.25">
      <c r="B229" s="390"/>
      <c r="C229" s="391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  <c r="AZ229" s="34"/>
      <c r="BA229" s="34"/>
      <c r="BB229" s="34"/>
      <c r="BC229" s="34"/>
      <c r="BD229" s="34"/>
      <c r="BE229" s="34"/>
      <c r="BF229" s="34"/>
      <c r="BG229" s="34"/>
      <c r="BH229" s="34"/>
      <c r="BI229" s="34"/>
      <c r="BJ229" s="34"/>
      <c r="BK229" s="34"/>
      <c r="BL229" s="34"/>
      <c r="BM229" s="34"/>
      <c r="BN229" s="34"/>
      <c r="BO229" s="34"/>
      <c r="BP229" s="34"/>
      <c r="BQ229" s="34"/>
      <c r="BR229" s="34"/>
      <c r="BS229" s="34"/>
      <c r="BT229" s="34"/>
      <c r="BU229" s="34"/>
      <c r="BV229" s="34"/>
      <c r="BW229" s="34"/>
      <c r="BX229" s="34"/>
      <c r="BY229" s="34"/>
      <c r="BZ229" s="34"/>
      <c r="CA229" s="34"/>
      <c r="CB229" s="34"/>
      <c r="CC229" s="34"/>
      <c r="CD229" s="34"/>
      <c r="CE229" s="34"/>
      <c r="CF229" s="34"/>
      <c r="CG229" s="34"/>
      <c r="CH229" s="34"/>
      <c r="CI229" s="34"/>
      <c r="CJ229" s="34"/>
      <c r="CK229" s="34"/>
      <c r="CL229" s="34"/>
      <c r="CM229" s="34"/>
      <c r="CN229" s="34"/>
      <c r="CO229" s="34"/>
      <c r="CP229" s="34"/>
      <c r="CQ229" s="34"/>
      <c r="CR229" s="34"/>
      <c r="CS229" s="34"/>
      <c r="CT229" s="34"/>
      <c r="CU229" s="34"/>
      <c r="CV229" s="34"/>
      <c r="CW229" s="34"/>
      <c r="CX229" s="34"/>
      <c r="CY229" s="34"/>
      <c r="CZ229" s="34"/>
      <c r="DA229" s="34"/>
      <c r="DB229" s="34"/>
      <c r="DC229" s="34"/>
      <c r="DD229" s="34"/>
      <c r="DE229" s="34"/>
      <c r="DF229" s="34"/>
      <c r="DG229" s="34"/>
      <c r="DH229" s="34"/>
      <c r="DI229" s="34"/>
      <c r="DJ229" s="34"/>
      <c r="DK229" s="34"/>
      <c r="DL229" s="34"/>
      <c r="DM229" s="34"/>
      <c r="DN229" s="34"/>
      <c r="DO229" s="34"/>
      <c r="DP229" s="34"/>
      <c r="DQ229" s="34"/>
      <c r="DR229" s="34"/>
      <c r="DS229" s="34"/>
      <c r="DT229" s="34"/>
      <c r="DU229" s="34"/>
      <c r="DV229" s="34"/>
      <c r="DW229" s="34"/>
      <c r="DX229" s="34"/>
      <c r="DY229" s="34"/>
      <c r="DZ229" s="34"/>
      <c r="EA229" s="34"/>
      <c r="EB229" s="34"/>
      <c r="EC229" s="34"/>
      <c r="ED229" s="34"/>
      <c r="EE229" s="34"/>
      <c r="EF229" s="34"/>
      <c r="EG229" s="34"/>
      <c r="EH229" s="34"/>
      <c r="EI229" s="34"/>
      <c r="EJ229" s="34"/>
      <c r="EK229" s="34"/>
      <c r="EL229" s="34"/>
      <c r="EM229" s="34"/>
      <c r="EN229" s="34"/>
      <c r="EO229" s="34"/>
      <c r="EP229" s="34"/>
      <c r="EQ229" s="34"/>
      <c r="ER229" s="34"/>
    </row>
    <row r="230" spans="1:256" ht="14.25" customHeight="1" thickTop="1" thickBot="1" x14ac:dyDescent="0.25">
      <c r="B230" s="390"/>
      <c r="C230" s="391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  <c r="AR230" s="34"/>
      <c r="AS230" s="34"/>
      <c r="AT230" s="34"/>
      <c r="AU230" s="34"/>
      <c r="AV230" s="34"/>
      <c r="AW230" s="34"/>
      <c r="AX230" s="34"/>
      <c r="AY230" s="34"/>
      <c r="AZ230" s="34"/>
      <c r="BA230" s="34"/>
      <c r="BB230" s="34"/>
      <c r="BC230" s="34"/>
      <c r="BD230" s="34"/>
      <c r="BE230" s="34"/>
      <c r="BF230" s="34"/>
      <c r="BG230" s="34"/>
      <c r="BH230" s="34"/>
      <c r="BI230" s="34"/>
      <c r="BJ230" s="34"/>
      <c r="BK230" s="34"/>
      <c r="BL230" s="34"/>
      <c r="BM230" s="34"/>
      <c r="BN230" s="34"/>
      <c r="BO230" s="34"/>
      <c r="BP230" s="34"/>
      <c r="BQ230" s="34"/>
      <c r="BR230" s="34"/>
      <c r="BS230" s="34"/>
      <c r="BT230" s="34"/>
      <c r="BU230" s="34"/>
      <c r="BV230" s="34"/>
      <c r="BW230" s="34"/>
      <c r="BX230" s="34"/>
      <c r="BY230" s="34"/>
      <c r="BZ230" s="34"/>
      <c r="CA230" s="34"/>
      <c r="CB230" s="34"/>
      <c r="CC230" s="34"/>
      <c r="CD230" s="34"/>
      <c r="CE230" s="34"/>
      <c r="CF230" s="34"/>
      <c r="CG230" s="34"/>
      <c r="CH230" s="34"/>
      <c r="CI230" s="34"/>
      <c r="CJ230" s="34"/>
      <c r="CK230" s="34"/>
      <c r="CL230" s="34"/>
      <c r="CM230" s="34"/>
      <c r="CN230" s="34"/>
      <c r="CO230" s="34"/>
      <c r="CP230" s="34"/>
      <c r="CQ230" s="34"/>
      <c r="CR230" s="34"/>
      <c r="CS230" s="34"/>
      <c r="CT230" s="34"/>
      <c r="CU230" s="34"/>
      <c r="CV230" s="34"/>
      <c r="CW230" s="34"/>
      <c r="CX230" s="34"/>
      <c r="CY230" s="34"/>
      <c r="CZ230" s="34"/>
      <c r="DA230" s="34"/>
      <c r="DB230" s="34"/>
      <c r="DC230" s="34"/>
      <c r="DD230" s="34"/>
      <c r="DE230" s="34"/>
      <c r="DF230" s="34"/>
      <c r="DG230" s="34"/>
      <c r="DH230" s="34"/>
      <c r="DI230" s="34"/>
      <c r="DJ230" s="34"/>
      <c r="DK230" s="34"/>
      <c r="DL230" s="34"/>
      <c r="DM230" s="34"/>
      <c r="DN230" s="34"/>
      <c r="DO230" s="34"/>
      <c r="DP230" s="34"/>
      <c r="DQ230" s="34"/>
      <c r="DR230" s="34"/>
      <c r="DS230" s="34"/>
      <c r="DT230" s="34"/>
      <c r="DU230" s="34"/>
      <c r="DV230" s="34"/>
      <c r="DW230" s="34"/>
      <c r="DX230" s="34"/>
      <c r="DY230" s="34"/>
      <c r="DZ230" s="34"/>
      <c r="EA230" s="34"/>
      <c r="EB230" s="34"/>
      <c r="EC230" s="34"/>
      <c r="ED230" s="34"/>
      <c r="EE230" s="34"/>
      <c r="EF230" s="34"/>
      <c r="EG230" s="34"/>
      <c r="EH230" s="34"/>
      <c r="EI230" s="34"/>
      <c r="EJ230" s="34"/>
      <c r="EK230" s="34"/>
      <c r="EL230" s="34"/>
      <c r="EM230" s="34"/>
      <c r="EN230" s="34"/>
      <c r="EO230" s="34"/>
      <c r="EP230" s="34"/>
      <c r="EQ230" s="34"/>
      <c r="ER230" s="34"/>
    </row>
    <row r="231" spans="1:256" ht="14.25" customHeight="1" thickTop="1" thickBot="1" x14ac:dyDescent="0.25">
      <c r="B231" s="390"/>
      <c r="C231" s="391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  <c r="AU231" s="34"/>
      <c r="AV231" s="34"/>
      <c r="AW231" s="34"/>
      <c r="AX231" s="34"/>
      <c r="AY231" s="34"/>
      <c r="AZ231" s="34"/>
      <c r="BA231" s="34"/>
      <c r="BB231" s="34"/>
      <c r="BC231" s="34"/>
      <c r="BD231" s="34"/>
      <c r="BE231" s="34"/>
      <c r="BF231" s="34"/>
      <c r="BG231" s="34"/>
      <c r="BH231" s="34"/>
      <c r="BI231" s="34"/>
      <c r="BJ231" s="34"/>
      <c r="BK231" s="34"/>
      <c r="BL231" s="34"/>
      <c r="BM231" s="34"/>
      <c r="BN231" s="34"/>
      <c r="BO231" s="34"/>
      <c r="BP231" s="34"/>
      <c r="BQ231" s="34"/>
      <c r="BR231" s="34"/>
      <c r="BS231" s="34"/>
      <c r="BT231" s="34"/>
      <c r="BU231" s="34"/>
      <c r="BV231" s="34"/>
      <c r="BW231" s="34"/>
      <c r="BX231" s="34"/>
      <c r="BY231" s="34"/>
      <c r="BZ231" s="34"/>
      <c r="CA231" s="34"/>
      <c r="CB231" s="34"/>
      <c r="CC231" s="34"/>
      <c r="CD231" s="34"/>
      <c r="CE231" s="34"/>
      <c r="CF231" s="34"/>
      <c r="CG231" s="34"/>
      <c r="CH231" s="34"/>
      <c r="CI231" s="34"/>
      <c r="CJ231" s="34"/>
      <c r="CK231" s="34"/>
      <c r="CL231" s="34"/>
      <c r="CM231" s="34"/>
      <c r="CN231" s="34"/>
      <c r="CO231" s="34"/>
      <c r="CP231" s="34"/>
      <c r="CQ231" s="34"/>
      <c r="CR231" s="34"/>
      <c r="CS231" s="34"/>
      <c r="CT231" s="34"/>
      <c r="CU231" s="34"/>
      <c r="CV231" s="34"/>
      <c r="CW231" s="34"/>
      <c r="CX231" s="34"/>
      <c r="CY231" s="34"/>
      <c r="CZ231" s="34"/>
      <c r="DA231" s="34"/>
      <c r="DB231" s="34"/>
      <c r="DC231" s="34"/>
      <c r="DD231" s="34"/>
      <c r="DE231" s="34"/>
      <c r="DF231" s="34"/>
      <c r="DG231" s="34"/>
      <c r="DH231" s="34"/>
      <c r="DI231" s="34"/>
      <c r="DJ231" s="34"/>
      <c r="DK231" s="34"/>
      <c r="DL231" s="34"/>
      <c r="DM231" s="34"/>
      <c r="DN231" s="34"/>
      <c r="DO231" s="34"/>
      <c r="DP231" s="34"/>
      <c r="DQ231" s="34"/>
      <c r="DR231" s="34"/>
      <c r="DS231" s="34"/>
      <c r="DT231" s="34"/>
      <c r="DU231" s="34"/>
      <c r="DV231" s="34"/>
      <c r="DW231" s="34"/>
      <c r="DX231" s="34"/>
      <c r="DY231" s="34"/>
      <c r="DZ231" s="34"/>
      <c r="EA231" s="34"/>
      <c r="EB231" s="34"/>
      <c r="EC231" s="34"/>
      <c r="ED231" s="34"/>
      <c r="EE231" s="34"/>
      <c r="EF231" s="34"/>
      <c r="EG231" s="34"/>
      <c r="EH231" s="34"/>
      <c r="EI231" s="34"/>
      <c r="EJ231" s="34"/>
      <c r="EK231" s="34"/>
      <c r="EL231" s="34"/>
      <c r="EM231" s="34"/>
      <c r="EN231" s="34"/>
      <c r="EO231" s="34"/>
      <c r="EP231" s="34"/>
      <c r="EQ231" s="34"/>
      <c r="ER231" s="34"/>
    </row>
    <row r="232" spans="1:256" ht="37.5" customHeight="1" thickTop="1" x14ac:dyDescent="0.2">
      <c r="A232" s="507" t="s">
        <v>72</v>
      </c>
      <c r="B232" s="508"/>
      <c r="C232" s="509"/>
    </row>
    <row r="233" spans="1:256" ht="38.25" customHeight="1" x14ac:dyDescent="0.2">
      <c r="A233" s="39" t="s">
        <v>15</v>
      </c>
      <c r="B233" s="39" t="s">
        <v>16</v>
      </c>
      <c r="C233" s="495" t="s">
        <v>93</v>
      </c>
      <c r="D233" s="496"/>
      <c r="E233" s="497" t="s">
        <v>94</v>
      </c>
      <c r="F233" s="497"/>
      <c r="G233" s="497"/>
    </row>
    <row r="234" spans="1:256" s="6" customFormat="1" ht="25.5" customHeight="1" x14ac:dyDescent="0.2">
      <c r="A234" s="128">
        <v>1</v>
      </c>
      <c r="B234" s="129" t="s">
        <v>17</v>
      </c>
      <c r="C234" s="476">
        <v>30000</v>
      </c>
      <c r="D234" s="477"/>
      <c r="E234" s="478">
        <v>1</v>
      </c>
      <c r="F234" s="478"/>
      <c r="G234" s="478"/>
    </row>
    <row r="235" spans="1:256" s="6" customFormat="1" ht="25.5" customHeight="1" x14ac:dyDescent="0.2">
      <c r="A235" s="128">
        <v>2</v>
      </c>
      <c r="B235" s="129" t="s">
        <v>95</v>
      </c>
      <c r="C235" s="476">
        <v>30000</v>
      </c>
      <c r="D235" s="477"/>
      <c r="E235" s="478">
        <v>1</v>
      </c>
      <c r="F235" s="478"/>
      <c r="G235" s="478"/>
    </row>
    <row r="236" spans="1:256" s="6" customFormat="1" ht="25.5" customHeight="1" x14ac:dyDescent="0.2">
      <c r="A236" s="128">
        <v>3</v>
      </c>
      <c r="B236" s="129" t="s">
        <v>96</v>
      </c>
      <c r="C236" s="476">
        <v>35000</v>
      </c>
      <c r="D236" s="477"/>
      <c r="E236" s="475">
        <v>0.5</v>
      </c>
      <c r="F236" s="475"/>
      <c r="G236" s="475"/>
    </row>
    <row r="237" spans="1:256" s="6" customFormat="1" ht="25.5" customHeight="1" x14ac:dyDescent="0.2">
      <c r="A237" s="128">
        <v>4</v>
      </c>
      <c r="B237" s="129" t="s">
        <v>97</v>
      </c>
      <c r="C237" s="476">
        <v>35000</v>
      </c>
      <c r="D237" s="477"/>
      <c r="E237" s="475">
        <v>0.75</v>
      </c>
      <c r="F237" s="475"/>
      <c r="G237" s="475"/>
    </row>
    <row r="238" spans="1:256" s="6" customFormat="1" ht="25.5" customHeight="1" x14ac:dyDescent="0.2">
      <c r="A238" s="128">
        <v>5</v>
      </c>
      <c r="B238" s="129" t="s">
        <v>98</v>
      </c>
      <c r="C238" s="476">
        <v>30000</v>
      </c>
      <c r="D238" s="477"/>
      <c r="E238" s="478">
        <v>1</v>
      </c>
      <c r="F238" s="478"/>
      <c r="G238" s="478"/>
    </row>
    <row r="239" spans="1:256" s="6" customFormat="1" ht="27" customHeight="1" x14ac:dyDescent="0.2">
      <c r="A239" s="128">
        <v>6</v>
      </c>
      <c r="B239" s="129" t="s">
        <v>39</v>
      </c>
      <c r="C239" s="476">
        <v>30000</v>
      </c>
      <c r="D239" s="477"/>
      <c r="E239" s="475">
        <v>0.33333333333300003</v>
      </c>
      <c r="F239" s="475"/>
      <c r="G239" s="475"/>
      <c r="H239" s="479" t="s">
        <v>128</v>
      </c>
      <c r="I239" s="479"/>
      <c r="J239" s="479"/>
      <c r="K239" s="480"/>
      <c r="L239" s="480"/>
      <c r="M239" s="480"/>
      <c r="N239" s="479"/>
      <c r="O239" s="180"/>
      <c r="P239" s="180"/>
      <c r="Q239" s="133"/>
      <c r="U239" s="180"/>
      <c r="AA239" s="180"/>
      <c r="AG239" s="180"/>
      <c r="AM239" s="180"/>
      <c r="AS239" s="180"/>
      <c r="AY239" s="180"/>
      <c r="BE239" s="180"/>
      <c r="BK239" s="180"/>
      <c r="BQ239" s="180"/>
      <c r="BW239" s="180"/>
      <c r="CC239" s="180"/>
      <c r="CI239" s="180"/>
      <c r="CO239" s="180"/>
      <c r="CU239" s="180"/>
      <c r="DA239" s="180"/>
      <c r="DG239" s="180"/>
      <c r="DM239" s="180"/>
      <c r="DS239" s="180"/>
      <c r="DY239" s="180"/>
      <c r="EE239" s="180"/>
      <c r="EK239" s="180"/>
      <c r="EQ239" s="180"/>
    </row>
    <row r="240" spans="1:256" s="6" customFormat="1" ht="25.5" customHeight="1" x14ac:dyDescent="0.2">
      <c r="A240" s="128">
        <v>7</v>
      </c>
      <c r="B240" s="129" t="s">
        <v>45</v>
      </c>
      <c r="C240" s="476">
        <v>6000</v>
      </c>
      <c r="D240" s="477"/>
      <c r="E240" s="478">
        <v>1</v>
      </c>
      <c r="F240" s="478"/>
      <c r="G240" s="478"/>
    </row>
    <row r="241" spans="1:7" ht="15.75" x14ac:dyDescent="0.2">
      <c r="A241" s="128">
        <v>8</v>
      </c>
      <c r="B241" s="129" t="s">
        <v>171</v>
      </c>
      <c r="C241" s="476">
        <v>42000</v>
      </c>
      <c r="D241" s="477"/>
      <c r="E241" s="478">
        <v>1</v>
      </c>
      <c r="F241" s="478"/>
      <c r="G241" s="478"/>
    </row>
    <row r="243" spans="1:7" x14ac:dyDescent="0.2">
      <c r="A243" s="208" t="s">
        <v>150</v>
      </c>
    </row>
    <row r="244" spans="1:7" x14ac:dyDescent="0.2">
      <c r="A244" s="208" t="s">
        <v>151</v>
      </c>
    </row>
  </sheetData>
  <protectedRanges>
    <protectedRange sqref="A232:D232 B2:D2" name="שכר"/>
  </protectedRanges>
  <dataConsolidate/>
  <customSheetViews>
    <customSheetView guid="{0C0A7354-1E68-4AF0-8238-6CB67405E9AA}" showPageBreaks="1" hiddenColumns="1" showRuler="0">
      <selection activeCell="B10" sqref="B10"/>
      <pageMargins left="0.75" right="0.75" top="1" bottom="1" header="0.5" footer="0.5"/>
      <pageSetup paperSize="9" orientation="landscape" r:id="rId1"/>
      <headerFooter alignWithMargins="0"/>
    </customSheetView>
    <customSheetView guid="{18145DD3-A370-4987-B463-78475180EB1E}" showGridLines="0" hiddenRows="1" hiddenColumns="1" showRuler="0">
      <pane xSplit="4" ySplit="3" topLeftCell="E50" activePane="bottomRight" state="frozen"/>
      <selection pane="bottomRight" activeCell="A227" sqref="A227:C230"/>
      <pageMargins left="0.15748031496062992" right="0.35433070866141736" top="0.39370078740157483" bottom="0.43307086614173229" header="0.31496062992125984" footer="0.19685039370078741"/>
      <printOptions horizontalCentered="1"/>
      <pageSetup paperSize="9" scale="65" fitToHeight="9" orientation="landscape" r:id="rId2"/>
      <headerFooter alignWithMargins="0">
        <oddFooter>עמוד &amp;P מתוך &amp;N</oddFooter>
      </headerFooter>
    </customSheetView>
  </customSheetViews>
  <mergeCells count="69">
    <mergeCell ref="A232:C232"/>
    <mergeCell ref="B229:C231"/>
    <mergeCell ref="EU2:FB2"/>
    <mergeCell ref="DO2:DT2"/>
    <mergeCell ref="DU2:DZ2"/>
    <mergeCell ref="EA2:EF2"/>
    <mergeCell ref="EG2:EL2"/>
    <mergeCell ref="CK2:CP2"/>
    <mergeCell ref="DC2:DH2"/>
    <mergeCell ref="B228:C228"/>
    <mergeCell ref="B224:D224"/>
    <mergeCell ref="B225:C225"/>
    <mergeCell ref="ES2:ET2"/>
    <mergeCell ref="EM2:ER2"/>
    <mergeCell ref="AO2:AT2"/>
    <mergeCell ref="AU2:AZ2"/>
    <mergeCell ref="FC1:FK1"/>
    <mergeCell ref="FH2:FH3"/>
    <mergeCell ref="FG2:FG3"/>
    <mergeCell ref="FF2:FF3"/>
    <mergeCell ref="FE2:FE3"/>
    <mergeCell ref="FJ2:FJ3"/>
    <mergeCell ref="FK2:FK3"/>
    <mergeCell ref="FD2:FD3"/>
    <mergeCell ref="FC2:FC3"/>
    <mergeCell ref="FI2:FI3"/>
    <mergeCell ref="C239:D239"/>
    <mergeCell ref="E239:G239"/>
    <mergeCell ref="C233:D233"/>
    <mergeCell ref="E233:G233"/>
    <mergeCell ref="C237:D237"/>
    <mergeCell ref="E235:G235"/>
    <mergeCell ref="C236:D236"/>
    <mergeCell ref="E236:G236"/>
    <mergeCell ref="C235:D235"/>
    <mergeCell ref="C238:D238"/>
    <mergeCell ref="E238:G238"/>
    <mergeCell ref="C234:D234"/>
    <mergeCell ref="E234:G234"/>
    <mergeCell ref="A1:C1"/>
    <mergeCell ref="B2:D2"/>
    <mergeCell ref="E1:F1"/>
    <mergeCell ref="G1:H1"/>
    <mergeCell ref="S1:T1"/>
    <mergeCell ref="Q1:R1"/>
    <mergeCell ref="I1:L1"/>
    <mergeCell ref="Q2:V2"/>
    <mergeCell ref="E2:J2"/>
    <mergeCell ref="EX1:EZ1"/>
    <mergeCell ref="CE2:CJ2"/>
    <mergeCell ref="E237:G237"/>
    <mergeCell ref="C241:D241"/>
    <mergeCell ref="E241:G241"/>
    <mergeCell ref="BS2:BX2"/>
    <mergeCell ref="BA2:BF2"/>
    <mergeCell ref="H239:N239"/>
    <mergeCell ref="K2:P2"/>
    <mergeCell ref="AI2:AN2"/>
    <mergeCell ref="C240:D240"/>
    <mergeCell ref="E240:G240"/>
    <mergeCell ref="BY2:CD2"/>
    <mergeCell ref="CW2:DB2"/>
    <mergeCell ref="CQ2:CV2"/>
    <mergeCell ref="B226:D226"/>
    <mergeCell ref="W2:AB2"/>
    <mergeCell ref="AC2:AH2"/>
    <mergeCell ref="DI2:DN2"/>
    <mergeCell ref="BM2:BR2"/>
    <mergeCell ref="BG2:BL2"/>
  </mergeCells>
  <phoneticPr fontId="6" type="noConversion"/>
  <conditionalFormatting sqref="D4:D223">
    <cfRule type="expression" dxfId="171" priority="56" stopIfTrue="1">
      <formula>AND($D4=0,( COUNTA($B4,$C4)&gt;0))</formula>
    </cfRule>
  </conditionalFormatting>
  <conditionalFormatting sqref="B17:B223">
    <cfRule type="expression" dxfId="170" priority="57" stopIfTrue="1">
      <formula>AND($D17&gt;0,( COUNTA($B17,$C17)&lt;2))</formula>
    </cfRule>
  </conditionalFormatting>
  <conditionalFormatting sqref="EY4:EY223 C17:C223">
    <cfRule type="expression" dxfId="169" priority="58" stopIfTrue="1">
      <formula>AND($D4&gt;0,( COUNTA($B4,$C4)&lt;2))</formula>
    </cfRule>
  </conditionalFormatting>
  <conditionalFormatting sqref="N4:N223">
    <cfRule type="expression" dxfId="168" priority="61" stopIfTrue="1">
      <formula>AND(M4&gt;0,N4&gt;0,(M4*N4&lt;0.1))</formula>
    </cfRule>
    <cfRule type="expression" dxfId="167" priority="62" stopIfTrue="1">
      <formula>OR(AND($D4=3,$N4&gt;0.5),AND($D4=4,$N4&gt;0.75))</formula>
    </cfRule>
  </conditionalFormatting>
  <conditionalFormatting sqref="CM4:CM223 G4:G223 S4:S223 EI4:EI223 M4:M223 CY4:CY223 Y4:Y223 AE4:AE223 AK4:AK223 AQ4:AQ223 AW4:AW223 BC4:BC223 BI4:BI223 BU4:BU223 CA4:CA223 CG4:CG223 CS4:CS223 BO4:BO223 DE4:DE223 DK4:DK223 DQ4:DQ223 DW4:DW223 EC4:EC223 EO4:EO223">
    <cfRule type="expression" dxfId="166" priority="65" stopIfTrue="1">
      <formula>AND(G4&gt;0,H4&gt;0,(G4*H4&lt;0.1))</formula>
    </cfRule>
    <cfRule type="expression" dxfId="165" priority="66" stopIfTrue="1">
      <formula>AND($D4=6,G4&gt;0.33333)</formula>
    </cfRule>
  </conditionalFormatting>
  <conditionalFormatting sqref="E2:ER2">
    <cfRule type="cellIs" dxfId="164" priority="69" stopIfTrue="1" operator="greaterThan">
      <formula>$ES$1</formula>
    </cfRule>
  </conditionalFormatting>
  <conditionalFormatting sqref="FA4:FA223">
    <cfRule type="expression" dxfId="163" priority="70" stopIfTrue="1">
      <formula>AND($D4&gt;0,( COUNTA($B4,$C4)&lt;2))</formula>
    </cfRule>
    <cfRule type="expression" dxfId="162" priority="71" stopIfTrue="1">
      <formula>AND($D4&gt;5,FA4="כן")</formula>
    </cfRule>
  </conditionalFormatting>
  <conditionalFormatting sqref="B4:C16">
    <cfRule type="expression" dxfId="161" priority="55" stopIfTrue="1">
      <formula>AND($D4&gt;0,( COUNTA($B4,$C4)&lt;2))</formula>
    </cfRule>
  </conditionalFormatting>
  <conditionalFormatting sqref="FJ2:FK2">
    <cfRule type="expression" dxfId="160" priority="49" stopIfTrue="1">
      <formula>($A$45=0)</formula>
    </cfRule>
  </conditionalFormatting>
  <conditionalFormatting sqref="FI2">
    <cfRule type="expression" dxfId="159" priority="48" stopIfTrue="1">
      <formula>($A$45=0)</formula>
    </cfRule>
  </conditionalFormatting>
  <conditionalFormatting sqref="FC2:FH2">
    <cfRule type="expression" dxfId="158" priority="46" stopIfTrue="1">
      <formula>($A$45=0)</formula>
    </cfRule>
  </conditionalFormatting>
  <conditionalFormatting sqref="H4:H223">
    <cfRule type="expression" dxfId="157" priority="59" stopIfTrue="1">
      <formula>AND(G4&gt;0,H4&gt;0,(G4*H4&lt;0.1))</formula>
    </cfRule>
    <cfRule type="expression" dxfId="156" priority="60" stopIfTrue="1">
      <formula>OR(AND($D4=3,$H4&gt;0.5),AND($D4=4,$H4&gt;0.75))</formula>
    </cfRule>
  </conditionalFormatting>
  <conditionalFormatting sqref="T4:T223">
    <cfRule type="expression" dxfId="155" priority="43" stopIfTrue="1">
      <formula>AND(S4&gt;0,T4&gt;0,(S4*T4&lt;0.1))</formula>
    </cfRule>
    <cfRule type="expression" dxfId="154" priority="44" stopIfTrue="1">
      <formula>OR(AND($D4=3,$N4&gt;0.5),AND($D4=4,$N4&gt;0.75))</formula>
    </cfRule>
  </conditionalFormatting>
  <conditionalFormatting sqref="Z4:Z223">
    <cfRule type="expression" dxfId="153" priority="41" stopIfTrue="1">
      <formula>AND(Y4&gt;0,Z4&gt;0,(Y4*Z4&lt;0.1))</formula>
    </cfRule>
    <cfRule type="expression" dxfId="152" priority="42" stopIfTrue="1">
      <formula>OR(AND($D4=3,$N4&gt;0.5),AND($D4=4,$N4&gt;0.75))</formula>
    </cfRule>
  </conditionalFormatting>
  <conditionalFormatting sqref="AF4:AF223">
    <cfRule type="expression" dxfId="151" priority="39" stopIfTrue="1">
      <formula>AND(AE4&gt;0,AF4&gt;0,(AE4*AF4&lt;0.1))</formula>
    </cfRule>
    <cfRule type="expression" dxfId="150" priority="40" stopIfTrue="1">
      <formula>OR(AND($D4=3,$N4&gt;0.5),AND($D4=4,$N4&gt;0.75))</formula>
    </cfRule>
  </conditionalFormatting>
  <conditionalFormatting sqref="AL4:AL223">
    <cfRule type="expression" dxfId="149" priority="37" stopIfTrue="1">
      <formula>AND(AK4&gt;0,AL4&gt;0,(AK4*AL4&lt;0.1))</formula>
    </cfRule>
    <cfRule type="expression" dxfId="148" priority="38" stopIfTrue="1">
      <formula>OR(AND($D4=3,$N4&gt;0.5),AND($D4=4,$N4&gt;0.75))</formula>
    </cfRule>
  </conditionalFormatting>
  <conditionalFormatting sqref="AR4:AR223">
    <cfRule type="expression" dxfId="147" priority="35" stopIfTrue="1">
      <formula>AND(AQ4&gt;0,AR4&gt;0,(AQ4*AR4&lt;0.1))</formula>
    </cfRule>
    <cfRule type="expression" dxfId="146" priority="36" stopIfTrue="1">
      <formula>OR(AND($D4=3,$N4&gt;0.5),AND($D4=4,$N4&gt;0.75))</formula>
    </cfRule>
  </conditionalFormatting>
  <conditionalFormatting sqref="AX4:AX223">
    <cfRule type="expression" dxfId="145" priority="33" stopIfTrue="1">
      <formula>AND(AW4&gt;0,AX4&gt;0,(AW4*AX4&lt;0.1))</formula>
    </cfRule>
    <cfRule type="expression" dxfId="144" priority="34" stopIfTrue="1">
      <formula>OR(AND($D4=3,$N4&gt;0.5),AND($D4=4,$N4&gt;0.75))</formula>
    </cfRule>
  </conditionalFormatting>
  <conditionalFormatting sqref="BD4:BD223">
    <cfRule type="expression" dxfId="143" priority="31" stopIfTrue="1">
      <formula>AND(BC4&gt;0,BD4&gt;0,(BC4*BD4&lt;0.1))</formula>
    </cfRule>
    <cfRule type="expression" dxfId="142" priority="32" stopIfTrue="1">
      <formula>OR(AND($D4=3,$N4&gt;0.5),AND($D4=4,$N4&gt;0.75))</formula>
    </cfRule>
  </conditionalFormatting>
  <conditionalFormatting sqref="BJ4:BJ223">
    <cfRule type="expression" dxfId="141" priority="29" stopIfTrue="1">
      <formula>AND(BI4&gt;0,BJ4&gt;0,(BI4*BJ4&lt;0.1))</formula>
    </cfRule>
    <cfRule type="expression" dxfId="140" priority="30" stopIfTrue="1">
      <formula>OR(AND($D4=3,$N4&gt;0.5),AND($D4=4,$N4&gt;0.75))</formula>
    </cfRule>
  </conditionalFormatting>
  <conditionalFormatting sqref="BP4:BP223">
    <cfRule type="expression" dxfId="139" priority="27" stopIfTrue="1">
      <formula>AND(BO4&gt;0,BP4&gt;0,(BO4*BP4&lt;0.1))</formula>
    </cfRule>
    <cfRule type="expression" dxfId="138" priority="28" stopIfTrue="1">
      <formula>OR(AND($D4=3,$N4&gt;0.5),AND($D4=4,$N4&gt;0.75))</formula>
    </cfRule>
  </conditionalFormatting>
  <conditionalFormatting sqref="BV4:BV223">
    <cfRule type="expression" dxfId="137" priority="25" stopIfTrue="1">
      <formula>AND(BU4&gt;0,BV4&gt;0,(BU4*BV4&lt;0.1))</formula>
    </cfRule>
    <cfRule type="expression" dxfId="136" priority="26" stopIfTrue="1">
      <formula>OR(AND($D4=3,$N4&gt;0.5),AND($D4=4,$N4&gt;0.75))</formula>
    </cfRule>
  </conditionalFormatting>
  <conditionalFormatting sqref="CB4:CB223">
    <cfRule type="expression" dxfId="135" priority="23" stopIfTrue="1">
      <formula>AND(CA4&gt;0,CB4&gt;0,(CA4*CB4&lt;0.1))</formula>
    </cfRule>
    <cfRule type="expression" dxfId="134" priority="24" stopIfTrue="1">
      <formula>OR(AND($D4=3,$N4&gt;0.5),AND($D4=4,$N4&gt;0.75))</formula>
    </cfRule>
  </conditionalFormatting>
  <conditionalFormatting sqref="CH4:CH223">
    <cfRule type="expression" dxfId="133" priority="21" stopIfTrue="1">
      <formula>AND(CG4&gt;0,CH4&gt;0,(CG4*CH4&lt;0.1))</formula>
    </cfRule>
    <cfRule type="expression" dxfId="132" priority="22" stopIfTrue="1">
      <formula>OR(AND($D4=3,$N4&gt;0.5),AND($D4=4,$N4&gt;0.75))</formula>
    </cfRule>
  </conditionalFormatting>
  <conditionalFormatting sqref="CN4:CN223">
    <cfRule type="expression" dxfId="131" priority="19" stopIfTrue="1">
      <formula>AND(CM4&gt;0,CN4&gt;0,(CM4*CN4&lt;0.1))</formula>
    </cfRule>
    <cfRule type="expression" dxfId="130" priority="20" stopIfTrue="1">
      <formula>OR(AND($D4=3,$N4&gt;0.5),AND($D4=4,$N4&gt;0.75))</formula>
    </cfRule>
  </conditionalFormatting>
  <conditionalFormatting sqref="CT4:CT223">
    <cfRule type="expression" dxfId="129" priority="17" stopIfTrue="1">
      <formula>AND(CS4&gt;0,CT4&gt;0,(CS4*CT4&lt;0.1))</formula>
    </cfRule>
    <cfRule type="expression" dxfId="128" priority="18" stopIfTrue="1">
      <formula>OR(AND($D4=3,$N4&gt;0.5),AND($D4=4,$N4&gt;0.75))</formula>
    </cfRule>
  </conditionalFormatting>
  <conditionalFormatting sqref="CZ4:CZ223">
    <cfRule type="expression" dxfId="127" priority="15" stopIfTrue="1">
      <formula>AND(CY4&gt;0,CZ4&gt;0,(CY4*CZ4&lt;0.1))</formula>
    </cfRule>
    <cfRule type="expression" dxfId="126" priority="16" stopIfTrue="1">
      <formula>OR(AND($D4=3,$N4&gt;0.5),AND($D4=4,$N4&gt;0.75))</formula>
    </cfRule>
  </conditionalFormatting>
  <conditionalFormatting sqref="DF4:DF223">
    <cfRule type="expression" dxfId="125" priority="13" stopIfTrue="1">
      <formula>AND(DE4&gt;0,DF4&gt;0,(DE4*DF4&lt;0.1))</formula>
    </cfRule>
    <cfRule type="expression" dxfId="124" priority="14" stopIfTrue="1">
      <formula>OR(AND($D4=3,$N4&gt;0.5),AND($D4=4,$N4&gt;0.75))</formula>
    </cfRule>
  </conditionalFormatting>
  <conditionalFormatting sqref="DL4:DL223">
    <cfRule type="expression" dxfId="123" priority="11" stopIfTrue="1">
      <formula>AND(DK4&gt;0,DL4&gt;0,(DK4*DL4&lt;0.1))</formula>
    </cfRule>
    <cfRule type="expression" dxfId="122" priority="12" stopIfTrue="1">
      <formula>OR(AND($D4=3,$N4&gt;0.5),AND($D4=4,$N4&gt;0.75))</formula>
    </cfRule>
  </conditionalFormatting>
  <conditionalFormatting sqref="DR4:DR223">
    <cfRule type="expression" dxfId="121" priority="9" stopIfTrue="1">
      <formula>AND(DQ4&gt;0,DR4&gt;0,(DQ4*DR4&lt;0.1))</formula>
    </cfRule>
    <cfRule type="expression" dxfId="120" priority="10" stopIfTrue="1">
      <formula>OR(AND($D4=3,$N4&gt;0.5),AND($D4=4,$N4&gt;0.75))</formula>
    </cfRule>
  </conditionalFormatting>
  <conditionalFormatting sqref="DX4:DX223">
    <cfRule type="expression" dxfId="119" priority="7" stopIfTrue="1">
      <formula>AND(DW4&gt;0,DX4&gt;0,(DW4*DX4&lt;0.1))</formula>
    </cfRule>
    <cfRule type="expression" dxfId="118" priority="8" stopIfTrue="1">
      <formula>OR(AND($D4=3,$N4&gt;0.5),AND($D4=4,$N4&gt;0.75))</formula>
    </cfRule>
  </conditionalFormatting>
  <conditionalFormatting sqref="ED4:ED223">
    <cfRule type="expression" dxfId="117" priority="5" stopIfTrue="1">
      <formula>AND(EC4&gt;0,ED4&gt;0,(EC4*ED4&lt;0.1))</formula>
    </cfRule>
    <cfRule type="expression" dxfId="116" priority="6" stopIfTrue="1">
      <formula>OR(AND($D4=3,$N4&gt;0.5),AND($D4=4,$N4&gt;0.75))</formula>
    </cfRule>
  </conditionalFormatting>
  <conditionalFormatting sqref="EJ4:EJ223">
    <cfRule type="expression" dxfId="115" priority="3" stopIfTrue="1">
      <formula>AND(EI4&gt;0,EJ4&gt;0,(EI4*EJ4&lt;0.1))</formula>
    </cfRule>
    <cfRule type="expression" dxfId="114" priority="4" stopIfTrue="1">
      <formula>OR(AND($D4=3,$N4&gt;0.5),AND($D4=4,$N4&gt;0.75))</formula>
    </cfRule>
  </conditionalFormatting>
  <conditionalFormatting sqref="EP4:EP223">
    <cfRule type="expression" dxfId="113" priority="1" stopIfTrue="1">
      <formula>AND(EO4&gt;0,EP4&gt;0,(EO4*EP4&lt;0.1))</formula>
    </cfRule>
    <cfRule type="expression" dxfId="112" priority="2" stopIfTrue="1">
      <formula>OR(AND($D4=3,$N4&gt;0.5),AND($D4=4,$N4&gt;0.75))</formula>
    </cfRule>
  </conditionalFormatting>
  <dataValidations count="4">
    <dataValidation type="decimal" allowBlank="1" showInputMessage="1" showErrorMessage="1" sqref="CK4:CL223 BS4:BT223 CQ4:CR223 CW4:CX223 BY4:BZ223 CE4:CF223 BM4:BN223 BA4:BB223 BG4:BH223 DC4:DD223 AU4:AV223 AI4:AJ223 AO4:AP223 AC4:AD223 Q4:R223 W4:X223 K4:L223 E4:F223 EM4:EN223 DI4:DJ223 DO4:DP223 DU4:DV223 EA4:EB223 EG4:EH223 EW4:EW223">
      <formula1>0</formula1>
      <formula2>999999999</formula2>
    </dataValidation>
    <dataValidation type="decimal" operator="lessThan" allowBlank="1" showInputMessage="1" showErrorMessage="1" error="חלקיות המשרה ואחוז התעסוקה במו&quot;פ  מוגבלים ל-100% בלבד! _x000a_(הערה טכנית: בהקלדה חוזרת יש להוסיף את סימן ה-% בנוסף למספר)" sqref="CS4:CT223 AQ4:AR223 AE4:AF223 Y4:Z223 BC4:BD223 AW4:AX223 BI4:BJ223 CA4:CB223 BU4:BV223 S4:T223 CM4:CN223 CG4:CH223 BO4:BP223 CY4:CZ223 M4:N223 AK4:AL223 EI4:EJ223 G4:H223 DE4:DF223 DK4:DL223 DQ4:DR223 DW4:DX223 EC4:ED223 EO4:EP223">
      <formula1>1.00001</formula1>
    </dataValidation>
    <dataValidation type="list" allowBlank="1" showInputMessage="1" showErrorMessage="1" sqref="FA4:FA223">
      <formula1>$A$242:$A$244</formula1>
    </dataValidation>
    <dataValidation type="list" allowBlank="1" showInputMessage="1" showErrorMessage="1" error="נא לבחור קוד שכר מתאים כמפורט בטבלה שבתחתית גליון זה" sqref="D4:D223">
      <formula1>$A$234:$A$241</formula1>
    </dataValidation>
  </dataValidations>
  <hyperlinks>
    <hyperlink ref="B2:D2" location="'כח אדם - שכר'!A230:F238" tooltip="הקשה על תא זה תפנה אותך לצפיה בטבלת קודי השכר שבתחתית העמוד" display="פרטי העובד (הקשה על התא תפנה אותך לצפיה בטבלת קודי שכר)"/>
    <hyperlink ref="A232:C232" location="'כח אדם - שכר'!A4" display="טבלת קודי שכר (הקשה על תא זה תחזיר אותך לראשית הטבלה)"/>
  </hyperlinks>
  <printOptions horizontalCentered="1"/>
  <pageMargins left="0.15748031496062992" right="0.35433070866141736" top="0.39370078740157483" bottom="0.43307086614173229" header="0.31496062992125984" footer="0.19685039370078741"/>
  <pageSetup paperSize="9" scale="65" fitToHeight="9" orientation="landscape" r:id="rId3"/>
  <headerFooter alignWithMargins="0">
    <oddFooter>עמוד &amp;P מתוך &amp;N</oddFooter>
  </headerFooter>
  <cellWatches>
    <cellWatch r="J4"/>
  </cellWatches>
  <legacyDrawing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5" id="{4C945085-4203-4D62-80C9-C459D2B4594C}">
            <xm:f>COUNTA('ראשי-פרטים כלליים וריכוז הוצאות'!$G$20,'ראשי-פרטים כלליים וריכוז הוצאות'!$G$18)&lt;&gt;2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FC1:FK226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indexed="42"/>
    <pageSetUpPr fitToPage="1"/>
  </sheetPr>
  <dimension ref="A1:CL1273"/>
  <sheetViews>
    <sheetView rightToLeft="1" zoomScale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E29" sqref="E29"/>
    </sheetView>
  </sheetViews>
  <sheetFormatPr defaultColWidth="9.140625" defaultRowHeight="12.75" x14ac:dyDescent="0.2"/>
  <cols>
    <col min="1" max="1" width="5.85546875" style="3" bestFit="1" customWidth="1"/>
    <col min="2" max="2" width="28.42578125" style="3" customWidth="1"/>
    <col min="3" max="4" width="16.140625" style="3" customWidth="1"/>
    <col min="5" max="5" width="15.28515625" style="3" customWidth="1"/>
    <col min="6" max="6" width="15.85546875" style="3" customWidth="1"/>
    <col min="7" max="7" width="18.28515625" style="3" customWidth="1"/>
    <col min="8" max="8" width="18.5703125" style="3" bestFit="1" customWidth="1"/>
    <col min="9" max="10" width="14.5703125" style="3" customWidth="1"/>
    <col min="11" max="11" width="14.7109375" style="28" customWidth="1"/>
    <col min="12" max="12" width="14.7109375" style="3" customWidth="1"/>
    <col min="13" max="13" width="9.140625" style="3"/>
    <col min="14" max="14" width="18.5703125" style="3" customWidth="1"/>
    <col min="15" max="16" width="15.28515625" style="3" customWidth="1"/>
    <col min="17" max="17" width="14" style="3" customWidth="1"/>
    <col min="18" max="19" width="9.140625" style="3"/>
    <col min="20" max="20" width="18.28515625" style="3" customWidth="1"/>
    <col min="21" max="24" width="13.5703125" style="3" customWidth="1"/>
    <col min="25" max="16384" width="9.140625" style="3"/>
  </cols>
  <sheetData>
    <row r="1" spans="1:90" s="12" customFormat="1" ht="20.25" customHeight="1" x14ac:dyDescent="0.2">
      <c r="A1" s="515" t="s">
        <v>54</v>
      </c>
      <c r="B1" s="516"/>
      <c r="C1" s="360" t="s">
        <v>49</v>
      </c>
      <c r="D1" s="361">
        <f>'ראשי-פרטים כלליים וריכוז הוצאות'!C10</f>
        <v>0</v>
      </c>
      <c r="E1" s="362">
        <f>'ראשי-פרטים כלליים וריכוז הוצאות'!$F$5</f>
        <v>0</v>
      </c>
      <c r="F1" s="521" t="s">
        <v>174</v>
      </c>
      <c r="G1" s="521"/>
      <c r="H1" s="521"/>
      <c r="I1" s="521"/>
      <c r="J1" s="521"/>
      <c r="K1" s="521"/>
      <c r="L1" s="521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</row>
    <row r="2" spans="1:90" ht="36" customHeight="1" x14ac:dyDescent="0.2">
      <c r="A2" s="363" t="s">
        <v>62</v>
      </c>
      <c r="B2" s="282" t="s">
        <v>5</v>
      </c>
      <c r="C2" s="289" t="s">
        <v>65</v>
      </c>
      <c r="D2" s="289" t="s">
        <v>6</v>
      </c>
      <c r="E2" s="289"/>
      <c r="F2" s="354" t="s">
        <v>5</v>
      </c>
      <c r="G2" s="310" t="s">
        <v>183</v>
      </c>
      <c r="H2" s="283" t="s">
        <v>65</v>
      </c>
      <c r="I2" s="283" t="s">
        <v>6</v>
      </c>
      <c r="J2" s="283" t="s">
        <v>179</v>
      </c>
      <c r="K2" s="283" t="s">
        <v>180</v>
      </c>
      <c r="L2" s="311" t="s">
        <v>178</v>
      </c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</row>
    <row r="3" spans="1:90" s="6" customFormat="1" ht="26.45" customHeight="1" x14ac:dyDescent="0.2">
      <c r="A3" s="364">
        <v>1</v>
      </c>
      <c r="B3" s="268"/>
      <c r="C3" s="14">
        <f>+$W76</f>
        <v>0</v>
      </c>
      <c r="D3" s="62">
        <v>0</v>
      </c>
      <c r="E3" s="62"/>
      <c r="F3" s="355">
        <f t="shared" ref="F3:F42" si="0">+B3</f>
        <v>0</v>
      </c>
      <c r="G3" s="231"/>
      <c r="H3" s="62">
        <f t="shared" ref="H3:H42" si="1">+C3</f>
        <v>0</v>
      </c>
      <c r="I3" s="62">
        <f t="shared" ref="I3:I42" si="2">+D3</f>
        <v>0</v>
      </c>
      <c r="J3" s="275"/>
      <c r="K3" s="281"/>
      <c r="L3" s="312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</row>
    <row r="4" spans="1:90" s="6" customFormat="1" ht="26.45" customHeight="1" x14ac:dyDescent="0.2">
      <c r="A4" s="364">
        <v>2</v>
      </c>
      <c r="B4" s="268"/>
      <c r="C4" s="14">
        <f>+$W96</f>
        <v>0</v>
      </c>
      <c r="D4" s="62">
        <v>0</v>
      </c>
      <c r="E4" s="62"/>
      <c r="F4" s="355">
        <f t="shared" si="0"/>
        <v>0</v>
      </c>
      <c r="G4" s="231"/>
      <c r="H4" s="62">
        <f t="shared" si="1"/>
        <v>0</v>
      </c>
      <c r="I4" s="62">
        <f t="shared" si="2"/>
        <v>0</v>
      </c>
      <c r="J4" s="275"/>
      <c r="K4" s="281"/>
      <c r="L4" s="312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</row>
    <row r="5" spans="1:90" s="6" customFormat="1" ht="26.45" customHeight="1" x14ac:dyDescent="0.2">
      <c r="A5" s="364">
        <v>3</v>
      </c>
      <c r="B5" s="231"/>
      <c r="C5" s="14">
        <f>+$W116</f>
        <v>0</v>
      </c>
      <c r="D5" s="62">
        <v>0</v>
      </c>
      <c r="E5" s="62"/>
      <c r="F5" s="355">
        <f t="shared" si="0"/>
        <v>0</v>
      </c>
      <c r="G5" s="231"/>
      <c r="H5" s="62">
        <f t="shared" si="1"/>
        <v>0</v>
      </c>
      <c r="I5" s="62">
        <f t="shared" si="2"/>
        <v>0</v>
      </c>
      <c r="J5" s="275"/>
      <c r="K5" s="281"/>
      <c r="L5" s="312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</row>
    <row r="6" spans="1:90" s="6" customFormat="1" ht="26.45" customHeight="1" x14ac:dyDescent="0.2">
      <c r="A6" s="364">
        <v>4</v>
      </c>
      <c r="B6" s="231"/>
      <c r="C6" s="14">
        <f>+$W136</f>
        <v>0</v>
      </c>
      <c r="D6" s="62">
        <v>0</v>
      </c>
      <c r="E6" s="62"/>
      <c r="F6" s="355">
        <f t="shared" si="0"/>
        <v>0</v>
      </c>
      <c r="G6" s="231"/>
      <c r="H6" s="62">
        <f t="shared" si="1"/>
        <v>0</v>
      </c>
      <c r="I6" s="62">
        <f t="shared" si="2"/>
        <v>0</v>
      </c>
      <c r="J6" s="275"/>
      <c r="K6" s="281"/>
      <c r="L6" s="312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</row>
    <row r="7" spans="1:90" s="6" customFormat="1" ht="26.45" customHeight="1" x14ac:dyDescent="0.2">
      <c r="A7" s="364">
        <v>5</v>
      </c>
      <c r="B7" s="231"/>
      <c r="C7" s="14">
        <f>+$W156</f>
        <v>0</v>
      </c>
      <c r="D7" s="62">
        <v>0</v>
      </c>
      <c r="E7" s="62"/>
      <c r="F7" s="355">
        <f t="shared" si="0"/>
        <v>0</v>
      </c>
      <c r="G7" s="231"/>
      <c r="H7" s="62">
        <f t="shared" si="1"/>
        <v>0</v>
      </c>
      <c r="I7" s="62">
        <f t="shared" si="2"/>
        <v>0</v>
      </c>
      <c r="J7" s="275"/>
      <c r="K7" s="281"/>
      <c r="L7" s="312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</row>
    <row r="8" spans="1:90" s="6" customFormat="1" ht="26.45" customHeight="1" x14ac:dyDescent="0.2">
      <c r="A8" s="364">
        <v>6</v>
      </c>
      <c r="B8" s="231"/>
      <c r="C8" s="14">
        <f>+$W176</f>
        <v>0</v>
      </c>
      <c r="D8" s="62">
        <v>0</v>
      </c>
      <c r="E8" s="62"/>
      <c r="F8" s="355">
        <f t="shared" si="0"/>
        <v>0</v>
      </c>
      <c r="G8" s="231"/>
      <c r="H8" s="62">
        <f t="shared" si="1"/>
        <v>0</v>
      </c>
      <c r="I8" s="62">
        <f t="shared" si="2"/>
        <v>0</v>
      </c>
      <c r="J8" s="275"/>
      <c r="K8" s="281"/>
      <c r="L8" s="312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</row>
    <row r="9" spans="1:90" s="6" customFormat="1" ht="26.45" customHeight="1" x14ac:dyDescent="0.2">
      <c r="A9" s="364">
        <v>7</v>
      </c>
      <c r="B9" s="231"/>
      <c r="C9" s="14">
        <f>+$W196</f>
        <v>0</v>
      </c>
      <c r="D9" s="62">
        <v>0</v>
      </c>
      <c r="E9" s="62"/>
      <c r="F9" s="355">
        <f t="shared" si="0"/>
        <v>0</v>
      </c>
      <c r="G9" s="231"/>
      <c r="H9" s="62">
        <f t="shared" si="1"/>
        <v>0</v>
      </c>
      <c r="I9" s="62">
        <f t="shared" si="2"/>
        <v>0</v>
      </c>
      <c r="J9" s="275"/>
      <c r="K9" s="281"/>
      <c r="L9" s="312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</row>
    <row r="10" spans="1:90" s="6" customFormat="1" ht="26.45" customHeight="1" x14ac:dyDescent="0.2">
      <c r="A10" s="364">
        <v>8</v>
      </c>
      <c r="B10" s="231"/>
      <c r="C10" s="14">
        <f>+$W216</f>
        <v>0</v>
      </c>
      <c r="D10" s="62">
        <v>0</v>
      </c>
      <c r="E10" s="62"/>
      <c r="F10" s="355">
        <f t="shared" si="0"/>
        <v>0</v>
      </c>
      <c r="G10" s="231"/>
      <c r="H10" s="62">
        <f t="shared" si="1"/>
        <v>0</v>
      </c>
      <c r="I10" s="62">
        <f t="shared" si="2"/>
        <v>0</v>
      </c>
      <c r="J10" s="275"/>
      <c r="K10" s="281"/>
      <c r="L10" s="312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</row>
    <row r="11" spans="1:90" s="6" customFormat="1" ht="26.45" customHeight="1" x14ac:dyDescent="0.2">
      <c r="A11" s="364">
        <v>9</v>
      </c>
      <c r="B11" s="231"/>
      <c r="C11" s="14">
        <f>+$W236</f>
        <v>0</v>
      </c>
      <c r="D11" s="62">
        <v>0</v>
      </c>
      <c r="E11" s="62"/>
      <c r="F11" s="355">
        <f t="shared" si="0"/>
        <v>0</v>
      </c>
      <c r="G11" s="231"/>
      <c r="H11" s="62">
        <f t="shared" si="1"/>
        <v>0</v>
      </c>
      <c r="I11" s="62">
        <f t="shared" si="2"/>
        <v>0</v>
      </c>
      <c r="J11" s="275"/>
      <c r="K11" s="281"/>
      <c r="L11" s="312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</row>
    <row r="12" spans="1:90" s="6" customFormat="1" ht="26.45" customHeight="1" x14ac:dyDescent="0.2">
      <c r="A12" s="364">
        <v>10</v>
      </c>
      <c r="B12" s="231"/>
      <c r="C12" s="14">
        <f>+$W256</f>
        <v>0</v>
      </c>
      <c r="D12" s="62">
        <v>0</v>
      </c>
      <c r="E12" s="62"/>
      <c r="F12" s="355">
        <f t="shared" si="0"/>
        <v>0</v>
      </c>
      <c r="G12" s="231"/>
      <c r="H12" s="62">
        <f t="shared" si="1"/>
        <v>0</v>
      </c>
      <c r="I12" s="62">
        <f t="shared" si="2"/>
        <v>0</v>
      </c>
      <c r="J12" s="275"/>
      <c r="K12" s="281"/>
      <c r="L12" s="312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</row>
    <row r="13" spans="1:90" s="6" customFormat="1" ht="26.45" customHeight="1" x14ac:dyDescent="0.2">
      <c r="A13" s="364">
        <v>11</v>
      </c>
      <c r="B13" s="231"/>
      <c r="C13" s="14">
        <f>+$W276</f>
        <v>0</v>
      </c>
      <c r="D13" s="62">
        <v>0</v>
      </c>
      <c r="E13" s="62"/>
      <c r="F13" s="355">
        <f t="shared" si="0"/>
        <v>0</v>
      </c>
      <c r="G13" s="231"/>
      <c r="H13" s="62">
        <f t="shared" si="1"/>
        <v>0</v>
      </c>
      <c r="I13" s="62">
        <f t="shared" si="2"/>
        <v>0</v>
      </c>
      <c r="J13" s="275"/>
      <c r="K13" s="281"/>
      <c r="L13" s="312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</row>
    <row r="14" spans="1:90" s="6" customFormat="1" ht="26.45" customHeight="1" x14ac:dyDescent="0.2">
      <c r="A14" s="364">
        <v>12</v>
      </c>
      <c r="B14" s="231"/>
      <c r="C14" s="14">
        <f>+$W296</f>
        <v>0</v>
      </c>
      <c r="D14" s="62">
        <v>0</v>
      </c>
      <c r="E14" s="62"/>
      <c r="F14" s="355">
        <f t="shared" si="0"/>
        <v>0</v>
      </c>
      <c r="G14" s="231"/>
      <c r="H14" s="62">
        <f t="shared" si="1"/>
        <v>0</v>
      </c>
      <c r="I14" s="62">
        <f t="shared" si="2"/>
        <v>0</v>
      </c>
      <c r="J14" s="275"/>
      <c r="K14" s="281"/>
      <c r="L14" s="312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</row>
    <row r="15" spans="1:90" s="6" customFormat="1" ht="26.45" customHeight="1" x14ac:dyDescent="0.2">
      <c r="A15" s="364">
        <v>13</v>
      </c>
      <c r="B15" s="231"/>
      <c r="C15" s="14">
        <f>+$W316</f>
        <v>0</v>
      </c>
      <c r="D15" s="62">
        <v>0</v>
      </c>
      <c r="E15" s="62"/>
      <c r="F15" s="355">
        <f t="shared" si="0"/>
        <v>0</v>
      </c>
      <c r="G15" s="231"/>
      <c r="H15" s="62">
        <f t="shared" si="1"/>
        <v>0</v>
      </c>
      <c r="I15" s="62">
        <f t="shared" si="2"/>
        <v>0</v>
      </c>
      <c r="J15" s="275"/>
      <c r="K15" s="281"/>
      <c r="L15" s="312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</row>
    <row r="16" spans="1:90" s="6" customFormat="1" ht="26.45" customHeight="1" x14ac:dyDescent="0.2">
      <c r="A16" s="364">
        <v>14</v>
      </c>
      <c r="B16" s="231"/>
      <c r="C16" s="14">
        <f>+$W336</f>
        <v>0</v>
      </c>
      <c r="D16" s="62">
        <v>0</v>
      </c>
      <c r="E16" s="62"/>
      <c r="F16" s="355">
        <f t="shared" si="0"/>
        <v>0</v>
      </c>
      <c r="G16" s="231"/>
      <c r="H16" s="62">
        <f t="shared" si="1"/>
        <v>0</v>
      </c>
      <c r="I16" s="62">
        <f t="shared" si="2"/>
        <v>0</v>
      </c>
      <c r="J16" s="275"/>
      <c r="K16" s="281"/>
      <c r="L16" s="312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</row>
    <row r="17" spans="1:90" s="6" customFormat="1" ht="26.45" customHeight="1" x14ac:dyDescent="0.2">
      <c r="A17" s="364">
        <v>15</v>
      </c>
      <c r="B17" s="231"/>
      <c r="C17" s="14">
        <f>+$W356</f>
        <v>0</v>
      </c>
      <c r="D17" s="62">
        <v>0</v>
      </c>
      <c r="E17" s="62"/>
      <c r="F17" s="355">
        <f t="shared" si="0"/>
        <v>0</v>
      </c>
      <c r="G17" s="231"/>
      <c r="H17" s="62">
        <f t="shared" si="1"/>
        <v>0</v>
      </c>
      <c r="I17" s="62">
        <f t="shared" si="2"/>
        <v>0</v>
      </c>
      <c r="J17" s="275"/>
      <c r="K17" s="281"/>
      <c r="L17" s="312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</row>
    <row r="18" spans="1:90" s="6" customFormat="1" ht="26.45" customHeight="1" x14ac:dyDescent="0.2">
      <c r="A18" s="364">
        <v>16</v>
      </c>
      <c r="B18" s="231"/>
      <c r="C18" s="14">
        <f>+$W376</f>
        <v>0</v>
      </c>
      <c r="D18" s="62">
        <v>0</v>
      </c>
      <c r="E18" s="62"/>
      <c r="F18" s="355">
        <f t="shared" si="0"/>
        <v>0</v>
      </c>
      <c r="G18" s="231"/>
      <c r="H18" s="62">
        <f t="shared" si="1"/>
        <v>0</v>
      </c>
      <c r="I18" s="62">
        <f t="shared" si="2"/>
        <v>0</v>
      </c>
      <c r="J18" s="275"/>
      <c r="K18" s="281"/>
      <c r="L18" s="312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</row>
    <row r="19" spans="1:90" s="6" customFormat="1" ht="26.45" customHeight="1" x14ac:dyDescent="0.2">
      <c r="A19" s="364">
        <v>17</v>
      </c>
      <c r="B19" s="231"/>
      <c r="C19" s="14">
        <f>+$W396</f>
        <v>0</v>
      </c>
      <c r="D19" s="62">
        <v>0</v>
      </c>
      <c r="E19" s="62"/>
      <c r="F19" s="355">
        <f t="shared" si="0"/>
        <v>0</v>
      </c>
      <c r="G19" s="231"/>
      <c r="H19" s="62">
        <f t="shared" si="1"/>
        <v>0</v>
      </c>
      <c r="I19" s="62">
        <f t="shared" si="2"/>
        <v>0</v>
      </c>
      <c r="J19" s="275"/>
      <c r="K19" s="281"/>
      <c r="L19" s="312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</row>
    <row r="20" spans="1:90" s="6" customFormat="1" ht="26.45" customHeight="1" x14ac:dyDescent="0.2">
      <c r="A20" s="364">
        <v>18</v>
      </c>
      <c r="B20" s="231"/>
      <c r="C20" s="14">
        <f>+$W416</f>
        <v>0</v>
      </c>
      <c r="D20" s="62">
        <v>0</v>
      </c>
      <c r="E20" s="62"/>
      <c r="F20" s="355">
        <f t="shared" si="0"/>
        <v>0</v>
      </c>
      <c r="G20" s="231"/>
      <c r="H20" s="62">
        <f t="shared" si="1"/>
        <v>0</v>
      </c>
      <c r="I20" s="62">
        <f t="shared" si="2"/>
        <v>0</v>
      </c>
      <c r="J20" s="275"/>
      <c r="K20" s="281"/>
      <c r="L20" s="312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</row>
    <row r="21" spans="1:90" s="6" customFormat="1" ht="26.45" customHeight="1" x14ac:dyDescent="0.2">
      <c r="A21" s="364">
        <v>19</v>
      </c>
      <c r="B21" s="231"/>
      <c r="C21" s="14">
        <f>+$W436</f>
        <v>0</v>
      </c>
      <c r="D21" s="62">
        <v>0</v>
      </c>
      <c r="E21" s="62"/>
      <c r="F21" s="355">
        <f t="shared" si="0"/>
        <v>0</v>
      </c>
      <c r="G21" s="231"/>
      <c r="H21" s="62">
        <f t="shared" si="1"/>
        <v>0</v>
      </c>
      <c r="I21" s="62">
        <f t="shared" si="2"/>
        <v>0</v>
      </c>
      <c r="J21" s="275"/>
      <c r="K21" s="281"/>
      <c r="L21" s="312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</row>
    <row r="22" spans="1:90" s="6" customFormat="1" ht="26.45" customHeight="1" x14ac:dyDescent="0.2">
      <c r="A22" s="364">
        <v>20</v>
      </c>
      <c r="B22" s="231"/>
      <c r="C22" s="14">
        <f>+$W456</f>
        <v>0</v>
      </c>
      <c r="D22" s="62">
        <v>0</v>
      </c>
      <c r="E22" s="62"/>
      <c r="F22" s="355">
        <f t="shared" si="0"/>
        <v>0</v>
      </c>
      <c r="G22" s="231"/>
      <c r="H22" s="62">
        <f t="shared" si="1"/>
        <v>0</v>
      </c>
      <c r="I22" s="62">
        <f t="shared" si="2"/>
        <v>0</v>
      </c>
      <c r="J22" s="275"/>
      <c r="K22" s="281"/>
      <c r="L22" s="312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16"/>
      <c r="CL22" s="116"/>
    </row>
    <row r="23" spans="1:90" s="6" customFormat="1" ht="26.45" customHeight="1" x14ac:dyDescent="0.2">
      <c r="A23" s="364">
        <v>21</v>
      </c>
      <c r="B23" s="231"/>
      <c r="C23" s="14">
        <f>+$W476</f>
        <v>0</v>
      </c>
      <c r="D23" s="62">
        <v>0</v>
      </c>
      <c r="E23" s="62"/>
      <c r="F23" s="355">
        <f t="shared" si="0"/>
        <v>0</v>
      </c>
      <c r="G23" s="231"/>
      <c r="H23" s="62">
        <f t="shared" si="1"/>
        <v>0</v>
      </c>
      <c r="I23" s="62">
        <f t="shared" si="2"/>
        <v>0</v>
      </c>
      <c r="J23" s="275"/>
      <c r="K23" s="281"/>
      <c r="L23" s="312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</row>
    <row r="24" spans="1:90" s="6" customFormat="1" ht="26.45" customHeight="1" x14ac:dyDescent="0.2">
      <c r="A24" s="364">
        <v>22</v>
      </c>
      <c r="B24" s="231"/>
      <c r="C24" s="14">
        <f>+$W496</f>
        <v>0</v>
      </c>
      <c r="D24" s="62">
        <v>0</v>
      </c>
      <c r="E24" s="62"/>
      <c r="F24" s="355">
        <f t="shared" si="0"/>
        <v>0</v>
      </c>
      <c r="G24" s="231"/>
      <c r="H24" s="62">
        <f t="shared" si="1"/>
        <v>0</v>
      </c>
      <c r="I24" s="62">
        <f t="shared" si="2"/>
        <v>0</v>
      </c>
      <c r="J24" s="275"/>
      <c r="K24" s="281"/>
      <c r="L24" s="312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</row>
    <row r="25" spans="1:90" s="6" customFormat="1" ht="26.45" customHeight="1" x14ac:dyDescent="0.2">
      <c r="A25" s="364">
        <v>23</v>
      </c>
      <c r="B25" s="231"/>
      <c r="C25" s="14">
        <f>+$W516</f>
        <v>0</v>
      </c>
      <c r="D25" s="62">
        <v>0</v>
      </c>
      <c r="E25" s="62"/>
      <c r="F25" s="355">
        <f t="shared" si="0"/>
        <v>0</v>
      </c>
      <c r="G25" s="231"/>
      <c r="H25" s="62">
        <f t="shared" si="1"/>
        <v>0</v>
      </c>
      <c r="I25" s="62">
        <f t="shared" si="2"/>
        <v>0</v>
      </c>
      <c r="J25" s="275"/>
      <c r="K25" s="281"/>
      <c r="L25" s="312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</row>
    <row r="26" spans="1:90" s="6" customFormat="1" ht="26.45" customHeight="1" x14ac:dyDescent="0.2">
      <c r="A26" s="364">
        <v>24</v>
      </c>
      <c r="B26" s="231"/>
      <c r="C26" s="14">
        <f>+$W536</f>
        <v>0</v>
      </c>
      <c r="D26" s="62">
        <v>0</v>
      </c>
      <c r="E26" s="62"/>
      <c r="F26" s="355">
        <f t="shared" si="0"/>
        <v>0</v>
      </c>
      <c r="G26" s="231"/>
      <c r="H26" s="62">
        <f t="shared" si="1"/>
        <v>0</v>
      </c>
      <c r="I26" s="62">
        <f t="shared" si="2"/>
        <v>0</v>
      </c>
      <c r="J26" s="275"/>
      <c r="K26" s="281"/>
      <c r="L26" s="312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6"/>
      <c r="CF26" s="116"/>
      <c r="CG26" s="116"/>
      <c r="CH26" s="116"/>
      <c r="CI26" s="116"/>
      <c r="CJ26" s="116"/>
      <c r="CK26" s="116"/>
      <c r="CL26" s="116"/>
    </row>
    <row r="27" spans="1:90" s="6" customFormat="1" ht="26.45" customHeight="1" x14ac:dyDescent="0.2">
      <c r="A27" s="364">
        <v>25</v>
      </c>
      <c r="B27" s="231"/>
      <c r="C27" s="14">
        <f>+$W556</f>
        <v>0</v>
      </c>
      <c r="D27" s="62">
        <v>0</v>
      </c>
      <c r="E27" s="62"/>
      <c r="F27" s="355">
        <f t="shared" si="0"/>
        <v>0</v>
      </c>
      <c r="G27" s="231"/>
      <c r="H27" s="62">
        <f t="shared" si="1"/>
        <v>0</v>
      </c>
      <c r="I27" s="62">
        <f t="shared" si="2"/>
        <v>0</v>
      </c>
      <c r="J27" s="275"/>
      <c r="K27" s="281"/>
      <c r="L27" s="312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</row>
    <row r="28" spans="1:90" s="6" customFormat="1" ht="26.45" customHeight="1" x14ac:dyDescent="0.2">
      <c r="A28" s="364">
        <v>26</v>
      </c>
      <c r="B28" s="231"/>
      <c r="C28" s="14">
        <f>+$W576</f>
        <v>0</v>
      </c>
      <c r="D28" s="62">
        <v>0</v>
      </c>
      <c r="E28" s="62"/>
      <c r="F28" s="355">
        <f t="shared" si="0"/>
        <v>0</v>
      </c>
      <c r="G28" s="231"/>
      <c r="H28" s="62">
        <f t="shared" si="1"/>
        <v>0</v>
      </c>
      <c r="I28" s="62">
        <f t="shared" si="2"/>
        <v>0</v>
      </c>
      <c r="J28" s="275"/>
      <c r="K28" s="281"/>
      <c r="L28" s="312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</row>
    <row r="29" spans="1:90" s="6" customFormat="1" ht="26.45" customHeight="1" x14ac:dyDescent="0.2">
      <c r="A29" s="364">
        <v>27</v>
      </c>
      <c r="B29" s="231"/>
      <c r="C29" s="14">
        <f>+$W596</f>
        <v>0</v>
      </c>
      <c r="D29" s="62">
        <v>0</v>
      </c>
      <c r="E29" s="62"/>
      <c r="F29" s="355">
        <f t="shared" si="0"/>
        <v>0</v>
      </c>
      <c r="G29" s="231"/>
      <c r="H29" s="62">
        <f t="shared" si="1"/>
        <v>0</v>
      </c>
      <c r="I29" s="62">
        <f t="shared" si="2"/>
        <v>0</v>
      </c>
      <c r="J29" s="275"/>
      <c r="K29" s="281"/>
      <c r="L29" s="312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</row>
    <row r="30" spans="1:90" s="6" customFormat="1" ht="26.45" customHeight="1" x14ac:dyDescent="0.2">
      <c r="A30" s="364">
        <v>28</v>
      </c>
      <c r="B30" s="231"/>
      <c r="C30" s="14">
        <f>+$W616</f>
        <v>0</v>
      </c>
      <c r="D30" s="62">
        <v>0</v>
      </c>
      <c r="E30" s="62"/>
      <c r="F30" s="355">
        <f t="shared" si="0"/>
        <v>0</v>
      </c>
      <c r="G30" s="231"/>
      <c r="H30" s="62">
        <f t="shared" si="1"/>
        <v>0</v>
      </c>
      <c r="I30" s="62">
        <f t="shared" si="2"/>
        <v>0</v>
      </c>
      <c r="J30" s="275"/>
      <c r="K30" s="281"/>
      <c r="L30" s="312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</row>
    <row r="31" spans="1:90" s="6" customFormat="1" ht="26.45" customHeight="1" x14ac:dyDescent="0.2">
      <c r="A31" s="364">
        <v>29</v>
      </c>
      <c r="B31" s="231"/>
      <c r="C31" s="14">
        <f>+$W636</f>
        <v>0</v>
      </c>
      <c r="D31" s="62">
        <v>0</v>
      </c>
      <c r="E31" s="62"/>
      <c r="F31" s="355">
        <f t="shared" si="0"/>
        <v>0</v>
      </c>
      <c r="G31" s="231"/>
      <c r="H31" s="62">
        <f t="shared" si="1"/>
        <v>0</v>
      </c>
      <c r="I31" s="62">
        <f t="shared" si="2"/>
        <v>0</v>
      </c>
      <c r="J31" s="275"/>
      <c r="K31" s="281"/>
      <c r="L31" s="312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</row>
    <row r="32" spans="1:90" s="6" customFormat="1" ht="26.45" customHeight="1" x14ac:dyDescent="0.2">
      <c r="A32" s="364">
        <v>30</v>
      </c>
      <c r="B32" s="231"/>
      <c r="C32" s="14">
        <f>+$W656</f>
        <v>0</v>
      </c>
      <c r="D32" s="62">
        <v>0</v>
      </c>
      <c r="E32" s="62"/>
      <c r="F32" s="355">
        <f t="shared" si="0"/>
        <v>0</v>
      </c>
      <c r="G32" s="231"/>
      <c r="H32" s="62">
        <f t="shared" si="1"/>
        <v>0</v>
      </c>
      <c r="I32" s="62">
        <f t="shared" si="2"/>
        <v>0</v>
      </c>
      <c r="J32" s="275"/>
      <c r="K32" s="281"/>
      <c r="L32" s="312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</row>
    <row r="33" spans="1:90" s="6" customFormat="1" ht="26.45" customHeight="1" x14ac:dyDescent="0.2">
      <c r="A33" s="364">
        <v>31</v>
      </c>
      <c r="B33" s="231"/>
      <c r="C33" s="14">
        <f>+$W676</f>
        <v>0</v>
      </c>
      <c r="D33" s="62">
        <v>0</v>
      </c>
      <c r="E33" s="62"/>
      <c r="F33" s="355">
        <f t="shared" si="0"/>
        <v>0</v>
      </c>
      <c r="G33" s="231"/>
      <c r="H33" s="62">
        <f t="shared" si="1"/>
        <v>0</v>
      </c>
      <c r="I33" s="62">
        <f t="shared" si="2"/>
        <v>0</v>
      </c>
      <c r="J33" s="275"/>
      <c r="K33" s="281"/>
      <c r="L33" s="312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6"/>
      <c r="CF33" s="116"/>
      <c r="CG33" s="116"/>
      <c r="CH33" s="116"/>
      <c r="CI33" s="116"/>
      <c r="CJ33" s="116"/>
      <c r="CK33" s="116"/>
      <c r="CL33" s="116"/>
    </row>
    <row r="34" spans="1:90" s="6" customFormat="1" ht="26.45" customHeight="1" x14ac:dyDescent="0.2">
      <c r="A34" s="364">
        <v>32</v>
      </c>
      <c r="B34" s="231"/>
      <c r="C34" s="14">
        <f>+$W696</f>
        <v>0</v>
      </c>
      <c r="D34" s="62">
        <v>0</v>
      </c>
      <c r="E34" s="62"/>
      <c r="F34" s="355">
        <f t="shared" si="0"/>
        <v>0</v>
      </c>
      <c r="G34" s="231"/>
      <c r="H34" s="62">
        <f t="shared" si="1"/>
        <v>0</v>
      </c>
      <c r="I34" s="62">
        <f t="shared" si="2"/>
        <v>0</v>
      </c>
      <c r="J34" s="275"/>
      <c r="K34" s="281"/>
      <c r="L34" s="312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</row>
    <row r="35" spans="1:90" s="6" customFormat="1" ht="26.45" customHeight="1" x14ac:dyDescent="0.2">
      <c r="A35" s="364">
        <v>33</v>
      </c>
      <c r="B35" s="231"/>
      <c r="C35" s="14">
        <f>+$W716</f>
        <v>0</v>
      </c>
      <c r="D35" s="62">
        <v>0</v>
      </c>
      <c r="E35" s="62"/>
      <c r="F35" s="355">
        <f t="shared" si="0"/>
        <v>0</v>
      </c>
      <c r="G35" s="231"/>
      <c r="H35" s="62">
        <f t="shared" si="1"/>
        <v>0</v>
      </c>
      <c r="I35" s="62">
        <f t="shared" si="2"/>
        <v>0</v>
      </c>
      <c r="J35" s="275"/>
      <c r="K35" s="281"/>
      <c r="L35" s="312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</row>
    <row r="36" spans="1:90" s="6" customFormat="1" ht="26.45" customHeight="1" x14ac:dyDescent="0.2">
      <c r="A36" s="364">
        <v>34</v>
      </c>
      <c r="B36" s="231"/>
      <c r="C36" s="14">
        <f>+$W736</f>
        <v>0</v>
      </c>
      <c r="D36" s="62">
        <v>0</v>
      </c>
      <c r="E36" s="62"/>
      <c r="F36" s="355">
        <f t="shared" si="0"/>
        <v>0</v>
      </c>
      <c r="G36" s="231"/>
      <c r="H36" s="62">
        <f t="shared" si="1"/>
        <v>0</v>
      </c>
      <c r="I36" s="62">
        <f t="shared" si="2"/>
        <v>0</v>
      </c>
      <c r="J36" s="275"/>
      <c r="K36" s="281"/>
      <c r="L36" s="312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  <c r="CF36" s="116"/>
      <c r="CG36" s="116"/>
      <c r="CH36" s="116"/>
      <c r="CI36" s="116"/>
      <c r="CJ36" s="116"/>
      <c r="CK36" s="116"/>
      <c r="CL36" s="116"/>
    </row>
    <row r="37" spans="1:90" s="6" customFormat="1" ht="26.45" customHeight="1" x14ac:dyDescent="0.2">
      <c r="A37" s="364">
        <v>35</v>
      </c>
      <c r="B37" s="231"/>
      <c r="C37" s="14">
        <f>+$W756</f>
        <v>0</v>
      </c>
      <c r="D37" s="62">
        <v>0</v>
      </c>
      <c r="E37" s="62"/>
      <c r="F37" s="355">
        <f t="shared" si="0"/>
        <v>0</v>
      </c>
      <c r="G37" s="231"/>
      <c r="H37" s="62">
        <f t="shared" si="1"/>
        <v>0</v>
      </c>
      <c r="I37" s="62">
        <f t="shared" si="2"/>
        <v>0</v>
      </c>
      <c r="J37" s="275"/>
      <c r="K37" s="281"/>
      <c r="L37" s="312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  <c r="CL37" s="116"/>
    </row>
    <row r="38" spans="1:90" s="6" customFormat="1" ht="26.45" customHeight="1" x14ac:dyDescent="0.2">
      <c r="A38" s="364">
        <v>36</v>
      </c>
      <c r="B38" s="231"/>
      <c r="C38" s="14">
        <f>+$W776</f>
        <v>0</v>
      </c>
      <c r="D38" s="62">
        <v>0</v>
      </c>
      <c r="E38" s="62"/>
      <c r="F38" s="355">
        <f t="shared" si="0"/>
        <v>0</v>
      </c>
      <c r="G38" s="231"/>
      <c r="H38" s="62">
        <f t="shared" si="1"/>
        <v>0</v>
      </c>
      <c r="I38" s="62">
        <f t="shared" si="2"/>
        <v>0</v>
      </c>
      <c r="J38" s="275"/>
      <c r="K38" s="281"/>
      <c r="L38" s="312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6"/>
      <c r="CL38" s="116"/>
    </row>
    <row r="39" spans="1:90" s="6" customFormat="1" ht="26.45" customHeight="1" x14ac:dyDescent="0.2">
      <c r="A39" s="364">
        <v>37</v>
      </c>
      <c r="B39" s="231"/>
      <c r="C39" s="14">
        <f>+$W796</f>
        <v>0</v>
      </c>
      <c r="D39" s="62">
        <v>0</v>
      </c>
      <c r="E39" s="62"/>
      <c r="F39" s="355">
        <f t="shared" si="0"/>
        <v>0</v>
      </c>
      <c r="G39" s="231"/>
      <c r="H39" s="62">
        <f t="shared" si="1"/>
        <v>0</v>
      </c>
      <c r="I39" s="62">
        <f t="shared" si="2"/>
        <v>0</v>
      </c>
      <c r="J39" s="275"/>
      <c r="K39" s="281"/>
      <c r="L39" s="312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  <c r="CJ39" s="116"/>
      <c r="CK39" s="116"/>
      <c r="CL39" s="116"/>
    </row>
    <row r="40" spans="1:90" s="6" customFormat="1" ht="26.45" customHeight="1" x14ac:dyDescent="0.2">
      <c r="A40" s="364">
        <v>38</v>
      </c>
      <c r="B40" s="231"/>
      <c r="C40" s="14">
        <f>+$W816</f>
        <v>0</v>
      </c>
      <c r="D40" s="62">
        <v>0</v>
      </c>
      <c r="E40" s="62"/>
      <c r="F40" s="355">
        <f t="shared" si="0"/>
        <v>0</v>
      </c>
      <c r="G40" s="231"/>
      <c r="H40" s="62">
        <f t="shared" si="1"/>
        <v>0</v>
      </c>
      <c r="I40" s="62">
        <f t="shared" si="2"/>
        <v>0</v>
      </c>
      <c r="J40" s="275"/>
      <c r="K40" s="281"/>
      <c r="L40" s="312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6"/>
      <c r="CF40" s="116"/>
      <c r="CG40" s="116"/>
      <c r="CH40" s="116"/>
      <c r="CI40" s="116"/>
      <c r="CJ40" s="116"/>
      <c r="CK40" s="116"/>
      <c r="CL40" s="116"/>
    </row>
    <row r="41" spans="1:90" s="6" customFormat="1" ht="26.45" customHeight="1" x14ac:dyDescent="0.2">
      <c r="A41" s="364">
        <v>39</v>
      </c>
      <c r="B41" s="231"/>
      <c r="C41" s="14">
        <f>+$W836</f>
        <v>0</v>
      </c>
      <c r="D41" s="62">
        <v>0</v>
      </c>
      <c r="E41" s="62"/>
      <c r="F41" s="355">
        <f t="shared" si="0"/>
        <v>0</v>
      </c>
      <c r="G41" s="231"/>
      <c r="H41" s="62">
        <f t="shared" si="1"/>
        <v>0</v>
      </c>
      <c r="I41" s="62">
        <f t="shared" si="2"/>
        <v>0</v>
      </c>
      <c r="J41" s="275"/>
      <c r="K41" s="281"/>
      <c r="L41" s="312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  <c r="CJ41" s="116"/>
      <c r="CK41" s="116"/>
      <c r="CL41" s="116"/>
    </row>
    <row r="42" spans="1:90" s="6" customFormat="1" ht="26.45" customHeight="1" thickBot="1" x14ac:dyDescent="0.25">
      <c r="A42" s="364">
        <v>40</v>
      </c>
      <c r="B42" s="231"/>
      <c r="C42" s="14">
        <f>+$W856</f>
        <v>0</v>
      </c>
      <c r="D42" s="62">
        <v>0</v>
      </c>
      <c r="E42" s="62"/>
      <c r="F42" s="356">
        <f t="shared" si="0"/>
        <v>0</v>
      </c>
      <c r="G42" s="231"/>
      <c r="H42" s="318">
        <f t="shared" si="1"/>
        <v>0</v>
      </c>
      <c r="I42" s="318">
        <f t="shared" si="2"/>
        <v>0</v>
      </c>
      <c r="J42" s="319"/>
      <c r="K42" s="320"/>
      <c r="L42" s="321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H42" s="116"/>
      <c r="CI42" s="116"/>
      <c r="CJ42" s="116"/>
      <c r="CK42" s="116"/>
      <c r="CL42" s="116"/>
    </row>
    <row r="43" spans="1:90" s="6" customFormat="1" ht="25.5" customHeight="1" x14ac:dyDescent="0.2">
      <c r="A43" s="365"/>
      <c r="B43" s="81" t="s">
        <v>3</v>
      </c>
      <c r="C43" s="64">
        <f t="shared" ref="C43:D43" si="3">SUM(C3:C42)</f>
        <v>0</v>
      </c>
      <c r="D43" s="64">
        <f t="shared" si="3"/>
        <v>0</v>
      </c>
      <c r="E43" s="64"/>
      <c r="F43" s="357" t="s">
        <v>3</v>
      </c>
      <c r="G43" s="351"/>
      <c r="H43" s="63">
        <f t="shared" ref="H43" si="4">SUM(H3:H42)</f>
        <v>0</v>
      </c>
      <c r="I43" s="63">
        <f t="shared" ref="I43" si="5">SUM(I3:I42)</f>
        <v>0</v>
      </c>
      <c r="J43" s="322">
        <f>SUM(J3:J42)</f>
        <v>0</v>
      </c>
      <c r="K43" s="322">
        <f>SUM(K3:K42)</f>
        <v>0</v>
      </c>
      <c r="L43" s="323">
        <f>SUM(L3:L42)</f>
        <v>0</v>
      </c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  <c r="CL43" s="116"/>
    </row>
    <row r="44" spans="1:90" s="6" customFormat="1" ht="25.5" customHeight="1" x14ac:dyDescent="0.2">
      <c r="A44" s="384">
        <f>IF('ראשי-פרטים כלליים וריכוז הוצאות'!D67=10,0.2,0)</f>
        <v>0</v>
      </c>
      <c r="B44" s="81" t="s">
        <v>102</v>
      </c>
      <c r="C44" s="130">
        <f>C43*$A$44</f>
        <v>0</v>
      </c>
      <c r="D44" s="130">
        <f t="shared" ref="D44" si="6">D43*$A$44</f>
        <v>0</v>
      </c>
      <c r="E44" s="130"/>
      <c r="F44" s="358" t="s">
        <v>102</v>
      </c>
      <c r="G44" s="81"/>
      <c r="H44" s="130">
        <f t="shared" ref="H44" si="7">H43*$A$44</f>
        <v>0</v>
      </c>
      <c r="I44" s="130">
        <f t="shared" ref="I44" si="8">I43*$A$44</f>
        <v>0</v>
      </c>
      <c r="J44" s="276">
        <f>J43*$A$44</f>
        <v>0</v>
      </c>
      <c r="K44" s="276">
        <f>K43*$A$44</f>
        <v>0</v>
      </c>
      <c r="L44" s="313">
        <f>L43*$A$44</f>
        <v>0</v>
      </c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6"/>
      <c r="CF44" s="116"/>
      <c r="CG44" s="116"/>
      <c r="CH44" s="116"/>
      <c r="CI44" s="116"/>
      <c r="CJ44" s="116"/>
      <c r="CK44" s="116"/>
      <c r="CL44" s="116"/>
    </row>
    <row r="45" spans="1:90" s="6" customFormat="1" ht="25.5" customHeight="1" thickBot="1" x14ac:dyDescent="0.25">
      <c r="A45" s="366"/>
      <c r="B45" s="352" t="s">
        <v>3</v>
      </c>
      <c r="C45" s="65">
        <f t="shared" ref="C45:D45" si="9">C43+C44</f>
        <v>0</v>
      </c>
      <c r="D45" s="65">
        <f t="shared" si="9"/>
        <v>0</v>
      </c>
      <c r="E45" s="65"/>
      <c r="F45" s="359" t="s">
        <v>3</v>
      </c>
      <c r="G45" s="352"/>
      <c r="H45" s="65">
        <f t="shared" ref="H45" si="10">H43+H44</f>
        <v>0</v>
      </c>
      <c r="I45" s="65">
        <f t="shared" ref="I45" si="11">I43+I44</f>
        <v>0</v>
      </c>
      <c r="J45" s="314">
        <f>J43+J44</f>
        <v>0</v>
      </c>
      <c r="K45" s="315">
        <f>K43+K44</f>
        <v>0</v>
      </c>
      <c r="L45" s="316">
        <f>L43+L44</f>
        <v>0</v>
      </c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6"/>
      <c r="CF45" s="116"/>
      <c r="CG45" s="116"/>
      <c r="CH45" s="116"/>
      <c r="CI45" s="116"/>
      <c r="CJ45" s="116"/>
      <c r="CK45" s="116"/>
      <c r="CL45" s="116"/>
    </row>
    <row r="46" spans="1:90" s="114" customFormat="1" ht="13.5" thickBot="1" x14ac:dyDescent="0.25">
      <c r="K46" s="115"/>
    </row>
    <row r="47" spans="1:90" s="114" customFormat="1" ht="17.25" thickTop="1" thickBot="1" x14ac:dyDescent="0.3">
      <c r="A47" s="388" t="s">
        <v>156</v>
      </c>
      <c r="B47" s="389"/>
      <c r="K47" s="115"/>
    </row>
    <row r="48" spans="1:90" s="114" customFormat="1" ht="14.25" customHeight="1" thickTop="1" thickBot="1" x14ac:dyDescent="0.25">
      <c r="A48" s="390"/>
      <c r="B48" s="391"/>
      <c r="K48" s="115"/>
    </row>
    <row r="49" spans="1:23" s="114" customFormat="1" ht="14.25" customHeight="1" thickTop="1" thickBot="1" x14ac:dyDescent="0.25">
      <c r="A49" s="390"/>
      <c r="B49" s="391"/>
      <c r="K49" s="115"/>
    </row>
    <row r="50" spans="1:23" s="114" customFormat="1" ht="14.25" customHeight="1" thickTop="1" thickBot="1" x14ac:dyDescent="0.25">
      <c r="A50" s="390"/>
      <c r="B50" s="391"/>
      <c r="K50" s="115"/>
    </row>
    <row r="51" spans="1:23" s="114" customFormat="1" ht="13.5" thickTop="1" x14ac:dyDescent="0.2">
      <c r="K51" s="115"/>
    </row>
    <row r="52" spans="1:23" s="114" customFormat="1" x14ac:dyDescent="0.2">
      <c r="K52" s="115"/>
    </row>
    <row r="53" spans="1:23" s="114" customFormat="1" x14ac:dyDescent="0.2">
      <c r="K53" s="115"/>
    </row>
    <row r="54" spans="1:23" s="114" customFormat="1" x14ac:dyDescent="0.2">
      <c r="K54" s="115"/>
    </row>
    <row r="55" spans="1:23" s="114" customFormat="1" x14ac:dyDescent="0.2">
      <c r="K55" s="115"/>
    </row>
    <row r="56" spans="1:23" s="114" customFormat="1" x14ac:dyDescent="0.2">
      <c r="K56" s="115"/>
    </row>
    <row r="57" spans="1:23" s="114" customFormat="1" x14ac:dyDescent="0.2">
      <c r="K57" s="115"/>
    </row>
    <row r="58" spans="1:23" s="114" customFormat="1" x14ac:dyDescent="0.2">
      <c r="K58" s="115"/>
    </row>
    <row r="59" spans="1:23" s="114" customFormat="1" x14ac:dyDescent="0.2">
      <c r="K59" s="115"/>
    </row>
    <row r="60" spans="1:23" s="114" customFormat="1" x14ac:dyDescent="0.2">
      <c r="K60" s="115"/>
    </row>
    <row r="61" spans="1:23" s="114" customFormat="1" x14ac:dyDescent="0.2">
      <c r="K61" s="115"/>
    </row>
    <row r="62" spans="1:23" s="114" customFormat="1" ht="18.75" x14ac:dyDescent="0.3">
      <c r="B62" s="82" t="s">
        <v>41</v>
      </c>
      <c r="C62" s="83">
        <f>+'ראשי-פרטים כלליים וריכוז הוצאות'!C21</f>
        <v>0</v>
      </c>
      <c r="D62" s="84" t="s">
        <v>42</v>
      </c>
      <c r="E62" s="83">
        <f>+'ראשי-פרטים כלליים וריכוז הוצאות'!E21</f>
        <v>0</v>
      </c>
      <c r="K62" s="115"/>
    </row>
    <row r="63" spans="1:23" s="114" customFormat="1" ht="13.5" thickBot="1" x14ac:dyDescent="0.25">
      <c r="K63" s="115"/>
    </row>
    <row r="64" spans="1:23" s="114" customFormat="1" ht="13.5" thickBot="1" x14ac:dyDescent="0.25">
      <c r="A64" s="17">
        <v>1</v>
      </c>
      <c r="B64" s="18"/>
      <c r="C64" s="517" t="s">
        <v>167</v>
      </c>
      <c r="D64" s="519" t="s">
        <v>35</v>
      </c>
      <c r="E64" s="213">
        <f>+$W76</f>
        <v>0</v>
      </c>
      <c r="G64" s="17"/>
      <c r="H64" s="18"/>
      <c r="I64" s="517" t="s">
        <v>167</v>
      </c>
      <c r="J64" s="519" t="s">
        <v>35</v>
      </c>
      <c r="K64" s="213">
        <f>+$W76</f>
        <v>0</v>
      </c>
      <c r="M64" s="17">
        <v>1</v>
      </c>
      <c r="N64" s="18"/>
      <c r="O64" s="517" t="s">
        <v>167</v>
      </c>
      <c r="P64" s="519" t="s">
        <v>35</v>
      </c>
      <c r="Q64" s="213">
        <f>+$W76</f>
        <v>0</v>
      </c>
      <c r="S64" s="17"/>
      <c r="T64" s="18"/>
      <c r="U64" s="517" t="s">
        <v>167</v>
      </c>
      <c r="V64" s="519" t="s">
        <v>35</v>
      </c>
      <c r="W64" s="522" t="s">
        <v>18</v>
      </c>
    </row>
    <row r="65" spans="1:23" s="114" customFormat="1" ht="38.25" x14ac:dyDescent="0.2">
      <c r="A65" s="19" t="s">
        <v>7</v>
      </c>
      <c r="B65" s="35" t="str">
        <f>+" אסמכתא " &amp; B3 &amp;"         חזרה לטבלה "</f>
        <v xml:space="preserve"> אסמכתא          חזרה לטבלה </v>
      </c>
      <c r="C65" s="518"/>
      <c r="D65" s="520"/>
      <c r="E65" s="213" t="s">
        <v>18</v>
      </c>
      <c r="G65" s="19" t="s">
        <v>23</v>
      </c>
      <c r="H65" s="35" t="str">
        <f>+" אסמכתא " &amp; $B3 &amp;"         חזרה לטבלה "</f>
        <v xml:space="preserve"> אסמכתא          חזרה לטבלה </v>
      </c>
      <c r="I65" s="518"/>
      <c r="J65" s="520"/>
      <c r="K65" s="213" t="s">
        <v>18</v>
      </c>
      <c r="M65" s="19" t="s">
        <v>7</v>
      </c>
      <c r="N65" s="35" t="str">
        <f>+" אסמכתא " &amp; B3 &amp;"         חזרה לטבלה "</f>
        <v xml:space="preserve"> אסמכתא          חזרה לטבלה </v>
      </c>
      <c r="O65" s="518"/>
      <c r="P65" s="520"/>
      <c r="Q65" s="213" t="s">
        <v>18</v>
      </c>
      <c r="S65" s="19" t="s">
        <v>23</v>
      </c>
      <c r="T65" s="35" t="str">
        <f>+" אסמכתא " &amp; B3 &amp;"         חזרה לטבלה "</f>
        <v xml:space="preserve"> אסמכתא          חזרה לטבלה </v>
      </c>
      <c r="U65" s="518"/>
      <c r="V65" s="520"/>
      <c r="W65" s="523"/>
    </row>
    <row r="66" spans="1:23" s="114" customFormat="1" x14ac:dyDescent="0.2">
      <c r="A66" s="21">
        <v>1</v>
      </c>
      <c r="B66" s="170"/>
      <c r="C66" s="171"/>
      <c r="D66" s="171"/>
      <c r="E66" s="172"/>
      <c r="G66" s="21">
        <v>12</v>
      </c>
      <c r="H66" s="170"/>
      <c r="I66" s="171"/>
      <c r="J66" s="171"/>
      <c r="K66" s="172"/>
      <c r="M66" s="21">
        <v>23</v>
      </c>
      <c r="N66" s="170"/>
      <c r="O66" s="171"/>
      <c r="P66" s="171"/>
      <c r="Q66" s="172"/>
      <c r="S66" s="21">
        <v>34</v>
      </c>
      <c r="T66" s="170"/>
      <c r="U66" s="171"/>
      <c r="V66" s="171"/>
      <c r="W66" s="172"/>
    </row>
    <row r="67" spans="1:23" s="114" customFormat="1" x14ac:dyDescent="0.2">
      <c r="A67" s="21">
        <v>2</v>
      </c>
      <c r="B67" s="170"/>
      <c r="C67" s="171"/>
      <c r="D67" s="171"/>
      <c r="E67" s="172"/>
      <c r="G67" s="21">
        <v>13</v>
      </c>
      <c r="H67" s="170"/>
      <c r="I67" s="171"/>
      <c r="J67" s="171"/>
      <c r="K67" s="172"/>
      <c r="M67" s="21">
        <v>24</v>
      </c>
      <c r="N67" s="170"/>
      <c r="O67" s="171"/>
      <c r="P67" s="171"/>
      <c r="Q67" s="172"/>
      <c r="S67" s="21">
        <v>35</v>
      </c>
      <c r="T67" s="170"/>
      <c r="U67" s="171"/>
      <c r="V67" s="171"/>
      <c r="W67" s="172"/>
    </row>
    <row r="68" spans="1:23" s="114" customFormat="1" x14ac:dyDescent="0.2">
      <c r="A68" s="21">
        <v>3</v>
      </c>
      <c r="B68" s="170"/>
      <c r="C68" s="171"/>
      <c r="D68" s="171"/>
      <c r="E68" s="172"/>
      <c r="G68" s="21">
        <v>14</v>
      </c>
      <c r="H68" s="170"/>
      <c r="I68" s="171"/>
      <c r="J68" s="171"/>
      <c r="K68" s="172"/>
      <c r="M68" s="21">
        <v>25</v>
      </c>
      <c r="N68" s="170"/>
      <c r="O68" s="171"/>
      <c r="P68" s="171"/>
      <c r="Q68" s="172"/>
      <c r="S68" s="21">
        <v>36</v>
      </c>
      <c r="T68" s="170"/>
      <c r="U68" s="171"/>
      <c r="V68" s="171"/>
      <c r="W68" s="172"/>
    </row>
    <row r="69" spans="1:23" s="114" customFormat="1" x14ac:dyDescent="0.2">
      <c r="A69" s="21">
        <v>4</v>
      </c>
      <c r="B69" s="170"/>
      <c r="C69" s="171"/>
      <c r="D69" s="171"/>
      <c r="E69" s="172"/>
      <c r="G69" s="21">
        <v>15</v>
      </c>
      <c r="H69" s="170"/>
      <c r="I69" s="171"/>
      <c r="J69" s="171"/>
      <c r="K69" s="172"/>
      <c r="M69" s="21">
        <v>26</v>
      </c>
      <c r="N69" s="170"/>
      <c r="O69" s="171"/>
      <c r="P69" s="171"/>
      <c r="Q69" s="172"/>
      <c r="S69" s="21">
        <v>37</v>
      </c>
      <c r="T69" s="170"/>
      <c r="U69" s="171"/>
      <c r="V69" s="171"/>
      <c r="W69" s="172"/>
    </row>
    <row r="70" spans="1:23" s="114" customFormat="1" x14ac:dyDescent="0.2">
      <c r="A70" s="21">
        <v>5</v>
      </c>
      <c r="B70" s="170"/>
      <c r="C70" s="171"/>
      <c r="D70" s="171"/>
      <c r="E70" s="172"/>
      <c r="G70" s="21">
        <v>16</v>
      </c>
      <c r="H70" s="170"/>
      <c r="I70" s="171"/>
      <c r="J70" s="171"/>
      <c r="K70" s="172"/>
      <c r="M70" s="21">
        <v>27</v>
      </c>
      <c r="N70" s="170"/>
      <c r="O70" s="171"/>
      <c r="P70" s="171"/>
      <c r="Q70" s="172"/>
      <c r="S70" s="21">
        <v>38</v>
      </c>
      <c r="T70" s="170"/>
      <c r="U70" s="171"/>
      <c r="V70" s="171"/>
      <c r="W70" s="172"/>
    </row>
    <row r="71" spans="1:23" s="114" customFormat="1" x14ac:dyDescent="0.2">
      <c r="A71" s="21">
        <v>6</v>
      </c>
      <c r="B71" s="170"/>
      <c r="C71" s="171"/>
      <c r="D71" s="171"/>
      <c r="E71" s="172"/>
      <c r="G71" s="21">
        <v>17</v>
      </c>
      <c r="H71" s="170"/>
      <c r="I71" s="171"/>
      <c r="J71" s="171"/>
      <c r="K71" s="172"/>
      <c r="M71" s="21">
        <v>28</v>
      </c>
      <c r="N71" s="170"/>
      <c r="O71" s="171"/>
      <c r="P71" s="171"/>
      <c r="Q71" s="172"/>
      <c r="S71" s="21">
        <v>39</v>
      </c>
      <c r="T71" s="170"/>
      <c r="U71" s="171"/>
      <c r="V71" s="171"/>
      <c r="W71" s="172"/>
    </row>
    <row r="72" spans="1:23" s="114" customFormat="1" x14ac:dyDescent="0.2">
      <c r="A72" s="21">
        <v>7</v>
      </c>
      <c r="B72" s="170"/>
      <c r="C72" s="171"/>
      <c r="D72" s="171"/>
      <c r="E72" s="172"/>
      <c r="G72" s="21">
        <v>18</v>
      </c>
      <c r="H72" s="170"/>
      <c r="I72" s="171"/>
      <c r="J72" s="171"/>
      <c r="K72" s="172"/>
      <c r="M72" s="21">
        <v>29</v>
      </c>
      <c r="N72" s="170"/>
      <c r="O72" s="171"/>
      <c r="P72" s="171"/>
      <c r="Q72" s="172"/>
      <c r="S72" s="21">
        <v>40</v>
      </c>
      <c r="T72" s="170"/>
      <c r="U72" s="171"/>
      <c r="V72" s="171"/>
      <c r="W72" s="172"/>
    </row>
    <row r="73" spans="1:23" s="114" customFormat="1" x14ac:dyDescent="0.2">
      <c r="A73" s="21">
        <v>8</v>
      </c>
      <c r="B73" s="170"/>
      <c r="C73" s="171"/>
      <c r="D73" s="171"/>
      <c r="E73" s="172"/>
      <c r="G73" s="21">
        <v>19</v>
      </c>
      <c r="H73" s="170"/>
      <c r="I73" s="171"/>
      <c r="J73" s="171"/>
      <c r="K73" s="172"/>
      <c r="M73" s="21">
        <v>30</v>
      </c>
      <c r="N73" s="170"/>
      <c r="O73" s="171"/>
      <c r="P73" s="171"/>
      <c r="Q73" s="172"/>
      <c r="S73" s="21">
        <v>41</v>
      </c>
      <c r="T73" s="170"/>
      <c r="U73" s="171"/>
      <c r="V73" s="171"/>
      <c r="W73" s="172"/>
    </row>
    <row r="74" spans="1:23" s="114" customFormat="1" x14ac:dyDescent="0.2">
      <c r="A74" s="21">
        <v>9</v>
      </c>
      <c r="B74" s="170"/>
      <c r="C74" s="171"/>
      <c r="D74" s="171"/>
      <c r="E74" s="172"/>
      <c r="G74" s="21">
        <v>20</v>
      </c>
      <c r="H74" s="170"/>
      <c r="I74" s="171"/>
      <c r="J74" s="171"/>
      <c r="K74" s="172"/>
      <c r="M74" s="21">
        <v>31</v>
      </c>
      <c r="N74" s="170"/>
      <c r="O74" s="171"/>
      <c r="P74" s="171"/>
      <c r="Q74" s="172"/>
      <c r="S74" s="21">
        <v>42</v>
      </c>
      <c r="T74" s="170"/>
      <c r="U74" s="171"/>
      <c r="V74" s="171"/>
      <c r="W74" s="172"/>
    </row>
    <row r="75" spans="1:23" s="114" customFormat="1" x14ac:dyDescent="0.2">
      <c r="A75" s="21">
        <v>10</v>
      </c>
      <c r="B75" s="170"/>
      <c r="C75" s="171"/>
      <c r="D75" s="171"/>
      <c r="E75" s="172"/>
      <c r="G75" s="21">
        <v>21</v>
      </c>
      <c r="H75" s="170"/>
      <c r="I75" s="171"/>
      <c r="J75" s="171"/>
      <c r="K75" s="172"/>
      <c r="M75" s="21">
        <v>32</v>
      </c>
      <c r="N75" s="170"/>
      <c r="O75" s="171"/>
      <c r="P75" s="171"/>
      <c r="Q75" s="172"/>
      <c r="S75" s="21">
        <v>43</v>
      </c>
      <c r="T75" s="170"/>
      <c r="U75" s="171"/>
      <c r="V75" s="171"/>
      <c r="W75" s="172"/>
    </row>
    <row r="76" spans="1:23" s="114" customFormat="1" ht="13.5" thickBot="1" x14ac:dyDescent="0.25">
      <c r="A76" s="21">
        <v>11</v>
      </c>
      <c r="B76" s="170"/>
      <c r="C76" s="171"/>
      <c r="D76" s="171"/>
      <c r="E76" s="172"/>
      <c r="G76" s="21">
        <v>22</v>
      </c>
      <c r="H76" s="170"/>
      <c r="I76" s="171"/>
      <c r="J76" s="171"/>
      <c r="K76" s="172"/>
      <c r="M76" s="21">
        <v>33</v>
      </c>
      <c r="N76" s="170"/>
      <c r="O76" s="171"/>
      <c r="P76" s="171"/>
      <c r="Q76" s="172"/>
      <c r="S76" s="22"/>
      <c r="T76" s="209" t="s">
        <v>3</v>
      </c>
      <c r="U76" s="24"/>
      <c r="V76" s="24"/>
      <c r="W76" s="210">
        <f>SUM(E66:E76)+SUM(K66:K76)+SUM(W66:W75)+SUM(Q66:Q76)</f>
        <v>0</v>
      </c>
    </row>
    <row r="77" spans="1:23" s="114" customFormat="1" x14ac:dyDescent="0.2">
      <c r="B77" s="118"/>
      <c r="C77" s="119"/>
      <c r="D77" s="119"/>
      <c r="E77" s="115"/>
      <c r="H77" s="118"/>
      <c r="I77" s="119"/>
      <c r="J77" s="119"/>
      <c r="K77" s="115"/>
      <c r="N77" s="118"/>
      <c r="O77" s="119"/>
      <c r="P77" s="119"/>
      <c r="Q77" s="115"/>
      <c r="T77" s="118"/>
      <c r="U77" s="119"/>
      <c r="V77" s="119"/>
      <c r="W77" s="115"/>
    </row>
    <row r="78" spans="1:23" s="114" customFormat="1" x14ac:dyDescent="0.2">
      <c r="B78" s="118"/>
      <c r="C78" s="119"/>
      <c r="D78" s="119"/>
      <c r="E78" s="115"/>
      <c r="H78" s="118"/>
      <c r="I78" s="119"/>
      <c r="J78" s="119"/>
      <c r="K78" s="115"/>
      <c r="N78" s="118"/>
      <c r="O78" s="119"/>
      <c r="P78" s="119"/>
      <c r="Q78" s="115"/>
      <c r="T78" s="118"/>
      <c r="U78" s="119"/>
      <c r="V78" s="119"/>
      <c r="W78" s="115"/>
    </row>
    <row r="79" spans="1:23" s="114" customFormat="1" x14ac:dyDescent="0.2">
      <c r="B79" s="118"/>
      <c r="C79" s="119"/>
      <c r="D79" s="119"/>
      <c r="E79" s="115"/>
      <c r="H79" s="118"/>
      <c r="I79" s="119"/>
      <c r="J79" s="119"/>
      <c r="K79" s="115"/>
      <c r="N79" s="118"/>
      <c r="O79" s="119"/>
      <c r="P79" s="119"/>
      <c r="Q79" s="115"/>
      <c r="T79" s="118"/>
      <c r="U79" s="119"/>
      <c r="V79" s="119"/>
      <c r="W79" s="115"/>
    </row>
    <row r="80" spans="1:23" s="114" customFormat="1" x14ac:dyDescent="0.2">
      <c r="B80" s="118"/>
      <c r="C80" s="119"/>
      <c r="D80" s="119"/>
      <c r="E80" s="115"/>
      <c r="H80" s="118"/>
      <c r="I80" s="119"/>
      <c r="J80" s="119"/>
      <c r="K80" s="115"/>
      <c r="N80" s="118"/>
      <c r="O80" s="119"/>
      <c r="P80" s="119"/>
      <c r="Q80" s="115"/>
      <c r="T80" s="118"/>
      <c r="U80" s="119"/>
      <c r="V80" s="119"/>
      <c r="W80" s="115"/>
    </row>
    <row r="81" spans="1:23" s="114" customFormat="1" x14ac:dyDescent="0.2">
      <c r="B81" s="118"/>
      <c r="C81" s="119"/>
      <c r="D81" s="119"/>
      <c r="E81" s="115"/>
      <c r="H81" s="118"/>
      <c r="I81" s="119"/>
      <c r="J81" s="119"/>
      <c r="K81" s="115"/>
      <c r="N81" s="118"/>
      <c r="O81" s="119"/>
      <c r="P81" s="119"/>
      <c r="Q81" s="115"/>
      <c r="T81" s="118"/>
      <c r="U81" s="119"/>
      <c r="V81" s="119"/>
      <c r="W81" s="115"/>
    </row>
    <row r="82" spans="1:23" s="114" customFormat="1" x14ac:dyDescent="0.2">
      <c r="B82" s="118"/>
      <c r="C82" s="119"/>
      <c r="D82" s="119"/>
      <c r="E82" s="115"/>
      <c r="H82" s="118"/>
      <c r="I82" s="119"/>
      <c r="J82" s="119"/>
      <c r="K82" s="115"/>
      <c r="N82" s="118"/>
      <c r="O82" s="119"/>
      <c r="P82" s="119"/>
      <c r="Q82" s="115"/>
      <c r="T82" s="118"/>
      <c r="U82" s="119"/>
      <c r="V82" s="119"/>
      <c r="W82" s="115"/>
    </row>
    <row r="83" spans="1:23" s="114" customFormat="1" ht="13.5" thickBot="1" x14ac:dyDescent="0.25">
      <c r="B83" s="118"/>
      <c r="C83" s="119"/>
      <c r="D83" s="119"/>
      <c r="E83" s="115"/>
      <c r="H83" s="118"/>
      <c r="I83" s="119"/>
      <c r="J83" s="119"/>
      <c r="K83" s="115"/>
      <c r="N83" s="118"/>
      <c r="O83" s="119"/>
      <c r="P83" s="119"/>
      <c r="Q83" s="115"/>
      <c r="T83" s="118"/>
      <c r="U83" s="119"/>
      <c r="V83" s="119"/>
      <c r="W83" s="115"/>
    </row>
    <row r="84" spans="1:23" s="114" customFormat="1" ht="13.5" thickBot="1" x14ac:dyDescent="0.25">
      <c r="A84" s="17">
        <v>2</v>
      </c>
      <c r="B84" s="18"/>
      <c r="C84" s="517" t="s">
        <v>167</v>
      </c>
      <c r="D84" s="519" t="s">
        <v>35</v>
      </c>
      <c r="E84" s="213">
        <f>+$W96</f>
        <v>0</v>
      </c>
      <c r="G84" s="17"/>
      <c r="H84" s="18"/>
      <c r="I84" s="517" t="s">
        <v>167</v>
      </c>
      <c r="J84" s="519" t="s">
        <v>35</v>
      </c>
      <c r="K84" s="213">
        <f>+$W96</f>
        <v>0</v>
      </c>
      <c r="M84" s="17">
        <v>2</v>
      </c>
      <c r="N84" s="18"/>
      <c r="O84" s="517" t="s">
        <v>167</v>
      </c>
      <c r="P84" s="519" t="s">
        <v>35</v>
      </c>
      <c r="Q84" s="213">
        <f>+$W96</f>
        <v>0</v>
      </c>
      <c r="S84" s="17"/>
      <c r="T84" s="18"/>
      <c r="U84" s="517" t="s">
        <v>167</v>
      </c>
      <c r="V84" s="519" t="s">
        <v>35</v>
      </c>
      <c r="W84" s="522" t="s">
        <v>18</v>
      </c>
    </row>
    <row r="85" spans="1:23" s="114" customFormat="1" ht="38.25" x14ac:dyDescent="0.2">
      <c r="A85" s="19" t="s">
        <v>7</v>
      </c>
      <c r="B85" s="35" t="str">
        <f>+" אסמכתא " &amp; B4 &amp;"         חזרה לטבלה "</f>
        <v xml:space="preserve"> אסמכתא          חזרה לטבלה </v>
      </c>
      <c r="C85" s="518"/>
      <c r="D85" s="520"/>
      <c r="E85" s="213" t="s">
        <v>18</v>
      </c>
      <c r="G85" s="19" t="s">
        <v>23</v>
      </c>
      <c r="H85" s="35" t="str">
        <f>+" אסמכתא " &amp; $B4 &amp;"         חזרה לטבלה "</f>
        <v xml:space="preserve"> אסמכתא          חזרה לטבלה </v>
      </c>
      <c r="I85" s="518"/>
      <c r="J85" s="520"/>
      <c r="K85" s="213" t="s">
        <v>18</v>
      </c>
      <c r="M85" s="19" t="s">
        <v>7</v>
      </c>
      <c r="N85" s="35" t="str">
        <f>+" אסמכתא " &amp; B4 &amp;"         חזרה לטבלה "</f>
        <v xml:space="preserve"> אסמכתא          חזרה לטבלה </v>
      </c>
      <c r="O85" s="518"/>
      <c r="P85" s="520"/>
      <c r="Q85" s="213" t="s">
        <v>18</v>
      </c>
      <c r="S85" s="19" t="s">
        <v>23</v>
      </c>
      <c r="T85" s="35" t="str">
        <f>+" אסמכתא " &amp; B4 &amp;"         חזרה לטבלה "</f>
        <v xml:space="preserve"> אסמכתא          חזרה לטבלה </v>
      </c>
      <c r="U85" s="518"/>
      <c r="V85" s="520"/>
      <c r="W85" s="523"/>
    </row>
    <row r="86" spans="1:23" s="114" customFormat="1" x14ac:dyDescent="0.2">
      <c r="A86" s="21">
        <v>1</v>
      </c>
      <c r="B86" s="170"/>
      <c r="C86" s="171"/>
      <c r="D86" s="171"/>
      <c r="E86" s="172"/>
      <c r="G86" s="21">
        <v>12</v>
      </c>
      <c r="H86" s="170"/>
      <c r="I86" s="171"/>
      <c r="J86" s="171"/>
      <c r="K86" s="172"/>
      <c r="M86" s="21">
        <v>23</v>
      </c>
      <c r="N86" s="170"/>
      <c r="O86" s="171"/>
      <c r="P86" s="171"/>
      <c r="Q86" s="172"/>
      <c r="S86" s="21">
        <v>34</v>
      </c>
      <c r="T86" s="170"/>
      <c r="U86" s="171"/>
      <c r="V86" s="171"/>
      <c r="W86" s="172"/>
    </row>
    <row r="87" spans="1:23" s="114" customFormat="1" x14ac:dyDescent="0.2">
      <c r="A87" s="21">
        <v>2</v>
      </c>
      <c r="B87" s="170"/>
      <c r="C87" s="171"/>
      <c r="D87" s="171"/>
      <c r="E87" s="172"/>
      <c r="G87" s="21">
        <v>13</v>
      </c>
      <c r="H87" s="170"/>
      <c r="I87" s="171"/>
      <c r="J87" s="171"/>
      <c r="K87" s="172"/>
      <c r="M87" s="21">
        <v>24</v>
      </c>
      <c r="N87" s="170"/>
      <c r="O87" s="171"/>
      <c r="P87" s="171"/>
      <c r="Q87" s="172"/>
      <c r="S87" s="21">
        <v>35</v>
      </c>
      <c r="T87" s="170"/>
      <c r="U87" s="171"/>
      <c r="V87" s="171"/>
      <c r="W87" s="172"/>
    </row>
    <row r="88" spans="1:23" s="114" customFormat="1" x14ac:dyDescent="0.2">
      <c r="A88" s="21">
        <v>3</v>
      </c>
      <c r="B88" s="170"/>
      <c r="C88" s="171"/>
      <c r="D88" s="171"/>
      <c r="E88" s="172"/>
      <c r="G88" s="21">
        <v>14</v>
      </c>
      <c r="H88" s="170"/>
      <c r="I88" s="171"/>
      <c r="J88" s="171"/>
      <c r="K88" s="172"/>
      <c r="M88" s="21">
        <v>25</v>
      </c>
      <c r="N88" s="170"/>
      <c r="O88" s="171"/>
      <c r="P88" s="171"/>
      <c r="Q88" s="172"/>
      <c r="S88" s="21">
        <v>36</v>
      </c>
      <c r="T88" s="170"/>
      <c r="U88" s="171"/>
      <c r="V88" s="171"/>
      <c r="W88" s="172"/>
    </row>
    <row r="89" spans="1:23" s="114" customFormat="1" x14ac:dyDescent="0.2">
      <c r="A89" s="21">
        <v>4</v>
      </c>
      <c r="B89" s="170"/>
      <c r="C89" s="171"/>
      <c r="D89" s="171"/>
      <c r="E89" s="172"/>
      <c r="G89" s="21">
        <v>15</v>
      </c>
      <c r="H89" s="170"/>
      <c r="I89" s="171"/>
      <c r="J89" s="171"/>
      <c r="K89" s="172"/>
      <c r="M89" s="21">
        <v>26</v>
      </c>
      <c r="N89" s="170"/>
      <c r="O89" s="171"/>
      <c r="P89" s="171"/>
      <c r="Q89" s="172"/>
      <c r="S89" s="21">
        <v>37</v>
      </c>
      <c r="T89" s="170"/>
      <c r="U89" s="171"/>
      <c r="V89" s="171"/>
      <c r="W89" s="172"/>
    </row>
    <row r="90" spans="1:23" s="114" customFormat="1" x14ac:dyDescent="0.2">
      <c r="A90" s="21">
        <v>5</v>
      </c>
      <c r="B90" s="170"/>
      <c r="C90" s="171"/>
      <c r="D90" s="171"/>
      <c r="E90" s="172"/>
      <c r="G90" s="21">
        <v>16</v>
      </c>
      <c r="H90" s="170"/>
      <c r="I90" s="171"/>
      <c r="J90" s="171"/>
      <c r="K90" s="172"/>
      <c r="M90" s="21">
        <v>27</v>
      </c>
      <c r="N90" s="170"/>
      <c r="O90" s="171"/>
      <c r="P90" s="171"/>
      <c r="Q90" s="172"/>
      <c r="S90" s="21">
        <v>38</v>
      </c>
      <c r="T90" s="170"/>
      <c r="U90" s="171"/>
      <c r="V90" s="171"/>
      <c r="W90" s="172"/>
    </row>
    <row r="91" spans="1:23" s="114" customFormat="1" x14ac:dyDescent="0.2">
      <c r="A91" s="21">
        <v>6</v>
      </c>
      <c r="B91" s="170"/>
      <c r="C91" s="171"/>
      <c r="D91" s="171"/>
      <c r="E91" s="172"/>
      <c r="G91" s="21">
        <v>17</v>
      </c>
      <c r="H91" s="170"/>
      <c r="I91" s="171"/>
      <c r="J91" s="171"/>
      <c r="K91" s="172"/>
      <c r="M91" s="21">
        <v>28</v>
      </c>
      <c r="N91" s="170"/>
      <c r="O91" s="171"/>
      <c r="P91" s="171"/>
      <c r="Q91" s="172"/>
      <c r="S91" s="21">
        <v>39</v>
      </c>
      <c r="T91" s="170"/>
      <c r="U91" s="171"/>
      <c r="V91" s="171"/>
      <c r="W91" s="172"/>
    </row>
    <row r="92" spans="1:23" s="114" customFormat="1" x14ac:dyDescent="0.2">
      <c r="A92" s="21">
        <v>7</v>
      </c>
      <c r="B92" s="170"/>
      <c r="C92" s="171"/>
      <c r="D92" s="171"/>
      <c r="E92" s="172"/>
      <c r="G92" s="21">
        <v>18</v>
      </c>
      <c r="H92" s="170"/>
      <c r="I92" s="171"/>
      <c r="J92" s="171"/>
      <c r="K92" s="172"/>
      <c r="M92" s="21">
        <v>29</v>
      </c>
      <c r="N92" s="170"/>
      <c r="O92" s="171"/>
      <c r="P92" s="171"/>
      <c r="Q92" s="172"/>
      <c r="S92" s="21">
        <v>40</v>
      </c>
      <c r="T92" s="170"/>
      <c r="U92" s="171"/>
      <c r="V92" s="171"/>
      <c r="W92" s="172"/>
    </row>
    <row r="93" spans="1:23" s="114" customFormat="1" x14ac:dyDescent="0.2">
      <c r="A93" s="21">
        <v>8</v>
      </c>
      <c r="B93" s="170"/>
      <c r="C93" s="171"/>
      <c r="D93" s="171"/>
      <c r="E93" s="172"/>
      <c r="G93" s="21">
        <v>19</v>
      </c>
      <c r="H93" s="170"/>
      <c r="I93" s="171"/>
      <c r="J93" s="171"/>
      <c r="K93" s="172"/>
      <c r="M93" s="21">
        <v>30</v>
      </c>
      <c r="N93" s="170"/>
      <c r="O93" s="171"/>
      <c r="P93" s="171"/>
      <c r="Q93" s="172"/>
      <c r="S93" s="21">
        <v>41</v>
      </c>
      <c r="T93" s="170"/>
      <c r="U93" s="171"/>
      <c r="V93" s="171"/>
      <c r="W93" s="172"/>
    </row>
    <row r="94" spans="1:23" s="114" customFormat="1" x14ac:dyDescent="0.2">
      <c r="A94" s="21">
        <v>9</v>
      </c>
      <c r="B94" s="170"/>
      <c r="C94" s="171"/>
      <c r="D94" s="171"/>
      <c r="E94" s="172"/>
      <c r="G94" s="21">
        <v>20</v>
      </c>
      <c r="H94" s="170"/>
      <c r="I94" s="171"/>
      <c r="J94" s="171"/>
      <c r="K94" s="172"/>
      <c r="M94" s="21">
        <v>31</v>
      </c>
      <c r="N94" s="170"/>
      <c r="O94" s="171"/>
      <c r="P94" s="171"/>
      <c r="Q94" s="172"/>
      <c r="S94" s="21">
        <v>42</v>
      </c>
      <c r="T94" s="170"/>
      <c r="U94" s="171"/>
      <c r="V94" s="171"/>
      <c r="W94" s="172"/>
    </row>
    <row r="95" spans="1:23" s="114" customFormat="1" x14ac:dyDescent="0.2">
      <c r="A95" s="21">
        <v>10</v>
      </c>
      <c r="B95" s="170"/>
      <c r="C95" s="171"/>
      <c r="D95" s="171"/>
      <c r="E95" s="172"/>
      <c r="G95" s="21">
        <v>21</v>
      </c>
      <c r="H95" s="170"/>
      <c r="I95" s="171"/>
      <c r="J95" s="171"/>
      <c r="K95" s="172"/>
      <c r="M95" s="21">
        <v>32</v>
      </c>
      <c r="N95" s="170"/>
      <c r="O95" s="171"/>
      <c r="P95" s="171"/>
      <c r="Q95" s="172"/>
      <c r="S95" s="21">
        <v>43</v>
      </c>
      <c r="T95" s="170"/>
      <c r="U95" s="171"/>
      <c r="V95" s="171"/>
      <c r="W95" s="172"/>
    </row>
    <row r="96" spans="1:23" s="114" customFormat="1" ht="13.5" thickBot="1" x14ac:dyDescent="0.25">
      <c r="A96" s="21">
        <v>11</v>
      </c>
      <c r="B96" s="170"/>
      <c r="C96" s="171"/>
      <c r="D96" s="171"/>
      <c r="E96" s="172"/>
      <c r="G96" s="21">
        <v>22</v>
      </c>
      <c r="H96" s="170"/>
      <c r="I96" s="171"/>
      <c r="J96" s="171"/>
      <c r="K96" s="172"/>
      <c r="M96" s="21">
        <v>33</v>
      </c>
      <c r="N96" s="170"/>
      <c r="O96" s="171"/>
      <c r="P96" s="171"/>
      <c r="Q96" s="172"/>
      <c r="S96" s="22"/>
      <c r="T96" s="209" t="s">
        <v>3</v>
      </c>
      <c r="U96" s="24"/>
      <c r="V96" s="24"/>
      <c r="W96" s="210">
        <f>SUM(E86:E96)+SUM(K86:K96)+SUM(W86:W95)+SUM(Q86:Q96)</f>
        <v>0</v>
      </c>
    </row>
    <row r="97" spans="1:23" s="114" customFormat="1" x14ac:dyDescent="0.2">
      <c r="B97" s="118"/>
      <c r="C97" s="119"/>
      <c r="D97" s="119"/>
      <c r="E97" s="115"/>
      <c r="H97" s="118"/>
      <c r="I97" s="119"/>
      <c r="J97" s="119"/>
      <c r="K97" s="115"/>
      <c r="N97" s="118"/>
      <c r="O97" s="119"/>
      <c r="P97" s="119"/>
      <c r="Q97" s="115"/>
      <c r="T97" s="118"/>
      <c r="U97" s="119"/>
      <c r="V97" s="119"/>
      <c r="W97" s="115"/>
    </row>
    <row r="98" spans="1:23" s="114" customFormat="1" x14ac:dyDescent="0.2">
      <c r="B98" s="118"/>
      <c r="C98" s="119"/>
      <c r="D98" s="119"/>
      <c r="E98" s="115"/>
      <c r="H98" s="118"/>
      <c r="I98" s="119"/>
      <c r="J98" s="119"/>
      <c r="K98" s="115"/>
      <c r="N98" s="118"/>
      <c r="O98" s="119"/>
      <c r="P98" s="119"/>
      <c r="Q98" s="115"/>
      <c r="T98" s="118"/>
      <c r="U98" s="119"/>
      <c r="V98" s="119"/>
      <c r="W98" s="115"/>
    </row>
    <row r="99" spans="1:23" s="114" customFormat="1" x14ac:dyDescent="0.2">
      <c r="B99" s="118"/>
      <c r="C99" s="119"/>
      <c r="D99" s="119"/>
      <c r="E99" s="115"/>
      <c r="H99" s="118"/>
      <c r="I99" s="119"/>
      <c r="J99" s="119"/>
      <c r="K99" s="115"/>
      <c r="N99" s="118"/>
      <c r="O99" s="119"/>
      <c r="P99" s="119"/>
      <c r="Q99" s="115"/>
      <c r="T99" s="118"/>
      <c r="U99" s="119"/>
      <c r="V99" s="119"/>
      <c r="W99" s="115"/>
    </row>
    <row r="100" spans="1:23" s="114" customFormat="1" x14ac:dyDescent="0.2">
      <c r="B100" s="118"/>
      <c r="C100" s="119"/>
      <c r="D100" s="119"/>
      <c r="E100" s="115"/>
      <c r="H100" s="118"/>
      <c r="I100" s="119"/>
      <c r="J100" s="119"/>
      <c r="K100" s="115"/>
      <c r="N100" s="118"/>
      <c r="O100" s="119"/>
      <c r="P100" s="119"/>
      <c r="Q100" s="115"/>
      <c r="T100" s="118"/>
      <c r="U100" s="119"/>
      <c r="V100" s="119"/>
      <c r="W100" s="115"/>
    </row>
    <row r="101" spans="1:23" s="114" customFormat="1" x14ac:dyDescent="0.2">
      <c r="B101" s="118"/>
      <c r="C101" s="119"/>
      <c r="D101" s="119"/>
      <c r="E101" s="115"/>
      <c r="H101" s="118"/>
      <c r="I101" s="119"/>
      <c r="J101" s="119"/>
      <c r="K101" s="115"/>
      <c r="N101" s="118"/>
      <c r="O101" s="119"/>
      <c r="P101" s="119"/>
      <c r="Q101" s="115"/>
      <c r="T101" s="118"/>
      <c r="U101" s="119"/>
      <c r="V101" s="119"/>
      <c r="W101" s="115"/>
    </row>
    <row r="102" spans="1:23" s="114" customFormat="1" x14ac:dyDescent="0.2">
      <c r="B102" s="118"/>
      <c r="C102" s="119"/>
      <c r="D102" s="119"/>
      <c r="E102" s="115"/>
      <c r="H102" s="118"/>
      <c r="I102" s="119"/>
      <c r="J102" s="119"/>
      <c r="K102" s="115"/>
      <c r="N102" s="118"/>
      <c r="O102" s="119"/>
      <c r="P102" s="119"/>
      <c r="Q102" s="115"/>
      <c r="T102" s="118"/>
      <c r="U102" s="119"/>
      <c r="V102" s="119"/>
      <c r="W102" s="115"/>
    </row>
    <row r="103" spans="1:23" s="114" customFormat="1" ht="13.5" thickBot="1" x14ac:dyDescent="0.25">
      <c r="B103" s="118"/>
      <c r="C103" s="119"/>
      <c r="D103" s="119"/>
      <c r="E103" s="115"/>
      <c r="H103" s="118"/>
      <c r="I103" s="119"/>
      <c r="J103" s="119"/>
      <c r="K103" s="115"/>
      <c r="N103" s="118"/>
      <c r="O103" s="119"/>
      <c r="P103" s="119"/>
      <c r="Q103" s="115"/>
      <c r="T103" s="118"/>
      <c r="U103" s="119"/>
      <c r="V103" s="119"/>
      <c r="W103" s="115"/>
    </row>
    <row r="104" spans="1:23" s="114" customFormat="1" ht="13.5" thickBot="1" x14ac:dyDescent="0.25">
      <c r="A104" s="17">
        <v>3</v>
      </c>
      <c r="B104" s="18"/>
      <c r="C104" s="517" t="s">
        <v>167</v>
      </c>
      <c r="D104" s="519" t="s">
        <v>35</v>
      </c>
      <c r="E104" s="213">
        <f>+$W116</f>
        <v>0</v>
      </c>
      <c r="G104" s="17"/>
      <c r="H104" s="18"/>
      <c r="I104" s="517" t="s">
        <v>167</v>
      </c>
      <c r="J104" s="519" t="s">
        <v>35</v>
      </c>
      <c r="K104" s="213">
        <f>+$W116</f>
        <v>0</v>
      </c>
      <c r="M104" s="17">
        <v>3</v>
      </c>
      <c r="N104" s="18"/>
      <c r="O104" s="517" t="s">
        <v>167</v>
      </c>
      <c r="P104" s="519" t="s">
        <v>35</v>
      </c>
      <c r="Q104" s="213">
        <f>+$W116</f>
        <v>0</v>
      </c>
      <c r="S104" s="17"/>
      <c r="T104" s="18"/>
      <c r="U104" s="517" t="s">
        <v>167</v>
      </c>
      <c r="V104" s="519" t="s">
        <v>35</v>
      </c>
      <c r="W104" s="522" t="s">
        <v>18</v>
      </c>
    </row>
    <row r="105" spans="1:23" s="114" customFormat="1" ht="38.25" x14ac:dyDescent="0.2">
      <c r="A105" s="19" t="s">
        <v>7</v>
      </c>
      <c r="B105" s="35" t="str">
        <f>+" אסמכתא " &amp; B5 &amp;"         חזרה לטבלה "</f>
        <v xml:space="preserve"> אסמכתא          חזרה לטבלה </v>
      </c>
      <c r="C105" s="518"/>
      <c r="D105" s="520"/>
      <c r="E105" s="213" t="s">
        <v>18</v>
      </c>
      <c r="G105" s="19" t="s">
        <v>23</v>
      </c>
      <c r="H105" s="35" t="str">
        <f>+" אסמכתא " &amp; B5 &amp;"         חזרה לטבלה "</f>
        <v xml:space="preserve"> אסמכתא          חזרה לטבלה </v>
      </c>
      <c r="I105" s="518"/>
      <c r="J105" s="520"/>
      <c r="K105" s="213" t="s">
        <v>18</v>
      </c>
      <c r="M105" s="19" t="s">
        <v>7</v>
      </c>
      <c r="N105" s="35" t="str">
        <f>+" אסמכתא " &amp; B5 &amp;"         חזרה לטבלה "</f>
        <v xml:space="preserve"> אסמכתא          חזרה לטבלה </v>
      </c>
      <c r="O105" s="518"/>
      <c r="P105" s="520"/>
      <c r="Q105" s="213" t="s">
        <v>18</v>
      </c>
      <c r="S105" s="19" t="s">
        <v>23</v>
      </c>
      <c r="T105" s="35" t="str">
        <f>+" אסמכתא " &amp; B5 &amp;"         חזרה לטבלה "</f>
        <v xml:space="preserve"> אסמכתא          חזרה לטבלה </v>
      </c>
      <c r="U105" s="518"/>
      <c r="V105" s="520"/>
      <c r="W105" s="523"/>
    </row>
    <row r="106" spans="1:23" s="114" customFormat="1" x14ac:dyDescent="0.2">
      <c r="A106" s="21">
        <v>1</v>
      </c>
      <c r="B106" s="170"/>
      <c r="C106" s="171"/>
      <c r="D106" s="171"/>
      <c r="E106" s="172"/>
      <c r="G106" s="21">
        <v>12</v>
      </c>
      <c r="H106" s="170"/>
      <c r="I106" s="171"/>
      <c r="J106" s="171"/>
      <c r="K106" s="172"/>
      <c r="M106" s="21">
        <v>23</v>
      </c>
      <c r="N106" s="170"/>
      <c r="O106" s="171"/>
      <c r="P106" s="171"/>
      <c r="Q106" s="172"/>
      <c r="S106" s="21">
        <v>34</v>
      </c>
      <c r="T106" s="170"/>
      <c r="U106" s="171"/>
      <c r="V106" s="171"/>
      <c r="W106" s="172"/>
    </row>
    <row r="107" spans="1:23" s="114" customFormat="1" x14ac:dyDescent="0.2">
      <c r="A107" s="21">
        <v>2</v>
      </c>
      <c r="B107" s="170"/>
      <c r="C107" s="171"/>
      <c r="D107" s="171"/>
      <c r="E107" s="172"/>
      <c r="G107" s="21">
        <v>13</v>
      </c>
      <c r="H107" s="170"/>
      <c r="I107" s="171"/>
      <c r="J107" s="171"/>
      <c r="K107" s="172"/>
      <c r="M107" s="21">
        <v>24</v>
      </c>
      <c r="N107" s="170"/>
      <c r="O107" s="171"/>
      <c r="P107" s="171"/>
      <c r="Q107" s="172"/>
      <c r="S107" s="21">
        <v>35</v>
      </c>
      <c r="T107" s="170"/>
      <c r="U107" s="171"/>
      <c r="V107" s="171"/>
      <c r="W107" s="172"/>
    </row>
    <row r="108" spans="1:23" s="114" customFormat="1" x14ac:dyDescent="0.2">
      <c r="A108" s="21">
        <v>3</v>
      </c>
      <c r="B108" s="170"/>
      <c r="C108" s="171"/>
      <c r="D108" s="171"/>
      <c r="E108" s="172"/>
      <c r="G108" s="21">
        <v>14</v>
      </c>
      <c r="H108" s="170"/>
      <c r="I108" s="171"/>
      <c r="J108" s="171"/>
      <c r="K108" s="172"/>
      <c r="M108" s="21">
        <v>25</v>
      </c>
      <c r="N108" s="170"/>
      <c r="O108" s="171"/>
      <c r="P108" s="171"/>
      <c r="Q108" s="172"/>
      <c r="S108" s="21">
        <v>36</v>
      </c>
      <c r="T108" s="170"/>
      <c r="U108" s="171"/>
      <c r="V108" s="171"/>
      <c r="W108" s="172"/>
    </row>
    <row r="109" spans="1:23" s="114" customFormat="1" x14ac:dyDescent="0.2">
      <c r="A109" s="21">
        <v>4</v>
      </c>
      <c r="B109" s="170"/>
      <c r="C109" s="171"/>
      <c r="D109" s="171"/>
      <c r="E109" s="172"/>
      <c r="G109" s="21">
        <v>15</v>
      </c>
      <c r="H109" s="170"/>
      <c r="I109" s="171"/>
      <c r="J109" s="171"/>
      <c r="K109" s="172"/>
      <c r="M109" s="21">
        <v>26</v>
      </c>
      <c r="N109" s="170"/>
      <c r="O109" s="171"/>
      <c r="P109" s="171"/>
      <c r="Q109" s="172"/>
      <c r="S109" s="21">
        <v>37</v>
      </c>
      <c r="T109" s="170"/>
      <c r="U109" s="171"/>
      <c r="V109" s="171"/>
      <c r="W109" s="172"/>
    </row>
    <row r="110" spans="1:23" s="114" customFormat="1" x14ac:dyDescent="0.2">
      <c r="A110" s="21">
        <v>5</v>
      </c>
      <c r="B110" s="170"/>
      <c r="C110" s="171"/>
      <c r="D110" s="171"/>
      <c r="E110" s="172"/>
      <c r="G110" s="21">
        <v>16</v>
      </c>
      <c r="H110" s="170"/>
      <c r="I110" s="171"/>
      <c r="J110" s="171"/>
      <c r="K110" s="172"/>
      <c r="M110" s="21">
        <v>27</v>
      </c>
      <c r="N110" s="170"/>
      <c r="O110" s="171"/>
      <c r="P110" s="171"/>
      <c r="Q110" s="172"/>
      <c r="S110" s="21">
        <v>38</v>
      </c>
      <c r="T110" s="170"/>
      <c r="U110" s="171"/>
      <c r="V110" s="171"/>
      <c r="W110" s="172"/>
    </row>
    <row r="111" spans="1:23" s="114" customFormat="1" x14ac:dyDescent="0.2">
      <c r="A111" s="21">
        <v>6</v>
      </c>
      <c r="B111" s="170"/>
      <c r="C111" s="171"/>
      <c r="D111" s="171"/>
      <c r="E111" s="172"/>
      <c r="G111" s="21">
        <v>17</v>
      </c>
      <c r="H111" s="170"/>
      <c r="I111" s="171"/>
      <c r="J111" s="171"/>
      <c r="K111" s="172"/>
      <c r="M111" s="21">
        <v>28</v>
      </c>
      <c r="N111" s="170"/>
      <c r="O111" s="171"/>
      <c r="P111" s="171"/>
      <c r="Q111" s="172"/>
      <c r="S111" s="21">
        <v>39</v>
      </c>
      <c r="T111" s="170"/>
      <c r="U111" s="171"/>
      <c r="V111" s="171"/>
      <c r="W111" s="172"/>
    </row>
    <row r="112" spans="1:23" s="114" customFormat="1" x14ac:dyDescent="0.2">
      <c r="A112" s="21">
        <v>7</v>
      </c>
      <c r="B112" s="170"/>
      <c r="C112" s="171"/>
      <c r="D112" s="171"/>
      <c r="E112" s="172"/>
      <c r="G112" s="21">
        <v>18</v>
      </c>
      <c r="H112" s="170"/>
      <c r="I112" s="171"/>
      <c r="J112" s="171"/>
      <c r="K112" s="172"/>
      <c r="M112" s="21">
        <v>29</v>
      </c>
      <c r="N112" s="170"/>
      <c r="O112" s="171"/>
      <c r="P112" s="171"/>
      <c r="Q112" s="172"/>
      <c r="S112" s="21">
        <v>40</v>
      </c>
      <c r="T112" s="170"/>
      <c r="U112" s="171"/>
      <c r="V112" s="171"/>
      <c r="W112" s="172"/>
    </row>
    <row r="113" spans="1:23" s="114" customFormat="1" x14ac:dyDescent="0.2">
      <c r="A113" s="21">
        <v>8</v>
      </c>
      <c r="B113" s="170"/>
      <c r="C113" s="171"/>
      <c r="D113" s="171"/>
      <c r="E113" s="172"/>
      <c r="G113" s="21">
        <v>19</v>
      </c>
      <c r="H113" s="170"/>
      <c r="I113" s="171"/>
      <c r="J113" s="171"/>
      <c r="K113" s="172"/>
      <c r="M113" s="21">
        <v>30</v>
      </c>
      <c r="N113" s="170"/>
      <c r="O113" s="171"/>
      <c r="P113" s="171"/>
      <c r="Q113" s="172"/>
      <c r="S113" s="21">
        <v>41</v>
      </c>
      <c r="T113" s="170"/>
      <c r="U113" s="171"/>
      <c r="V113" s="171"/>
      <c r="W113" s="172"/>
    </row>
    <row r="114" spans="1:23" s="114" customFormat="1" x14ac:dyDescent="0.2">
      <c r="A114" s="21">
        <v>9</v>
      </c>
      <c r="B114" s="170"/>
      <c r="C114" s="171"/>
      <c r="D114" s="171"/>
      <c r="E114" s="172"/>
      <c r="G114" s="21">
        <v>20</v>
      </c>
      <c r="H114" s="170"/>
      <c r="I114" s="171"/>
      <c r="J114" s="171"/>
      <c r="K114" s="172"/>
      <c r="M114" s="21">
        <v>31</v>
      </c>
      <c r="N114" s="170"/>
      <c r="O114" s="171"/>
      <c r="P114" s="171"/>
      <c r="Q114" s="172"/>
      <c r="S114" s="21">
        <v>42</v>
      </c>
      <c r="T114" s="170"/>
      <c r="U114" s="171"/>
      <c r="V114" s="171"/>
      <c r="W114" s="172"/>
    </row>
    <row r="115" spans="1:23" s="114" customFormat="1" x14ac:dyDescent="0.2">
      <c r="A115" s="21">
        <v>10</v>
      </c>
      <c r="B115" s="170"/>
      <c r="C115" s="171"/>
      <c r="D115" s="171"/>
      <c r="E115" s="172"/>
      <c r="G115" s="21">
        <v>21</v>
      </c>
      <c r="H115" s="170"/>
      <c r="I115" s="171"/>
      <c r="J115" s="171"/>
      <c r="K115" s="172"/>
      <c r="M115" s="21">
        <v>32</v>
      </c>
      <c r="N115" s="170"/>
      <c r="O115" s="171"/>
      <c r="P115" s="171"/>
      <c r="Q115" s="172"/>
      <c r="S115" s="21">
        <v>43</v>
      </c>
      <c r="T115" s="170"/>
      <c r="U115" s="171"/>
      <c r="V115" s="171"/>
      <c r="W115" s="172"/>
    </row>
    <row r="116" spans="1:23" s="114" customFormat="1" ht="13.5" thickBot="1" x14ac:dyDescent="0.25">
      <c r="A116" s="21">
        <v>11</v>
      </c>
      <c r="B116" s="170"/>
      <c r="C116" s="171"/>
      <c r="D116" s="171"/>
      <c r="E116" s="172"/>
      <c r="G116" s="21">
        <v>22</v>
      </c>
      <c r="H116" s="170"/>
      <c r="I116" s="171"/>
      <c r="J116" s="171"/>
      <c r="K116" s="172"/>
      <c r="M116" s="21">
        <v>33</v>
      </c>
      <c r="N116" s="170"/>
      <c r="O116" s="171"/>
      <c r="P116" s="171"/>
      <c r="Q116" s="172"/>
      <c r="S116" s="22"/>
      <c r="T116" s="209" t="s">
        <v>3</v>
      </c>
      <c r="U116" s="24"/>
      <c r="V116" s="24"/>
      <c r="W116" s="210">
        <f>SUM(E106:E116)+SUM(K106:K116)+SUM(W106:W115)+SUM(Q106:Q116)</f>
        <v>0</v>
      </c>
    </row>
    <row r="117" spans="1:23" s="114" customFormat="1" x14ac:dyDescent="0.2">
      <c r="B117" s="118"/>
      <c r="C117" s="119"/>
      <c r="D117" s="119"/>
      <c r="E117" s="115"/>
      <c r="H117" s="118"/>
      <c r="I117" s="119"/>
      <c r="J117" s="119"/>
      <c r="K117" s="115"/>
      <c r="N117" s="118"/>
      <c r="O117" s="119"/>
      <c r="P117" s="119"/>
      <c r="Q117" s="115"/>
      <c r="T117" s="118"/>
      <c r="U117" s="119"/>
      <c r="V117" s="119"/>
      <c r="W117" s="115"/>
    </row>
    <row r="118" spans="1:23" s="114" customFormat="1" x14ac:dyDescent="0.2">
      <c r="B118" s="118"/>
      <c r="C118" s="119"/>
      <c r="D118" s="119"/>
      <c r="E118" s="115"/>
      <c r="H118" s="118"/>
      <c r="I118" s="119"/>
      <c r="J118" s="119"/>
      <c r="K118" s="115"/>
      <c r="N118" s="118"/>
      <c r="O118" s="119"/>
      <c r="P118" s="119"/>
      <c r="Q118" s="115"/>
      <c r="T118" s="118"/>
      <c r="U118" s="119"/>
      <c r="V118" s="119"/>
      <c r="W118" s="115"/>
    </row>
    <row r="119" spans="1:23" s="114" customFormat="1" x14ac:dyDescent="0.2">
      <c r="B119" s="118"/>
      <c r="C119" s="119"/>
      <c r="D119" s="119"/>
      <c r="E119" s="115"/>
      <c r="H119" s="118"/>
      <c r="I119" s="119"/>
      <c r="J119" s="119"/>
      <c r="K119" s="115"/>
      <c r="N119" s="118"/>
      <c r="O119" s="119"/>
      <c r="P119" s="119"/>
      <c r="Q119" s="115"/>
      <c r="T119" s="118"/>
      <c r="U119" s="119"/>
      <c r="V119" s="119"/>
      <c r="W119" s="115"/>
    </row>
    <row r="120" spans="1:23" s="114" customFormat="1" x14ac:dyDescent="0.2">
      <c r="B120" s="118"/>
      <c r="C120" s="119"/>
      <c r="D120" s="119"/>
      <c r="E120" s="115"/>
      <c r="H120" s="118"/>
      <c r="I120" s="119"/>
      <c r="J120" s="119"/>
      <c r="K120" s="115"/>
      <c r="N120" s="118"/>
      <c r="O120" s="119"/>
      <c r="P120" s="119"/>
      <c r="Q120" s="115"/>
      <c r="T120" s="118"/>
      <c r="U120" s="119"/>
      <c r="V120" s="119"/>
      <c r="W120" s="115"/>
    </row>
    <row r="121" spans="1:23" s="114" customFormat="1" x14ac:dyDescent="0.2">
      <c r="B121" s="118"/>
      <c r="C121" s="119"/>
      <c r="D121" s="119"/>
      <c r="E121" s="115"/>
      <c r="H121" s="118"/>
      <c r="I121" s="119"/>
      <c r="J121" s="119"/>
      <c r="K121" s="115"/>
      <c r="N121" s="118"/>
      <c r="O121" s="119"/>
      <c r="P121" s="119"/>
      <c r="Q121" s="115"/>
      <c r="T121" s="118"/>
      <c r="U121" s="119"/>
      <c r="V121" s="119"/>
      <c r="W121" s="115"/>
    </row>
    <row r="122" spans="1:23" s="114" customFormat="1" x14ac:dyDescent="0.2">
      <c r="B122" s="118"/>
      <c r="C122" s="119"/>
      <c r="D122" s="119"/>
      <c r="E122" s="115"/>
      <c r="H122" s="118"/>
      <c r="I122" s="119"/>
      <c r="J122" s="119"/>
      <c r="K122" s="115"/>
      <c r="N122" s="118"/>
      <c r="O122" s="119"/>
      <c r="P122" s="119"/>
      <c r="Q122" s="115"/>
      <c r="T122" s="118"/>
      <c r="U122" s="119"/>
      <c r="V122" s="119"/>
      <c r="W122" s="115"/>
    </row>
    <row r="123" spans="1:23" s="114" customFormat="1" ht="13.5" thickBot="1" x14ac:dyDescent="0.25">
      <c r="B123" s="118"/>
      <c r="C123" s="119"/>
      <c r="D123" s="119"/>
      <c r="E123" s="115"/>
      <c r="H123" s="118"/>
      <c r="I123" s="119"/>
      <c r="J123" s="119"/>
      <c r="K123" s="115"/>
      <c r="N123" s="118"/>
      <c r="O123" s="119"/>
      <c r="P123" s="119"/>
      <c r="Q123" s="115"/>
      <c r="T123" s="118"/>
      <c r="U123" s="119"/>
      <c r="V123" s="119"/>
      <c r="W123" s="115"/>
    </row>
    <row r="124" spans="1:23" s="114" customFormat="1" ht="13.5" thickBot="1" x14ac:dyDescent="0.25">
      <c r="A124" s="17">
        <v>4</v>
      </c>
      <c r="B124" s="18"/>
      <c r="C124" s="517" t="s">
        <v>167</v>
      </c>
      <c r="D124" s="519" t="s">
        <v>35</v>
      </c>
      <c r="E124" s="213">
        <f>+$W136</f>
        <v>0</v>
      </c>
      <c r="G124" s="17"/>
      <c r="H124" s="18"/>
      <c r="I124" s="517" t="s">
        <v>167</v>
      </c>
      <c r="J124" s="519" t="s">
        <v>35</v>
      </c>
      <c r="K124" s="213">
        <f>+$W136</f>
        <v>0</v>
      </c>
      <c r="M124" s="17">
        <v>4</v>
      </c>
      <c r="N124" s="18"/>
      <c r="O124" s="517" t="s">
        <v>167</v>
      </c>
      <c r="P124" s="519" t="s">
        <v>35</v>
      </c>
      <c r="Q124" s="213">
        <f>+$W136</f>
        <v>0</v>
      </c>
      <c r="S124" s="17"/>
      <c r="T124" s="18"/>
      <c r="U124" s="517" t="s">
        <v>167</v>
      </c>
      <c r="V124" s="519" t="s">
        <v>35</v>
      </c>
      <c r="W124" s="522" t="s">
        <v>18</v>
      </c>
    </row>
    <row r="125" spans="1:23" s="114" customFormat="1" ht="38.25" x14ac:dyDescent="0.2">
      <c r="A125" s="19" t="s">
        <v>7</v>
      </c>
      <c r="B125" s="35" t="str">
        <f>+" אסמכתא " &amp; B6 &amp;"         חזרה לטבלה "</f>
        <v xml:space="preserve"> אסמכתא          חזרה לטבלה </v>
      </c>
      <c r="C125" s="518"/>
      <c r="D125" s="520"/>
      <c r="E125" s="213" t="s">
        <v>18</v>
      </c>
      <c r="G125" s="19" t="s">
        <v>23</v>
      </c>
      <c r="H125" s="35" t="str">
        <f>+" אסמכתא " &amp; B6 &amp;"         חזרה לטבלה "</f>
        <v xml:space="preserve"> אסמכתא          חזרה לטבלה </v>
      </c>
      <c r="I125" s="518"/>
      <c r="J125" s="520"/>
      <c r="K125" s="213" t="s">
        <v>18</v>
      </c>
      <c r="M125" s="19" t="s">
        <v>7</v>
      </c>
      <c r="N125" s="35" t="str">
        <f>+" אסמכתא " &amp; B6 &amp;"         חזרה לטבלה "</f>
        <v xml:space="preserve"> אסמכתא          חזרה לטבלה </v>
      </c>
      <c r="O125" s="518"/>
      <c r="P125" s="520"/>
      <c r="Q125" s="213" t="s">
        <v>18</v>
      </c>
      <c r="S125" s="19" t="s">
        <v>23</v>
      </c>
      <c r="T125" s="35" t="str">
        <f>+" אסמכתא " &amp; B6 &amp;"         חזרה לטבלה "</f>
        <v xml:space="preserve"> אסמכתא          חזרה לטבלה </v>
      </c>
      <c r="U125" s="518"/>
      <c r="V125" s="520"/>
      <c r="W125" s="523"/>
    </row>
    <row r="126" spans="1:23" s="114" customFormat="1" x14ac:dyDescent="0.2">
      <c r="A126" s="21">
        <v>1</v>
      </c>
      <c r="B126" s="170"/>
      <c r="C126" s="171"/>
      <c r="D126" s="171"/>
      <c r="E126" s="172"/>
      <c r="G126" s="21">
        <v>12</v>
      </c>
      <c r="H126" s="170"/>
      <c r="I126" s="171"/>
      <c r="J126" s="171"/>
      <c r="K126" s="172"/>
      <c r="M126" s="21">
        <v>23</v>
      </c>
      <c r="N126" s="170"/>
      <c r="O126" s="171"/>
      <c r="P126" s="171"/>
      <c r="Q126" s="172"/>
      <c r="S126" s="21">
        <v>34</v>
      </c>
      <c r="T126" s="170"/>
      <c r="U126" s="171"/>
      <c r="V126" s="171"/>
      <c r="W126" s="172"/>
    </row>
    <row r="127" spans="1:23" s="114" customFormat="1" x14ac:dyDescent="0.2">
      <c r="A127" s="21">
        <v>2</v>
      </c>
      <c r="B127" s="170"/>
      <c r="C127" s="171"/>
      <c r="D127" s="171"/>
      <c r="E127" s="172"/>
      <c r="G127" s="21">
        <v>13</v>
      </c>
      <c r="H127" s="170"/>
      <c r="I127" s="171"/>
      <c r="J127" s="171"/>
      <c r="K127" s="172"/>
      <c r="M127" s="21">
        <v>24</v>
      </c>
      <c r="N127" s="170"/>
      <c r="O127" s="171"/>
      <c r="P127" s="171"/>
      <c r="Q127" s="172"/>
      <c r="S127" s="21">
        <v>35</v>
      </c>
      <c r="T127" s="170"/>
      <c r="U127" s="171"/>
      <c r="V127" s="171"/>
      <c r="W127" s="172"/>
    </row>
    <row r="128" spans="1:23" s="114" customFormat="1" x14ac:dyDescent="0.2">
      <c r="A128" s="21">
        <v>3</v>
      </c>
      <c r="B128" s="170"/>
      <c r="C128" s="171"/>
      <c r="D128" s="171"/>
      <c r="E128" s="172"/>
      <c r="G128" s="21">
        <v>14</v>
      </c>
      <c r="H128" s="170"/>
      <c r="I128" s="171"/>
      <c r="J128" s="171"/>
      <c r="K128" s="172"/>
      <c r="M128" s="21">
        <v>25</v>
      </c>
      <c r="N128" s="170"/>
      <c r="O128" s="171"/>
      <c r="P128" s="171"/>
      <c r="Q128" s="172"/>
      <c r="S128" s="21">
        <v>36</v>
      </c>
      <c r="T128" s="170"/>
      <c r="U128" s="171"/>
      <c r="V128" s="171"/>
      <c r="W128" s="172"/>
    </row>
    <row r="129" spans="1:23" s="114" customFormat="1" x14ac:dyDescent="0.2">
      <c r="A129" s="21">
        <v>4</v>
      </c>
      <c r="B129" s="170"/>
      <c r="C129" s="171"/>
      <c r="D129" s="171"/>
      <c r="E129" s="172"/>
      <c r="G129" s="21">
        <v>15</v>
      </c>
      <c r="H129" s="170"/>
      <c r="I129" s="171"/>
      <c r="J129" s="171"/>
      <c r="K129" s="172"/>
      <c r="M129" s="21">
        <v>26</v>
      </c>
      <c r="N129" s="170"/>
      <c r="O129" s="171"/>
      <c r="P129" s="171"/>
      <c r="Q129" s="172"/>
      <c r="S129" s="21">
        <v>37</v>
      </c>
      <c r="T129" s="170"/>
      <c r="U129" s="171"/>
      <c r="V129" s="171"/>
      <c r="W129" s="172"/>
    </row>
    <row r="130" spans="1:23" s="114" customFormat="1" x14ac:dyDescent="0.2">
      <c r="A130" s="21">
        <v>5</v>
      </c>
      <c r="B130" s="170"/>
      <c r="C130" s="171"/>
      <c r="D130" s="171"/>
      <c r="E130" s="172"/>
      <c r="G130" s="21">
        <v>16</v>
      </c>
      <c r="H130" s="170"/>
      <c r="I130" s="171"/>
      <c r="J130" s="171"/>
      <c r="K130" s="172"/>
      <c r="M130" s="21">
        <v>27</v>
      </c>
      <c r="N130" s="170"/>
      <c r="O130" s="171"/>
      <c r="P130" s="171"/>
      <c r="Q130" s="172"/>
      <c r="S130" s="21">
        <v>38</v>
      </c>
      <c r="T130" s="170"/>
      <c r="U130" s="171"/>
      <c r="V130" s="171"/>
      <c r="W130" s="172"/>
    </row>
    <row r="131" spans="1:23" s="114" customFormat="1" x14ac:dyDescent="0.2">
      <c r="A131" s="21">
        <v>6</v>
      </c>
      <c r="B131" s="170"/>
      <c r="C131" s="171"/>
      <c r="D131" s="171"/>
      <c r="E131" s="172"/>
      <c r="G131" s="21">
        <v>17</v>
      </c>
      <c r="H131" s="170"/>
      <c r="I131" s="171"/>
      <c r="J131" s="171"/>
      <c r="K131" s="172"/>
      <c r="M131" s="21">
        <v>28</v>
      </c>
      <c r="N131" s="170"/>
      <c r="O131" s="171"/>
      <c r="P131" s="171"/>
      <c r="Q131" s="172"/>
      <c r="S131" s="21">
        <v>39</v>
      </c>
      <c r="T131" s="170"/>
      <c r="U131" s="171"/>
      <c r="V131" s="171"/>
      <c r="W131" s="172"/>
    </row>
    <row r="132" spans="1:23" s="114" customFormat="1" x14ac:dyDescent="0.2">
      <c r="A132" s="21">
        <v>7</v>
      </c>
      <c r="B132" s="170"/>
      <c r="C132" s="171"/>
      <c r="D132" s="171"/>
      <c r="E132" s="172"/>
      <c r="G132" s="21">
        <v>18</v>
      </c>
      <c r="H132" s="170"/>
      <c r="I132" s="171"/>
      <c r="J132" s="171"/>
      <c r="K132" s="172"/>
      <c r="M132" s="21">
        <v>29</v>
      </c>
      <c r="N132" s="170"/>
      <c r="O132" s="171"/>
      <c r="P132" s="171"/>
      <c r="Q132" s="172"/>
      <c r="S132" s="21">
        <v>40</v>
      </c>
      <c r="T132" s="170"/>
      <c r="U132" s="171"/>
      <c r="V132" s="171"/>
      <c r="W132" s="172"/>
    </row>
    <row r="133" spans="1:23" s="114" customFormat="1" x14ac:dyDescent="0.2">
      <c r="A133" s="21">
        <v>8</v>
      </c>
      <c r="B133" s="170"/>
      <c r="C133" s="171"/>
      <c r="D133" s="171"/>
      <c r="E133" s="172"/>
      <c r="G133" s="21">
        <v>19</v>
      </c>
      <c r="H133" s="170"/>
      <c r="I133" s="171"/>
      <c r="J133" s="171"/>
      <c r="K133" s="172"/>
      <c r="M133" s="21">
        <v>30</v>
      </c>
      <c r="N133" s="170"/>
      <c r="O133" s="171"/>
      <c r="P133" s="171"/>
      <c r="Q133" s="172"/>
      <c r="S133" s="21">
        <v>41</v>
      </c>
      <c r="T133" s="170"/>
      <c r="U133" s="171"/>
      <c r="V133" s="171"/>
      <c r="W133" s="172"/>
    </row>
    <row r="134" spans="1:23" s="114" customFormat="1" x14ac:dyDescent="0.2">
      <c r="A134" s="21">
        <v>9</v>
      </c>
      <c r="B134" s="170"/>
      <c r="C134" s="171"/>
      <c r="D134" s="171"/>
      <c r="E134" s="172"/>
      <c r="G134" s="21">
        <v>20</v>
      </c>
      <c r="H134" s="170"/>
      <c r="I134" s="171"/>
      <c r="J134" s="171"/>
      <c r="K134" s="172"/>
      <c r="M134" s="21">
        <v>31</v>
      </c>
      <c r="N134" s="170"/>
      <c r="O134" s="171"/>
      <c r="P134" s="171"/>
      <c r="Q134" s="172"/>
      <c r="S134" s="21">
        <v>42</v>
      </c>
      <c r="T134" s="170"/>
      <c r="U134" s="171"/>
      <c r="V134" s="171"/>
      <c r="W134" s="172"/>
    </row>
    <row r="135" spans="1:23" s="114" customFormat="1" x14ac:dyDescent="0.2">
      <c r="A135" s="21">
        <v>10</v>
      </c>
      <c r="B135" s="170"/>
      <c r="C135" s="171"/>
      <c r="D135" s="171"/>
      <c r="E135" s="172"/>
      <c r="G135" s="21">
        <v>21</v>
      </c>
      <c r="H135" s="170"/>
      <c r="I135" s="171"/>
      <c r="J135" s="171"/>
      <c r="K135" s="172"/>
      <c r="M135" s="21">
        <v>32</v>
      </c>
      <c r="N135" s="170"/>
      <c r="O135" s="171"/>
      <c r="P135" s="171"/>
      <c r="Q135" s="172"/>
      <c r="S135" s="21">
        <v>43</v>
      </c>
      <c r="T135" s="170"/>
      <c r="U135" s="171"/>
      <c r="V135" s="171"/>
      <c r="W135" s="172"/>
    </row>
    <row r="136" spans="1:23" s="114" customFormat="1" ht="13.5" thickBot="1" x14ac:dyDescent="0.25">
      <c r="A136" s="21">
        <v>11</v>
      </c>
      <c r="B136" s="170"/>
      <c r="C136" s="171"/>
      <c r="D136" s="171"/>
      <c r="E136" s="172"/>
      <c r="G136" s="21">
        <v>22</v>
      </c>
      <c r="H136" s="170"/>
      <c r="I136" s="171"/>
      <c r="J136" s="171"/>
      <c r="K136" s="172"/>
      <c r="M136" s="21">
        <v>33</v>
      </c>
      <c r="N136" s="170"/>
      <c r="O136" s="171"/>
      <c r="P136" s="171"/>
      <c r="Q136" s="172"/>
      <c r="S136" s="22"/>
      <c r="T136" s="209" t="s">
        <v>3</v>
      </c>
      <c r="U136" s="24"/>
      <c r="V136" s="24"/>
      <c r="W136" s="210">
        <f>SUM(E126:E136)+SUM(K126:K136)+SUM(W126:W135)+SUM(Q126:Q136)</f>
        <v>0</v>
      </c>
    </row>
    <row r="137" spans="1:23" s="114" customFormat="1" x14ac:dyDescent="0.2">
      <c r="B137" s="118"/>
      <c r="C137" s="119"/>
      <c r="D137" s="119"/>
      <c r="E137" s="115"/>
      <c r="H137" s="118"/>
      <c r="I137" s="119"/>
      <c r="J137" s="119"/>
      <c r="K137" s="115"/>
      <c r="N137" s="118"/>
      <c r="O137" s="119"/>
      <c r="P137" s="119"/>
      <c r="Q137" s="115"/>
      <c r="T137" s="118"/>
      <c r="U137" s="119"/>
      <c r="V137" s="119"/>
      <c r="W137" s="115"/>
    </row>
    <row r="138" spans="1:23" s="114" customFormat="1" x14ac:dyDescent="0.2">
      <c r="B138" s="118"/>
      <c r="C138" s="119"/>
      <c r="D138" s="119"/>
      <c r="E138" s="115"/>
      <c r="H138" s="118"/>
      <c r="I138" s="119"/>
      <c r="J138" s="119"/>
      <c r="K138" s="115"/>
      <c r="N138" s="118"/>
      <c r="O138" s="119"/>
      <c r="P138" s="119"/>
      <c r="Q138" s="115"/>
      <c r="T138" s="118"/>
      <c r="U138" s="119"/>
      <c r="V138" s="119"/>
      <c r="W138" s="115"/>
    </row>
    <row r="139" spans="1:23" s="114" customFormat="1" x14ac:dyDescent="0.2">
      <c r="B139" s="118"/>
      <c r="C139" s="119"/>
      <c r="D139" s="119"/>
      <c r="E139" s="115"/>
      <c r="H139" s="118"/>
      <c r="I139" s="119"/>
      <c r="J139" s="119"/>
      <c r="K139" s="115"/>
      <c r="N139" s="118"/>
      <c r="O139" s="119"/>
      <c r="P139" s="119"/>
      <c r="Q139" s="115"/>
      <c r="T139" s="118"/>
      <c r="U139" s="119"/>
      <c r="V139" s="119"/>
      <c r="W139" s="115"/>
    </row>
    <row r="140" spans="1:23" s="114" customFormat="1" x14ac:dyDescent="0.2">
      <c r="B140" s="118"/>
      <c r="C140" s="119"/>
      <c r="D140" s="119"/>
      <c r="E140" s="115"/>
      <c r="H140" s="118"/>
      <c r="I140" s="119"/>
      <c r="J140" s="119"/>
      <c r="K140" s="115"/>
      <c r="N140" s="118"/>
      <c r="O140" s="119"/>
      <c r="P140" s="119"/>
      <c r="Q140" s="115"/>
      <c r="T140" s="118"/>
      <c r="U140" s="119"/>
      <c r="V140" s="119"/>
      <c r="W140" s="115"/>
    </row>
    <row r="141" spans="1:23" s="114" customFormat="1" x14ac:dyDescent="0.2">
      <c r="B141" s="118"/>
      <c r="C141" s="119"/>
      <c r="D141" s="119"/>
      <c r="E141" s="115"/>
      <c r="H141" s="118"/>
      <c r="I141" s="119"/>
      <c r="J141" s="119"/>
      <c r="K141" s="115"/>
      <c r="N141" s="118"/>
      <c r="O141" s="119"/>
      <c r="P141" s="119"/>
      <c r="Q141" s="115"/>
      <c r="T141" s="118"/>
      <c r="U141" s="119"/>
      <c r="V141" s="119"/>
      <c r="W141" s="115"/>
    </row>
    <row r="142" spans="1:23" s="114" customFormat="1" x14ac:dyDescent="0.2">
      <c r="B142" s="118"/>
      <c r="C142" s="119"/>
      <c r="D142" s="119"/>
      <c r="E142" s="115"/>
      <c r="H142" s="118"/>
      <c r="I142" s="119"/>
      <c r="J142" s="119"/>
      <c r="K142" s="115"/>
      <c r="N142" s="118"/>
      <c r="O142" s="119"/>
      <c r="P142" s="119"/>
      <c r="Q142" s="115"/>
      <c r="T142" s="118"/>
      <c r="U142" s="119"/>
      <c r="V142" s="119"/>
      <c r="W142" s="115"/>
    </row>
    <row r="143" spans="1:23" s="114" customFormat="1" ht="13.5" thickBot="1" x14ac:dyDescent="0.25">
      <c r="B143" s="118"/>
      <c r="C143" s="119"/>
      <c r="D143" s="119"/>
      <c r="E143" s="115"/>
      <c r="H143" s="118"/>
      <c r="I143" s="119"/>
      <c r="J143" s="119"/>
      <c r="K143" s="115"/>
      <c r="N143" s="118"/>
      <c r="O143" s="119"/>
      <c r="P143" s="119"/>
      <c r="Q143" s="115"/>
      <c r="T143" s="118"/>
      <c r="U143" s="119"/>
      <c r="V143" s="119"/>
      <c r="W143" s="115"/>
    </row>
    <row r="144" spans="1:23" s="114" customFormat="1" ht="13.5" thickBot="1" x14ac:dyDescent="0.25">
      <c r="A144" s="17">
        <v>5</v>
      </c>
      <c r="B144" s="18"/>
      <c r="C144" s="517" t="s">
        <v>167</v>
      </c>
      <c r="D144" s="519" t="s">
        <v>35</v>
      </c>
      <c r="E144" s="213">
        <f>+$W156</f>
        <v>0</v>
      </c>
      <c r="G144" s="17"/>
      <c r="H144" s="18"/>
      <c r="I144" s="517" t="s">
        <v>167</v>
      </c>
      <c r="J144" s="519" t="s">
        <v>35</v>
      </c>
      <c r="K144" s="213">
        <f>+$W156</f>
        <v>0</v>
      </c>
      <c r="M144" s="17">
        <v>5</v>
      </c>
      <c r="N144" s="18"/>
      <c r="O144" s="517" t="s">
        <v>167</v>
      </c>
      <c r="P144" s="519" t="s">
        <v>35</v>
      </c>
      <c r="Q144" s="213">
        <f>+$W156</f>
        <v>0</v>
      </c>
      <c r="S144" s="17"/>
      <c r="T144" s="18"/>
      <c r="U144" s="517" t="s">
        <v>167</v>
      </c>
      <c r="V144" s="519" t="s">
        <v>35</v>
      </c>
      <c r="W144" s="522" t="s">
        <v>18</v>
      </c>
    </row>
    <row r="145" spans="1:23" s="114" customFormat="1" ht="38.25" x14ac:dyDescent="0.2">
      <c r="A145" s="19" t="s">
        <v>7</v>
      </c>
      <c r="B145" s="35" t="str">
        <f>+" אסמכתא " &amp; B7 &amp;"         חזרה לטבלה "</f>
        <v xml:space="preserve"> אסמכתא          חזרה לטבלה </v>
      </c>
      <c r="C145" s="518"/>
      <c r="D145" s="520"/>
      <c r="E145" s="213" t="s">
        <v>18</v>
      </c>
      <c r="G145" s="19" t="s">
        <v>23</v>
      </c>
      <c r="H145" s="35" t="str">
        <f>+" אסמכתא " &amp; B7 &amp;"         חזרה לטבלה "</f>
        <v xml:space="preserve"> אסמכתא          חזרה לטבלה </v>
      </c>
      <c r="I145" s="518"/>
      <c r="J145" s="520"/>
      <c r="K145" s="213" t="s">
        <v>18</v>
      </c>
      <c r="M145" s="19" t="s">
        <v>7</v>
      </c>
      <c r="N145" s="35" t="str">
        <f>+" אסמכתא " &amp; B7 &amp;"         חזרה לטבלה "</f>
        <v xml:space="preserve"> אסמכתא          חזרה לטבלה </v>
      </c>
      <c r="O145" s="518"/>
      <c r="P145" s="520"/>
      <c r="Q145" s="213" t="s">
        <v>18</v>
      </c>
      <c r="S145" s="19" t="s">
        <v>23</v>
      </c>
      <c r="T145" s="35" t="str">
        <f>+" אסמכתא " &amp; B7 &amp;"         חזרה לטבלה "</f>
        <v xml:space="preserve"> אסמכתא          חזרה לטבלה </v>
      </c>
      <c r="U145" s="518"/>
      <c r="V145" s="520"/>
      <c r="W145" s="523"/>
    </row>
    <row r="146" spans="1:23" s="114" customFormat="1" x14ac:dyDescent="0.2">
      <c r="A146" s="21">
        <v>1</v>
      </c>
      <c r="B146" s="170"/>
      <c r="C146" s="171"/>
      <c r="D146" s="171"/>
      <c r="E146" s="172"/>
      <c r="G146" s="21">
        <v>12</v>
      </c>
      <c r="H146" s="170"/>
      <c r="I146" s="171"/>
      <c r="J146" s="171"/>
      <c r="K146" s="172"/>
      <c r="M146" s="21">
        <v>23</v>
      </c>
      <c r="N146" s="170"/>
      <c r="O146" s="171"/>
      <c r="P146" s="171"/>
      <c r="Q146" s="172"/>
      <c r="S146" s="21">
        <v>34</v>
      </c>
      <c r="T146" s="170"/>
      <c r="U146" s="171"/>
      <c r="V146" s="171"/>
      <c r="W146" s="172"/>
    </row>
    <row r="147" spans="1:23" s="114" customFormat="1" x14ac:dyDescent="0.2">
      <c r="A147" s="21">
        <v>2</v>
      </c>
      <c r="B147" s="170"/>
      <c r="C147" s="171"/>
      <c r="D147" s="171"/>
      <c r="E147" s="172"/>
      <c r="G147" s="21">
        <v>13</v>
      </c>
      <c r="H147" s="170"/>
      <c r="I147" s="171"/>
      <c r="J147" s="171"/>
      <c r="K147" s="172"/>
      <c r="M147" s="21">
        <v>24</v>
      </c>
      <c r="N147" s="170"/>
      <c r="O147" s="171"/>
      <c r="P147" s="171"/>
      <c r="Q147" s="172"/>
      <c r="S147" s="21">
        <v>35</v>
      </c>
      <c r="T147" s="170"/>
      <c r="U147" s="171"/>
      <c r="V147" s="171"/>
      <c r="W147" s="172"/>
    </row>
    <row r="148" spans="1:23" s="114" customFormat="1" x14ac:dyDescent="0.2">
      <c r="A148" s="21">
        <v>3</v>
      </c>
      <c r="B148" s="170"/>
      <c r="C148" s="171"/>
      <c r="D148" s="171"/>
      <c r="E148" s="172"/>
      <c r="G148" s="21">
        <v>14</v>
      </c>
      <c r="H148" s="170"/>
      <c r="I148" s="171"/>
      <c r="J148" s="171"/>
      <c r="K148" s="172"/>
      <c r="M148" s="21">
        <v>25</v>
      </c>
      <c r="N148" s="170"/>
      <c r="O148" s="171"/>
      <c r="P148" s="171"/>
      <c r="Q148" s="172"/>
      <c r="S148" s="21">
        <v>36</v>
      </c>
      <c r="T148" s="170"/>
      <c r="U148" s="171"/>
      <c r="V148" s="171"/>
      <c r="W148" s="172"/>
    </row>
    <row r="149" spans="1:23" s="114" customFormat="1" x14ac:dyDescent="0.2">
      <c r="A149" s="21">
        <v>4</v>
      </c>
      <c r="B149" s="170"/>
      <c r="C149" s="171"/>
      <c r="D149" s="171"/>
      <c r="E149" s="172"/>
      <c r="G149" s="21">
        <v>15</v>
      </c>
      <c r="H149" s="170"/>
      <c r="I149" s="171"/>
      <c r="J149" s="171"/>
      <c r="K149" s="172"/>
      <c r="M149" s="21">
        <v>26</v>
      </c>
      <c r="N149" s="170"/>
      <c r="O149" s="171"/>
      <c r="P149" s="171"/>
      <c r="Q149" s="172"/>
      <c r="S149" s="21">
        <v>37</v>
      </c>
      <c r="T149" s="170"/>
      <c r="U149" s="171"/>
      <c r="V149" s="171"/>
      <c r="W149" s="172"/>
    </row>
    <row r="150" spans="1:23" s="114" customFormat="1" x14ac:dyDescent="0.2">
      <c r="A150" s="21">
        <v>5</v>
      </c>
      <c r="B150" s="170"/>
      <c r="C150" s="171"/>
      <c r="D150" s="171"/>
      <c r="E150" s="172"/>
      <c r="G150" s="21">
        <v>16</v>
      </c>
      <c r="H150" s="170"/>
      <c r="I150" s="171"/>
      <c r="J150" s="171"/>
      <c r="K150" s="172"/>
      <c r="M150" s="21">
        <v>27</v>
      </c>
      <c r="N150" s="170"/>
      <c r="O150" s="171"/>
      <c r="P150" s="171"/>
      <c r="Q150" s="172"/>
      <c r="S150" s="21">
        <v>38</v>
      </c>
      <c r="T150" s="170"/>
      <c r="U150" s="171"/>
      <c r="V150" s="171"/>
      <c r="W150" s="172"/>
    </row>
    <row r="151" spans="1:23" s="114" customFormat="1" x14ac:dyDescent="0.2">
      <c r="A151" s="21">
        <v>6</v>
      </c>
      <c r="B151" s="170"/>
      <c r="C151" s="171"/>
      <c r="D151" s="171"/>
      <c r="E151" s="172"/>
      <c r="G151" s="21">
        <v>17</v>
      </c>
      <c r="H151" s="170"/>
      <c r="I151" s="171"/>
      <c r="J151" s="171"/>
      <c r="K151" s="172"/>
      <c r="M151" s="21">
        <v>28</v>
      </c>
      <c r="N151" s="170"/>
      <c r="O151" s="171"/>
      <c r="P151" s="171"/>
      <c r="Q151" s="172"/>
      <c r="S151" s="21">
        <v>39</v>
      </c>
      <c r="T151" s="170"/>
      <c r="U151" s="171"/>
      <c r="V151" s="171"/>
      <c r="W151" s="172"/>
    </row>
    <row r="152" spans="1:23" s="114" customFormat="1" x14ac:dyDescent="0.2">
      <c r="A152" s="21">
        <v>7</v>
      </c>
      <c r="B152" s="170"/>
      <c r="C152" s="171"/>
      <c r="D152" s="171"/>
      <c r="E152" s="172"/>
      <c r="G152" s="21">
        <v>18</v>
      </c>
      <c r="H152" s="170"/>
      <c r="I152" s="171"/>
      <c r="J152" s="171"/>
      <c r="K152" s="172"/>
      <c r="M152" s="21">
        <v>29</v>
      </c>
      <c r="N152" s="170"/>
      <c r="O152" s="171"/>
      <c r="P152" s="171"/>
      <c r="Q152" s="172"/>
      <c r="S152" s="21">
        <v>40</v>
      </c>
      <c r="T152" s="170"/>
      <c r="U152" s="171"/>
      <c r="V152" s="171"/>
      <c r="W152" s="172"/>
    </row>
    <row r="153" spans="1:23" s="114" customFormat="1" x14ac:dyDescent="0.2">
      <c r="A153" s="21">
        <v>8</v>
      </c>
      <c r="B153" s="170"/>
      <c r="C153" s="171"/>
      <c r="D153" s="171"/>
      <c r="E153" s="172"/>
      <c r="G153" s="21">
        <v>19</v>
      </c>
      <c r="H153" s="170"/>
      <c r="I153" s="171"/>
      <c r="J153" s="171"/>
      <c r="K153" s="172"/>
      <c r="M153" s="21">
        <v>30</v>
      </c>
      <c r="N153" s="170"/>
      <c r="O153" s="171"/>
      <c r="P153" s="171"/>
      <c r="Q153" s="172"/>
      <c r="S153" s="21">
        <v>41</v>
      </c>
      <c r="T153" s="170"/>
      <c r="U153" s="171"/>
      <c r="V153" s="171"/>
      <c r="W153" s="172"/>
    </row>
    <row r="154" spans="1:23" s="114" customFormat="1" x14ac:dyDescent="0.2">
      <c r="A154" s="21">
        <v>9</v>
      </c>
      <c r="B154" s="170"/>
      <c r="C154" s="171"/>
      <c r="D154" s="171"/>
      <c r="E154" s="172"/>
      <c r="G154" s="21">
        <v>20</v>
      </c>
      <c r="H154" s="170"/>
      <c r="I154" s="171"/>
      <c r="J154" s="171"/>
      <c r="K154" s="172"/>
      <c r="M154" s="21">
        <v>31</v>
      </c>
      <c r="N154" s="170"/>
      <c r="O154" s="171"/>
      <c r="P154" s="171"/>
      <c r="Q154" s="172"/>
      <c r="S154" s="21">
        <v>42</v>
      </c>
      <c r="T154" s="170"/>
      <c r="U154" s="171"/>
      <c r="V154" s="171"/>
      <c r="W154" s="172"/>
    </row>
    <row r="155" spans="1:23" s="114" customFormat="1" x14ac:dyDescent="0.2">
      <c r="A155" s="21">
        <v>10</v>
      </c>
      <c r="B155" s="170"/>
      <c r="C155" s="171"/>
      <c r="D155" s="171"/>
      <c r="E155" s="172"/>
      <c r="G155" s="21">
        <v>21</v>
      </c>
      <c r="H155" s="170"/>
      <c r="I155" s="171"/>
      <c r="J155" s="171"/>
      <c r="K155" s="172"/>
      <c r="M155" s="21">
        <v>32</v>
      </c>
      <c r="N155" s="170"/>
      <c r="O155" s="171"/>
      <c r="P155" s="171"/>
      <c r="Q155" s="172"/>
      <c r="S155" s="21">
        <v>43</v>
      </c>
      <c r="T155" s="170"/>
      <c r="U155" s="171"/>
      <c r="V155" s="171"/>
      <c r="W155" s="172"/>
    </row>
    <row r="156" spans="1:23" s="114" customFormat="1" ht="13.5" thickBot="1" x14ac:dyDescent="0.25">
      <c r="A156" s="21">
        <v>11</v>
      </c>
      <c r="B156" s="170"/>
      <c r="C156" s="171"/>
      <c r="D156" s="171"/>
      <c r="E156" s="172"/>
      <c r="G156" s="21">
        <v>22</v>
      </c>
      <c r="H156" s="170"/>
      <c r="I156" s="171"/>
      <c r="J156" s="171"/>
      <c r="K156" s="172"/>
      <c r="M156" s="21">
        <v>33</v>
      </c>
      <c r="N156" s="170"/>
      <c r="O156" s="171"/>
      <c r="P156" s="171"/>
      <c r="Q156" s="172"/>
      <c r="S156" s="22"/>
      <c r="T156" s="209" t="s">
        <v>3</v>
      </c>
      <c r="U156" s="24"/>
      <c r="V156" s="24"/>
      <c r="W156" s="210">
        <f>SUM(E146:E156)+SUM(K146:K156)+SUM(W146:W155)+SUM(Q146:Q156)</f>
        <v>0</v>
      </c>
    </row>
    <row r="157" spans="1:23" s="114" customFormat="1" x14ac:dyDescent="0.2">
      <c r="B157" s="118"/>
      <c r="C157" s="119"/>
      <c r="D157" s="119"/>
      <c r="E157" s="115"/>
      <c r="H157" s="118"/>
      <c r="I157" s="119"/>
      <c r="J157" s="119"/>
      <c r="K157" s="115"/>
      <c r="N157" s="118"/>
      <c r="O157" s="119"/>
      <c r="P157" s="119"/>
      <c r="Q157" s="115"/>
      <c r="T157" s="118"/>
      <c r="U157" s="119"/>
      <c r="V157" s="119"/>
      <c r="W157" s="115"/>
    </row>
    <row r="158" spans="1:23" s="114" customFormat="1" x14ac:dyDescent="0.2">
      <c r="B158" s="118"/>
      <c r="C158" s="119"/>
      <c r="D158" s="119"/>
      <c r="E158" s="115"/>
      <c r="H158" s="118"/>
      <c r="I158" s="119"/>
      <c r="J158" s="119"/>
      <c r="K158" s="115"/>
      <c r="N158" s="118"/>
      <c r="O158" s="119"/>
      <c r="P158" s="119"/>
      <c r="Q158" s="115"/>
      <c r="T158" s="118"/>
      <c r="U158" s="119"/>
      <c r="V158" s="119"/>
      <c r="W158" s="115"/>
    </row>
    <row r="159" spans="1:23" s="114" customFormat="1" x14ac:dyDescent="0.2">
      <c r="B159" s="118"/>
      <c r="C159" s="119"/>
      <c r="D159" s="119"/>
      <c r="E159" s="115"/>
      <c r="H159" s="118"/>
      <c r="I159" s="119"/>
      <c r="J159" s="119"/>
      <c r="K159" s="115"/>
      <c r="N159" s="118"/>
      <c r="O159" s="119"/>
      <c r="P159" s="119"/>
      <c r="Q159" s="115"/>
      <c r="T159" s="118"/>
      <c r="U159" s="119"/>
      <c r="V159" s="119"/>
      <c r="W159" s="115"/>
    </row>
    <row r="160" spans="1:23" s="114" customFormat="1" x14ac:dyDescent="0.2">
      <c r="B160" s="118"/>
      <c r="C160" s="119"/>
      <c r="D160" s="119"/>
      <c r="E160" s="115"/>
      <c r="H160" s="118"/>
      <c r="I160" s="119"/>
      <c r="J160" s="119"/>
      <c r="K160" s="115"/>
      <c r="N160" s="118"/>
      <c r="O160" s="119"/>
      <c r="P160" s="119"/>
      <c r="Q160" s="115"/>
      <c r="T160" s="118"/>
      <c r="U160" s="119"/>
      <c r="V160" s="119"/>
      <c r="W160" s="115"/>
    </row>
    <row r="161" spans="1:23" s="114" customFormat="1" x14ac:dyDescent="0.2">
      <c r="B161" s="118"/>
      <c r="C161" s="119"/>
      <c r="D161" s="119"/>
      <c r="E161" s="115"/>
      <c r="H161" s="118"/>
      <c r="I161" s="119"/>
      <c r="J161" s="119"/>
      <c r="K161" s="115"/>
      <c r="N161" s="118"/>
      <c r="O161" s="119"/>
      <c r="P161" s="119"/>
      <c r="Q161" s="115"/>
      <c r="T161" s="118"/>
      <c r="U161" s="119"/>
      <c r="V161" s="119"/>
      <c r="W161" s="115"/>
    </row>
    <row r="162" spans="1:23" s="114" customFormat="1" x14ac:dyDescent="0.2">
      <c r="B162" s="118"/>
      <c r="C162" s="119"/>
      <c r="D162" s="119"/>
      <c r="E162" s="115"/>
      <c r="H162" s="118"/>
      <c r="I162" s="119"/>
      <c r="J162" s="119"/>
      <c r="K162" s="115"/>
      <c r="N162" s="118"/>
      <c r="O162" s="119"/>
      <c r="P162" s="119"/>
      <c r="Q162" s="115"/>
      <c r="T162" s="118"/>
      <c r="U162" s="119"/>
      <c r="V162" s="119"/>
      <c r="W162" s="115"/>
    </row>
    <row r="163" spans="1:23" s="114" customFormat="1" ht="13.5" thickBot="1" x14ac:dyDescent="0.25">
      <c r="B163" s="118"/>
      <c r="C163" s="119"/>
      <c r="D163" s="119"/>
      <c r="E163" s="115"/>
      <c r="H163" s="118"/>
      <c r="I163" s="119"/>
      <c r="J163" s="119"/>
      <c r="K163" s="115"/>
      <c r="N163" s="118"/>
      <c r="O163" s="119"/>
      <c r="P163" s="119"/>
      <c r="Q163" s="115"/>
      <c r="T163" s="118"/>
      <c r="U163" s="119"/>
      <c r="V163" s="119"/>
      <c r="W163" s="115"/>
    </row>
    <row r="164" spans="1:23" s="114" customFormat="1" ht="13.5" thickBot="1" x14ac:dyDescent="0.25">
      <c r="A164" s="17">
        <v>6</v>
      </c>
      <c r="B164" s="18"/>
      <c r="C164" s="517" t="s">
        <v>167</v>
      </c>
      <c r="D164" s="519" t="s">
        <v>35</v>
      </c>
      <c r="E164" s="213">
        <f>+$W176</f>
        <v>0</v>
      </c>
      <c r="G164" s="17"/>
      <c r="H164" s="18"/>
      <c r="I164" s="517" t="s">
        <v>167</v>
      </c>
      <c r="J164" s="519" t="s">
        <v>35</v>
      </c>
      <c r="K164" s="213">
        <f>+$W176</f>
        <v>0</v>
      </c>
      <c r="M164" s="17">
        <v>6</v>
      </c>
      <c r="N164" s="18"/>
      <c r="O164" s="517" t="s">
        <v>167</v>
      </c>
      <c r="P164" s="519" t="s">
        <v>35</v>
      </c>
      <c r="Q164" s="213">
        <f>+$W176</f>
        <v>0</v>
      </c>
      <c r="S164" s="17"/>
      <c r="T164" s="18"/>
      <c r="U164" s="517" t="s">
        <v>167</v>
      </c>
      <c r="V164" s="519" t="s">
        <v>35</v>
      </c>
      <c r="W164" s="522" t="s">
        <v>18</v>
      </c>
    </row>
    <row r="165" spans="1:23" s="114" customFormat="1" ht="38.25" x14ac:dyDescent="0.2">
      <c r="A165" s="19" t="s">
        <v>7</v>
      </c>
      <c r="B165" s="35" t="str">
        <f>+" אסמכתא " &amp; B8 &amp;"         חזרה לטבלה "</f>
        <v xml:space="preserve"> אסמכתא          חזרה לטבלה </v>
      </c>
      <c r="C165" s="518"/>
      <c r="D165" s="520"/>
      <c r="E165" s="213" t="s">
        <v>18</v>
      </c>
      <c r="G165" s="19" t="s">
        <v>23</v>
      </c>
      <c r="H165" s="35" t="str">
        <f>+" אסמכתא " &amp; B8 &amp;"         חזרה לטבלה "</f>
        <v xml:space="preserve"> אסמכתא          חזרה לטבלה </v>
      </c>
      <c r="I165" s="518"/>
      <c r="J165" s="520"/>
      <c r="K165" s="213" t="s">
        <v>18</v>
      </c>
      <c r="M165" s="19" t="s">
        <v>7</v>
      </c>
      <c r="N165" s="35" t="str">
        <f>+" אסמכתא " &amp; B8 &amp;"         חזרה לטבלה "</f>
        <v xml:space="preserve"> אסמכתא          חזרה לטבלה </v>
      </c>
      <c r="O165" s="518"/>
      <c r="P165" s="520"/>
      <c r="Q165" s="213" t="s">
        <v>18</v>
      </c>
      <c r="S165" s="19" t="s">
        <v>23</v>
      </c>
      <c r="T165" s="35" t="str">
        <f>+" אסמכתא " &amp; B8 &amp;"         חזרה לטבלה "</f>
        <v xml:space="preserve"> אסמכתא          חזרה לטבלה </v>
      </c>
      <c r="U165" s="518"/>
      <c r="V165" s="520"/>
      <c r="W165" s="523"/>
    </row>
    <row r="166" spans="1:23" s="114" customFormat="1" x14ac:dyDescent="0.2">
      <c r="A166" s="21">
        <v>1</v>
      </c>
      <c r="B166" s="170"/>
      <c r="C166" s="171"/>
      <c r="D166" s="171"/>
      <c r="E166" s="172"/>
      <c r="G166" s="21">
        <v>12</v>
      </c>
      <c r="H166" s="170"/>
      <c r="I166" s="171"/>
      <c r="J166" s="171"/>
      <c r="K166" s="172"/>
      <c r="M166" s="21">
        <v>23</v>
      </c>
      <c r="N166" s="170"/>
      <c r="O166" s="171"/>
      <c r="P166" s="171"/>
      <c r="Q166" s="172"/>
      <c r="S166" s="21">
        <v>34</v>
      </c>
      <c r="T166" s="170"/>
      <c r="U166" s="171"/>
      <c r="V166" s="171"/>
      <c r="W166" s="172"/>
    </row>
    <row r="167" spans="1:23" s="114" customFormat="1" x14ac:dyDescent="0.2">
      <c r="A167" s="21">
        <v>2</v>
      </c>
      <c r="B167" s="170"/>
      <c r="C167" s="171"/>
      <c r="D167" s="171"/>
      <c r="E167" s="172"/>
      <c r="G167" s="21">
        <v>13</v>
      </c>
      <c r="H167" s="170"/>
      <c r="I167" s="171"/>
      <c r="J167" s="171"/>
      <c r="K167" s="172"/>
      <c r="M167" s="21">
        <v>24</v>
      </c>
      <c r="N167" s="170"/>
      <c r="O167" s="171"/>
      <c r="P167" s="171"/>
      <c r="Q167" s="172"/>
      <c r="S167" s="21">
        <v>35</v>
      </c>
      <c r="T167" s="170"/>
      <c r="U167" s="171"/>
      <c r="V167" s="171"/>
      <c r="W167" s="172"/>
    </row>
    <row r="168" spans="1:23" s="114" customFormat="1" x14ac:dyDescent="0.2">
      <c r="A168" s="21">
        <v>3</v>
      </c>
      <c r="B168" s="170"/>
      <c r="C168" s="171"/>
      <c r="D168" s="171"/>
      <c r="E168" s="172"/>
      <c r="G168" s="21">
        <v>14</v>
      </c>
      <c r="H168" s="170"/>
      <c r="I168" s="171"/>
      <c r="J168" s="171"/>
      <c r="K168" s="172"/>
      <c r="M168" s="21">
        <v>25</v>
      </c>
      <c r="N168" s="170"/>
      <c r="O168" s="171"/>
      <c r="P168" s="171"/>
      <c r="Q168" s="172"/>
      <c r="S168" s="21">
        <v>36</v>
      </c>
      <c r="T168" s="170"/>
      <c r="U168" s="171"/>
      <c r="V168" s="171"/>
      <c r="W168" s="172"/>
    </row>
    <row r="169" spans="1:23" s="114" customFormat="1" x14ac:dyDescent="0.2">
      <c r="A169" s="21">
        <v>4</v>
      </c>
      <c r="B169" s="170"/>
      <c r="C169" s="171"/>
      <c r="D169" s="171"/>
      <c r="E169" s="172"/>
      <c r="G169" s="21">
        <v>15</v>
      </c>
      <c r="H169" s="170"/>
      <c r="I169" s="171"/>
      <c r="J169" s="171"/>
      <c r="K169" s="172"/>
      <c r="M169" s="21">
        <v>26</v>
      </c>
      <c r="N169" s="170"/>
      <c r="O169" s="171"/>
      <c r="P169" s="171"/>
      <c r="Q169" s="172"/>
      <c r="S169" s="21">
        <v>37</v>
      </c>
      <c r="T169" s="170"/>
      <c r="U169" s="171"/>
      <c r="V169" s="171"/>
      <c r="W169" s="172"/>
    </row>
    <row r="170" spans="1:23" s="114" customFormat="1" x14ac:dyDescent="0.2">
      <c r="A170" s="21">
        <v>5</v>
      </c>
      <c r="B170" s="170"/>
      <c r="C170" s="171"/>
      <c r="D170" s="171"/>
      <c r="E170" s="172"/>
      <c r="G170" s="21">
        <v>16</v>
      </c>
      <c r="H170" s="170"/>
      <c r="I170" s="171"/>
      <c r="J170" s="171"/>
      <c r="K170" s="172"/>
      <c r="M170" s="21">
        <v>27</v>
      </c>
      <c r="N170" s="170"/>
      <c r="O170" s="171"/>
      <c r="P170" s="171"/>
      <c r="Q170" s="172"/>
      <c r="S170" s="21">
        <v>38</v>
      </c>
      <c r="T170" s="170"/>
      <c r="U170" s="171"/>
      <c r="V170" s="171"/>
      <c r="W170" s="172"/>
    </row>
    <row r="171" spans="1:23" s="114" customFormat="1" x14ac:dyDescent="0.2">
      <c r="A171" s="21">
        <v>6</v>
      </c>
      <c r="B171" s="170"/>
      <c r="C171" s="171"/>
      <c r="D171" s="171"/>
      <c r="E171" s="172"/>
      <c r="G171" s="21">
        <v>17</v>
      </c>
      <c r="H171" s="170"/>
      <c r="I171" s="171"/>
      <c r="J171" s="171"/>
      <c r="K171" s="172"/>
      <c r="M171" s="21">
        <v>28</v>
      </c>
      <c r="N171" s="170"/>
      <c r="O171" s="171"/>
      <c r="P171" s="171"/>
      <c r="Q171" s="172"/>
      <c r="S171" s="21">
        <v>39</v>
      </c>
      <c r="T171" s="170"/>
      <c r="U171" s="171"/>
      <c r="V171" s="171"/>
      <c r="W171" s="172"/>
    </row>
    <row r="172" spans="1:23" s="114" customFormat="1" x14ac:dyDescent="0.2">
      <c r="A172" s="21">
        <v>7</v>
      </c>
      <c r="B172" s="170"/>
      <c r="C172" s="171"/>
      <c r="D172" s="171"/>
      <c r="E172" s="172"/>
      <c r="G172" s="21">
        <v>18</v>
      </c>
      <c r="H172" s="170"/>
      <c r="I172" s="171"/>
      <c r="J172" s="171"/>
      <c r="K172" s="172"/>
      <c r="M172" s="21">
        <v>29</v>
      </c>
      <c r="N172" s="170"/>
      <c r="O172" s="171"/>
      <c r="P172" s="171"/>
      <c r="Q172" s="172"/>
      <c r="S172" s="21">
        <v>40</v>
      </c>
      <c r="T172" s="170"/>
      <c r="U172" s="171"/>
      <c r="V172" s="171"/>
      <c r="W172" s="172"/>
    </row>
    <row r="173" spans="1:23" s="114" customFormat="1" x14ac:dyDescent="0.2">
      <c r="A173" s="21">
        <v>8</v>
      </c>
      <c r="B173" s="170"/>
      <c r="C173" s="171"/>
      <c r="D173" s="171"/>
      <c r="E173" s="172"/>
      <c r="G173" s="21">
        <v>19</v>
      </c>
      <c r="H173" s="170"/>
      <c r="I173" s="171"/>
      <c r="J173" s="171"/>
      <c r="K173" s="172"/>
      <c r="M173" s="21">
        <v>30</v>
      </c>
      <c r="N173" s="170"/>
      <c r="O173" s="171"/>
      <c r="P173" s="171"/>
      <c r="Q173" s="172"/>
      <c r="S173" s="21">
        <v>41</v>
      </c>
      <c r="T173" s="170"/>
      <c r="U173" s="171"/>
      <c r="V173" s="171"/>
      <c r="W173" s="172"/>
    </row>
    <row r="174" spans="1:23" s="114" customFormat="1" x14ac:dyDescent="0.2">
      <c r="A174" s="21">
        <v>9</v>
      </c>
      <c r="B174" s="170"/>
      <c r="C174" s="171"/>
      <c r="D174" s="171"/>
      <c r="E174" s="172"/>
      <c r="G174" s="21">
        <v>20</v>
      </c>
      <c r="H174" s="170"/>
      <c r="I174" s="171"/>
      <c r="J174" s="171"/>
      <c r="K174" s="172"/>
      <c r="M174" s="21">
        <v>31</v>
      </c>
      <c r="N174" s="170"/>
      <c r="O174" s="171"/>
      <c r="P174" s="171"/>
      <c r="Q174" s="172"/>
      <c r="S174" s="21">
        <v>42</v>
      </c>
      <c r="T174" s="170"/>
      <c r="U174" s="171"/>
      <c r="V174" s="171"/>
      <c r="W174" s="172"/>
    </row>
    <row r="175" spans="1:23" s="114" customFormat="1" x14ac:dyDescent="0.2">
      <c r="A175" s="21">
        <v>10</v>
      </c>
      <c r="B175" s="170"/>
      <c r="C175" s="171"/>
      <c r="D175" s="171"/>
      <c r="E175" s="172"/>
      <c r="G175" s="21">
        <v>21</v>
      </c>
      <c r="H175" s="170"/>
      <c r="I175" s="171"/>
      <c r="J175" s="171"/>
      <c r="K175" s="172"/>
      <c r="M175" s="21">
        <v>32</v>
      </c>
      <c r="N175" s="170"/>
      <c r="O175" s="171"/>
      <c r="P175" s="171"/>
      <c r="Q175" s="172"/>
      <c r="S175" s="21">
        <v>43</v>
      </c>
      <c r="T175" s="170"/>
      <c r="U175" s="171"/>
      <c r="V175" s="171"/>
      <c r="W175" s="172"/>
    </row>
    <row r="176" spans="1:23" s="114" customFormat="1" ht="13.5" thickBot="1" x14ac:dyDescent="0.25">
      <c r="A176" s="21">
        <v>11</v>
      </c>
      <c r="B176" s="170"/>
      <c r="C176" s="171"/>
      <c r="D176" s="171"/>
      <c r="E176" s="172"/>
      <c r="G176" s="21">
        <v>22</v>
      </c>
      <c r="H176" s="170"/>
      <c r="I176" s="171"/>
      <c r="J176" s="171"/>
      <c r="K176" s="172"/>
      <c r="M176" s="21">
        <v>33</v>
      </c>
      <c r="N176" s="170"/>
      <c r="O176" s="171"/>
      <c r="P176" s="171"/>
      <c r="Q176" s="172"/>
      <c r="S176" s="22"/>
      <c r="T176" s="209" t="s">
        <v>3</v>
      </c>
      <c r="U176" s="24"/>
      <c r="V176" s="24"/>
      <c r="W176" s="210">
        <f>SUM(E166:E176)+SUM(K166:K176)+SUM(W166:W175)+SUM(Q166:Q176)</f>
        <v>0</v>
      </c>
    </row>
    <row r="177" spans="1:23" s="114" customFormat="1" x14ac:dyDescent="0.2">
      <c r="B177" s="118"/>
      <c r="C177" s="119"/>
      <c r="D177" s="119"/>
      <c r="E177" s="115"/>
      <c r="H177" s="118"/>
      <c r="I177" s="119"/>
      <c r="J177" s="119"/>
      <c r="K177" s="115"/>
      <c r="N177" s="118"/>
      <c r="O177" s="119"/>
      <c r="P177" s="119"/>
      <c r="Q177" s="115"/>
      <c r="T177" s="118"/>
      <c r="U177" s="119"/>
      <c r="V177" s="119"/>
      <c r="W177" s="115"/>
    </row>
    <row r="178" spans="1:23" s="114" customFormat="1" x14ac:dyDescent="0.2">
      <c r="B178" s="118"/>
      <c r="C178" s="119"/>
      <c r="D178" s="119"/>
      <c r="E178" s="115"/>
      <c r="H178" s="118"/>
      <c r="I178" s="119"/>
      <c r="J178" s="119"/>
      <c r="K178" s="115"/>
      <c r="N178" s="118"/>
      <c r="O178" s="119"/>
      <c r="P178" s="119"/>
      <c r="Q178" s="115"/>
      <c r="T178" s="118"/>
      <c r="U178" s="119"/>
      <c r="V178" s="119"/>
      <c r="W178" s="115"/>
    </row>
    <row r="179" spans="1:23" s="114" customFormat="1" x14ac:dyDescent="0.2">
      <c r="B179" s="118"/>
      <c r="C179" s="119"/>
      <c r="D179" s="119"/>
      <c r="E179" s="115"/>
      <c r="H179" s="118"/>
      <c r="I179" s="119"/>
      <c r="J179" s="119"/>
      <c r="K179" s="115"/>
      <c r="N179" s="118"/>
      <c r="O179" s="119"/>
      <c r="P179" s="119"/>
      <c r="Q179" s="115"/>
      <c r="T179" s="118"/>
      <c r="U179" s="119"/>
      <c r="V179" s="119"/>
      <c r="W179" s="115"/>
    </row>
    <row r="180" spans="1:23" s="114" customFormat="1" x14ac:dyDescent="0.2">
      <c r="B180" s="118"/>
      <c r="C180" s="119"/>
      <c r="D180" s="119"/>
      <c r="E180" s="115"/>
      <c r="H180" s="118"/>
      <c r="I180" s="119"/>
      <c r="J180" s="119"/>
      <c r="K180" s="115"/>
      <c r="N180" s="118"/>
      <c r="O180" s="119"/>
      <c r="P180" s="119"/>
      <c r="Q180" s="115"/>
      <c r="T180" s="118"/>
      <c r="U180" s="119"/>
      <c r="V180" s="119"/>
      <c r="W180" s="115"/>
    </row>
    <row r="181" spans="1:23" s="114" customFormat="1" x14ac:dyDescent="0.2">
      <c r="B181" s="118"/>
      <c r="C181" s="119"/>
      <c r="D181" s="119"/>
      <c r="E181" s="115"/>
      <c r="H181" s="118"/>
      <c r="I181" s="119"/>
      <c r="J181" s="119"/>
      <c r="K181" s="115"/>
      <c r="N181" s="118"/>
      <c r="O181" s="119"/>
      <c r="P181" s="119"/>
      <c r="Q181" s="115"/>
      <c r="T181" s="118"/>
      <c r="U181" s="119"/>
      <c r="V181" s="119"/>
      <c r="W181" s="115"/>
    </row>
    <row r="182" spans="1:23" s="114" customFormat="1" x14ac:dyDescent="0.2">
      <c r="B182" s="118"/>
      <c r="C182" s="119"/>
      <c r="D182" s="119"/>
      <c r="E182" s="115"/>
      <c r="H182" s="118"/>
      <c r="I182" s="119"/>
      <c r="J182" s="119"/>
      <c r="K182" s="115"/>
      <c r="N182" s="118"/>
      <c r="O182" s="119"/>
      <c r="P182" s="119"/>
      <c r="Q182" s="115"/>
      <c r="T182" s="118"/>
      <c r="U182" s="119"/>
      <c r="V182" s="119"/>
      <c r="W182" s="115"/>
    </row>
    <row r="183" spans="1:23" s="114" customFormat="1" ht="13.5" thickBot="1" x14ac:dyDescent="0.25">
      <c r="B183" s="118"/>
      <c r="C183" s="119"/>
      <c r="D183" s="119"/>
      <c r="E183" s="115"/>
      <c r="H183" s="118"/>
      <c r="I183" s="119"/>
      <c r="J183" s="119"/>
      <c r="K183" s="115"/>
      <c r="N183" s="118"/>
      <c r="O183" s="119"/>
      <c r="P183" s="119"/>
      <c r="Q183" s="115"/>
      <c r="T183" s="118"/>
      <c r="U183" s="119"/>
      <c r="V183" s="119"/>
      <c r="W183" s="115"/>
    </row>
    <row r="184" spans="1:23" s="114" customFormat="1" ht="13.5" thickBot="1" x14ac:dyDescent="0.25">
      <c r="A184" s="17">
        <v>7</v>
      </c>
      <c r="B184" s="18"/>
      <c r="C184" s="517" t="s">
        <v>167</v>
      </c>
      <c r="D184" s="519" t="s">
        <v>35</v>
      </c>
      <c r="E184" s="213">
        <f>+$W196</f>
        <v>0</v>
      </c>
      <c r="G184" s="17"/>
      <c r="H184" s="18"/>
      <c r="I184" s="517" t="s">
        <v>167</v>
      </c>
      <c r="J184" s="519" t="s">
        <v>35</v>
      </c>
      <c r="K184" s="213">
        <f>+$W196</f>
        <v>0</v>
      </c>
      <c r="M184" s="17">
        <v>7</v>
      </c>
      <c r="N184" s="18"/>
      <c r="O184" s="517" t="s">
        <v>167</v>
      </c>
      <c r="P184" s="519" t="s">
        <v>35</v>
      </c>
      <c r="Q184" s="213">
        <f>+$W196</f>
        <v>0</v>
      </c>
      <c r="S184" s="17"/>
      <c r="T184" s="18"/>
      <c r="U184" s="517" t="s">
        <v>167</v>
      </c>
      <c r="V184" s="519" t="s">
        <v>35</v>
      </c>
      <c r="W184" s="522" t="s">
        <v>18</v>
      </c>
    </row>
    <row r="185" spans="1:23" s="114" customFormat="1" ht="38.25" x14ac:dyDescent="0.2">
      <c r="A185" s="19" t="s">
        <v>7</v>
      </c>
      <c r="B185" s="35" t="str">
        <f>+" אסמכתא " &amp; B9 &amp;"         חזרה לטבלה "</f>
        <v xml:space="preserve"> אסמכתא          חזרה לטבלה </v>
      </c>
      <c r="C185" s="518"/>
      <c r="D185" s="520"/>
      <c r="E185" s="213" t="s">
        <v>18</v>
      </c>
      <c r="G185" s="19" t="s">
        <v>23</v>
      </c>
      <c r="H185" s="35" t="str">
        <f>+" אסמכתא " &amp; B9 &amp;"         חזרה לטבלה "</f>
        <v xml:space="preserve"> אסמכתא          חזרה לטבלה </v>
      </c>
      <c r="I185" s="518"/>
      <c r="J185" s="520"/>
      <c r="K185" s="213" t="s">
        <v>18</v>
      </c>
      <c r="M185" s="19" t="s">
        <v>7</v>
      </c>
      <c r="N185" s="35" t="str">
        <f>+" אסמכתא " &amp; B9 &amp;"         חזרה לטבלה "</f>
        <v xml:space="preserve"> אסמכתא          חזרה לטבלה </v>
      </c>
      <c r="O185" s="518"/>
      <c r="P185" s="520"/>
      <c r="Q185" s="213" t="s">
        <v>18</v>
      </c>
      <c r="S185" s="19" t="s">
        <v>23</v>
      </c>
      <c r="T185" s="35" t="str">
        <f>+" אסמכתא " &amp; B9 &amp;"         חזרה לטבלה "</f>
        <v xml:space="preserve"> אסמכתא          חזרה לטבלה </v>
      </c>
      <c r="U185" s="518"/>
      <c r="V185" s="520"/>
      <c r="W185" s="523"/>
    </row>
    <row r="186" spans="1:23" s="114" customFormat="1" x14ac:dyDescent="0.2">
      <c r="A186" s="21">
        <v>1</v>
      </c>
      <c r="B186" s="170"/>
      <c r="C186" s="171"/>
      <c r="D186" s="171"/>
      <c r="E186" s="172"/>
      <c r="G186" s="21">
        <v>12</v>
      </c>
      <c r="H186" s="170"/>
      <c r="I186" s="171"/>
      <c r="J186" s="171"/>
      <c r="K186" s="172"/>
      <c r="M186" s="21">
        <v>23</v>
      </c>
      <c r="N186" s="170"/>
      <c r="O186" s="171"/>
      <c r="P186" s="171"/>
      <c r="Q186" s="172"/>
      <c r="S186" s="21">
        <v>34</v>
      </c>
      <c r="T186" s="170"/>
      <c r="U186" s="171"/>
      <c r="V186" s="171"/>
      <c r="W186" s="172"/>
    </row>
    <row r="187" spans="1:23" s="114" customFormat="1" x14ac:dyDescent="0.2">
      <c r="A187" s="21">
        <v>2</v>
      </c>
      <c r="B187" s="170"/>
      <c r="C187" s="171"/>
      <c r="D187" s="171"/>
      <c r="E187" s="172"/>
      <c r="G187" s="21">
        <v>13</v>
      </c>
      <c r="H187" s="170"/>
      <c r="I187" s="171"/>
      <c r="J187" s="171"/>
      <c r="K187" s="172"/>
      <c r="M187" s="21">
        <v>24</v>
      </c>
      <c r="N187" s="170"/>
      <c r="O187" s="171"/>
      <c r="P187" s="171"/>
      <c r="Q187" s="172"/>
      <c r="S187" s="21">
        <v>35</v>
      </c>
      <c r="T187" s="170"/>
      <c r="U187" s="171"/>
      <c r="V187" s="171"/>
      <c r="W187" s="172"/>
    </row>
    <row r="188" spans="1:23" s="114" customFormat="1" x14ac:dyDescent="0.2">
      <c r="A188" s="21">
        <v>3</v>
      </c>
      <c r="B188" s="170"/>
      <c r="C188" s="171"/>
      <c r="D188" s="171"/>
      <c r="E188" s="172"/>
      <c r="G188" s="21">
        <v>14</v>
      </c>
      <c r="H188" s="170"/>
      <c r="I188" s="171"/>
      <c r="J188" s="171"/>
      <c r="K188" s="172"/>
      <c r="M188" s="21">
        <v>25</v>
      </c>
      <c r="N188" s="170"/>
      <c r="O188" s="171"/>
      <c r="P188" s="171"/>
      <c r="Q188" s="172"/>
      <c r="S188" s="21">
        <v>36</v>
      </c>
      <c r="T188" s="170"/>
      <c r="U188" s="171"/>
      <c r="V188" s="171"/>
      <c r="W188" s="172"/>
    </row>
    <row r="189" spans="1:23" s="114" customFormat="1" x14ac:dyDescent="0.2">
      <c r="A189" s="21">
        <v>4</v>
      </c>
      <c r="B189" s="170"/>
      <c r="C189" s="171"/>
      <c r="D189" s="171"/>
      <c r="E189" s="172"/>
      <c r="G189" s="21">
        <v>15</v>
      </c>
      <c r="H189" s="170"/>
      <c r="I189" s="171"/>
      <c r="J189" s="171"/>
      <c r="K189" s="172"/>
      <c r="M189" s="21">
        <v>26</v>
      </c>
      <c r="N189" s="170"/>
      <c r="O189" s="171"/>
      <c r="P189" s="171"/>
      <c r="Q189" s="172"/>
      <c r="S189" s="21">
        <v>37</v>
      </c>
      <c r="T189" s="170"/>
      <c r="U189" s="171"/>
      <c r="V189" s="171"/>
      <c r="W189" s="172"/>
    </row>
    <row r="190" spans="1:23" s="114" customFormat="1" x14ac:dyDescent="0.2">
      <c r="A190" s="21">
        <v>5</v>
      </c>
      <c r="B190" s="170"/>
      <c r="C190" s="171"/>
      <c r="D190" s="171"/>
      <c r="E190" s="172"/>
      <c r="G190" s="21">
        <v>16</v>
      </c>
      <c r="H190" s="170"/>
      <c r="I190" s="171"/>
      <c r="J190" s="171"/>
      <c r="K190" s="172"/>
      <c r="M190" s="21">
        <v>27</v>
      </c>
      <c r="N190" s="170"/>
      <c r="O190" s="171"/>
      <c r="P190" s="171"/>
      <c r="Q190" s="172"/>
      <c r="S190" s="21">
        <v>38</v>
      </c>
      <c r="T190" s="170"/>
      <c r="U190" s="171"/>
      <c r="V190" s="171"/>
      <c r="W190" s="172"/>
    </row>
    <row r="191" spans="1:23" s="114" customFormat="1" x14ac:dyDescent="0.2">
      <c r="A191" s="21">
        <v>6</v>
      </c>
      <c r="B191" s="170"/>
      <c r="C191" s="171"/>
      <c r="D191" s="171"/>
      <c r="E191" s="172"/>
      <c r="G191" s="21">
        <v>17</v>
      </c>
      <c r="H191" s="170"/>
      <c r="I191" s="171"/>
      <c r="J191" s="171"/>
      <c r="K191" s="172"/>
      <c r="M191" s="21">
        <v>28</v>
      </c>
      <c r="N191" s="170"/>
      <c r="O191" s="171"/>
      <c r="P191" s="171"/>
      <c r="Q191" s="172"/>
      <c r="S191" s="21">
        <v>39</v>
      </c>
      <c r="T191" s="170"/>
      <c r="U191" s="171"/>
      <c r="V191" s="171"/>
      <c r="W191" s="172"/>
    </row>
    <row r="192" spans="1:23" s="114" customFormat="1" x14ac:dyDescent="0.2">
      <c r="A192" s="21">
        <v>7</v>
      </c>
      <c r="B192" s="170"/>
      <c r="C192" s="171"/>
      <c r="D192" s="171"/>
      <c r="E192" s="172"/>
      <c r="G192" s="21">
        <v>18</v>
      </c>
      <c r="H192" s="170"/>
      <c r="I192" s="171"/>
      <c r="J192" s="171"/>
      <c r="K192" s="172"/>
      <c r="M192" s="21">
        <v>29</v>
      </c>
      <c r="N192" s="170"/>
      <c r="O192" s="171"/>
      <c r="P192" s="171"/>
      <c r="Q192" s="172"/>
      <c r="S192" s="21">
        <v>40</v>
      </c>
      <c r="T192" s="170"/>
      <c r="U192" s="171"/>
      <c r="V192" s="171"/>
      <c r="W192" s="172"/>
    </row>
    <row r="193" spans="1:23" s="114" customFormat="1" x14ac:dyDescent="0.2">
      <c r="A193" s="21">
        <v>8</v>
      </c>
      <c r="B193" s="170"/>
      <c r="C193" s="171"/>
      <c r="D193" s="171"/>
      <c r="E193" s="172"/>
      <c r="G193" s="21">
        <v>19</v>
      </c>
      <c r="H193" s="170"/>
      <c r="I193" s="171"/>
      <c r="J193" s="171"/>
      <c r="K193" s="172"/>
      <c r="M193" s="21">
        <v>30</v>
      </c>
      <c r="N193" s="170"/>
      <c r="O193" s="171"/>
      <c r="P193" s="171"/>
      <c r="Q193" s="172"/>
      <c r="S193" s="21">
        <v>41</v>
      </c>
      <c r="T193" s="170"/>
      <c r="U193" s="171"/>
      <c r="V193" s="171"/>
      <c r="W193" s="172"/>
    </row>
    <row r="194" spans="1:23" s="114" customFormat="1" x14ac:dyDescent="0.2">
      <c r="A194" s="21">
        <v>9</v>
      </c>
      <c r="B194" s="170"/>
      <c r="C194" s="171"/>
      <c r="D194" s="171"/>
      <c r="E194" s="172"/>
      <c r="G194" s="21">
        <v>20</v>
      </c>
      <c r="H194" s="170"/>
      <c r="I194" s="171"/>
      <c r="J194" s="171"/>
      <c r="K194" s="172"/>
      <c r="M194" s="21">
        <v>31</v>
      </c>
      <c r="N194" s="170"/>
      <c r="O194" s="171"/>
      <c r="P194" s="171"/>
      <c r="Q194" s="172"/>
      <c r="S194" s="21">
        <v>42</v>
      </c>
      <c r="T194" s="170"/>
      <c r="U194" s="171"/>
      <c r="V194" s="171"/>
      <c r="W194" s="172"/>
    </row>
    <row r="195" spans="1:23" s="114" customFormat="1" x14ac:dyDescent="0.2">
      <c r="A195" s="21">
        <v>10</v>
      </c>
      <c r="B195" s="170"/>
      <c r="C195" s="171"/>
      <c r="D195" s="171"/>
      <c r="E195" s="172"/>
      <c r="G195" s="21">
        <v>21</v>
      </c>
      <c r="H195" s="170"/>
      <c r="I195" s="171"/>
      <c r="J195" s="171"/>
      <c r="K195" s="172"/>
      <c r="M195" s="21">
        <v>32</v>
      </c>
      <c r="N195" s="170"/>
      <c r="O195" s="171"/>
      <c r="P195" s="171"/>
      <c r="Q195" s="172"/>
      <c r="S195" s="21">
        <v>43</v>
      </c>
      <c r="T195" s="170"/>
      <c r="U195" s="171"/>
      <c r="V195" s="171"/>
      <c r="W195" s="172"/>
    </row>
    <row r="196" spans="1:23" s="114" customFormat="1" ht="13.5" thickBot="1" x14ac:dyDescent="0.25">
      <c r="A196" s="21">
        <v>11</v>
      </c>
      <c r="B196" s="170"/>
      <c r="C196" s="171"/>
      <c r="D196" s="171"/>
      <c r="E196" s="172"/>
      <c r="G196" s="21">
        <v>22</v>
      </c>
      <c r="H196" s="170"/>
      <c r="I196" s="171"/>
      <c r="J196" s="171"/>
      <c r="K196" s="172"/>
      <c r="M196" s="21">
        <v>33</v>
      </c>
      <c r="N196" s="170"/>
      <c r="O196" s="171"/>
      <c r="P196" s="171"/>
      <c r="Q196" s="172"/>
      <c r="S196" s="22"/>
      <c r="T196" s="209" t="s">
        <v>3</v>
      </c>
      <c r="U196" s="24"/>
      <c r="V196" s="24"/>
      <c r="W196" s="210">
        <f>SUM(E186:E196)+SUM(K186:K196)+SUM(W186:W195)+SUM(Q186:Q196)</f>
        <v>0</v>
      </c>
    </row>
    <row r="197" spans="1:23" s="114" customFormat="1" x14ac:dyDescent="0.2">
      <c r="B197" s="118"/>
      <c r="C197" s="119"/>
      <c r="D197" s="119"/>
      <c r="E197" s="115"/>
      <c r="H197" s="118"/>
      <c r="I197" s="119"/>
      <c r="J197" s="119"/>
      <c r="K197" s="115"/>
      <c r="N197" s="118"/>
      <c r="O197" s="119"/>
      <c r="P197" s="119"/>
      <c r="Q197" s="115"/>
      <c r="T197" s="118"/>
      <c r="U197" s="119"/>
      <c r="V197" s="119"/>
      <c r="W197" s="115"/>
    </row>
    <row r="198" spans="1:23" s="114" customFormat="1" x14ac:dyDescent="0.2">
      <c r="B198" s="118"/>
      <c r="C198" s="119"/>
      <c r="D198" s="119"/>
      <c r="E198" s="115"/>
      <c r="H198" s="118"/>
      <c r="I198" s="119"/>
      <c r="J198" s="119"/>
      <c r="K198" s="115"/>
      <c r="N198" s="118"/>
      <c r="O198" s="119"/>
      <c r="P198" s="119"/>
      <c r="Q198" s="115"/>
      <c r="T198" s="118"/>
      <c r="U198" s="119"/>
      <c r="V198" s="119"/>
      <c r="W198" s="115"/>
    </row>
    <row r="199" spans="1:23" s="114" customFormat="1" x14ac:dyDescent="0.2">
      <c r="B199" s="118"/>
      <c r="C199" s="119"/>
      <c r="D199" s="119"/>
      <c r="E199" s="115"/>
      <c r="H199" s="118"/>
      <c r="I199" s="119"/>
      <c r="J199" s="119"/>
      <c r="K199" s="115"/>
      <c r="N199" s="118"/>
      <c r="O199" s="119"/>
      <c r="P199" s="119"/>
      <c r="Q199" s="115"/>
      <c r="T199" s="118"/>
      <c r="U199" s="119"/>
      <c r="V199" s="119"/>
      <c r="W199" s="115"/>
    </row>
    <row r="200" spans="1:23" s="114" customFormat="1" x14ac:dyDescent="0.2">
      <c r="B200" s="118"/>
      <c r="C200" s="119"/>
      <c r="D200" s="119"/>
      <c r="E200" s="115"/>
      <c r="H200" s="118"/>
      <c r="I200" s="119"/>
      <c r="J200" s="119"/>
      <c r="K200" s="115"/>
      <c r="N200" s="118"/>
      <c r="O200" s="119"/>
      <c r="P200" s="119"/>
      <c r="Q200" s="115"/>
      <c r="T200" s="118"/>
      <c r="U200" s="119"/>
      <c r="V200" s="119"/>
      <c r="W200" s="115"/>
    </row>
    <row r="201" spans="1:23" s="114" customFormat="1" x14ac:dyDescent="0.2">
      <c r="B201" s="118"/>
      <c r="C201" s="119"/>
      <c r="D201" s="119"/>
      <c r="E201" s="115"/>
      <c r="H201" s="118"/>
      <c r="I201" s="119"/>
      <c r="J201" s="119"/>
      <c r="K201" s="115"/>
      <c r="N201" s="118"/>
      <c r="O201" s="119"/>
      <c r="P201" s="119"/>
      <c r="Q201" s="115"/>
      <c r="T201" s="118"/>
      <c r="U201" s="119"/>
      <c r="V201" s="119"/>
      <c r="W201" s="115"/>
    </row>
    <row r="202" spans="1:23" s="114" customFormat="1" x14ac:dyDescent="0.2">
      <c r="B202" s="118"/>
      <c r="C202" s="119"/>
      <c r="D202" s="119"/>
      <c r="E202" s="115"/>
      <c r="H202" s="118"/>
      <c r="I202" s="119"/>
      <c r="J202" s="119"/>
      <c r="K202" s="115"/>
      <c r="N202" s="118"/>
      <c r="O202" s="119"/>
      <c r="P202" s="119"/>
      <c r="Q202" s="115"/>
      <c r="T202" s="118"/>
      <c r="U202" s="119"/>
      <c r="V202" s="119"/>
      <c r="W202" s="115"/>
    </row>
    <row r="203" spans="1:23" s="114" customFormat="1" ht="13.5" thickBot="1" x14ac:dyDescent="0.25">
      <c r="B203" s="118"/>
      <c r="C203" s="119"/>
      <c r="D203" s="119"/>
      <c r="E203" s="115"/>
      <c r="H203" s="118"/>
      <c r="I203" s="119"/>
      <c r="J203" s="119"/>
      <c r="K203" s="115"/>
      <c r="N203" s="118"/>
      <c r="O203" s="119"/>
      <c r="P203" s="119"/>
      <c r="Q203" s="115"/>
      <c r="T203" s="118"/>
      <c r="U203" s="119"/>
      <c r="V203" s="119"/>
      <c r="W203" s="115"/>
    </row>
    <row r="204" spans="1:23" s="114" customFormat="1" ht="13.5" thickBot="1" x14ac:dyDescent="0.25">
      <c r="A204" s="17">
        <v>8</v>
      </c>
      <c r="B204" s="18"/>
      <c r="C204" s="517" t="s">
        <v>167</v>
      </c>
      <c r="D204" s="519" t="s">
        <v>35</v>
      </c>
      <c r="E204" s="213">
        <f>+$W216</f>
        <v>0</v>
      </c>
      <c r="G204" s="17"/>
      <c r="H204" s="18"/>
      <c r="I204" s="517" t="s">
        <v>167</v>
      </c>
      <c r="J204" s="519" t="s">
        <v>35</v>
      </c>
      <c r="K204" s="213">
        <f>+$W216</f>
        <v>0</v>
      </c>
      <c r="M204" s="17">
        <v>8</v>
      </c>
      <c r="N204" s="18"/>
      <c r="O204" s="517" t="s">
        <v>167</v>
      </c>
      <c r="P204" s="519" t="s">
        <v>35</v>
      </c>
      <c r="Q204" s="213">
        <f>+$W216</f>
        <v>0</v>
      </c>
      <c r="S204" s="17"/>
      <c r="T204" s="18"/>
      <c r="U204" s="517" t="s">
        <v>167</v>
      </c>
      <c r="V204" s="519" t="s">
        <v>35</v>
      </c>
      <c r="W204" s="522" t="s">
        <v>18</v>
      </c>
    </row>
    <row r="205" spans="1:23" s="114" customFormat="1" ht="38.25" x14ac:dyDescent="0.2">
      <c r="A205" s="19" t="s">
        <v>7</v>
      </c>
      <c r="B205" s="35" t="str">
        <f>+" אסמכתא " &amp; B10 &amp;"         חזרה לטבלה "</f>
        <v xml:space="preserve"> אסמכתא          חזרה לטבלה </v>
      </c>
      <c r="C205" s="518"/>
      <c r="D205" s="520"/>
      <c r="E205" s="213" t="s">
        <v>18</v>
      </c>
      <c r="G205" s="19" t="s">
        <v>23</v>
      </c>
      <c r="H205" s="35" t="str">
        <f>+" אסמכתא " &amp; B10 &amp;"         חזרה לטבלה "</f>
        <v xml:space="preserve"> אסמכתא          חזרה לטבלה </v>
      </c>
      <c r="I205" s="518"/>
      <c r="J205" s="520"/>
      <c r="K205" s="213" t="s">
        <v>18</v>
      </c>
      <c r="M205" s="19" t="s">
        <v>7</v>
      </c>
      <c r="N205" s="35" t="str">
        <f>+" אסמכתא " &amp; B10 &amp;"         חזרה לטבלה "</f>
        <v xml:space="preserve"> אסמכתא          חזרה לטבלה </v>
      </c>
      <c r="O205" s="518"/>
      <c r="P205" s="520"/>
      <c r="Q205" s="213" t="s">
        <v>18</v>
      </c>
      <c r="S205" s="19" t="s">
        <v>23</v>
      </c>
      <c r="T205" s="35" t="str">
        <f>+" אסמכתא " &amp; B10 &amp;"         חזרה לטבלה "</f>
        <v xml:space="preserve"> אסמכתא          חזרה לטבלה </v>
      </c>
      <c r="U205" s="518"/>
      <c r="V205" s="520"/>
      <c r="W205" s="523"/>
    </row>
    <row r="206" spans="1:23" s="114" customFormat="1" x14ac:dyDescent="0.2">
      <c r="A206" s="21">
        <v>1</v>
      </c>
      <c r="B206" s="170"/>
      <c r="C206" s="171"/>
      <c r="D206" s="171"/>
      <c r="E206" s="172"/>
      <c r="G206" s="21">
        <v>12</v>
      </c>
      <c r="H206" s="170"/>
      <c r="I206" s="171"/>
      <c r="J206" s="171"/>
      <c r="K206" s="172"/>
      <c r="M206" s="21">
        <v>23</v>
      </c>
      <c r="N206" s="170"/>
      <c r="O206" s="171"/>
      <c r="P206" s="171"/>
      <c r="Q206" s="172"/>
      <c r="S206" s="21">
        <v>34</v>
      </c>
      <c r="T206" s="170"/>
      <c r="U206" s="171"/>
      <c r="V206" s="171"/>
      <c r="W206" s="172"/>
    </row>
    <row r="207" spans="1:23" s="114" customFormat="1" x14ac:dyDescent="0.2">
      <c r="A207" s="21">
        <v>2</v>
      </c>
      <c r="B207" s="170"/>
      <c r="C207" s="171"/>
      <c r="D207" s="171"/>
      <c r="E207" s="172"/>
      <c r="G207" s="21">
        <v>13</v>
      </c>
      <c r="H207" s="170"/>
      <c r="I207" s="171"/>
      <c r="J207" s="171"/>
      <c r="K207" s="172"/>
      <c r="M207" s="21">
        <v>24</v>
      </c>
      <c r="N207" s="170"/>
      <c r="O207" s="171"/>
      <c r="P207" s="171"/>
      <c r="Q207" s="172"/>
      <c r="S207" s="21">
        <v>35</v>
      </c>
      <c r="T207" s="170"/>
      <c r="U207" s="171"/>
      <c r="V207" s="171"/>
      <c r="W207" s="172"/>
    </row>
    <row r="208" spans="1:23" s="114" customFormat="1" x14ac:dyDescent="0.2">
      <c r="A208" s="21">
        <v>3</v>
      </c>
      <c r="B208" s="170"/>
      <c r="C208" s="171"/>
      <c r="D208" s="171"/>
      <c r="E208" s="172"/>
      <c r="G208" s="21">
        <v>14</v>
      </c>
      <c r="H208" s="170"/>
      <c r="I208" s="171"/>
      <c r="J208" s="171"/>
      <c r="K208" s="172"/>
      <c r="M208" s="21">
        <v>25</v>
      </c>
      <c r="N208" s="170"/>
      <c r="O208" s="171"/>
      <c r="P208" s="171"/>
      <c r="Q208" s="172"/>
      <c r="S208" s="21">
        <v>36</v>
      </c>
      <c r="T208" s="170"/>
      <c r="U208" s="171"/>
      <c r="V208" s="171"/>
      <c r="W208" s="172"/>
    </row>
    <row r="209" spans="1:23" s="114" customFormat="1" x14ac:dyDescent="0.2">
      <c r="A209" s="21">
        <v>4</v>
      </c>
      <c r="B209" s="170"/>
      <c r="C209" s="171"/>
      <c r="D209" s="171"/>
      <c r="E209" s="172"/>
      <c r="G209" s="21">
        <v>15</v>
      </c>
      <c r="H209" s="170"/>
      <c r="I209" s="171"/>
      <c r="J209" s="171"/>
      <c r="K209" s="172"/>
      <c r="M209" s="21">
        <v>26</v>
      </c>
      <c r="N209" s="170"/>
      <c r="O209" s="171"/>
      <c r="P209" s="171"/>
      <c r="Q209" s="172"/>
      <c r="S209" s="21">
        <v>37</v>
      </c>
      <c r="T209" s="170"/>
      <c r="U209" s="171"/>
      <c r="V209" s="171"/>
      <c r="W209" s="172"/>
    </row>
    <row r="210" spans="1:23" s="114" customFormat="1" x14ac:dyDescent="0.2">
      <c r="A210" s="21">
        <v>5</v>
      </c>
      <c r="B210" s="170"/>
      <c r="C210" s="171"/>
      <c r="D210" s="171"/>
      <c r="E210" s="172"/>
      <c r="G210" s="21">
        <v>16</v>
      </c>
      <c r="H210" s="170"/>
      <c r="I210" s="171"/>
      <c r="J210" s="171"/>
      <c r="K210" s="172"/>
      <c r="M210" s="21">
        <v>27</v>
      </c>
      <c r="N210" s="170"/>
      <c r="O210" s="171"/>
      <c r="P210" s="171"/>
      <c r="Q210" s="172"/>
      <c r="S210" s="21">
        <v>38</v>
      </c>
      <c r="T210" s="170"/>
      <c r="U210" s="171"/>
      <c r="V210" s="171"/>
      <c r="W210" s="172"/>
    </row>
    <row r="211" spans="1:23" s="114" customFormat="1" x14ac:dyDescent="0.2">
      <c r="A211" s="21">
        <v>6</v>
      </c>
      <c r="B211" s="170"/>
      <c r="C211" s="171"/>
      <c r="D211" s="171"/>
      <c r="E211" s="172"/>
      <c r="G211" s="21">
        <v>17</v>
      </c>
      <c r="H211" s="170"/>
      <c r="I211" s="171"/>
      <c r="J211" s="171"/>
      <c r="K211" s="172"/>
      <c r="M211" s="21">
        <v>28</v>
      </c>
      <c r="N211" s="170"/>
      <c r="O211" s="171"/>
      <c r="P211" s="171"/>
      <c r="Q211" s="172"/>
      <c r="S211" s="21">
        <v>39</v>
      </c>
      <c r="T211" s="170"/>
      <c r="U211" s="171"/>
      <c r="V211" s="171"/>
      <c r="W211" s="172"/>
    </row>
    <row r="212" spans="1:23" s="114" customFormat="1" x14ac:dyDescent="0.2">
      <c r="A212" s="21">
        <v>7</v>
      </c>
      <c r="B212" s="170"/>
      <c r="C212" s="171"/>
      <c r="D212" s="171"/>
      <c r="E212" s="172"/>
      <c r="G212" s="21">
        <v>18</v>
      </c>
      <c r="H212" s="170"/>
      <c r="I212" s="171"/>
      <c r="J212" s="171"/>
      <c r="K212" s="172"/>
      <c r="M212" s="21">
        <v>29</v>
      </c>
      <c r="N212" s="170"/>
      <c r="O212" s="171"/>
      <c r="P212" s="171"/>
      <c r="Q212" s="172"/>
      <c r="S212" s="21">
        <v>40</v>
      </c>
      <c r="T212" s="170"/>
      <c r="U212" s="171"/>
      <c r="V212" s="171"/>
      <c r="W212" s="172"/>
    </row>
    <row r="213" spans="1:23" s="114" customFormat="1" x14ac:dyDescent="0.2">
      <c r="A213" s="21">
        <v>8</v>
      </c>
      <c r="B213" s="170"/>
      <c r="C213" s="171"/>
      <c r="D213" s="171"/>
      <c r="E213" s="172"/>
      <c r="G213" s="21">
        <v>19</v>
      </c>
      <c r="H213" s="170"/>
      <c r="I213" s="171"/>
      <c r="J213" s="171"/>
      <c r="K213" s="172"/>
      <c r="M213" s="21">
        <v>30</v>
      </c>
      <c r="N213" s="170"/>
      <c r="O213" s="171"/>
      <c r="P213" s="171"/>
      <c r="Q213" s="172"/>
      <c r="S213" s="21">
        <v>41</v>
      </c>
      <c r="T213" s="170"/>
      <c r="U213" s="171"/>
      <c r="V213" s="171"/>
      <c r="W213" s="172"/>
    </row>
    <row r="214" spans="1:23" s="114" customFormat="1" x14ac:dyDescent="0.2">
      <c r="A214" s="21">
        <v>9</v>
      </c>
      <c r="B214" s="170"/>
      <c r="C214" s="171"/>
      <c r="D214" s="171"/>
      <c r="E214" s="172"/>
      <c r="G214" s="21">
        <v>20</v>
      </c>
      <c r="H214" s="170"/>
      <c r="I214" s="171"/>
      <c r="J214" s="171"/>
      <c r="K214" s="172"/>
      <c r="M214" s="21">
        <v>31</v>
      </c>
      <c r="N214" s="170"/>
      <c r="O214" s="171"/>
      <c r="P214" s="171"/>
      <c r="Q214" s="172"/>
      <c r="S214" s="21">
        <v>42</v>
      </c>
      <c r="T214" s="170"/>
      <c r="U214" s="171"/>
      <c r="V214" s="171"/>
      <c r="W214" s="172"/>
    </row>
    <row r="215" spans="1:23" s="114" customFormat="1" x14ac:dyDescent="0.2">
      <c r="A215" s="21">
        <v>10</v>
      </c>
      <c r="B215" s="170"/>
      <c r="C215" s="171"/>
      <c r="D215" s="171"/>
      <c r="E215" s="172"/>
      <c r="G215" s="21">
        <v>21</v>
      </c>
      <c r="H215" s="170"/>
      <c r="I215" s="171"/>
      <c r="J215" s="171"/>
      <c r="K215" s="172"/>
      <c r="M215" s="21">
        <v>32</v>
      </c>
      <c r="N215" s="170"/>
      <c r="O215" s="171"/>
      <c r="P215" s="171"/>
      <c r="Q215" s="172"/>
      <c r="S215" s="21">
        <v>43</v>
      </c>
      <c r="T215" s="170"/>
      <c r="U215" s="171"/>
      <c r="V215" s="171"/>
      <c r="W215" s="172"/>
    </row>
    <row r="216" spans="1:23" s="114" customFormat="1" ht="13.5" thickBot="1" x14ac:dyDescent="0.25">
      <c r="A216" s="21">
        <v>11</v>
      </c>
      <c r="B216" s="170"/>
      <c r="C216" s="171"/>
      <c r="D216" s="171"/>
      <c r="E216" s="172"/>
      <c r="G216" s="21">
        <v>22</v>
      </c>
      <c r="H216" s="170"/>
      <c r="I216" s="171"/>
      <c r="J216" s="171"/>
      <c r="K216" s="172"/>
      <c r="M216" s="21">
        <v>33</v>
      </c>
      <c r="N216" s="170"/>
      <c r="O216" s="171"/>
      <c r="P216" s="171"/>
      <c r="Q216" s="172"/>
      <c r="S216" s="22"/>
      <c r="T216" s="209" t="s">
        <v>3</v>
      </c>
      <c r="U216" s="24"/>
      <c r="V216" s="24"/>
      <c r="W216" s="210">
        <f>SUM(E206:E216)+SUM(K206:K216)+SUM(W206:W215)+SUM(Q206:Q216)</f>
        <v>0</v>
      </c>
    </row>
    <row r="217" spans="1:23" s="114" customFormat="1" x14ac:dyDescent="0.2">
      <c r="B217" s="118"/>
      <c r="C217" s="119"/>
      <c r="D217" s="119"/>
      <c r="E217" s="115"/>
      <c r="H217" s="118"/>
      <c r="I217" s="119"/>
      <c r="J217" s="119"/>
      <c r="K217" s="115"/>
      <c r="N217" s="118"/>
      <c r="O217" s="119"/>
      <c r="P217" s="119"/>
      <c r="Q217" s="115"/>
      <c r="T217" s="118"/>
      <c r="U217" s="119"/>
      <c r="V217" s="119"/>
      <c r="W217" s="115"/>
    </row>
    <row r="218" spans="1:23" s="114" customFormat="1" x14ac:dyDescent="0.2">
      <c r="B218" s="118"/>
      <c r="C218" s="119"/>
      <c r="D218" s="119"/>
      <c r="E218" s="115"/>
      <c r="H218" s="118"/>
      <c r="I218" s="119"/>
      <c r="J218" s="119"/>
      <c r="K218" s="115"/>
      <c r="N218" s="118"/>
      <c r="O218" s="119"/>
      <c r="P218" s="119"/>
      <c r="Q218" s="115"/>
      <c r="T218" s="118"/>
      <c r="U218" s="119"/>
      <c r="V218" s="119"/>
      <c r="W218" s="115"/>
    </row>
    <row r="219" spans="1:23" s="114" customFormat="1" x14ac:dyDescent="0.2">
      <c r="B219" s="118"/>
      <c r="C219" s="119"/>
      <c r="D219" s="119"/>
      <c r="E219" s="115"/>
      <c r="H219" s="118"/>
      <c r="I219" s="119"/>
      <c r="J219" s="119"/>
      <c r="K219" s="115"/>
      <c r="N219" s="118"/>
      <c r="O219" s="119"/>
      <c r="P219" s="119"/>
      <c r="Q219" s="115"/>
      <c r="T219" s="118"/>
      <c r="U219" s="119"/>
      <c r="V219" s="119"/>
      <c r="W219" s="115"/>
    </row>
    <row r="220" spans="1:23" s="114" customFormat="1" x14ac:dyDescent="0.2">
      <c r="B220" s="118"/>
      <c r="C220" s="119"/>
      <c r="D220" s="119"/>
      <c r="E220" s="115"/>
      <c r="H220" s="118"/>
      <c r="I220" s="119"/>
      <c r="J220" s="119"/>
      <c r="K220" s="115"/>
      <c r="N220" s="118"/>
      <c r="O220" s="119"/>
      <c r="P220" s="119"/>
      <c r="Q220" s="115"/>
      <c r="T220" s="118"/>
      <c r="U220" s="119"/>
      <c r="V220" s="119"/>
      <c r="W220" s="115"/>
    </row>
    <row r="221" spans="1:23" s="114" customFormat="1" x14ac:dyDescent="0.2">
      <c r="B221" s="118"/>
      <c r="C221" s="119"/>
      <c r="D221" s="119"/>
      <c r="E221" s="115"/>
      <c r="H221" s="118"/>
      <c r="I221" s="119"/>
      <c r="J221" s="119"/>
      <c r="K221" s="115"/>
      <c r="N221" s="118"/>
      <c r="O221" s="119"/>
      <c r="P221" s="119"/>
      <c r="Q221" s="115"/>
      <c r="T221" s="118"/>
      <c r="U221" s="119"/>
      <c r="V221" s="119"/>
      <c r="W221" s="115"/>
    </row>
    <row r="222" spans="1:23" s="114" customFormat="1" x14ac:dyDescent="0.2">
      <c r="B222" s="118"/>
      <c r="C222" s="119"/>
      <c r="D222" s="119"/>
      <c r="E222" s="115"/>
      <c r="H222" s="118"/>
      <c r="I222" s="119"/>
      <c r="J222" s="119"/>
      <c r="K222" s="115"/>
      <c r="N222" s="118"/>
      <c r="O222" s="119"/>
      <c r="P222" s="119"/>
      <c r="Q222" s="115"/>
      <c r="T222" s="118"/>
      <c r="U222" s="119"/>
      <c r="V222" s="119"/>
      <c r="W222" s="115"/>
    </row>
    <row r="223" spans="1:23" s="114" customFormat="1" ht="13.5" thickBot="1" x14ac:dyDescent="0.25">
      <c r="B223" s="118"/>
      <c r="C223" s="119"/>
      <c r="D223" s="119"/>
      <c r="E223" s="115"/>
      <c r="H223" s="118"/>
      <c r="I223" s="119"/>
      <c r="J223" s="119"/>
      <c r="K223" s="115"/>
      <c r="N223" s="118"/>
      <c r="O223" s="119"/>
      <c r="P223" s="119"/>
      <c r="Q223" s="115"/>
      <c r="T223" s="118"/>
      <c r="U223" s="119"/>
      <c r="V223" s="119"/>
      <c r="W223" s="115"/>
    </row>
    <row r="224" spans="1:23" s="114" customFormat="1" ht="13.5" thickBot="1" x14ac:dyDescent="0.25">
      <c r="A224" s="17">
        <v>9</v>
      </c>
      <c r="B224" s="18"/>
      <c r="C224" s="517" t="s">
        <v>167</v>
      </c>
      <c r="D224" s="519" t="s">
        <v>35</v>
      </c>
      <c r="E224" s="213">
        <f>+$W236</f>
        <v>0</v>
      </c>
      <c r="G224" s="17"/>
      <c r="H224" s="18"/>
      <c r="I224" s="517" t="s">
        <v>167</v>
      </c>
      <c r="J224" s="519" t="s">
        <v>35</v>
      </c>
      <c r="K224" s="213">
        <f>+$W236</f>
        <v>0</v>
      </c>
      <c r="M224" s="17">
        <v>9</v>
      </c>
      <c r="N224" s="18"/>
      <c r="O224" s="517" t="s">
        <v>167</v>
      </c>
      <c r="P224" s="519" t="s">
        <v>35</v>
      </c>
      <c r="Q224" s="213">
        <f>+$W236</f>
        <v>0</v>
      </c>
      <c r="S224" s="17"/>
      <c r="T224" s="18"/>
      <c r="U224" s="517" t="s">
        <v>167</v>
      </c>
      <c r="V224" s="519" t="s">
        <v>35</v>
      </c>
      <c r="W224" s="522" t="s">
        <v>18</v>
      </c>
    </row>
    <row r="225" spans="1:23" s="114" customFormat="1" ht="38.25" x14ac:dyDescent="0.2">
      <c r="A225" s="19" t="s">
        <v>7</v>
      </c>
      <c r="B225" s="35" t="str">
        <f>+" אסמכתא " &amp; B11 &amp;"         חזרה לטבלה "</f>
        <v xml:space="preserve"> אסמכתא          חזרה לטבלה </v>
      </c>
      <c r="C225" s="518"/>
      <c r="D225" s="520"/>
      <c r="E225" s="213" t="s">
        <v>18</v>
      </c>
      <c r="G225" s="19" t="s">
        <v>23</v>
      </c>
      <c r="H225" s="35" t="str">
        <f>+" אסמכתא " &amp; B11 &amp;"         חזרה לטבלה "</f>
        <v xml:space="preserve"> אסמכתא          חזרה לטבלה </v>
      </c>
      <c r="I225" s="518"/>
      <c r="J225" s="520"/>
      <c r="K225" s="213" t="s">
        <v>18</v>
      </c>
      <c r="M225" s="19" t="s">
        <v>7</v>
      </c>
      <c r="N225" s="35" t="str">
        <f>+" אסמכתא " &amp; B11 &amp;"         חזרה לטבלה "</f>
        <v xml:space="preserve"> אסמכתא          חזרה לטבלה </v>
      </c>
      <c r="O225" s="518"/>
      <c r="P225" s="520"/>
      <c r="Q225" s="213" t="s">
        <v>18</v>
      </c>
      <c r="S225" s="19" t="s">
        <v>23</v>
      </c>
      <c r="T225" s="35" t="str">
        <f>+" אסמכתא " &amp; B11 &amp;"         חזרה לטבלה "</f>
        <v xml:space="preserve"> אסמכתא          חזרה לטבלה </v>
      </c>
      <c r="U225" s="518"/>
      <c r="V225" s="520"/>
      <c r="W225" s="523"/>
    </row>
    <row r="226" spans="1:23" s="114" customFormat="1" x14ac:dyDescent="0.2">
      <c r="A226" s="21">
        <v>1</v>
      </c>
      <c r="B226" s="170"/>
      <c r="C226" s="171"/>
      <c r="D226" s="171"/>
      <c r="E226" s="172"/>
      <c r="G226" s="21">
        <v>12</v>
      </c>
      <c r="H226" s="170"/>
      <c r="I226" s="171"/>
      <c r="J226" s="171"/>
      <c r="K226" s="172"/>
      <c r="M226" s="21">
        <v>23</v>
      </c>
      <c r="N226" s="170"/>
      <c r="O226" s="171"/>
      <c r="P226" s="171"/>
      <c r="Q226" s="172"/>
      <c r="S226" s="21">
        <v>34</v>
      </c>
      <c r="T226" s="170"/>
      <c r="U226" s="171"/>
      <c r="V226" s="171"/>
      <c r="W226" s="172"/>
    </row>
    <row r="227" spans="1:23" s="114" customFormat="1" x14ac:dyDescent="0.2">
      <c r="A227" s="21">
        <v>2</v>
      </c>
      <c r="B227" s="170"/>
      <c r="C227" s="171"/>
      <c r="D227" s="171"/>
      <c r="E227" s="172"/>
      <c r="G227" s="21">
        <v>13</v>
      </c>
      <c r="H227" s="170"/>
      <c r="I227" s="171"/>
      <c r="J227" s="171"/>
      <c r="K227" s="172"/>
      <c r="M227" s="21">
        <v>24</v>
      </c>
      <c r="N227" s="170"/>
      <c r="O227" s="171"/>
      <c r="P227" s="171"/>
      <c r="Q227" s="172"/>
      <c r="S227" s="21">
        <v>35</v>
      </c>
      <c r="T227" s="170"/>
      <c r="U227" s="171"/>
      <c r="V227" s="171"/>
      <c r="W227" s="172"/>
    </row>
    <row r="228" spans="1:23" s="114" customFormat="1" x14ac:dyDescent="0.2">
      <c r="A228" s="21">
        <v>3</v>
      </c>
      <c r="B228" s="170"/>
      <c r="C228" s="171"/>
      <c r="D228" s="171"/>
      <c r="E228" s="172"/>
      <c r="G228" s="21">
        <v>14</v>
      </c>
      <c r="H228" s="170"/>
      <c r="I228" s="171"/>
      <c r="J228" s="171"/>
      <c r="K228" s="172"/>
      <c r="M228" s="21">
        <v>25</v>
      </c>
      <c r="N228" s="170"/>
      <c r="O228" s="171"/>
      <c r="P228" s="171"/>
      <c r="Q228" s="172"/>
      <c r="S228" s="21">
        <v>36</v>
      </c>
      <c r="T228" s="170"/>
      <c r="U228" s="171"/>
      <c r="V228" s="171"/>
      <c r="W228" s="172"/>
    </row>
    <row r="229" spans="1:23" s="114" customFormat="1" x14ac:dyDescent="0.2">
      <c r="A229" s="21">
        <v>4</v>
      </c>
      <c r="B229" s="170"/>
      <c r="C229" s="171"/>
      <c r="D229" s="171"/>
      <c r="E229" s="172"/>
      <c r="G229" s="21">
        <v>15</v>
      </c>
      <c r="H229" s="170"/>
      <c r="I229" s="171"/>
      <c r="J229" s="171"/>
      <c r="K229" s="172"/>
      <c r="M229" s="21">
        <v>26</v>
      </c>
      <c r="N229" s="170"/>
      <c r="O229" s="171"/>
      <c r="P229" s="171"/>
      <c r="Q229" s="172"/>
      <c r="S229" s="21">
        <v>37</v>
      </c>
      <c r="T229" s="170"/>
      <c r="U229" s="171"/>
      <c r="V229" s="171"/>
      <c r="W229" s="172"/>
    </row>
    <row r="230" spans="1:23" s="114" customFormat="1" x14ac:dyDescent="0.2">
      <c r="A230" s="21">
        <v>5</v>
      </c>
      <c r="B230" s="170"/>
      <c r="C230" s="171"/>
      <c r="D230" s="171"/>
      <c r="E230" s="172"/>
      <c r="G230" s="21">
        <v>16</v>
      </c>
      <c r="H230" s="170"/>
      <c r="I230" s="171"/>
      <c r="J230" s="171"/>
      <c r="K230" s="172"/>
      <c r="M230" s="21">
        <v>27</v>
      </c>
      <c r="N230" s="170"/>
      <c r="O230" s="171"/>
      <c r="P230" s="171"/>
      <c r="Q230" s="172"/>
      <c r="S230" s="21">
        <v>38</v>
      </c>
      <c r="T230" s="170"/>
      <c r="U230" s="171"/>
      <c r="V230" s="171"/>
      <c r="W230" s="172"/>
    </row>
    <row r="231" spans="1:23" s="114" customFormat="1" x14ac:dyDescent="0.2">
      <c r="A231" s="21">
        <v>6</v>
      </c>
      <c r="B231" s="170"/>
      <c r="C231" s="171"/>
      <c r="D231" s="171"/>
      <c r="E231" s="172"/>
      <c r="G231" s="21">
        <v>17</v>
      </c>
      <c r="H231" s="170"/>
      <c r="I231" s="171"/>
      <c r="J231" s="171"/>
      <c r="K231" s="172"/>
      <c r="M231" s="21">
        <v>28</v>
      </c>
      <c r="N231" s="170"/>
      <c r="O231" s="171"/>
      <c r="P231" s="171"/>
      <c r="Q231" s="172"/>
      <c r="S231" s="21">
        <v>39</v>
      </c>
      <c r="T231" s="170"/>
      <c r="U231" s="171"/>
      <c r="V231" s="171"/>
      <c r="W231" s="172"/>
    </row>
    <row r="232" spans="1:23" s="114" customFormat="1" x14ac:dyDescent="0.2">
      <c r="A232" s="21">
        <v>7</v>
      </c>
      <c r="B232" s="170"/>
      <c r="C232" s="171"/>
      <c r="D232" s="171"/>
      <c r="E232" s="172"/>
      <c r="G232" s="21">
        <v>18</v>
      </c>
      <c r="H232" s="170"/>
      <c r="I232" s="171"/>
      <c r="J232" s="171"/>
      <c r="K232" s="172"/>
      <c r="M232" s="21">
        <v>29</v>
      </c>
      <c r="N232" s="170"/>
      <c r="O232" s="171"/>
      <c r="P232" s="171"/>
      <c r="Q232" s="172"/>
      <c r="S232" s="21">
        <v>40</v>
      </c>
      <c r="T232" s="170"/>
      <c r="U232" s="171"/>
      <c r="V232" s="171"/>
      <c r="W232" s="172"/>
    </row>
    <row r="233" spans="1:23" s="114" customFormat="1" x14ac:dyDescent="0.2">
      <c r="A233" s="21">
        <v>8</v>
      </c>
      <c r="B233" s="170"/>
      <c r="C233" s="171"/>
      <c r="D233" s="171"/>
      <c r="E233" s="172"/>
      <c r="G233" s="21">
        <v>19</v>
      </c>
      <c r="H233" s="170"/>
      <c r="I233" s="171"/>
      <c r="J233" s="171"/>
      <c r="K233" s="172"/>
      <c r="M233" s="21">
        <v>30</v>
      </c>
      <c r="N233" s="170"/>
      <c r="O233" s="171"/>
      <c r="P233" s="171"/>
      <c r="Q233" s="172"/>
      <c r="S233" s="21">
        <v>41</v>
      </c>
      <c r="T233" s="170"/>
      <c r="U233" s="171"/>
      <c r="V233" s="171"/>
      <c r="W233" s="172"/>
    </row>
    <row r="234" spans="1:23" s="114" customFormat="1" x14ac:dyDescent="0.2">
      <c r="A234" s="21">
        <v>9</v>
      </c>
      <c r="B234" s="170"/>
      <c r="C234" s="171"/>
      <c r="D234" s="171"/>
      <c r="E234" s="172"/>
      <c r="G234" s="21">
        <v>20</v>
      </c>
      <c r="H234" s="170"/>
      <c r="I234" s="171"/>
      <c r="J234" s="171"/>
      <c r="K234" s="172"/>
      <c r="M234" s="21">
        <v>31</v>
      </c>
      <c r="N234" s="170"/>
      <c r="O234" s="171"/>
      <c r="P234" s="171"/>
      <c r="Q234" s="172"/>
      <c r="S234" s="21">
        <v>42</v>
      </c>
      <c r="T234" s="170"/>
      <c r="U234" s="171"/>
      <c r="V234" s="171"/>
      <c r="W234" s="172"/>
    </row>
    <row r="235" spans="1:23" s="114" customFormat="1" x14ac:dyDescent="0.2">
      <c r="A235" s="21">
        <v>10</v>
      </c>
      <c r="B235" s="170"/>
      <c r="C235" s="171"/>
      <c r="D235" s="171"/>
      <c r="E235" s="172"/>
      <c r="G235" s="21">
        <v>21</v>
      </c>
      <c r="H235" s="170"/>
      <c r="I235" s="171"/>
      <c r="J235" s="171"/>
      <c r="K235" s="172"/>
      <c r="M235" s="21">
        <v>32</v>
      </c>
      <c r="N235" s="170"/>
      <c r="O235" s="171"/>
      <c r="P235" s="171"/>
      <c r="Q235" s="172"/>
      <c r="S235" s="21">
        <v>43</v>
      </c>
      <c r="T235" s="170"/>
      <c r="U235" s="171"/>
      <c r="V235" s="171"/>
      <c r="W235" s="172"/>
    </row>
    <row r="236" spans="1:23" s="114" customFormat="1" ht="13.5" thickBot="1" x14ac:dyDescent="0.25">
      <c r="A236" s="21">
        <v>11</v>
      </c>
      <c r="B236" s="170"/>
      <c r="C236" s="171"/>
      <c r="D236" s="171"/>
      <c r="E236" s="172"/>
      <c r="G236" s="21">
        <v>22</v>
      </c>
      <c r="H236" s="170"/>
      <c r="I236" s="171"/>
      <c r="J236" s="171"/>
      <c r="K236" s="172"/>
      <c r="M236" s="21">
        <v>33</v>
      </c>
      <c r="N236" s="170"/>
      <c r="O236" s="171"/>
      <c r="P236" s="171"/>
      <c r="Q236" s="172"/>
      <c r="S236" s="22"/>
      <c r="T236" s="209" t="s">
        <v>3</v>
      </c>
      <c r="U236" s="24"/>
      <c r="V236" s="24"/>
      <c r="W236" s="210">
        <f>SUM(E226:E236)+SUM(K226:K236)+SUM(W226:W235)+SUM(Q226:Q236)</f>
        <v>0</v>
      </c>
    </row>
    <row r="237" spans="1:23" s="114" customFormat="1" x14ac:dyDescent="0.2">
      <c r="B237" s="118"/>
      <c r="C237" s="119"/>
      <c r="D237" s="119"/>
      <c r="E237" s="115"/>
      <c r="H237" s="118"/>
      <c r="I237" s="119"/>
      <c r="J237" s="119"/>
      <c r="K237" s="115"/>
      <c r="N237" s="118"/>
      <c r="O237" s="119"/>
      <c r="P237" s="119"/>
      <c r="Q237" s="115"/>
      <c r="T237" s="118"/>
      <c r="U237" s="119"/>
      <c r="V237" s="119"/>
      <c r="W237" s="115"/>
    </row>
    <row r="238" spans="1:23" s="114" customFormat="1" x14ac:dyDescent="0.2">
      <c r="B238" s="118"/>
      <c r="C238" s="119"/>
      <c r="D238" s="119"/>
      <c r="E238" s="115"/>
      <c r="H238" s="118"/>
      <c r="I238" s="119"/>
      <c r="J238" s="119"/>
      <c r="K238" s="115"/>
      <c r="N238" s="118"/>
      <c r="O238" s="119"/>
      <c r="P238" s="119"/>
      <c r="Q238" s="115"/>
      <c r="T238" s="118"/>
      <c r="U238" s="119"/>
      <c r="V238" s="119"/>
      <c r="W238" s="115"/>
    </row>
    <row r="239" spans="1:23" s="114" customFormat="1" x14ac:dyDescent="0.2">
      <c r="B239" s="118"/>
      <c r="C239" s="119"/>
      <c r="D239" s="119"/>
      <c r="E239" s="115"/>
      <c r="H239" s="118"/>
      <c r="I239" s="119"/>
      <c r="J239" s="119"/>
      <c r="K239" s="115"/>
      <c r="N239" s="118"/>
      <c r="O239" s="119"/>
      <c r="P239" s="119"/>
      <c r="Q239" s="115"/>
      <c r="T239" s="118"/>
      <c r="U239" s="119"/>
      <c r="V239" s="119"/>
      <c r="W239" s="115"/>
    </row>
    <row r="240" spans="1:23" s="114" customFormat="1" x14ac:dyDescent="0.2">
      <c r="B240" s="118"/>
      <c r="C240" s="119"/>
      <c r="D240" s="119"/>
      <c r="E240" s="115"/>
      <c r="H240" s="118"/>
      <c r="I240" s="119"/>
      <c r="J240" s="119"/>
      <c r="K240" s="115"/>
      <c r="N240" s="118"/>
      <c r="O240" s="119"/>
      <c r="P240" s="119"/>
      <c r="Q240" s="115"/>
      <c r="T240" s="118"/>
      <c r="U240" s="119"/>
      <c r="V240" s="119"/>
      <c r="W240" s="115"/>
    </row>
    <row r="241" spans="1:23" s="114" customFormat="1" x14ac:dyDescent="0.2">
      <c r="B241" s="118"/>
      <c r="C241" s="119"/>
      <c r="D241" s="119"/>
      <c r="E241" s="115"/>
      <c r="H241" s="118"/>
      <c r="I241" s="119"/>
      <c r="J241" s="119"/>
      <c r="K241" s="115"/>
      <c r="N241" s="118"/>
      <c r="O241" s="119"/>
      <c r="P241" s="119"/>
      <c r="Q241" s="115"/>
      <c r="T241" s="118"/>
      <c r="U241" s="119"/>
      <c r="V241" s="119"/>
      <c r="W241" s="115"/>
    </row>
    <row r="242" spans="1:23" s="114" customFormat="1" x14ac:dyDescent="0.2">
      <c r="B242" s="118"/>
      <c r="C242" s="119"/>
      <c r="D242" s="119"/>
      <c r="E242" s="115"/>
      <c r="H242" s="118"/>
      <c r="I242" s="119"/>
      <c r="J242" s="119"/>
      <c r="K242" s="115"/>
      <c r="N242" s="118"/>
      <c r="O242" s="119"/>
      <c r="P242" s="119"/>
      <c r="Q242" s="115"/>
      <c r="T242" s="118"/>
      <c r="U242" s="119"/>
      <c r="V242" s="119"/>
      <c r="W242" s="115"/>
    </row>
    <row r="243" spans="1:23" s="114" customFormat="1" ht="13.5" thickBot="1" x14ac:dyDescent="0.25">
      <c r="B243" s="118"/>
      <c r="C243" s="119"/>
      <c r="D243" s="119"/>
      <c r="E243" s="115"/>
      <c r="H243" s="118"/>
      <c r="I243" s="119"/>
      <c r="J243" s="119"/>
      <c r="K243" s="115"/>
      <c r="N243" s="118"/>
      <c r="O243" s="119"/>
      <c r="P243" s="119"/>
      <c r="Q243" s="115"/>
      <c r="T243" s="118"/>
      <c r="U243" s="119"/>
      <c r="V243" s="119"/>
      <c r="W243" s="115"/>
    </row>
    <row r="244" spans="1:23" s="114" customFormat="1" ht="13.5" thickBot="1" x14ac:dyDescent="0.25">
      <c r="A244" s="17">
        <v>10</v>
      </c>
      <c r="B244" s="18"/>
      <c r="C244" s="517" t="s">
        <v>167</v>
      </c>
      <c r="D244" s="519" t="s">
        <v>35</v>
      </c>
      <c r="E244" s="213">
        <f>+$W256</f>
        <v>0</v>
      </c>
      <c r="G244" s="17"/>
      <c r="H244" s="18"/>
      <c r="I244" s="517" t="s">
        <v>167</v>
      </c>
      <c r="J244" s="519" t="s">
        <v>35</v>
      </c>
      <c r="K244" s="213">
        <f>+$W256</f>
        <v>0</v>
      </c>
      <c r="M244" s="17">
        <v>10</v>
      </c>
      <c r="N244" s="18"/>
      <c r="O244" s="517" t="s">
        <v>167</v>
      </c>
      <c r="P244" s="519" t="s">
        <v>35</v>
      </c>
      <c r="Q244" s="213">
        <f>+$W256</f>
        <v>0</v>
      </c>
      <c r="S244" s="17"/>
      <c r="T244" s="18"/>
      <c r="U244" s="517" t="s">
        <v>167</v>
      </c>
      <c r="V244" s="519" t="s">
        <v>35</v>
      </c>
      <c r="W244" s="522" t="s">
        <v>18</v>
      </c>
    </row>
    <row r="245" spans="1:23" s="114" customFormat="1" ht="38.25" x14ac:dyDescent="0.2">
      <c r="A245" s="19" t="s">
        <v>7</v>
      </c>
      <c r="B245" s="35" t="str">
        <f>+" אסמכתא " &amp; B12 &amp;"         חזרה לטבלה "</f>
        <v xml:space="preserve"> אסמכתא          חזרה לטבלה </v>
      </c>
      <c r="C245" s="518"/>
      <c r="D245" s="520"/>
      <c r="E245" s="213" t="s">
        <v>18</v>
      </c>
      <c r="G245" s="19" t="s">
        <v>23</v>
      </c>
      <c r="H245" s="35" t="str">
        <f>+" אסמכתא " &amp; B12 &amp;"         חזרה לטבלה "</f>
        <v xml:space="preserve"> אסמכתא          חזרה לטבלה </v>
      </c>
      <c r="I245" s="518"/>
      <c r="J245" s="520"/>
      <c r="K245" s="213" t="s">
        <v>18</v>
      </c>
      <c r="M245" s="19" t="s">
        <v>7</v>
      </c>
      <c r="N245" s="35" t="str">
        <f>+" אסמכתא " &amp; B12 &amp;"         חזרה לטבלה "</f>
        <v xml:space="preserve"> אסמכתא          חזרה לטבלה </v>
      </c>
      <c r="O245" s="518"/>
      <c r="P245" s="520"/>
      <c r="Q245" s="213" t="s">
        <v>18</v>
      </c>
      <c r="S245" s="19" t="s">
        <v>23</v>
      </c>
      <c r="T245" s="35" t="str">
        <f>+" אסמכתא " &amp; B12 &amp;"         חזרה לטבלה "</f>
        <v xml:space="preserve"> אסמכתא          חזרה לטבלה </v>
      </c>
      <c r="U245" s="518"/>
      <c r="V245" s="520"/>
      <c r="W245" s="523"/>
    </row>
    <row r="246" spans="1:23" s="114" customFormat="1" x14ac:dyDescent="0.2">
      <c r="A246" s="21">
        <v>1</v>
      </c>
      <c r="B246" s="170"/>
      <c r="C246" s="171"/>
      <c r="D246" s="171"/>
      <c r="E246" s="172"/>
      <c r="G246" s="21">
        <v>12</v>
      </c>
      <c r="H246" s="170"/>
      <c r="I246" s="171"/>
      <c r="J246" s="171"/>
      <c r="K246" s="172"/>
      <c r="M246" s="21">
        <v>23</v>
      </c>
      <c r="N246" s="170"/>
      <c r="O246" s="171"/>
      <c r="P246" s="171"/>
      <c r="Q246" s="172"/>
      <c r="S246" s="21">
        <v>34</v>
      </c>
      <c r="T246" s="170"/>
      <c r="U246" s="171"/>
      <c r="V246" s="171"/>
      <c r="W246" s="172"/>
    </row>
    <row r="247" spans="1:23" s="114" customFormat="1" x14ac:dyDescent="0.2">
      <c r="A247" s="21">
        <v>2</v>
      </c>
      <c r="B247" s="170"/>
      <c r="C247" s="171"/>
      <c r="D247" s="171"/>
      <c r="E247" s="172"/>
      <c r="G247" s="21">
        <v>13</v>
      </c>
      <c r="H247" s="170"/>
      <c r="I247" s="171"/>
      <c r="J247" s="171"/>
      <c r="K247" s="172"/>
      <c r="M247" s="21">
        <v>24</v>
      </c>
      <c r="N247" s="170"/>
      <c r="O247" s="171"/>
      <c r="P247" s="171"/>
      <c r="Q247" s="172"/>
      <c r="S247" s="21">
        <v>35</v>
      </c>
      <c r="T247" s="170"/>
      <c r="U247" s="171"/>
      <c r="V247" s="171"/>
      <c r="W247" s="172"/>
    </row>
    <row r="248" spans="1:23" s="114" customFormat="1" x14ac:dyDescent="0.2">
      <c r="A248" s="21">
        <v>3</v>
      </c>
      <c r="B248" s="170"/>
      <c r="C248" s="171"/>
      <c r="D248" s="171"/>
      <c r="E248" s="172"/>
      <c r="G248" s="21">
        <v>14</v>
      </c>
      <c r="H248" s="170"/>
      <c r="I248" s="171"/>
      <c r="J248" s="171"/>
      <c r="K248" s="172"/>
      <c r="M248" s="21">
        <v>25</v>
      </c>
      <c r="N248" s="170"/>
      <c r="O248" s="171"/>
      <c r="P248" s="171"/>
      <c r="Q248" s="172"/>
      <c r="S248" s="21">
        <v>36</v>
      </c>
      <c r="T248" s="170"/>
      <c r="U248" s="171"/>
      <c r="V248" s="171"/>
      <c r="W248" s="172"/>
    </row>
    <row r="249" spans="1:23" s="114" customFormat="1" x14ac:dyDescent="0.2">
      <c r="A249" s="21">
        <v>4</v>
      </c>
      <c r="B249" s="170"/>
      <c r="C249" s="171"/>
      <c r="D249" s="171"/>
      <c r="E249" s="172"/>
      <c r="G249" s="21">
        <v>15</v>
      </c>
      <c r="H249" s="170"/>
      <c r="I249" s="171"/>
      <c r="J249" s="171"/>
      <c r="K249" s="172"/>
      <c r="M249" s="21">
        <v>26</v>
      </c>
      <c r="N249" s="170"/>
      <c r="O249" s="171"/>
      <c r="P249" s="171"/>
      <c r="Q249" s="172"/>
      <c r="S249" s="21">
        <v>37</v>
      </c>
      <c r="T249" s="170"/>
      <c r="U249" s="171"/>
      <c r="V249" s="171"/>
      <c r="W249" s="172"/>
    </row>
    <row r="250" spans="1:23" s="114" customFormat="1" x14ac:dyDescent="0.2">
      <c r="A250" s="21">
        <v>5</v>
      </c>
      <c r="B250" s="170"/>
      <c r="C250" s="171"/>
      <c r="D250" s="171"/>
      <c r="E250" s="172"/>
      <c r="G250" s="21">
        <v>16</v>
      </c>
      <c r="H250" s="170"/>
      <c r="I250" s="171"/>
      <c r="J250" s="171"/>
      <c r="K250" s="172"/>
      <c r="M250" s="21">
        <v>27</v>
      </c>
      <c r="N250" s="170"/>
      <c r="O250" s="171"/>
      <c r="P250" s="171"/>
      <c r="Q250" s="172"/>
      <c r="S250" s="21">
        <v>38</v>
      </c>
      <c r="T250" s="170"/>
      <c r="U250" s="171"/>
      <c r="V250" s="171"/>
      <c r="W250" s="172"/>
    </row>
    <row r="251" spans="1:23" s="114" customFormat="1" x14ac:dyDescent="0.2">
      <c r="A251" s="21">
        <v>6</v>
      </c>
      <c r="B251" s="170"/>
      <c r="C251" s="171"/>
      <c r="D251" s="171"/>
      <c r="E251" s="172"/>
      <c r="G251" s="21">
        <v>17</v>
      </c>
      <c r="H251" s="170"/>
      <c r="I251" s="171"/>
      <c r="J251" s="171"/>
      <c r="K251" s="172"/>
      <c r="M251" s="21">
        <v>28</v>
      </c>
      <c r="N251" s="170"/>
      <c r="O251" s="171"/>
      <c r="P251" s="171"/>
      <c r="Q251" s="172"/>
      <c r="S251" s="21">
        <v>39</v>
      </c>
      <c r="T251" s="170"/>
      <c r="U251" s="171"/>
      <c r="V251" s="171"/>
      <c r="W251" s="172"/>
    </row>
    <row r="252" spans="1:23" s="114" customFormat="1" x14ac:dyDescent="0.2">
      <c r="A252" s="21">
        <v>7</v>
      </c>
      <c r="B252" s="170"/>
      <c r="C252" s="171"/>
      <c r="D252" s="171"/>
      <c r="E252" s="172"/>
      <c r="G252" s="21">
        <v>18</v>
      </c>
      <c r="H252" s="170"/>
      <c r="I252" s="171"/>
      <c r="J252" s="171"/>
      <c r="K252" s="172"/>
      <c r="M252" s="21">
        <v>29</v>
      </c>
      <c r="N252" s="170"/>
      <c r="O252" s="171"/>
      <c r="P252" s="171"/>
      <c r="Q252" s="172"/>
      <c r="S252" s="21">
        <v>40</v>
      </c>
      <c r="T252" s="170"/>
      <c r="U252" s="171"/>
      <c r="V252" s="171"/>
      <c r="W252" s="172"/>
    </row>
    <row r="253" spans="1:23" s="114" customFormat="1" x14ac:dyDescent="0.2">
      <c r="A253" s="21">
        <v>8</v>
      </c>
      <c r="B253" s="170"/>
      <c r="C253" s="171"/>
      <c r="D253" s="171"/>
      <c r="E253" s="172"/>
      <c r="G253" s="21">
        <v>19</v>
      </c>
      <c r="H253" s="170"/>
      <c r="I253" s="171"/>
      <c r="J253" s="171"/>
      <c r="K253" s="172"/>
      <c r="M253" s="21">
        <v>30</v>
      </c>
      <c r="N253" s="170"/>
      <c r="O253" s="171"/>
      <c r="P253" s="171"/>
      <c r="Q253" s="172"/>
      <c r="S253" s="21">
        <v>41</v>
      </c>
      <c r="T253" s="170"/>
      <c r="U253" s="171"/>
      <c r="V253" s="171"/>
      <c r="W253" s="172"/>
    </row>
    <row r="254" spans="1:23" s="114" customFormat="1" x14ac:dyDescent="0.2">
      <c r="A254" s="21">
        <v>9</v>
      </c>
      <c r="B254" s="170"/>
      <c r="C254" s="171"/>
      <c r="D254" s="171"/>
      <c r="E254" s="172"/>
      <c r="G254" s="21">
        <v>20</v>
      </c>
      <c r="H254" s="170"/>
      <c r="I254" s="171"/>
      <c r="J254" s="171"/>
      <c r="K254" s="172"/>
      <c r="M254" s="21">
        <v>31</v>
      </c>
      <c r="N254" s="170"/>
      <c r="O254" s="171"/>
      <c r="P254" s="171"/>
      <c r="Q254" s="172"/>
      <c r="S254" s="21">
        <v>42</v>
      </c>
      <c r="T254" s="170"/>
      <c r="U254" s="171"/>
      <c r="V254" s="171"/>
      <c r="W254" s="172"/>
    </row>
    <row r="255" spans="1:23" s="114" customFormat="1" x14ac:dyDescent="0.2">
      <c r="A255" s="21">
        <v>10</v>
      </c>
      <c r="B255" s="170"/>
      <c r="C255" s="171"/>
      <c r="D255" s="171"/>
      <c r="E255" s="172"/>
      <c r="G255" s="21">
        <v>21</v>
      </c>
      <c r="H255" s="170"/>
      <c r="I255" s="171"/>
      <c r="J255" s="171"/>
      <c r="K255" s="172"/>
      <c r="M255" s="21">
        <v>32</v>
      </c>
      <c r="N255" s="170"/>
      <c r="O255" s="171"/>
      <c r="P255" s="171"/>
      <c r="Q255" s="172"/>
      <c r="S255" s="21">
        <v>43</v>
      </c>
      <c r="T255" s="170"/>
      <c r="U255" s="171"/>
      <c r="V255" s="171"/>
      <c r="W255" s="172"/>
    </row>
    <row r="256" spans="1:23" s="114" customFormat="1" ht="13.5" thickBot="1" x14ac:dyDescent="0.25">
      <c r="A256" s="21">
        <v>11</v>
      </c>
      <c r="B256" s="170"/>
      <c r="C256" s="171"/>
      <c r="D256" s="171"/>
      <c r="E256" s="172"/>
      <c r="G256" s="21">
        <v>22</v>
      </c>
      <c r="H256" s="170"/>
      <c r="I256" s="171"/>
      <c r="J256" s="171"/>
      <c r="K256" s="172"/>
      <c r="M256" s="21">
        <v>33</v>
      </c>
      <c r="N256" s="170"/>
      <c r="O256" s="171"/>
      <c r="P256" s="171"/>
      <c r="Q256" s="172"/>
      <c r="S256" s="22"/>
      <c r="T256" s="209" t="s">
        <v>3</v>
      </c>
      <c r="U256" s="24"/>
      <c r="V256" s="24"/>
      <c r="W256" s="210">
        <f>SUM(E246:E256)+SUM(K246:K256)+SUM(W246:W255)+SUM(Q246:Q256)</f>
        <v>0</v>
      </c>
    </row>
    <row r="257" spans="1:23" s="114" customFormat="1" x14ac:dyDescent="0.2">
      <c r="B257" s="118"/>
      <c r="C257" s="119"/>
      <c r="D257" s="119"/>
      <c r="E257" s="115"/>
      <c r="H257" s="118"/>
      <c r="I257" s="119"/>
      <c r="J257" s="119"/>
      <c r="K257" s="115"/>
      <c r="N257" s="118"/>
      <c r="O257" s="119"/>
      <c r="P257" s="119"/>
      <c r="Q257" s="115"/>
      <c r="T257" s="118"/>
      <c r="U257" s="119"/>
      <c r="V257" s="119"/>
      <c r="W257" s="115"/>
    </row>
    <row r="258" spans="1:23" s="114" customFormat="1" x14ac:dyDescent="0.2">
      <c r="B258" s="118"/>
      <c r="C258" s="119"/>
      <c r="D258" s="119"/>
      <c r="E258" s="115"/>
      <c r="H258" s="118"/>
      <c r="I258" s="119"/>
      <c r="J258" s="119"/>
      <c r="K258" s="115"/>
      <c r="N258" s="118"/>
      <c r="O258" s="119"/>
      <c r="P258" s="119"/>
      <c r="Q258" s="115"/>
      <c r="T258" s="118"/>
      <c r="U258" s="119"/>
      <c r="V258" s="119"/>
      <c r="W258" s="115"/>
    </row>
    <row r="259" spans="1:23" s="114" customFormat="1" x14ac:dyDescent="0.2">
      <c r="B259" s="118"/>
      <c r="C259" s="119"/>
      <c r="D259" s="119"/>
      <c r="E259" s="115"/>
      <c r="H259" s="118"/>
      <c r="I259" s="119"/>
      <c r="J259" s="119"/>
      <c r="K259" s="115"/>
      <c r="N259" s="118"/>
      <c r="O259" s="119"/>
      <c r="P259" s="119"/>
      <c r="Q259" s="115"/>
      <c r="T259" s="118"/>
      <c r="U259" s="119"/>
      <c r="V259" s="119"/>
      <c r="W259" s="115"/>
    </row>
    <row r="260" spans="1:23" s="114" customFormat="1" x14ac:dyDescent="0.2">
      <c r="B260" s="118"/>
      <c r="C260" s="119"/>
      <c r="D260" s="119"/>
      <c r="E260" s="115"/>
      <c r="H260" s="118"/>
      <c r="I260" s="119"/>
      <c r="J260" s="119"/>
      <c r="K260" s="115"/>
      <c r="N260" s="118"/>
      <c r="O260" s="119"/>
      <c r="P260" s="119"/>
      <c r="Q260" s="115"/>
      <c r="T260" s="118"/>
      <c r="U260" s="119"/>
      <c r="V260" s="119"/>
      <c r="W260" s="115"/>
    </row>
    <row r="261" spans="1:23" s="114" customFormat="1" x14ac:dyDescent="0.2">
      <c r="B261" s="118"/>
      <c r="C261" s="119"/>
      <c r="D261" s="119"/>
      <c r="E261" s="115"/>
      <c r="H261" s="118"/>
      <c r="I261" s="119"/>
      <c r="J261" s="119"/>
      <c r="K261" s="115"/>
      <c r="N261" s="118"/>
      <c r="O261" s="119"/>
      <c r="P261" s="119"/>
      <c r="Q261" s="115"/>
      <c r="T261" s="118"/>
      <c r="U261" s="119"/>
      <c r="V261" s="119"/>
      <c r="W261" s="115"/>
    </row>
    <row r="262" spans="1:23" s="114" customFormat="1" x14ac:dyDescent="0.2">
      <c r="B262" s="118"/>
      <c r="C262" s="119"/>
      <c r="D262" s="119"/>
      <c r="E262" s="115"/>
      <c r="H262" s="118"/>
      <c r="I262" s="119"/>
      <c r="J262" s="119"/>
      <c r="K262" s="115"/>
      <c r="N262" s="118"/>
      <c r="O262" s="119"/>
      <c r="P262" s="119"/>
      <c r="Q262" s="115"/>
      <c r="T262" s="118"/>
      <c r="U262" s="119"/>
      <c r="V262" s="119"/>
      <c r="W262" s="115"/>
    </row>
    <row r="263" spans="1:23" s="114" customFormat="1" ht="13.5" thickBot="1" x14ac:dyDescent="0.25">
      <c r="B263" s="118"/>
      <c r="C263" s="119"/>
      <c r="D263" s="119"/>
      <c r="E263" s="115"/>
      <c r="H263" s="118"/>
      <c r="I263" s="119"/>
      <c r="J263" s="119"/>
      <c r="K263" s="115"/>
      <c r="N263" s="118"/>
      <c r="O263" s="119"/>
      <c r="P263" s="119"/>
      <c r="Q263" s="115"/>
      <c r="T263" s="118"/>
      <c r="U263" s="119"/>
      <c r="V263" s="119"/>
      <c r="W263" s="115"/>
    </row>
    <row r="264" spans="1:23" s="114" customFormat="1" ht="13.5" thickBot="1" x14ac:dyDescent="0.25">
      <c r="A264" s="17">
        <v>11</v>
      </c>
      <c r="B264" s="18"/>
      <c r="C264" s="517" t="s">
        <v>167</v>
      </c>
      <c r="D264" s="519" t="s">
        <v>35</v>
      </c>
      <c r="E264" s="213">
        <f>+$W276</f>
        <v>0</v>
      </c>
      <c r="G264" s="17"/>
      <c r="H264" s="18"/>
      <c r="I264" s="517" t="s">
        <v>167</v>
      </c>
      <c r="J264" s="519" t="s">
        <v>35</v>
      </c>
      <c r="K264" s="213">
        <f>+$W276</f>
        <v>0</v>
      </c>
      <c r="M264" s="17">
        <v>11</v>
      </c>
      <c r="N264" s="18"/>
      <c r="O264" s="517" t="s">
        <v>167</v>
      </c>
      <c r="P264" s="519" t="s">
        <v>35</v>
      </c>
      <c r="Q264" s="213">
        <f>+$W276</f>
        <v>0</v>
      </c>
      <c r="S264" s="17"/>
      <c r="T264" s="18"/>
      <c r="U264" s="517" t="s">
        <v>167</v>
      </c>
      <c r="V264" s="519" t="s">
        <v>35</v>
      </c>
      <c r="W264" s="522" t="s">
        <v>18</v>
      </c>
    </row>
    <row r="265" spans="1:23" s="114" customFormat="1" ht="38.25" x14ac:dyDescent="0.2">
      <c r="A265" s="19" t="s">
        <v>7</v>
      </c>
      <c r="B265" s="35" t="str">
        <f>+" אסמכתא " &amp; B13 &amp;"         חזרה לטבלה "</f>
        <v xml:space="preserve"> אסמכתא          חזרה לטבלה </v>
      </c>
      <c r="C265" s="518"/>
      <c r="D265" s="520"/>
      <c r="E265" s="213" t="s">
        <v>18</v>
      </c>
      <c r="G265" s="19" t="s">
        <v>23</v>
      </c>
      <c r="H265" s="35" t="str">
        <f>+" אסמכתא " &amp; B13 &amp;"         חזרה לטבלה "</f>
        <v xml:space="preserve"> אסמכתא          חזרה לטבלה </v>
      </c>
      <c r="I265" s="518"/>
      <c r="J265" s="520"/>
      <c r="K265" s="213" t="s">
        <v>18</v>
      </c>
      <c r="M265" s="19" t="s">
        <v>7</v>
      </c>
      <c r="N265" s="35" t="str">
        <f>+" אסמכתא " &amp; B13 &amp;"         חזרה לטבלה "</f>
        <v xml:space="preserve"> אסמכתא          חזרה לטבלה </v>
      </c>
      <c r="O265" s="518"/>
      <c r="P265" s="520"/>
      <c r="Q265" s="213" t="s">
        <v>18</v>
      </c>
      <c r="S265" s="19" t="s">
        <v>23</v>
      </c>
      <c r="T265" s="35" t="str">
        <f>+" אסמכתא " &amp; B13 &amp;"         חזרה לטבלה "</f>
        <v xml:space="preserve"> אסמכתא          חזרה לטבלה </v>
      </c>
      <c r="U265" s="518"/>
      <c r="V265" s="520"/>
      <c r="W265" s="523"/>
    </row>
    <row r="266" spans="1:23" s="114" customFormat="1" x14ac:dyDescent="0.2">
      <c r="A266" s="21">
        <v>1</v>
      </c>
      <c r="B266" s="170"/>
      <c r="C266" s="171"/>
      <c r="D266" s="171"/>
      <c r="E266" s="172"/>
      <c r="G266" s="21">
        <v>12</v>
      </c>
      <c r="H266" s="170"/>
      <c r="I266" s="171"/>
      <c r="J266" s="171"/>
      <c r="K266" s="172"/>
      <c r="M266" s="21">
        <v>23</v>
      </c>
      <c r="N266" s="170"/>
      <c r="O266" s="171"/>
      <c r="P266" s="171"/>
      <c r="Q266" s="172"/>
      <c r="S266" s="21">
        <v>34</v>
      </c>
      <c r="T266" s="170"/>
      <c r="U266" s="171"/>
      <c r="V266" s="171"/>
      <c r="W266" s="172"/>
    </row>
    <row r="267" spans="1:23" s="114" customFormat="1" x14ac:dyDescent="0.2">
      <c r="A267" s="21">
        <v>2</v>
      </c>
      <c r="B267" s="170"/>
      <c r="C267" s="171"/>
      <c r="D267" s="171"/>
      <c r="E267" s="172"/>
      <c r="G267" s="21">
        <v>13</v>
      </c>
      <c r="H267" s="170"/>
      <c r="I267" s="171"/>
      <c r="J267" s="171"/>
      <c r="K267" s="172"/>
      <c r="M267" s="21">
        <v>24</v>
      </c>
      <c r="N267" s="170"/>
      <c r="O267" s="171"/>
      <c r="P267" s="171"/>
      <c r="Q267" s="172"/>
      <c r="S267" s="21">
        <v>35</v>
      </c>
      <c r="T267" s="170"/>
      <c r="U267" s="171"/>
      <c r="V267" s="171"/>
      <c r="W267" s="172"/>
    </row>
    <row r="268" spans="1:23" s="114" customFormat="1" x14ac:dyDescent="0.2">
      <c r="A268" s="21">
        <v>3</v>
      </c>
      <c r="B268" s="170"/>
      <c r="C268" s="171"/>
      <c r="D268" s="171"/>
      <c r="E268" s="172"/>
      <c r="G268" s="21">
        <v>14</v>
      </c>
      <c r="H268" s="170"/>
      <c r="I268" s="171"/>
      <c r="J268" s="171"/>
      <c r="K268" s="172"/>
      <c r="M268" s="21">
        <v>25</v>
      </c>
      <c r="N268" s="170"/>
      <c r="O268" s="171"/>
      <c r="P268" s="171"/>
      <c r="Q268" s="172"/>
      <c r="S268" s="21">
        <v>36</v>
      </c>
      <c r="T268" s="170"/>
      <c r="U268" s="171"/>
      <c r="V268" s="171"/>
      <c r="W268" s="172"/>
    </row>
    <row r="269" spans="1:23" s="114" customFormat="1" x14ac:dyDescent="0.2">
      <c r="A269" s="21">
        <v>4</v>
      </c>
      <c r="B269" s="170"/>
      <c r="C269" s="171"/>
      <c r="D269" s="171"/>
      <c r="E269" s="172"/>
      <c r="G269" s="21">
        <v>15</v>
      </c>
      <c r="H269" s="170"/>
      <c r="I269" s="171"/>
      <c r="J269" s="171"/>
      <c r="K269" s="172"/>
      <c r="M269" s="21">
        <v>26</v>
      </c>
      <c r="N269" s="170"/>
      <c r="O269" s="171"/>
      <c r="P269" s="171"/>
      <c r="Q269" s="172"/>
      <c r="S269" s="21">
        <v>37</v>
      </c>
      <c r="T269" s="170"/>
      <c r="U269" s="171"/>
      <c r="V269" s="171"/>
      <c r="W269" s="172"/>
    </row>
    <row r="270" spans="1:23" s="114" customFormat="1" x14ac:dyDescent="0.2">
      <c r="A270" s="21">
        <v>5</v>
      </c>
      <c r="B270" s="170"/>
      <c r="C270" s="171"/>
      <c r="D270" s="171"/>
      <c r="E270" s="172"/>
      <c r="G270" s="21">
        <v>16</v>
      </c>
      <c r="H270" s="170"/>
      <c r="I270" s="171"/>
      <c r="J270" s="171"/>
      <c r="K270" s="172"/>
      <c r="M270" s="21">
        <v>27</v>
      </c>
      <c r="N270" s="170"/>
      <c r="O270" s="171"/>
      <c r="P270" s="171"/>
      <c r="Q270" s="172"/>
      <c r="S270" s="21">
        <v>38</v>
      </c>
      <c r="T270" s="170"/>
      <c r="U270" s="171"/>
      <c r="V270" s="171"/>
      <c r="W270" s="172"/>
    </row>
    <row r="271" spans="1:23" s="114" customFormat="1" x14ac:dyDescent="0.2">
      <c r="A271" s="21">
        <v>6</v>
      </c>
      <c r="B271" s="170"/>
      <c r="C271" s="171"/>
      <c r="D271" s="171"/>
      <c r="E271" s="172"/>
      <c r="G271" s="21">
        <v>17</v>
      </c>
      <c r="H271" s="170"/>
      <c r="I271" s="171"/>
      <c r="J271" s="171"/>
      <c r="K271" s="172"/>
      <c r="M271" s="21">
        <v>28</v>
      </c>
      <c r="N271" s="170"/>
      <c r="O271" s="171"/>
      <c r="P271" s="171"/>
      <c r="Q271" s="172"/>
      <c r="S271" s="21">
        <v>39</v>
      </c>
      <c r="T271" s="170"/>
      <c r="U271" s="171"/>
      <c r="V271" s="171"/>
      <c r="W271" s="172"/>
    </row>
    <row r="272" spans="1:23" s="114" customFormat="1" x14ac:dyDescent="0.2">
      <c r="A272" s="21">
        <v>7</v>
      </c>
      <c r="B272" s="170"/>
      <c r="C272" s="171"/>
      <c r="D272" s="171"/>
      <c r="E272" s="172"/>
      <c r="G272" s="21">
        <v>18</v>
      </c>
      <c r="H272" s="170"/>
      <c r="I272" s="171"/>
      <c r="J272" s="171"/>
      <c r="K272" s="172"/>
      <c r="M272" s="21">
        <v>29</v>
      </c>
      <c r="N272" s="170"/>
      <c r="O272" s="171"/>
      <c r="P272" s="171"/>
      <c r="Q272" s="172"/>
      <c r="S272" s="21">
        <v>40</v>
      </c>
      <c r="T272" s="170"/>
      <c r="U272" s="171"/>
      <c r="V272" s="171"/>
      <c r="W272" s="172"/>
    </row>
    <row r="273" spans="1:23" s="114" customFormat="1" x14ac:dyDescent="0.2">
      <c r="A273" s="21">
        <v>8</v>
      </c>
      <c r="B273" s="170"/>
      <c r="C273" s="171"/>
      <c r="D273" s="171"/>
      <c r="E273" s="172"/>
      <c r="G273" s="21">
        <v>19</v>
      </c>
      <c r="H273" s="170"/>
      <c r="I273" s="171"/>
      <c r="J273" s="171"/>
      <c r="K273" s="172"/>
      <c r="M273" s="21">
        <v>30</v>
      </c>
      <c r="N273" s="170"/>
      <c r="O273" s="171"/>
      <c r="P273" s="171"/>
      <c r="Q273" s="172"/>
      <c r="S273" s="21">
        <v>41</v>
      </c>
      <c r="T273" s="170"/>
      <c r="U273" s="171"/>
      <c r="V273" s="171"/>
      <c r="W273" s="172"/>
    </row>
    <row r="274" spans="1:23" s="114" customFormat="1" x14ac:dyDescent="0.2">
      <c r="A274" s="21">
        <v>9</v>
      </c>
      <c r="B274" s="170"/>
      <c r="C274" s="171"/>
      <c r="D274" s="171"/>
      <c r="E274" s="172"/>
      <c r="G274" s="21">
        <v>20</v>
      </c>
      <c r="H274" s="170"/>
      <c r="I274" s="171"/>
      <c r="J274" s="171"/>
      <c r="K274" s="172"/>
      <c r="M274" s="21">
        <v>31</v>
      </c>
      <c r="N274" s="170"/>
      <c r="O274" s="171"/>
      <c r="P274" s="171"/>
      <c r="Q274" s="172"/>
      <c r="S274" s="21">
        <v>42</v>
      </c>
      <c r="T274" s="170"/>
      <c r="U274" s="171"/>
      <c r="V274" s="171"/>
      <c r="W274" s="172"/>
    </row>
    <row r="275" spans="1:23" s="114" customFormat="1" x14ac:dyDescent="0.2">
      <c r="A275" s="21">
        <v>10</v>
      </c>
      <c r="B275" s="170"/>
      <c r="C275" s="171"/>
      <c r="D275" s="171"/>
      <c r="E275" s="172"/>
      <c r="G275" s="21">
        <v>21</v>
      </c>
      <c r="H275" s="170"/>
      <c r="I275" s="171"/>
      <c r="J275" s="171"/>
      <c r="K275" s="172"/>
      <c r="M275" s="21">
        <v>32</v>
      </c>
      <c r="N275" s="170"/>
      <c r="O275" s="171"/>
      <c r="P275" s="171"/>
      <c r="Q275" s="172"/>
      <c r="S275" s="21">
        <v>43</v>
      </c>
      <c r="T275" s="170"/>
      <c r="U275" s="171"/>
      <c r="V275" s="171"/>
      <c r="W275" s="172"/>
    </row>
    <row r="276" spans="1:23" s="114" customFormat="1" ht="13.5" thickBot="1" x14ac:dyDescent="0.25">
      <c r="A276" s="21">
        <v>11</v>
      </c>
      <c r="B276" s="170"/>
      <c r="C276" s="171"/>
      <c r="D276" s="171"/>
      <c r="E276" s="172"/>
      <c r="G276" s="21">
        <v>22</v>
      </c>
      <c r="H276" s="170"/>
      <c r="I276" s="171"/>
      <c r="J276" s="171"/>
      <c r="K276" s="172"/>
      <c r="M276" s="21">
        <v>33</v>
      </c>
      <c r="N276" s="170"/>
      <c r="O276" s="171"/>
      <c r="P276" s="171"/>
      <c r="Q276" s="172"/>
      <c r="S276" s="22"/>
      <c r="T276" s="209" t="s">
        <v>3</v>
      </c>
      <c r="U276" s="24"/>
      <c r="V276" s="24"/>
      <c r="W276" s="210">
        <f>SUM(E266:E276)+SUM(K266:K276)+SUM(W266:W275)+SUM(Q266:Q276)</f>
        <v>0</v>
      </c>
    </row>
    <row r="277" spans="1:23" s="114" customFormat="1" x14ac:dyDescent="0.2">
      <c r="B277" s="118"/>
      <c r="C277" s="119"/>
      <c r="D277" s="119"/>
      <c r="E277" s="115"/>
      <c r="H277" s="118"/>
      <c r="I277" s="119"/>
      <c r="J277" s="119"/>
      <c r="K277" s="115"/>
      <c r="N277" s="118"/>
      <c r="O277" s="119"/>
      <c r="P277" s="119"/>
      <c r="Q277" s="115"/>
      <c r="T277" s="118"/>
      <c r="U277" s="119"/>
      <c r="V277" s="119"/>
      <c r="W277" s="115"/>
    </row>
    <row r="278" spans="1:23" s="114" customFormat="1" x14ac:dyDescent="0.2">
      <c r="B278" s="118"/>
      <c r="C278" s="119"/>
      <c r="D278" s="119"/>
      <c r="E278" s="115"/>
      <c r="H278" s="118"/>
      <c r="I278" s="119"/>
      <c r="J278" s="119"/>
      <c r="K278" s="115"/>
      <c r="N278" s="118"/>
      <c r="O278" s="119"/>
      <c r="P278" s="119"/>
      <c r="Q278" s="115"/>
      <c r="T278" s="118"/>
      <c r="U278" s="119"/>
      <c r="V278" s="119"/>
      <c r="W278" s="115"/>
    </row>
    <row r="279" spans="1:23" s="114" customFormat="1" x14ac:dyDescent="0.2">
      <c r="B279" s="118"/>
      <c r="C279" s="119"/>
      <c r="D279" s="119"/>
      <c r="E279" s="115"/>
      <c r="H279" s="118"/>
      <c r="I279" s="119"/>
      <c r="J279" s="119"/>
      <c r="K279" s="115"/>
      <c r="N279" s="118"/>
      <c r="O279" s="119"/>
      <c r="P279" s="119"/>
      <c r="Q279" s="115"/>
      <c r="T279" s="118"/>
      <c r="U279" s="119"/>
      <c r="V279" s="119"/>
      <c r="W279" s="115"/>
    </row>
    <row r="280" spans="1:23" s="114" customFormat="1" x14ac:dyDescent="0.2">
      <c r="B280" s="118"/>
      <c r="C280" s="119"/>
      <c r="D280" s="119"/>
      <c r="E280" s="115"/>
      <c r="H280" s="118"/>
      <c r="I280" s="119"/>
      <c r="J280" s="119"/>
      <c r="K280" s="115"/>
      <c r="N280" s="118"/>
      <c r="O280" s="119"/>
      <c r="P280" s="119"/>
      <c r="Q280" s="115"/>
      <c r="T280" s="118"/>
      <c r="U280" s="119"/>
      <c r="V280" s="119"/>
      <c r="W280" s="115"/>
    </row>
    <row r="281" spans="1:23" s="114" customFormat="1" x14ac:dyDescent="0.2">
      <c r="B281" s="118"/>
      <c r="C281" s="119"/>
      <c r="D281" s="119"/>
      <c r="E281" s="115"/>
      <c r="H281" s="118"/>
      <c r="I281" s="119"/>
      <c r="J281" s="119"/>
      <c r="K281" s="115"/>
      <c r="N281" s="118"/>
      <c r="O281" s="119"/>
      <c r="P281" s="119"/>
      <c r="Q281" s="115"/>
      <c r="T281" s="118"/>
      <c r="U281" s="119"/>
      <c r="V281" s="119"/>
      <c r="W281" s="115"/>
    </row>
    <row r="282" spans="1:23" s="114" customFormat="1" x14ac:dyDescent="0.2">
      <c r="B282" s="118"/>
      <c r="C282" s="119"/>
      <c r="D282" s="119"/>
      <c r="E282" s="115"/>
      <c r="H282" s="118"/>
      <c r="I282" s="119"/>
      <c r="J282" s="119"/>
      <c r="K282" s="115"/>
      <c r="N282" s="118"/>
      <c r="O282" s="119"/>
      <c r="P282" s="119"/>
      <c r="Q282" s="115"/>
      <c r="T282" s="118"/>
      <c r="U282" s="119"/>
      <c r="V282" s="119"/>
      <c r="W282" s="115"/>
    </row>
    <row r="283" spans="1:23" s="114" customFormat="1" ht="13.5" thickBot="1" x14ac:dyDescent="0.25">
      <c r="B283" s="118"/>
      <c r="C283" s="119"/>
      <c r="D283" s="119"/>
      <c r="E283" s="115"/>
      <c r="H283" s="118"/>
      <c r="I283" s="119"/>
      <c r="J283" s="119"/>
      <c r="K283" s="115"/>
      <c r="N283" s="118"/>
      <c r="O283" s="119"/>
      <c r="P283" s="119"/>
      <c r="Q283" s="115"/>
      <c r="T283" s="118"/>
      <c r="U283" s="119"/>
      <c r="V283" s="119"/>
      <c r="W283" s="115"/>
    </row>
    <row r="284" spans="1:23" s="114" customFormat="1" ht="13.5" thickBot="1" x14ac:dyDescent="0.25">
      <c r="A284" s="17">
        <v>12</v>
      </c>
      <c r="B284" s="18"/>
      <c r="C284" s="517" t="s">
        <v>167</v>
      </c>
      <c r="D284" s="519" t="s">
        <v>35</v>
      </c>
      <c r="E284" s="213">
        <f>+$W296</f>
        <v>0</v>
      </c>
      <c r="G284" s="17"/>
      <c r="H284" s="18"/>
      <c r="I284" s="517" t="s">
        <v>167</v>
      </c>
      <c r="J284" s="519" t="s">
        <v>35</v>
      </c>
      <c r="K284" s="213">
        <f>+$W296</f>
        <v>0</v>
      </c>
      <c r="M284" s="17">
        <v>12</v>
      </c>
      <c r="N284" s="18"/>
      <c r="O284" s="517" t="s">
        <v>167</v>
      </c>
      <c r="P284" s="519" t="s">
        <v>35</v>
      </c>
      <c r="Q284" s="213">
        <f>+$W296</f>
        <v>0</v>
      </c>
      <c r="S284" s="17"/>
      <c r="T284" s="18"/>
      <c r="U284" s="517" t="s">
        <v>167</v>
      </c>
      <c r="V284" s="519" t="s">
        <v>35</v>
      </c>
      <c r="W284" s="522" t="s">
        <v>18</v>
      </c>
    </row>
    <row r="285" spans="1:23" s="114" customFormat="1" ht="38.25" x14ac:dyDescent="0.2">
      <c r="A285" s="19" t="s">
        <v>7</v>
      </c>
      <c r="B285" s="35" t="str">
        <f>+" אסמכתא " &amp; B14 &amp;"         חזרה לטבלה "</f>
        <v xml:space="preserve"> אסמכתא          חזרה לטבלה </v>
      </c>
      <c r="C285" s="518"/>
      <c r="D285" s="520"/>
      <c r="E285" s="213" t="s">
        <v>18</v>
      </c>
      <c r="G285" s="19" t="s">
        <v>23</v>
      </c>
      <c r="H285" s="35" t="str">
        <f>+" אסמכתא " &amp; B14 &amp;"         חזרה לטבלה "</f>
        <v xml:space="preserve"> אסמכתא          חזרה לטבלה </v>
      </c>
      <c r="I285" s="518"/>
      <c r="J285" s="520"/>
      <c r="K285" s="213" t="s">
        <v>18</v>
      </c>
      <c r="M285" s="19" t="s">
        <v>7</v>
      </c>
      <c r="N285" s="35" t="str">
        <f>+" אסמכתא " &amp; B14 &amp;"         חזרה לטבלה "</f>
        <v xml:space="preserve"> אסמכתא          חזרה לטבלה </v>
      </c>
      <c r="O285" s="518"/>
      <c r="P285" s="520"/>
      <c r="Q285" s="213" t="s">
        <v>18</v>
      </c>
      <c r="S285" s="19" t="s">
        <v>23</v>
      </c>
      <c r="T285" s="35" t="str">
        <f>+" אסמכתא " &amp; B14 &amp;"         חזרה לטבלה "</f>
        <v xml:space="preserve"> אסמכתא          חזרה לטבלה </v>
      </c>
      <c r="U285" s="518"/>
      <c r="V285" s="520"/>
      <c r="W285" s="523"/>
    </row>
    <row r="286" spans="1:23" s="114" customFormat="1" x14ac:dyDescent="0.2">
      <c r="A286" s="21">
        <v>1</v>
      </c>
      <c r="B286" s="170"/>
      <c r="C286" s="171"/>
      <c r="D286" s="171"/>
      <c r="E286" s="172"/>
      <c r="G286" s="21">
        <v>12</v>
      </c>
      <c r="H286" s="170"/>
      <c r="I286" s="171"/>
      <c r="J286" s="171"/>
      <c r="K286" s="172"/>
      <c r="M286" s="21">
        <v>23</v>
      </c>
      <c r="N286" s="170"/>
      <c r="O286" s="171"/>
      <c r="P286" s="171"/>
      <c r="Q286" s="172"/>
      <c r="S286" s="21">
        <v>34</v>
      </c>
      <c r="T286" s="170"/>
      <c r="U286" s="171"/>
      <c r="V286" s="171"/>
      <c r="W286" s="172"/>
    </row>
    <row r="287" spans="1:23" s="114" customFormat="1" x14ac:dyDescent="0.2">
      <c r="A287" s="21">
        <v>2</v>
      </c>
      <c r="B287" s="170"/>
      <c r="C287" s="171"/>
      <c r="D287" s="171"/>
      <c r="E287" s="172"/>
      <c r="G287" s="21">
        <v>13</v>
      </c>
      <c r="H287" s="170"/>
      <c r="I287" s="171"/>
      <c r="J287" s="171"/>
      <c r="K287" s="172"/>
      <c r="M287" s="21">
        <v>24</v>
      </c>
      <c r="N287" s="170"/>
      <c r="O287" s="171"/>
      <c r="P287" s="171"/>
      <c r="Q287" s="172"/>
      <c r="S287" s="21">
        <v>35</v>
      </c>
      <c r="T287" s="170"/>
      <c r="U287" s="171"/>
      <c r="V287" s="171"/>
      <c r="W287" s="172"/>
    </row>
    <row r="288" spans="1:23" s="114" customFormat="1" x14ac:dyDescent="0.2">
      <c r="A288" s="21">
        <v>3</v>
      </c>
      <c r="B288" s="170"/>
      <c r="C288" s="171"/>
      <c r="D288" s="171"/>
      <c r="E288" s="172"/>
      <c r="G288" s="21">
        <v>14</v>
      </c>
      <c r="H288" s="170"/>
      <c r="I288" s="171"/>
      <c r="J288" s="171"/>
      <c r="K288" s="172"/>
      <c r="M288" s="21">
        <v>25</v>
      </c>
      <c r="N288" s="170"/>
      <c r="O288" s="171"/>
      <c r="P288" s="171"/>
      <c r="Q288" s="172"/>
      <c r="S288" s="21">
        <v>36</v>
      </c>
      <c r="T288" s="170"/>
      <c r="U288" s="171"/>
      <c r="V288" s="171"/>
      <c r="W288" s="172"/>
    </row>
    <row r="289" spans="1:23" s="114" customFormat="1" x14ac:dyDescent="0.2">
      <c r="A289" s="21">
        <v>4</v>
      </c>
      <c r="B289" s="170"/>
      <c r="C289" s="171"/>
      <c r="D289" s="171"/>
      <c r="E289" s="172"/>
      <c r="G289" s="21">
        <v>15</v>
      </c>
      <c r="H289" s="170"/>
      <c r="I289" s="171"/>
      <c r="J289" s="171"/>
      <c r="K289" s="172"/>
      <c r="M289" s="21">
        <v>26</v>
      </c>
      <c r="N289" s="170"/>
      <c r="O289" s="171"/>
      <c r="P289" s="171"/>
      <c r="Q289" s="172"/>
      <c r="S289" s="21">
        <v>37</v>
      </c>
      <c r="T289" s="170"/>
      <c r="U289" s="171"/>
      <c r="V289" s="171"/>
      <c r="W289" s="172"/>
    </row>
    <row r="290" spans="1:23" s="114" customFormat="1" x14ac:dyDescent="0.2">
      <c r="A290" s="21">
        <v>5</v>
      </c>
      <c r="B290" s="170"/>
      <c r="C290" s="171"/>
      <c r="D290" s="171"/>
      <c r="E290" s="172"/>
      <c r="G290" s="21">
        <v>16</v>
      </c>
      <c r="H290" s="170"/>
      <c r="I290" s="171"/>
      <c r="J290" s="171"/>
      <c r="K290" s="172"/>
      <c r="M290" s="21">
        <v>27</v>
      </c>
      <c r="N290" s="170"/>
      <c r="O290" s="171"/>
      <c r="P290" s="171"/>
      <c r="Q290" s="172"/>
      <c r="S290" s="21">
        <v>38</v>
      </c>
      <c r="T290" s="170"/>
      <c r="U290" s="171"/>
      <c r="V290" s="171"/>
      <c r="W290" s="172"/>
    </row>
    <row r="291" spans="1:23" s="114" customFormat="1" x14ac:dyDescent="0.2">
      <c r="A291" s="21">
        <v>6</v>
      </c>
      <c r="B291" s="170"/>
      <c r="C291" s="171"/>
      <c r="D291" s="171"/>
      <c r="E291" s="172"/>
      <c r="G291" s="21">
        <v>17</v>
      </c>
      <c r="H291" s="170"/>
      <c r="I291" s="171"/>
      <c r="J291" s="171"/>
      <c r="K291" s="172"/>
      <c r="M291" s="21">
        <v>28</v>
      </c>
      <c r="N291" s="170"/>
      <c r="O291" s="171"/>
      <c r="P291" s="171"/>
      <c r="Q291" s="172"/>
      <c r="S291" s="21">
        <v>39</v>
      </c>
      <c r="T291" s="170"/>
      <c r="U291" s="171"/>
      <c r="V291" s="171"/>
      <c r="W291" s="172"/>
    </row>
    <row r="292" spans="1:23" s="114" customFormat="1" x14ac:dyDescent="0.2">
      <c r="A292" s="21">
        <v>7</v>
      </c>
      <c r="B292" s="170"/>
      <c r="C292" s="171"/>
      <c r="D292" s="171"/>
      <c r="E292" s="172"/>
      <c r="G292" s="21">
        <v>18</v>
      </c>
      <c r="H292" s="170"/>
      <c r="I292" s="171"/>
      <c r="J292" s="171"/>
      <c r="K292" s="172"/>
      <c r="M292" s="21">
        <v>29</v>
      </c>
      <c r="N292" s="170"/>
      <c r="O292" s="171"/>
      <c r="P292" s="171"/>
      <c r="Q292" s="172"/>
      <c r="S292" s="21">
        <v>40</v>
      </c>
      <c r="T292" s="170"/>
      <c r="U292" s="171"/>
      <c r="V292" s="171"/>
      <c r="W292" s="172"/>
    </row>
    <row r="293" spans="1:23" s="114" customFormat="1" x14ac:dyDescent="0.2">
      <c r="A293" s="21">
        <v>8</v>
      </c>
      <c r="B293" s="170"/>
      <c r="C293" s="171"/>
      <c r="D293" s="171"/>
      <c r="E293" s="172"/>
      <c r="G293" s="21">
        <v>19</v>
      </c>
      <c r="H293" s="170"/>
      <c r="I293" s="171"/>
      <c r="J293" s="171"/>
      <c r="K293" s="172"/>
      <c r="M293" s="21">
        <v>30</v>
      </c>
      <c r="N293" s="170"/>
      <c r="O293" s="171"/>
      <c r="P293" s="171"/>
      <c r="Q293" s="172"/>
      <c r="S293" s="21">
        <v>41</v>
      </c>
      <c r="T293" s="170"/>
      <c r="U293" s="171"/>
      <c r="V293" s="171"/>
      <c r="W293" s="172"/>
    </row>
    <row r="294" spans="1:23" s="114" customFormat="1" x14ac:dyDescent="0.2">
      <c r="A294" s="21">
        <v>9</v>
      </c>
      <c r="B294" s="170"/>
      <c r="C294" s="171"/>
      <c r="D294" s="171"/>
      <c r="E294" s="172"/>
      <c r="G294" s="21">
        <v>20</v>
      </c>
      <c r="H294" s="170"/>
      <c r="I294" s="171"/>
      <c r="J294" s="171"/>
      <c r="K294" s="172"/>
      <c r="M294" s="21">
        <v>31</v>
      </c>
      <c r="N294" s="170"/>
      <c r="O294" s="171"/>
      <c r="P294" s="171"/>
      <c r="Q294" s="172"/>
      <c r="S294" s="21">
        <v>42</v>
      </c>
      <c r="T294" s="170"/>
      <c r="U294" s="171"/>
      <c r="V294" s="171"/>
      <c r="W294" s="172"/>
    </row>
    <row r="295" spans="1:23" s="114" customFormat="1" x14ac:dyDescent="0.2">
      <c r="A295" s="21">
        <v>10</v>
      </c>
      <c r="B295" s="170"/>
      <c r="C295" s="171"/>
      <c r="D295" s="171"/>
      <c r="E295" s="172"/>
      <c r="G295" s="21">
        <v>21</v>
      </c>
      <c r="H295" s="170"/>
      <c r="I295" s="171"/>
      <c r="J295" s="171"/>
      <c r="K295" s="172"/>
      <c r="M295" s="21">
        <v>32</v>
      </c>
      <c r="N295" s="170"/>
      <c r="O295" s="171"/>
      <c r="P295" s="171"/>
      <c r="Q295" s="172"/>
      <c r="S295" s="21">
        <v>43</v>
      </c>
      <c r="T295" s="170"/>
      <c r="U295" s="171"/>
      <c r="V295" s="171"/>
      <c r="W295" s="172"/>
    </row>
    <row r="296" spans="1:23" s="114" customFormat="1" ht="13.5" thickBot="1" x14ac:dyDescent="0.25">
      <c r="A296" s="21">
        <v>11</v>
      </c>
      <c r="B296" s="170"/>
      <c r="C296" s="171"/>
      <c r="D296" s="171"/>
      <c r="E296" s="172"/>
      <c r="G296" s="21">
        <v>22</v>
      </c>
      <c r="H296" s="170"/>
      <c r="I296" s="171"/>
      <c r="J296" s="171"/>
      <c r="K296" s="172"/>
      <c r="M296" s="21">
        <v>33</v>
      </c>
      <c r="N296" s="170"/>
      <c r="O296" s="171"/>
      <c r="P296" s="171"/>
      <c r="Q296" s="172"/>
      <c r="S296" s="22"/>
      <c r="T296" s="209" t="s">
        <v>3</v>
      </c>
      <c r="U296" s="24"/>
      <c r="V296" s="24"/>
      <c r="W296" s="210">
        <f>SUM(E286:E296)+SUM(K286:K296)+SUM(W286:W295)+SUM(Q286:Q296)</f>
        <v>0</v>
      </c>
    </row>
    <row r="297" spans="1:23" s="114" customFormat="1" x14ac:dyDescent="0.2">
      <c r="B297" s="118"/>
      <c r="C297" s="119"/>
      <c r="D297" s="119"/>
      <c r="E297" s="115"/>
      <c r="H297" s="118"/>
      <c r="I297" s="119"/>
      <c r="J297" s="119"/>
      <c r="K297" s="115"/>
      <c r="N297" s="118"/>
      <c r="O297" s="119"/>
      <c r="P297" s="119"/>
      <c r="Q297" s="115"/>
      <c r="T297" s="118"/>
      <c r="U297" s="119"/>
      <c r="V297" s="119"/>
      <c r="W297" s="115"/>
    </row>
    <row r="298" spans="1:23" s="114" customFormat="1" x14ac:dyDescent="0.2">
      <c r="B298" s="118"/>
      <c r="C298" s="119"/>
      <c r="D298" s="119"/>
      <c r="E298" s="115"/>
      <c r="H298" s="118"/>
      <c r="I298" s="119"/>
      <c r="J298" s="119"/>
      <c r="K298" s="115"/>
      <c r="N298" s="118"/>
      <c r="O298" s="119"/>
      <c r="P298" s="119"/>
      <c r="Q298" s="115"/>
      <c r="T298" s="118"/>
      <c r="U298" s="119"/>
      <c r="V298" s="119"/>
      <c r="W298" s="115"/>
    </row>
    <row r="299" spans="1:23" s="114" customFormat="1" x14ac:dyDescent="0.2">
      <c r="B299" s="118"/>
      <c r="C299" s="119"/>
      <c r="D299" s="119"/>
      <c r="E299" s="115"/>
      <c r="H299" s="118"/>
      <c r="I299" s="119"/>
      <c r="J299" s="119"/>
      <c r="K299" s="115"/>
      <c r="N299" s="118"/>
      <c r="O299" s="119"/>
      <c r="P299" s="119"/>
      <c r="Q299" s="115"/>
      <c r="T299" s="118"/>
      <c r="U299" s="119"/>
      <c r="V299" s="119"/>
      <c r="W299" s="115"/>
    </row>
    <row r="300" spans="1:23" s="114" customFormat="1" x14ac:dyDescent="0.2">
      <c r="B300" s="118"/>
      <c r="C300" s="119"/>
      <c r="D300" s="119"/>
      <c r="E300" s="115"/>
      <c r="H300" s="118"/>
      <c r="I300" s="119"/>
      <c r="J300" s="119"/>
      <c r="K300" s="115"/>
      <c r="N300" s="118"/>
      <c r="O300" s="119"/>
      <c r="P300" s="119"/>
      <c r="Q300" s="115"/>
      <c r="T300" s="118"/>
      <c r="U300" s="119"/>
      <c r="V300" s="119"/>
      <c r="W300" s="115"/>
    </row>
    <row r="301" spans="1:23" s="114" customFormat="1" x14ac:dyDescent="0.2">
      <c r="B301" s="118"/>
      <c r="C301" s="119"/>
      <c r="D301" s="119"/>
      <c r="E301" s="115"/>
      <c r="H301" s="118"/>
      <c r="I301" s="119"/>
      <c r="J301" s="119"/>
      <c r="K301" s="115"/>
      <c r="N301" s="118"/>
      <c r="O301" s="119"/>
      <c r="P301" s="119"/>
      <c r="Q301" s="115"/>
      <c r="T301" s="118"/>
      <c r="U301" s="119"/>
      <c r="V301" s="119"/>
      <c r="W301" s="115"/>
    </row>
    <row r="302" spans="1:23" s="114" customFormat="1" x14ac:dyDescent="0.2">
      <c r="B302" s="118"/>
      <c r="C302" s="119"/>
      <c r="D302" s="119"/>
      <c r="E302" s="115"/>
      <c r="H302" s="118"/>
      <c r="I302" s="119"/>
      <c r="J302" s="119"/>
      <c r="K302" s="115"/>
      <c r="N302" s="118"/>
      <c r="O302" s="119"/>
      <c r="P302" s="119"/>
      <c r="Q302" s="115"/>
      <c r="T302" s="118"/>
      <c r="U302" s="119"/>
      <c r="V302" s="119"/>
      <c r="W302" s="115"/>
    </row>
    <row r="303" spans="1:23" s="114" customFormat="1" ht="13.5" thickBot="1" x14ac:dyDescent="0.25">
      <c r="B303" s="118"/>
      <c r="C303" s="119"/>
      <c r="D303" s="119"/>
      <c r="E303" s="115"/>
      <c r="H303" s="118"/>
      <c r="I303" s="119"/>
      <c r="J303" s="119"/>
      <c r="K303" s="115"/>
      <c r="N303" s="118"/>
      <c r="O303" s="119"/>
      <c r="P303" s="119"/>
      <c r="Q303" s="115"/>
      <c r="T303" s="118"/>
      <c r="U303" s="119"/>
      <c r="V303" s="119"/>
      <c r="W303" s="115"/>
    </row>
    <row r="304" spans="1:23" s="114" customFormat="1" ht="13.5" thickBot="1" x14ac:dyDescent="0.25">
      <c r="A304" s="17">
        <v>13</v>
      </c>
      <c r="B304" s="18"/>
      <c r="C304" s="517" t="s">
        <v>167</v>
      </c>
      <c r="D304" s="519" t="s">
        <v>35</v>
      </c>
      <c r="E304" s="213">
        <f>+$W316</f>
        <v>0</v>
      </c>
      <c r="G304" s="17"/>
      <c r="H304" s="18"/>
      <c r="I304" s="517" t="s">
        <v>167</v>
      </c>
      <c r="J304" s="519" t="s">
        <v>35</v>
      </c>
      <c r="K304" s="213">
        <f>+$W316</f>
        <v>0</v>
      </c>
      <c r="M304" s="17">
        <v>13</v>
      </c>
      <c r="N304" s="18"/>
      <c r="O304" s="517" t="s">
        <v>167</v>
      </c>
      <c r="P304" s="519" t="s">
        <v>35</v>
      </c>
      <c r="Q304" s="213">
        <f>+$W316</f>
        <v>0</v>
      </c>
      <c r="S304" s="17"/>
      <c r="T304" s="18"/>
      <c r="U304" s="517" t="s">
        <v>167</v>
      </c>
      <c r="V304" s="519" t="s">
        <v>35</v>
      </c>
      <c r="W304" s="522" t="s">
        <v>18</v>
      </c>
    </row>
    <row r="305" spans="1:23" s="114" customFormat="1" ht="38.25" x14ac:dyDescent="0.2">
      <c r="A305" s="19" t="s">
        <v>7</v>
      </c>
      <c r="B305" s="35" t="str">
        <f>+" אסמכתא " &amp; B15 &amp;"         חזרה לטבלה "</f>
        <v xml:space="preserve"> אסמכתא          חזרה לטבלה </v>
      </c>
      <c r="C305" s="518"/>
      <c r="D305" s="520"/>
      <c r="E305" s="213" t="s">
        <v>18</v>
      </c>
      <c r="G305" s="19" t="s">
        <v>23</v>
      </c>
      <c r="H305" s="35" t="str">
        <f>+" אסמכתא " &amp;B15 &amp;"         חזרה לטבלה "</f>
        <v xml:space="preserve"> אסמכתא          חזרה לטבלה </v>
      </c>
      <c r="I305" s="518"/>
      <c r="J305" s="520"/>
      <c r="K305" s="213" t="s">
        <v>18</v>
      </c>
      <c r="M305" s="19" t="s">
        <v>7</v>
      </c>
      <c r="N305" s="35" t="str">
        <f>+" אסמכתא " &amp; B15 &amp;"         חזרה לטבלה "</f>
        <v xml:space="preserve"> אסמכתא          חזרה לטבלה </v>
      </c>
      <c r="O305" s="518"/>
      <c r="P305" s="520"/>
      <c r="Q305" s="213" t="s">
        <v>18</v>
      </c>
      <c r="S305" s="19" t="s">
        <v>23</v>
      </c>
      <c r="T305" s="35" t="str">
        <f>+" אסמכתא " &amp; B15 &amp;"         חזרה לטבלה "</f>
        <v xml:space="preserve"> אסמכתא          חזרה לטבלה </v>
      </c>
      <c r="U305" s="518"/>
      <c r="V305" s="520"/>
      <c r="W305" s="523"/>
    </row>
    <row r="306" spans="1:23" s="114" customFormat="1" x14ac:dyDescent="0.2">
      <c r="A306" s="21">
        <v>1</v>
      </c>
      <c r="B306" s="170"/>
      <c r="C306" s="171"/>
      <c r="D306" s="171"/>
      <c r="E306" s="172"/>
      <c r="G306" s="21">
        <v>12</v>
      </c>
      <c r="H306" s="170"/>
      <c r="I306" s="171"/>
      <c r="J306" s="171"/>
      <c r="K306" s="172"/>
      <c r="M306" s="21">
        <v>23</v>
      </c>
      <c r="N306" s="170"/>
      <c r="O306" s="171"/>
      <c r="P306" s="171"/>
      <c r="Q306" s="172"/>
      <c r="S306" s="21">
        <v>34</v>
      </c>
      <c r="T306" s="170"/>
      <c r="U306" s="171"/>
      <c r="V306" s="171"/>
      <c r="W306" s="172"/>
    </row>
    <row r="307" spans="1:23" s="114" customFormat="1" x14ac:dyDescent="0.2">
      <c r="A307" s="21">
        <v>2</v>
      </c>
      <c r="B307" s="170"/>
      <c r="C307" s="171"/>
      <c r="D307" s="171"/>
      <c r="E307" s="172"/>
      <c r="G307" s="21">
        <v>13</v>
      </c>
      <c r="H307" s="170"/>
      <c r="I307" s="171"/>
      <c r="J307" s="171"/>
      <c r="K307" s="172"/>
      <c r="M307" s="21">
        <v>24</v>
      </c>
      <c r="N307" s="170"/>
      <c r="O307" s="171"/>
      <c r="P307" s="171"/>
      <c r="Q307" s="172"/>
      <c r="S307" s="21">
        <v>35</v>
      </c>
      <c r="T307" s="170"/>
      <c r="U307" s="171"/>
      <c r="V307" s="171"/>
      <c r="W307" s="172"/>
    </row>
    <row r="308" spans="1:23" s="114" customFormat="1" x14ac:dyDescent="0.2">
      <c r="A308" s="21">
        <v>3</v>
      </c>
      <c r="B308" s="170"/>
      <c r="C308" s="171"/>
      <c r="D308" s="171"/>
      <c r="E308" s="172"/>
      <c r="G308" s="21">
        <v>14</v>
      </c>
      <c r="H308" s="170"/>
      <c r="I308" s="171"/>
      <c r="J308" s="171"/>
      <c r="K308" s="172"/>
      <c r="M308" s="21">
        <v>25</v>
      </c>
      <c r="N308" s="170"/>
      <c r="O308" s="171"/>
      <c r="P308" s="171"/>
      <c r="Q308" s="172"/>
      <c r="S308" s="21">
        <v>36</v>
      </c>
      <c r="T308" s="170"/>
      <c r="U308" s="171"/>
      <c r="V308" s="171"/>
      <c r="W308" s="172"/>
    </row>
    <row r="309" spans="1:23" s="114" customFormat="1" x14ac:dyDescent="0.2">
      <c r="A309" s="21">
        <v>4</v>
      </c>
      <c r="B309" s="170"/>
      <c r="C309" s="171"/>
      <c r="D309" s="171"/>
      <c r="E309" s="172"/>
      <c r="G309" s="21">
        <v>15</v>
      </c>
      <c r="H309" s="170"/>
      <c r="I309" s="171"/>
      <c r="J309" s="171"/>
      <c r="K309" s="172"/>
      <c r="M309" s="21">
        <v>26</v>
      </c>
      <c r="N309" s="170"/>
      <c r="O309" s="171"/>
      <c r="P309" s="171"/>
      <c r="Q309" s="172"/>
      <c r="S309" s="21">
        <v>37</v>
      </c>
      <c r="T309" s="170"/>
      <c r="U309" s="171"/>
      <c r="V309" s="171"/>
      <c r="W309" s="172"/>
    </row>
    <row r="310" spans="1:23" s="114" customFormat="1" x14ac:dyDescent="0.2">
      <c r="A310" s="21">
        <v>5</v>
      </c>
      <c r="B310" s="170"/>
      <c r="C310" s="171"/>
      <c r="D310" s="171"/>
      <c r="E310" s="172"/>
      <c r="G310" s="21">
        <v>16</v>
      </c>
      <c r="H310" s="170"/>
      <c r="I310" s="171"/>
      <c r="J310" s="171"/>
      <c r="K310" s="172"/>
      <c r="M310" s="21">
        <v>27</v>
      </c>
      <c r="N310" s="170"/>
      <c r="O310" s="171"/>
      <c r="P310" s="171"/>
      <c r="Q310" s="172"/>
      <c r="S310" s="21">
        <v>38</v>
      </c>
      <c r="T310" s="170"/>
      <c r="U310" s="171"/>
      <c r="V310" s="171"/>
      <c r="W310" s="172"/>
    </row>
    <row r="311" spans="1:23" s="114" customFormat="1" x14ac:dyDescent="0.2">
      <c r="A311" s="21">
        <v>6</v>
      </c>
      <c r="B311" s="170"/>
      <c r="C311" s="171"/>
      <c r="D311" s="171"/>
      <c r="E311" s="172"/>
      <c r="G311" s="21">
        <v>17</v>
      </c>
      <c r="H311" s="170"/>
      <c r="I311" s="171"/>
      <c r="J311" s="171"/>
      <c r="K311" s="172"/>
      <c r="M311" s="21">
        <v>28</v>
      </c>
      <c r="N311" s="170"/>
      <c r="O311" s="171"/>
      <c r="P311" s="171"/>
      <c r="Q311" s="172"/>
      <c r="S311" s="21">
        <v>39</v>
      </c>
      <c r="T311" s="170"/>
      <c r="U311" s="171"/>
      <c r="V311" s="171"/>
      <c r="W311" s="172"/>
    </row>
    <row r="312" spans="1:23" s="114" customFormat="1" x14ac:dyDescent="0.2">
      <c r="A312" s="21">
        <v>7</v>
      </c>
      <c r="B312" s="170"/>
      <c r="C312" s="171"/>
      <c r="D312" s="171"/>
      <c r="E312" s="172"/>
      <c r="G312" s="21">
        <v>18</v>
      </c>
      <c r="H312" s="170"/>
      <c r="I312" s="171"/>
      <c r="J312" s="171"/>
      <c r="K312" s="172"/>
      <c r="M312" s="21">
        <v>29</v>
      </c>
      <c r="N312" s="170"/>
      <c r="O312" s="171"/>
      <c r="P312" s="171"/>
      <c r="Q312" s="172"/>
      <c r="S312" s="21">
        <v>40</v>
      </c>
      <c r="T312" s="170"/>
      <c r="U312" s="171"/>
      <c r="V312" s="171"/>
      <c r="W312" s="172"/>
    </row>
    <row r="313" spans="1:23" s="114" customFormat="1" x14ac:dyDescent="0.2">
      <c r="A313" s="21">
        <v>8</v>
      </c>
      <c r="B313" s="170"/>
      <c r="C313" s="171"/>
      <c r="D313" s="171"/>
      <c r="E313" s="172"/>
      <c r="G313" s="21">
        <v>19</v>
      </c>
      <c r="H313" s="170"/>
      <c r="I313" s="171"/>
      <c r="J313" s="171"/>
      <c r="K313" s="172"/>
      <c r="M313" s="21">
        <v>30</v>
      </c>
      <c r="N313" s="170"/>
      <c r="O313" s="171"/>
      <c r="P313" s="171"/>
      <c r="Q313" s="172"/>
      <c r="S313" s="21">
        <v>41</v>
      </c>
      <c r="T313" s="170"/>
      <c r="U313" s="171"/>
      <c r="V313" s="171"/>
      <c r="W313" s="172"/>
    </row>
    <row r="314" spans="1:23" s="114" customFormat="1" x14ac:dyDescent="0.2">
      <c r="A314" s="21">
        <v>9</v>
      </c>
      <c r="B314" s="170"/>
      <c r="C314" s="171"/>
      <c r="D314" s="171"/>
      <c r="E314" s="172"/>
      <c r="G314" s="21">
        <v>20</v>
      </c>
      <c r="H314" s="170"/>
      <c r="I314" s="171"/>
      <c r="J314" s="171"/>
      <c r="K314" s="172"/>
      <c r="M314" s="21">
        <v>31</v>
      </c>
      <c r="N314" s="170"/>
      <c r="O314" s="171"/>
      <c r="P314" s="171"/>
      <c r="Q314" s="172"/>
      <c r="S314" s="21">
        <v>42</v>
      </c>
      <c r="T314" s="170"/>
      <c r="U314" s="171"/>
      <c r="V314" s="171"/>
      <c r="W314" s="172"/>
    </row>
    <row r="315" spans="1:23" s="114" customFormat="1" x14ac:dyDescent="0.2">
      <c r="A315" s="21">
        <v>10</v>
      </c>
      <c r="B315" s="170"/>
      <c r="C315" s="171"/>
      <c r="D315" s="171"/>
      <c r="E315" s="172"/>
      <c r="G315" s="21">
        <v>21</v>
      </c>
      <c r="H315" s="170"/>
      <c r="I315" s="171"/>
      <c r="J315" s="171"/>
      <c r="K315" s="172"/>
      <c r="M315" s="21">
        <v>32</v>
      </c>
      <c r="N315" s="170"/>
      <c r="O315" s="171"/>
      <c r="P315" s="171"/>
      <c r="Q315" s="172"/>
      <c r="S315" s="21">
        <v>43</v>
      </c>
      <c r="T315" s="170"/>
      <c r="U315" s="171"/>
      <c r="V315" s="171"/>
      <c r="W315" s="172"/>
    </row>
    <row r="316" spans="1:23" s="114" customFormat="1" ht="13.5" thickBot="1" x14ac:dyDescent="0.25">
      <c r="A316" s="21">
        <v>11</v>
      </c>
      <c r="B316" s="170"/>
      <c r="C316" s="171"/>
      <c r="D316" s="171"/>
      <c r="E316" s="172"/>
      <c r="G316" s="21">
        <v>22</v>
      </c>
      <c r="H316" s="170"/>
      <c r="I316" s="171"/>
      <c r="J316" s="171"/>
      <c r="K316" s="172"/>
      <c r="M316" s="21">
        <v>33</v>
      </c>
      <c r="N316" s="170"/>
      <c r="O316" s="171"/>
      <c r="P316" s="171"/>
      <c r="Q316" s="172"/>
      <c r="S316" s="22"/>
      <c r="T316" s="209" t="s">
        <v>3</v>
      </c>
      <c r="U316" s="24"/>
      <c r="V316" s="24"/>
      <c r="W316" s="210">
        <f>SUM(E306:E316)+SUM(K306:K316)+SUM(W306:W315)+SUM(Q306:Q316)</f>
        <v>0</v>
      </c>
    </row>
    <row r="317" spans="1:23" s="114" customFormat="1" x14ac:dyDescent="0.2">
      <c r="B317" s="118"/>
      <c r="C317" s="119"/>
      <c r="D317" s="119"/>
      <c r="E317" s="115"/>
      <c r="H317" s="118"/>
      <c r="I317" s="119"/>
      <c r="J317" s="119"/>
      <c r="K317" s="115"/>
      <c r="N317" s="118"/>
      <c r="O317" s="119"/>
      <c r="P317" s="119"/>
      <c r="Q317" s="115"/>
      <c r="T317" s="118"/>
      <c r="U317" s="119"/>
      <c r="V317" s="119"/>
      <c r="W317" s="115"/>
    </row>
    <row r="318" spans="1:23" s="114" customFormat="1" x14ac:dyDescent="0.2">
      <c r="B318" s="118"/>
      <c r="C318" s="119"/>
      <c r="D318" s="119"/>
      <c r="E318" s="115"/>
      <c r="H318" s="118"/>
      <c r="I318" s="119"/>
      <c r="J318" s="119"/>
      <c r="K318" s="115"/>
      <c r="N318" s="118"/>
      <c r="O318" s="119"/>
      <c r="P318" s="119"/>
      <c r="Q318" s="115"/>
      <c r="T318" s="118"/>
      <c r="U318" s="119"/>
      <c r="V318" s="119"/>
      <c r="W318" s="115"/>
    </row>
    <row r="319" spans="1:23" s="114" customFormat="1" x14ac:dyDescent="0.2">
      <c r="B319" s="118"/>
      <c r="C319" s="119"/>
      <c r="D319" s="119"/>
      <c r="E319" s="115"/>
      <c r="H319" s="118"/>
      <c r="I319" s="119"/>
      <c r="J319" s="119"/>
      <c r="K319" s="115"/>
      <c r="N319" s="118"/>
      <c r="O319" s="119"/>
      <c r="P319" s="119"/>
      <c r="Q319" s="115"/>
      <c r="T319" s="118"/>
      <c r="U319" s="119"/>
      <c r="V319" s="119"/>
      <c r="W319" s="115"/>
    </row>
    <row r="320" spans="1:23" s="114" customFormat="1" x14ac:dyDescent="0.2">
      <c r="B320" s="118"/>
      <c r="C320" s="119"/>
      <c r="D320" s="119"/>
      <c r="E320" s="115"/>
      <c r="H320" s="118"/>
      <c r="I320" s="119"/>
      <c r="J320" s="119"/>
      <c r="K320" s="115"/>
      <c r="N320" s="118"/>
      <c r="O320" s="119"/>
      <c r="P320" s="119"/>
      <c r="Q320" s="115"/>
      <c r="T320" s="118"/>
      <c r="U320" s="119"/>
      <c r="V320" s="119"/>
      <c r="W320" s="115"/>
    </row>
    <row r="321" spans="1:23" s="114" customFormat="1" x14ac:dyDescent="0.2">
      <c r="B321" s="118"/>
      <c r="C321" s="119"/>
      <c r="D321" s="119"/>
      <c r="E321" s="115"/>
      <c r="H321" s="118"/>
      <c r="I321" s="119"/>
      <c r="J321" s="119"/>
      <c r="K321" s="115"/>
      <c r="N321" s="118"/>
      <c r="O321" s="119"/>
      <c r="P321" s="119"/>
      <c r="Q321" s="115"/>
      <c r="T321" s="118"/>
      <c r="U321" s="119"/>
      <c r="V321" s="119"/>
      <c r="W321" s="115"/>
    </row>
    <row r="322" spans="1:23" s="114" customFormat="1" x14ac:dyDescent="0.2">
      <c r="B322" s="118"/>
      <c r="C322" s="119"/>
      <c r="D322" s="119"/>
      <c r="E322" s="115"/>
      <c r="H322" s="118"/>
      <c r="I322" s="119"/>
      <c r="J322" s="119"/>
      <c r="K322" s="115"/>
      <c r="N322" s="118"/>
      <c r="O322" s="119"/>
      <c r="P322" s="119"/>
      <c r="Q322" s="115"/>
      <c r="T322" s="118"/>
      <c r="U322" s="119"/>
      <c r="V322" s="119"/>
      <c r="W322" s="115"/>
    </row>
    <row r="323" spans="1:23" s="114" customFormat="1" ht="13.5" thickBot="1" x14ac:dyDescent="0.25">
      <c r="B323" s="118"/>
      <c r="C323" s="119"/>
      <c r="D323" s="119"/>
      <c r="E323" s="115"/>
      <c r="H323" s="118"/>
      <c r="I323" s="119"/>
      <c r="J323" s="119"/>
      <c r="K323" s="115"/>
      <c r="N323" s="118"/>
      <c r="O323" s="119"/>
      <c r="P323" s="119"/>
      <c r="Q323" s="115"/>
      <c r="T323" s="118"/>
      <c r="U323" s="119"/>
      <c r="V323" s="119"/>
      <c r="W323" s="115"/>
    </row>
    <row r="324" spans="1:23" s="114" customFormat="1" ht="13.5" thickBot="1" x14ac:dyDescent="0.25">
      <c r="A324" s="17">
        <v>14</v>
      </c>
      <c r="B324" s="18"/>
      <c r="C324" s="517" t="s">
        <v>167</v>
      </c>
      <c r="D324" s="519" t="s">
        <v>35</v>
      </c>
      <c r="E324" s="213">
        <f>+$W336</f>
        <v>0</v>
      </c>
      <c r="G324" s="17"/>
      <c r="H324" s="18"/>
      <c r="I324" s="517" t="s">
        <v>167</v>
      </c>
      <c r="J324" s="519" t="s">
        <v>35</v>
      </c>
      <c r="K324" s="213">
        <f>+$W336</f>
        <v>0</v>
      </c>
      <c r="M324" s="17">
        <v>14</v>
      </c>
      <c r="N324" s="18"/>
      <c r="O324" s="517" t="s">
        <v>167</v>
      </c>
      <c r="P324" s="519" t="s">
        <v>35</v>
      </c>
      <c r="Q324" s="213">
        <f>+$W336</f>
        <v>0</v>
      </c>
      <c r="S324" s="17"/>
      <c r="T324" s="18"/>
      <c r="U324" s="517" t="s">
        <v>167</v>
      </c>
      <c r="V324" s="519" t="s">
        <v>35</v>
      </c>
      <c r="W324" s="522" t="s">
        <v>18</v>
      </c>
    </row>
    <row r="325" spans="1:23" s="114" customFormat="1" ht="38.25" x14ac:dyDescent="0.2">
      <c r="A325" s="19" t="s">
        <v>7</v>
      </c>
      <c r="B325" s="35" t="str">
        <f>+" אסמכתא " &amp; B16 &amp;"         חזרה לטבלה "</f>
        <v xml:space="preserve"> אסמכתא          חזרה לטבלה </v>
      </c>
      <c r="C325" s="518"/>
      <c r="D325" s="520"/>
      <c r="E325" s="213" t="s">
        <v>18</v>
      </c>
      <c r="G325" s="19" t="s">
        <v>23</v>
      </c>
      <c r="H325" s="35" t="str">
        <f>+" אסמכתא " &amp;B16 &amp;"         חזרה לטבלה "</f>
        <v xml:space="preserve"> אסמכתא          חזרה לטבלה </v>
      </c>
      <c r="I325" s="518"/>
      <c r="J325" s="520"/>
      <c r="K325" s="213" t="s">
        <v>18</v>
      </c>
      <c r="M325" s="19" t="s">
        <v>7</v>
      </c>
      <c r="N325" s="35" t="str">
        <f>+" אסמכתא " &amp; B16 &amp;"         חזרה לטבלה "</f>
        <v xml:space="preserve"> אסמכתא          חזרה לטבלה </v>
      </c>
      <c r="O325" s="518"/>
      <c r="P325" s="520"/>
      <c r="Q325" s="213" t="s">
        <v>18</v>
      </c>
      <c r="S325" s="19" t="s">
        <v>23</v>
      </c>
      <c r="T325" s="35" t="str">
        <f>+" אסמכתא " &amp; B16 &amp;"         חזרה לטבלה "</f>
        <v xml:space="preserve"> אסמכתא          חזרה לטבלה </v>
      </c>
      <c r="U325" s="518"/>
      <c r="V325" s="520"/>
      <c r="W325" s="523"/>
    </row>
    <row r="326" spans="1:23" s="114" customFormat="1" x14ac:dyDescent="0.2">
      <c r="A326" s="21">
        <v>1</v>
      </c>
      <c r="B326" s="170"/>
      <c r="C326" s="171"/>
      <c r="D326" s="171"/>
      <c r="E326" s="172"/>
      <c r="G326" s="21">
        <v>12</v>
      </c>
      <c r="H326" s="170"/>
      <c r="I326" s="171"/>
      <c r="J326" s="171"/>
      <c r="K326" s="172"/>
      <c r="M326" s="21">
        <v>23</v>
      </c>
      <c r="N326" s="170"/>
      <c r="O326" s="171"/>
      <c r="P326" s="171"/>
      <c r="Q326" s="172"/>
      <c r="S326" s="21">
        <v>34</v>
      </c>
      <c r="T326" s="170"/>
      <c r="U326" s="171"/>
      <c r="V326" s="171"/>
      <c r="W326" s="172"/>
    </row>
    <row r="327" spans="1:23" s="114" customFormat="1" x14ac:dyDescent="0.2">
      <c r="A327" s="21">
        <v>2</v>
      </c>
      <c r="B327" s="170"/>
      <c r="C327" s="171"/>
      <c r="D327" s="171"/>
      <c r="E327" s="172"/>
      <c r="G327" s="21">
        <v>13</v>
      </c>
      <c r="H327" s="170"/>
      <c r="I327" s="171"/>
      <c r="J327" s="171"/>
      <c r="K327" s="172"/>
      <c r="M327" s="21">
        <v>24</v>
      </c>
      <c r="N327" s="170"/>
      <c r="O327" s="171"/>
      <c r="P327" s="171"/>
      <c r="Q327" s="172"/>
      <c r="S327" s="21">
        <v>35</v>
      </c>
      <c r="T327" s="170"/>
      <c r="U327" s="171"/>
      <c r="V327" s="171"/>
      <c r="W327" s="172"/>
    </row>
    <row r="328" spans="1:23" s="114" customFormat="1" x14ac:dyDescent="0.2">
      <c r="A328" s="21">
        <v>3</v>
      </c>
      <c r="B328" s="170"/>
      <c r="C328" s="171"/>
      <c r="D328" s="171"/>
      <c r="E328" s="172"/>
      <c r="G328" s="21">
        <v>14</v>
      </c>
      <c r="H328" s="170"/>
      <c r="I328" s="171"/>
      <c r="J328" s="171"/>
      <c r="K328" s="172"/>
      <c r="M328" s="21">
        <v>25</v>
      </c>
      <c r="N328" s="170"/>
      <c r="O328" s="171"/>
      <c r="P328" s="171"/>
      <c r="Q328" s="172"/>
      <c r="S328" s="21">
        <v>36</v>
      </c>
      <c r="T328" s="170"/>
      <c r="U328" s="171"/>
      <c r="V328" s="171"/>
      <c r="W328" s="172"/>
    </row>
    <row r="329" spans="1:23" s="114" customFormat="1" x14ac:dyDescent="0.2">
      <c r="A329" s="21">
        <v>4</v>
      </c>
      <c r="B329" s="170"/>
      <c r="C329" s="171"/>
      <c r="D329" s="171"/>
      <c r="E329" s="172"/>
      <c r="G329" s="21">
        <v>15</v>
      </c>
      <c r="H329" s="170"/>
      <c r="I329" s="171"/>
      <c r="J329" s="171"/>
      <c r="K329" s="172"/>
      <c r="M329" s="21">
        <v>26</v>
      </c>
      <c r="N329" s="170"/>
      <c r="O329" s="171"/>
      <c r="P329" s="171"/>
      <c r="Q329" s="172"/>
      <c r="S329" s="21">
        <v>37</v>
      </c>
      <c r="T329" s="170"/>
      <c r="U329" s="171"/>
      <c r="V329" s="171"/>
      <c r="W329" s="172"/>
    </row>
    <row r="330" spans="1:23" s="114" customFormat="1" x14ac:dyDescent="0.2">
      <c r="A330" s="21">
        <v>5</v>
      </c>
      <c r="B330" s="170"/>
      <c r="C330" s="171"/>
      <c r="D330" s="171"/>
      <c r="E330" s="172"/>
      <c r="G330" s="21">
        <v>16</v>
      </c>
      <c r="H330" s="170"/>
      <c r="I330" s="171"/>
      <c r="J330" s="171"/>
      <c r="K330" s="172"/>
      <c r="M330" s="21">
        <v>27</v>
      </c>
      <c r="N330" s="170"/>
      <c r="O330" s="171"/>
      <c r="P330" s="171"/>
      <c r="Q330" s="172"/>
      <c r="S330" s="21">
        <v>38</v>
      </c>
      <c r="T330" s="170"/>
      <c r="U330" s="171"/>
      <c r="V330" s="171"/>
      <c r="W330" s="172"/>
    </row>
    <row r="331" spans="1:23" s="114" customFormat="1" x14ac:dyDescent="0.2">
      <c r="A331" s="21">
        <v>6</v>
      </c>
      <c r="B331" s="170"/>
      <c r="C331" s="171"/>
      <c r="D331" s="171"/>
      <c r="E331" s="172"/>
      <c r="G331" s="21">
        <v>17</v>
      </c>
      <c r="H331" s="170"/>
      <c r="I331" s="171"/>
      <c r="J331" s="171"/>
      <c r="K331" s="172"/>
      <c r="M331" s="21">
        <v>28</v>
      </c>
      <c r="N331" s="170"/>
      <c r="O331" s="171"/>
      <c r="P331" s="171"/>
      <c r="Q331" s="172"/>
      <c r="S331" s="21">
        <v>39</v>
      </c>
      <c r="T331" s="170"/>
      <c r="U331" s="171"/>
      <c r="V331" s="171"/>
      <c r="W331" s="172"/>
    </row>
    <row r="332" spans="1:23" s="114" customFormat="1" x14ac:dyDescent="0.2">
      <c r="A332" s="21">
        <v>7</v>
      </c>
      <c r="B332" s="170"/>
      <c r="C332" s="171"/>
      <c r="D332" s="171"/>
      <c r="E332" s="172"/>
      <c r="G332" s="21">
        <v>18</v>
      </c>
      <c r="H332" s="170"/>
      <c r="I332" s="171"/>
      <c r="J332" s="171"/>
      <c r="K332" s="172"/>
      <c r="M332" s="21">
        <v>29</v>
      </c>
      <c r="N332" s="170"/>
      <c r="O332" s="171"/>
      <c r="P332" s="171"/>
      <c r="Q332" s="172"/>
      <c r="S332" s="21">
        <v>40</v>
      </c>
      <c r="T332" s="170"/>
      <c r="U332" s="171"/>
      <c r="V332" s="171"/>
      <c r="W332" s="172"/>
    </row>
    <row r="333" spans="1:23" s="114" customFormat="1" x14ac:dyDescent="0.2">
      <c r="A333" s="21">
        <v>8</v>
      </c>
      <c r="B333" s="170"/>
      <c r="C333" s="171"/>
      <c r="D333" s="171"/>
      <c r="E333" s="172"/>
      <c r="G333" s="21">
        <v>19</v>
      </c>
      <c r="H333" s="170"/>
      <c r="I333" s="171"/>
      <c r="J333" s="171"/>
      <c r="K333" s="172"/>
      <c r="M333" s="21">
        <v>30</v>
      </c>
      <c r="N333" s="170"/>
      <c r="O333" s="171"/>
      <c r="P333" s="171"/>
      <c r="Q333" s="172"/>
      <c r="S333" s="21">
        <v>41</v>
      </c>
      <c r="T333" s="170"/>
      <c r="U333" s="171"/>
      <c r="V333" s="171"/>
      <c r="W333" s="172"/>
    </row>
    <row r="334" spans="1:23" s="114" customFormat="1" x14ac:dyDescent="0.2">
      <c r="A334" s="21">
        <v>9</v>
      </c>
      <c r="B334" s="170"/>
      <c r="C334" s="171"/>
      <c r="D334" s="171"/>
      <c r="E334" s="172"/>
      <c r="G334" s="21">
        <v>20</v>
      </c>
      <c r="H334" s="170"/>
      <c r="I334" s="171"/>
      <c r="J334" s="171"/>
      <c r="K334" s="172"/>
      <c r="M334" s="21">
        <v>31</v>
      </c>
      <c r="N334" s="170"/>
      <c r="O334" s="171"/>
      <c r="P334" s="171"/>
      <c r="Q334" s="172"/>
      <c r="S334" s="21">
        <v>42</v>
      </c>
      <c r="T334" s="170"/>
      <c r="U334" s="171"/>
      <c r="V334" s="171"/>
      <c r="W334" s="172"/>
    </row>
    <row r="335" spans="1:23" s="114" customFormat="1" x14ac:dyDescent="0.2">
      <c r="A335" s="21">
        <v>10</v>
      </c>
      <c r="B335" s="170"/>
      <c r="C335" s="171"/>
      <c r="D335" s="171"/>
      <c r="E335" s="172"/>
      <c r="G335" s="21">
        <v>21</v>
      </c>
      <c r="H335" s="170"/>
      <c r="I335" s="171"/>
      <c r="J335" s="171"/>
      <c r="K335" s="172"/>
      <c r="M335" s="21">
        <v>32</v>
      </c>
      <c r="N335" s="170"/>
      <c r="O335" s="171"/>
      <c r="P335" s="171"/>
      <c r="Q335" s="172"/>
      <c r="S335" s="21">
        <v>43</v>
      </c>
      <c r="T335" s="170"/>
      <c r="U335" s="171"/>
      <c r="V335" s="171"/>
      <c r="W335" s="172"/>
    </row>
    <row r="336" spans="1:23" s="114" customFormat="1" ht="13.5" thickBot="1" x14ac:dyDescent="0.25">
      <c r="A336" s="21">
        <v>11</v>
      </c>
      <c r="B336" s="170"/>
      <c r="C336" s="171"/>
      <c r="D336" s="171"/>
      <c r="E336" s="172"/>
      <c r="G336" s="21">
        <v>22</v>
      </c>
      <c r="H336" s="170"/>
      <c r="I336" s="171"/>
      <c r="J336" s="171"/>
      <c r="K336" s="172"/>
      <c r="M336" s="21">
        <v>33</v>
      </c>
      <c r="N336" s="170"/>
      <c r="O336" s="171"/>
      <c r="P336" s="171"/>
      <c r="Q336" s="172"/>
      <c r="S336" s="22"/>
      <c r="T336" s="209" t="s">
        <v>3</v>
      </c>
      <c r="U336" s="24"/>
      <c r="V336" s="24"/>
      <c r="W336" s="210">
        <f>SUM(E326:E336)+SUM(K326:K336)+SUM(W326:W335)+SUM(Q326:Q336)</f>
        <v>0</v>
      </c>
    </row>
    <row r="337" spans="1:23" s="114" customFormat="1" x14ac:dyDescent="0.2">
      <c r="B337" s="118"/>
      <c r="C337" s="119"/>
      <c r="D337" s="119"/>
      <c r="E337" s="115"/>
      <c r="H337" s="118"/>
      <c r="I337" s="119"/>
      <c r="J337" s="119"/>
      <c r="K337" s="115"/>
      <c r="N337" s="118"/>
      <c r="O337" s="119"/>
      <c r="P337" s="119"/>
      <c r="Q337" s="115"/>
      <c r="T337" s="118"/>
      <c r="U337" s="119"/>
      <c r="V337" s="119"/>
      <c r="W337" s="115"/>
    </row>
    <row r="338" spans="1:23" s="114" customFormat="1" x14ac:dyDescent="0.2">
      <c r="B338" s="118"/>
      <c r="C338" s="119"/>
      <c r="D338" s="119"/>
      <c r="E338" s="115"/>
      <c r="H338" s="118"/>
      <c r="I338" s="119"/>
      <c r="J338" s="119"/>
      <c r="K338" s="115"/>
      <c r="N338" s="118"/>
      <c r="O338" s="119"/>
      <c r="P338" s="119"/>
      <c r="Q338" s="115"/>
      <c r="T338" s="118"/>
      <c r="U338" s="119"/>
      <c r="V338" s="119"/>
      <c r="W338" s="115"/>
    </row>
    <row r="339" spans="1:23" s="114" customFormat="1" x14ac:dyDescent="0.2">
      <c r="B339" s="118"/>
      <c r="C339" s="119"/>
      <c r="D339" s="119"/>
      <c r="E339" s="115"/>
      <c r="H339" s="118"/>
      <c r="I339" s="119"/>
      <c r="J339" s="119"/>
      <c r="K339" s="115"/>
      <c r="N339" s="118"/>
      <c r="O339" s="119"/>
      <c r="P339" s="119"/>
      <c r="Q339" s="115"/>
      <c r="T339" s="118"/>
      <c r="U339" s="119"/>
      <c r="V339" s="119"/>
      <c r="W339" s="115"/>
    </row>
    <row r="340" spans="1:23" s="114" customFormat="1" x14ac:dyDescent="0.2">
      <c r="B340" s="118"/>
      <c r="C340" s="119"/>
      <c r="D340" s="119"/>
      <c r="E340" s="115"/>
      <c r="H340" s="118"/>
      <c r="I340" s="119"/>
      <c r="J340" s="119"/>
      <c r="K340" s="115"/>
      <c r="N340" s="118"/>
      <c r="O340" s="119"/>
      <c r="P340" s="119"/>
      <c r="Q340" s="115"/>
      <c r="T340" s="118"/>
      <c r="U340" s="119"/>
      <c r="V340" s="119"/>
      <c r="W340" s="115"/>
    </row>
    <row r="341" spans="1:23" s="114" customFormat="1" x14ac:dyDescent="0.2">
      <c r="B341" s="118"/>
      <c r="C341" s="119"/>
      <c r="D341" s="119"/>
      <c r="E341" s="115"/>
      <c r="H341" s="118"/>
      <c r="I341" s="119"/>
      <c r="J341" s="119"/>
      <c r="K341" s="115"/>
      <c r="N341" s="118"/>
      <c r="O341" s="119"/>
      <c r="P341" s="119"/>
      <c r="Q341" s="115"/>
      <c r="T341" s="118"/>
      <c r="U341" s="119"/>
      <c r="V341" s="119"/>
      <c r="W341" s="115"/>
    </row>
    <row r="342" spans="1:23" s="114" customFormat="1" x14ac:dyDescent="0.2">
      <c r="B342" s="118"/>
      <c r="C342" s="119"/>
      <c r="D342" s="119"/>
      <c r="E342" s="115"/>
      <c r="H342" s="118"/>
      <c r="I342" s="119"/>
      <c r="J342" s="119"/>
      <c r="K342" s="115"/>
      <c r="N342" s="118"/>
      <c r="O342" s="119"/>
      <c r="P342" s="119"/>
      <c r="Q342" s="115"/>
      <c r="T342" s="118"/>
      <c r="U342" s="119"/>
      <c r="V342" s="119"/>
      <c r="W342" s="115"/>
    </row>
    <row r="343" spans="1:23" s="114" customFormat="1" ht="13.5" thickBot="1" x14ac:dyDescent="0.25">
      <c r="B343" s="118"/>
      <c r="C343" s="119"/>
      <c r="D343" s="119"/>
      <c r="E343" s="115"/>
      <c r="H343" s="118"/>
      <c r="I343" s="119"/>
      <c r="J343" s="119"/>
      <c r="K343" s="115"/>
      <c r="N343" s="118"/>
      <c r="O343" s="119"/>
      <c r="P343" s="119"/>
      <c r="Q343" s="115"/>
      <c r="T343" s="118"/>
      <c r="U343" s="119"/>
      <c r="V343" s="119"/>
      <c r="W343" s="115"/>
    </row>
    <row r="344" spans="1:23" s="114" customFormat="1" ht="13.5" thickBot="1" x14ac:dyDescent="0.25">
      <c r="A344" s="17">
        <v>15</v>
      </c>
      <c r="B344" s="18"/>
      <c r="C344" s="517" t="s">
        <v>167</v>
      </c>
      <c r="D344" s="519" t="s">
        <v>35</v>
      </c>
      <c r="E344" s="213">
        <f>+$W356</f>
        <v>0</v>
      </c>
      <c r="G344" s="17"/>
      <c r="H344" s="18"/>
      <c r="I344" s="517" t="s">
        <v>167</v>
      </c>
      <c r="J344" s="519" t="s">
        <v>35</v>
      </c>
      <c r="K344" s="213">
        <f>+$W356</f>
        <v>0</v>
      </c>
      <c r="M344" s="17">
        <v>15</v>
      </c>
      <c r="N344" s="18"/>
      <c r="O344" s="517" t="s">
        <v>167</v>
      </c>
      <c r="P344" s="519" t="s">
        <v>35</v>
      </c>
      <c r="Q344" s="213">
        <f>+$W356</f>
        <v>0</v>
      </c>
      <c r="S344" s="17"/>
      <c r="T344" s="18"/>
      <c r="U344" s="517" t="s">
        <v>167</v>
      </c>
      <c r="V344" s="519" t="s">
        <v>35</v>
      </c>
      <c r="W344" s="522" t="s">
        <v>18</v>
      </c>
    </row>
    <row r="345" spans="1:23" s="114" customFormat="1" ht="38.25" x14ac:dyDescent="0.2">
      <c r="A345" s="19" t="s">
        <v>7</v>
      </c>
      <c r="B345" s="35" t="str">
        <f>+" אסמכתא " &amp; B17 &amp;"         חזרה לטבלה "</f>
        <v xml:space="preserve"> אסמכתא          חזרה לטבלה </v>
      </c>
      <c r="C345" s="518"/>
      <c r="D345" s="520"/>
      <c r="E345" s="213" t="s">
        <v>18</v>
      </c>
      <c r="G345" s="19" t="s">
        <v>23</v>
      </c>
      <c r="H345" s="35" t="str">
        <f>+" אסמכתא " &amp; B17 &amp;"         חזרה לטבלה "</f>
        <v xml:space="preserve"> אסמכתא          חזרה לטבלה </v>
      </c>
      <c r="I345" s="518"/>
      <c r="J345" s="520"/>
      <c r="K345" s="213" t="s">
        <v>18</v>
      </c>
      <c r="M345" s="19" t="s">
        <v>7</v>
      </c>
      <c r="N345" s="35" t="str">
        <f>+" אסמכתא " &amp; B17 &amp;"         חזרה לטבלה "</f>
        <v xml:space="preserve"> אסמכתא          חזרה לטבלה </v>
      </c>
      <c r="O345" s="518"/>
      <c r="P345" s="520"/>
      <c r="Q345" s="213" t="s">
        <v>18</v>
      </c>
      <c r="S345" s="19" t="s">
        <v>23</v>
      </c>
      <c r="T345" s="35" t="str">
        <f>+" אסמכתא " &amp; B17 &amp;"         חזרה לטבלה "</f>
        <v xml:space="preserve"> אסמכתא          חזרה לטבלה </v>
      </c>
      <c r="U345" s="518"/>
      <c r="V345" s="520"/>
      <c r="W345" s="523"/>
    </row>
    <row r="346" spans="1:23" s="114" customFormat="1" x14ac:dyDescent="0.2">
      <c r="A346" s="21">
        <v>1</v>
      </c>
      <c r="B346" s="170"/>
      <c r="C346" s="171"/>
      <c r="D346" s="171"/>
      <c r="E346" s="172"/>
      <c r="G346" s="21">
        <v>12</v>
      </c>
      <c r="H346" s="170"/>
      <c r="I346" s="171"/>
      <c r="J346" s="171"/>
      <c r="K346" s="172"/>
      <c r="M346" s="21">
        <v>23</v>
      </c>
      <c r="N346" s="170"/>
      <c r="O346" s="171"/>
      <c r="P346" s="171"/>
      <c r="Q346" s="172"/>
      <c r="S346" s="21">
        <v>34</v>
      </c>
      <c r="T346" s="170"/>
      <c r="U346" s="171"/>
      <c r="V346" s="171"/>
      <c r="W346" s="172"/>
    </row>
    <row r="347" spans="1:23" s="114" customFormat="1" x14ac:dyDescent="0.2">
      <c r="A347" s="21">
        <v>2</v>
      </c>
      <c r="B347" s="170"/>
      <c r="C347" s="171"/>
      <c r="D347" s="171"/>
      <c r="E347" s="172"/>
      <c r="G347" s="21">
        <v>13</v>
      </c>
      <c r="H347" s="170"/>
      <c r="I347" s="171"/>
      <c r="J347" s="171"/>
      <c r="K347" s="172"/>
      <c r="M347" s="21">
        <v>24</v>
      </c>
      <c r="N347" s="170"/>
      <c r="O347" s="171"/>
      <c r="P347" s="171"/>
      <c r="Q347" s="172"/>
      <c r="S347" s="21">
        <v>35</v>
      </c>
      <c r="T347" s="170"/>
      <c r="U347" s="171"/>
      <c r="V347" s="171"/>
      <c r="W347" s="172"/>
    </row>
    <row r="348" spans="1:23" s="114" customFormat="1" x14ac:dyDescent="0.2">
      <c r="A348" s="21">
        <v>3</v>
      </c>
      <c r="B348" s="170"/>
      <c r="C348" s="171"/>
      <c r="D348" s="171"/>
      <c r="E348" s="172"/>
      <c r="G348" s="21">
        <v>14</v>
      </c>
      <c r="H348" s="170"/>
      <c r="I348" s="171"/>
      <c r="J348" s="171"/>
      <c r="K348" s="172"/>
      <c r="M348" s="21">
        <v>25</v>
      </c>
      <c r="N348" s="170"/>
      <c r="O348" s="171"/>
      <c r="P348" s="171"/>
      <c r="Q348" s="172"/>
      <c r="S348" s="21">
        <v>36</v>
      </c>
      <c r="T348" s="170"/>
      <c r="U348" s="171"/>
      <c r="V348" s="171"/>
      <c r="W348" s="172"/>
    </row>
    <row r="349" spans="1:23" s="114" customFormat="1" x14ac:dyDescent="0.2">
      <c r="A349" s="21">
        <v>4</v>
      </c>
      <c r="B349" s="170"/>
      <c r="C349" s="171"/>
      <c r="D349" s="171"/>
      <c r="E349" s="172"/>
      <c r="G349" s="21">
        <v>15</v>
      </c>
      <c r="H349" s="170"/>
      <c r="I349" s="171"/>
      <c r="J349" s="171"/>
      <c r="K349" s="172"/>
      <c r="M349" s="21">
        <v>26</v>
      </c>
      <c r="N349" s="170"/>
      <c r="O349" s="171"/>
      <c r="P349" s="171"/>
      <c r="Q349" s="172"/>
      <c r="S349" s="21">
        <v>37</v>
      </c>
      <c r="T349" s="170"/>
      <c r="U349" s="171"/>
      <c r="V349" s="171"/>
      <c r="W349" s="172"/>
    </row>
    <row r="350" spans="1:23" s="114" customFormat="1" x14ac:dyDescent="0.2">
      <c r="A350" s="21">
        <v>5</v>
      </c>
      <c r="B350" s="170"/>
      <c r="C350" s="171"/>
      <c r="D350" s="171"/>
      <c r="E350" s="172"/>
      <c r="G350" s="21">
        <v>16</v>
      </c>
      <c r="H350" s="170"/>
      <c r="I350" s="171"/>
      <c r="J350" s="171"/>
      <c r="K350" s="172"/>
      <c r="M350" s="21">
        <v>27</v>
      </c>
      <c r="N350" s="170"/>
      <c r="O350" s="171"/>
      <c r="P350" s="171"/>
      <c r="Q350" s="172"/>
      <c r="S350" s="21">
        <v>38</v>
      </c>
      <c r="T350" s="170"/>
      <c r="U350" s="171"/>
      <c r="V350" s="171"/>
      <c r="W350" s="172"/>
    </row>
    <row r="351" spans="1:23" s="114" customFormat="1" x14ac:dyDescent="0.2">
      <c r="A351" s="21">
        <v>6</v>
      </c>
      <c r="B351" s="170"/>
      <c r="C351" s="171"/>
      <c r="D351" s="171"/>
      <c r="E351" s="172"/>
      <c r="G351" s="21">
        <v>17</v>
      </c>
      <c r="H351" s="170"/>
      <c r="I351" s="171"/>
      <c r="J351" s="171"/>
      <c r="K351" s="172"/>
      <c r="M351" s="21">
        <v>28</v>
      </c>
      <c r="N351" s="170"/>
      <c r="O351" s="171"/>
      <c r="P351" s="171"/>
      <c r="Q351" s="172"/>
      <c r="S351" s="21">
        <v>39</v>
      </c>
      <c r="T351" s="170"/>
      <c r="U351" s="171"/>
      <c r="V351" s="171"/>
      <c r="W351" s="172"/>
    </row>
    <row r="352" spans="1:23" s="114" customFormat="1" x14ac:dyDescent="0.2">
      <c r="A352" s="21">
        <v>7</v>
      </c>
      <c r="B352" s="170"/>
      <c r="C352" s="171"/>
      <c r="D352" s="171"/>
      <c r="E352" s="172"/>
      <c r="G352" s="21">
        <v>18</v>
      </c>
      <c r="H352" s="170"/>
      <c r="I352" s="171"/>
      <c r="J352" s="171"/>
      <c r="K352" s="172"/>
      <c r="M352" s="21">
        <v>29</v>
      </c>
      <c r="N352" s="170"/>
      <c r="O352" s="171"/>
      <c r="P352" s="171"/>
      <c r="Q352" s="172"/>
      <c r="S352" s="21">
        <v>40</v>
      </c>
      <c r="T352" s="170"/>
      <c r="U352" s="171"/>
      <c r="V352" s="171"/>
      <c r="W352" s="172"/>
    </row>
    <row r="353" spans="1:23" s="114" customFormat="1" x14ac:dyDescent="0.2">
      <c r="A353" s="21">
        <v>8</v>
      </c>
      <c r="B353" s="170"/>
      <c r="C353" s="171"/>
      <c r="D353" s="171"/>
      <c r="E353" s="172"/>
      <c r="G353" s="21">
        <v>19</v>
      </c>
      <c r="H353" s="170"/>
      <c r="I353" s="171"/>
      <c r="J353" s="171"/>
      <c r="K353" s="172"/>
      <c r="M353" s="21">
        <v>30</v>
      </c>
      <c r="N353" s="170"/>
      <c r="O353" s="171"/>
      <c r="P353" s="171"/>
      <c r="Q353" s="172"/>
      <c r="S353" s="21">
        <v>41</v>
      </c>
      <c r="T353" s="170"/>
      <c r="U353" s="171"/>
      <c r="V353" s="171"/>
      <c r="W353" s="172"/>
    </row>
    <row r="354" spans="1:23" s="114" customFormat="1" x14ac:dyDescent="0.2">
      <c r="A354" s="21">
        <v>9</v>
      </c>
      <c r="B354" s="170"/>
      <c r="C354" s="171"/>
      <c r="D354" s="171"/>
      <c r="E354" s="172"/>
      <c r="G354" s="21">
        <v>20</v>
      </c>
      <c r="H354" s="170"/>
      <c r="I354" s="171"/>
      <c r="J354" s="171"/>
      <c r="K354" s="172"/>
      <c r="M354" s="21">
        <v>31</v>
      </c>
      <c r="N354" s="170"/>
      <c r="O354" s="171"/>
      <c r="P354" s="171"/>
      <c r="Q354" s="172"/>
      <c r="S354" s="21">
        <v>42</v>
      </c>
      <c r="T354" s="170"/>
      <c r="U354" s="171"/>
      <c r="V354" s="171"/>
      <c r="W354" s="172"/>
    </row>
    <row r="355" spans="1:23" s="114" customFormat="1" x14ac:dyDescent="0.2">
      <c r="A355" s="21">
        <v>10</v>
      </c>
      <c r="B355" s="170"/>
      <c r="C355" s="171"/>
      <c r="D355" s="171"/>
      <c r="E355" s="172"/>
      <c r="G355" s="21">
        <v>21</v>
      </c>
      <c r="H355" s="170"/>
      <c r="I355" s="171"/>
      <c r="J355" s="171"/>
      <c r="K355" s="172"/>
      <c r="M355" s="21">
        <v>32</v>
      </c>
      <c r="N355" s="170"/>
      <c r="O355" s="171"/>
      <c r="P355" s="171"/>
      <c r="Q355" s="172"/>
      <c r="S355" s="21">
        <v>43</v>
      </c>
      <c r="T355" s="170"/>
      <c r="U355" s="171"/>
      <c r="V355" s="171"/>
      <c r="W355" s="172"/>
    </row>
    <row r="356" spans="1:23" s="114" customFormat="1" ht="13.5" thickBot="1" x14ac:dyDescent="0.25">
      <c r="A356" s="21">
        <v>11</v>
      </c>
      <c r="B356" s="170"/>
      <c r="C356" s="171"/>
      <c r="D356" s="171"/>
      <c r="E356" s="172"/>
      <c r="G356" s="21">
        <v>22</v>
      </c>
      <c r="H356" s="170"/>
      <c r="I356" s="171"/>
      <c r="J356" s="171"/>
      <c r="K356" s="172"/>
      <c r="M356" s="21">
        <v>33</v>
      </c>
      <c r="N356" s="170"/>
      <c r="O356" s="171"/>
      <c r="P356" s="171"/>
      <c r="Q356" s="172"/>
      <c r="S356" s="22"/>
      <c r="T356" s="209" t="s">
        <v>3</v>
      </c>
      <c r="U356" s="24"/>
      <c r="V356" s="24"/>
      <c r="W356" s="210">
        <f>SUM(E346:E356)+SUM(K346:K356)+SUM(W346:W355)+SUM(Q346:Q356)</f>
        <v>0</v>
      </c>
    </row>
    <row r="357" spans="1:23" s="114" customFormat="1" x14ac:dyDescent="0.2">
      <c r="B357" s="118"/>
      <c r="C357" s="119"/>
      <c r="D357" s="119"/>
      <c r="E357" s="115"/>
      <c r="H357" s="118"/>
      <c r="I357" s="119"/>
      <c r="J357" s="119"/>
      <c r="K357" s="115"/>
      <c r="N357" s="118"/>
      <c r="O357" s="119"/>
      <c r="P357" s="119"/>
      <c r="Q357" s="115"/>
      <c r="T357" s="118"/>
      <c r="U357" s="119"/>
      <c r="V357" s="119"/>
      <c r="W357" s="115"/>
    </row>
    <row r="358" spans="1:23" s="114" customFormat="1" x14ac:dyDescent="0.2">
      <c r="B358" s="118"/>
      <c r="C358" s="119"/>
      <c r="D358" s="119"/>
      <c r="E358" s="115"/>
      <c r="H358" s="118"/>
      <c r="I358" s="119"/>
      <c r="J358" s="119"/>
      <c r="K358" s="115"/>
      <c r="N358" s="118"/>
      <c r="O358" s="119"/>
      <c r="P358" s="119"/>
      <c r="Q358" s="115"/>
      <c r="T358" s="118"/>
      <c r="U358" s="119"/>
      <c r="V358" s="119"/>
      <c r="W358" s="115"/>
    </row>
    <row r="359" spans="1:23" s="114" customFormat="1" x14ac:dyDescent="0.2">
      <c r="B359" s="118"/>
      <c r="C359" s="119"/>
      <c r="D359" s="119"/>
      <c r="E359" s="115"/>
      <c r="H359" s="118"/>
      <c r="I359" s="119"/>
      <c r="J359" s="119"/>
      <c r="K359" s="115"/>
      <c r="N359" s="118"/>
      <c r="O359" s="119"/>
      <c r="P359" s="119"/>
      <c r="Q359" s="115"/>
      <c r="T359" s="118"/>
      <c r="U359" s="119"/>
      <c r="V359" s="119"/>
      <c r="W359" s="115"/>
    </row>
    <row r="360" spans="1:23" s="114" customFormat="1" x14ac:dyDescent="0.2">
      <c r="B360" s="118"/>
      <c r="C360" s="119"/>
      <c r="D360" s="119"/>
      <c r="E360" s="115"/>
      <c r="H360" s="118"/>
      <c r="I360" s="119"/>
      <c r="J360" s="119"/>
      <c r="K360" s="115"/>
      <c r="N360" s="118"/>
      <c r="O360" s="119"/>
      <c r="P360" s="119"/>
      <c r="Q360" s="115"/>
      <c r="T360" s="118"/>
      <c r="U360" s="119"/>
      <c r="V360" s="119"/>
      <c r="W360" s="115"/>
    </row>
    <row r="361" spans="1:23" s="114" customFormat="1" x14ac:dyDescent="0.2">
      <c r="B361" s="118"/>
      <c r="C361" s="119"/>
      <c r="D361" s="119"/>
      <c r="E361" s="115"/>
      <c r="H361" s="118"/>
      <c r="I361" s="119"/>
      <c r="J361" s="119"/>
      <c r="K361" s="115"/>
      <c r="N361" s="118"/>
      <c r="O361" s="119"/>
      <c r="P361" s="119"/>
      <c r="Q361" s="115"/>
      <c r="T361" s="118"/>
      <c r="U361" s="119"/>
      <c r="V361" s="119"/>
      <c r="W361" s="115"/>
    </row>
    <row r="362" spans="1:23" s="114" customFormat="1" x14ac:dyDescent="0.2">
      <c r="B362" s="118"/>
      <c r="C362" s="119"/>
      <c r="D362" s="119"/>
      <c r="E362" s="115"/>
      <c r="H362" s="118"/>
      <c r="I362" s="119"/>
      <c r="J362" s="119"/>
      <c r="K362" s="115"/>
      <c r="N362" s="118"/>
      <c r="O362" s="119"/>
      <c r="P362" s="119"/>
      <c r="Q362" s="115"/>
      <c r="T362" s="118"/>
      <c r="U362" s="119"/>
      <c r="V362" s="119"/>
      <c r="W362" s="115"/>
    </row>
    <row r="363" spans="1:23" s="114" customFormat="1" ht="13.5" thickBot="1" x14ac:dyDescent="0.25">
      <c r="B363" s="118"/>
      <c r="C363" s="119"/>
      <c r="D363" s="119"/>
      <c r="E363" s="115"/>
      <c r="H363" s="118"/>
      <c r="I363" s="119"/>
      <c r="J363" s="119"/>
      <c r="K363" s="115"/>
      <c r="N363" s="118"/>
      <c r="O363" s="119"/>
      <c r="P363" s="119"/>
      <c r="Q363" s="115"/>
      <c r="T363" s="118"/>
      <c r="U363" s="119"/>
      <c r="V363" s="119"/>
      <c r="W363" s="115"/>
    </row>
    <row r="364" spans="1:23" s="114" customFormat="1" ht="13.5" thickBot="1" x14ac:dyDescent="0.25">
      <c r="A364" s="17">
        <v>16</v>
      </c>
      <c r="B364" s="18"/>
      <c r="C364" s="517" t="s">
        <v>167</v>
      </c>
      <c r="D364" s="519" t="s">
        <v>35</v>
      </c>
      <c r="E364" s="213">
        <f>+$W376</f>
        <v>0</v>
      </c>
      <c r="G364" s="17"/>
      <c r="H364" s="18"/>
      <c r="I364" s="517" t="s">
        <v>167</v>
      </c>
      <c r="J364" s="519" t="s">
        <v>35</v>
      </c>
      <c r="K364" s="213">
        <f>+$W376</f>
        <v>0</v>
      </c>
      <c r="M364" s="17">
        <v>16</v>
      </c>
      <c r="N364" s="18"/>
      <c r="O364" s="517" t="s">
        <v>167</v>
      </c>
      <c r="P364" s="519" t="s">
        <v>35</v>
      </c>
      <c r="Q364" s="213">
        <f>+$W376</f>
        <v>0</v>
      </c>
      <c r="S364" s="17"/>
      <c r="T364" s="18"/>
      <c r="U364" s="517" t="s">
        <v>167</v>
      </c>
      <c r="V364" s="519" t="s">
        <v>35</v>
      </c>
      <c r="W364" s="522" t="s">
        <v>18</v>
      </c>
    </row>
    <row r="365" spans="1:23" s="114" customFormat="1" ht="38.25" x14ac:dyDescent="0.2">
      <c r="A365" s="19" t="s">
        <v>7</v>
      </c>
      <c r="B365" s="35" t="str">
        <f>+" אסמכתא " &amp; B18 &amp;"         חזרה לטבלה "</f>
        <v xml:space="preserve"> אסמכתא          חזרה לטבלה </v>
      </c>
      <c r="C365" s="518"/>
      <c r="D365" s="520"/>
      <c r="E365" s="213" t="s">
        <v>18</v>
      </c>
      <c r="G365" s="19" t="s">
        <v>23</v>
      </c>
      <c r="H365" s="35" t="str">
        <f>+" אסמכתא " &amp; B18 &amp;"         חזרה לטבלה "</f>
        <v xml:space="preserve"> אסמכתא          חזרה לטבלה </v>
      </c>
      <c r="I365" s="518"/>
      <c r="J365" s="520"/>
      <c r="K365" s="213" t="s">
        <v>18</v>
      </c>
      <c r="M365" s="19" t="s">
        <v>7</v>
      </c>
      <c r="N365" s="35" t="str">
        <f>+" אסמכתא " &amp; B18 &amp;"         חזרה לטבלה "</f>
        <v xml:space="preserve"> אסמכתא          חזרה לטבלה </v>
      </c>
      <c r="O365" s="518"/>
      <c r="P365" s="520"/>
      <c r="Q365" s="213" t="s">
        <v>18</v>
      </c>
      <c r="S365" s="19" t="s">
        <v>23</v>
      </c>
      <c r="T365" s="35" t="str">
        <f>+" אסמכתא " &amp; B18 &amp;"         חזרה לטבלה "</f>
        <v xml:space="preserve"> אסמכתא          חזרה לטבלה </v>
      </c>
      <c r="U365" s="518"/>
      <c r="V365" s="520"/>
      <c r="W365" s="523"/>
    </row>
    <row r="366" spans="1:23" s="114" customFormat="1" x14ac:dyDescent="0.2">
      <c r="A366" s="21">
        <v>1</v>
      </c>
      <c r="B366" s="170"/>
      <c r="C366" s="171"/>
      <c r="D366" s="171"/>
      <c r="E366" s="172"/>
      <c r="G366" s="21">
        <v>12</v>
      </c>
      <c r="H366" s="170"/>
      <c r="I366" s="171"/>
      <c r="J366" s="171"/>
      <c r="K366" s="172"/>
      <c r="M366" s="21">
        <v>23</v>
      </c>
      <c r="N366" s="170"/>
      <c r="O366" s="171"/>
      <c r="P366" s="171"/>
      <c r="Q366" s="172"/>
      <c r="S366" s="21">
        <v>34</v>
      </c>
      <c r="T366" s="170"/>
      <c r="U366" s="171"/>
      <c r="V366" s="171"/>
      <c r="W366" s="172"/>
    </row>
    <row r="367" spans="1:23" s="114" customFormat="1" x14ac:dyDescent="0.2">
      <c r="A367" s="21">
        <v>2</v>
      </c>
      <c r="B367" s="170"/>
      <c r="C367" s="171"/>
      <c r="D367" s="171"/>
      <c r="E367" s="172"/>
      <c r="G367" s="21">
        <v>13</v>
      </c>
      <c r="H367" s="170"/>
      <c r="I367" s="171"/>
      <c r="J367" s="171"/>
      <c r="K367" s="172"/>
      <c r="M367" s="21">
        <v>24</v>
      </c>
      <c r="N367" s="170"/>
      <c r="O367" s="171"/>
      <c r="P367" s="171"/>
      <c r="Q367" s="172"/>
      <c r="S367" s="21">
        <v>35</v>
      </c>
      <c r="T367" s="170"/>
      <c r="U367" s="171"/>
      <c r="V367" s="171"/>
      <c r="W367" s="172"/>
    </row>
    <row r="368" spans="1:23" s="114" customFormat="1" x14ac:dyDescent="0.2">
      <c r="A368" s="21">
        <v>3</v>
      </c>
      <c r="B368" s="170"/>
      <c r="C368" s="171"/>
      <c r="D368" s="171"/>
      <c r="E368" s="172"/>
      <c r="G368" s="21">
        <v>14</v>
      </c>
      <c r="H368" s="170"/>
      <c r="I368" s="171"/>
      <c r="J368" s="171"/>
      <c r="K368" s="172"/>
      <c r="M368" s="21">
        <v>25</v>
      </c>
      <c r="N368" s="170"/>
      <c r="O368" s="171"/>
      <c r="P368" s="171"/>
      <c r="Q368" s="172"/>
      <c r="S368" s="21">
        <v>36</v>
      </c>
      <c r="T368" s="170"/>
      <c r="U368" s="171"/>
      <c r="V368" s="171"/>
      <c r="W368" s="172"/>
    </row>
    <row r="369" spans="1:23" s="114" customFormat="1" x14ac:dyDescent="0.2">
      <c r="A369" s="21">
        <v>4</v>
      </c>
      <c r="B369" s="170"/>
      <c r="C369" s="171"/>
      <c r="D369" s="171"/>
      <c r="E369" s="172"/>
      <c r="G369" s="21">
        <v>15</v>
      </c>
      <c r="H369" s="170"/>
      <c r="I369" s="171"/>
      <c r="J369" s="171"/>
      <c r="K369" s="172"/>
      <c r="M369" s="21">
        <v>26</v>
      </c>
      <c r="N369" s="170"/>
      <c r="O369" s="171"/>
      <c r="P369" s="171"/>
      <c r="Q369" s="172"/>
      <c r="S369" s="21">
        <v>37</v>
      </c>
      <c r="T369" s="170"/>
      <c r="U369" s="171"/>
      <c r="V369" s="171"/>
      <c r="W369" s="172"/>
    </row>
    <row r="370" spans="1:23" s="114" customFormat="1" x14ac:dyDescent="0.2">
      <c r="A370" s="21">
        <v>5</v>
      </c>
      <c r="B370" s="170"/>
      <c r="C370" s="171"/>
      <c r="D370" s="171"/>
      <c r="E370" s="172"/>
      <c r="G370" s="21">
        <v>16</v>
      </c>
      <c r="H370" s="170"/>
      <c r="I370" s="171"/>
      <c r="J370" s="171"/>
      <c r="K370" s="172"/>
      <c r="M370" s="21">
        <v>27</v>
      </c>
      <c r="N370" s="170"/>
      <c r="O370" s="171"/>
      <c r="P370" s="171"/>
      <c r="Q370" s="172"/>
      <c r="S370" s="21">
        <v>38</v>
      </c>
      <c r="T370" s="170"/>
      <c r="U370" s="171"/>
      <c r="V370" s="171"/>
      <c r="W370" s="172"/>
    </row>
    <row r="371" spans="1:23" s="114" customFormat="1" x14ac:dyDescent="0.2">
      <c r="A371" s="21">
        <v>6</v>
      </c>
      <c r="B371" s="170"/>
      <c r="C371" s="171"/>
      <c r="D371" s="171"/>
      <c r="E371" s="172"/>
      <c r="G371" s="21">
        <v>17</v>
      </c>
      <c r="H371" s="170"/>
      <c r="I371" s="171"/>
      <c r="J371" s="171"/>
      <c r="K371" s="172"/>
      <c r="M371" s="21">
        <v>28</v>
      </c>
      <c r="N371" s="170"/>
      <c r="O371" s="171"/>
      <c r="P371" s="171"/>
      <c r="Q371" s="172"/>
      <c r="S371" s="21">
        <v>39</v>
      </c>
      <c r="T371" s="170"/>
      <c r="U371" s="171"/>
      <c r="V371" s="171"/>
      <c r="W371" s="172"/>
    </row>
    <row r="372" spans="1:23" s="114" customFormat="1" x14ac:dyDescent="0.2">
      <c r="A372" s="21">
        <v>7</v>
      </c>
      <c r="B372" s="170"/>
      <c r="C372" s="171"/>
      <c r="D372" s="171"/>
      <c r="E372" s="172"/>
      <c r="G372" s="21">
        <v>18</v>
      </c>
      <c r="H372" s="170"/>
      <c r="I372" s="171"/>
      <c r="J372" s="171"/>
      <c r="K372" s="172"/>
      <c r="M372" s="21">
        <v>29</v>
      </c>
      <c r="N372" s="170"/>
      <c r="O372" s="171"/>
      <c r="P372" s="171"/>
      <c r="Q372" s="172"/>
      <c r="S372" s="21">
        <v>40</v>
      </c>
      <c r="T372" s="170"/>
      <c r="U372" s="171"/>
      <c r="V372" s="171"/>
      <c r="W372" s="172"/>
    </row>
    <row r="373" spans="1:23" s="114" customFormat="1" x14ac:dyDescent="0.2">
      <c r="A373" s="21">
        <v>8</v>
      </c>
      <c r="B373" s="170"/>
      <c r="C373" s="171"/>
      <c r="D373" s="171"/>
      <c r="E373" s="172"/>
      <c r="G373" s="21">
        <v>19</v>
      </c>
      <c r="H373" s="170"/>
      <c r="I373" s="171"/>
      <c r="J373" s="171"/>
      <c r="K373" s="172"/>
      <c r="M373" s="21">
        <v>30</v>
      </c>
      <c r="N373" s="170"/>
      <c r="O373" s="171"/>
      <c r="P373" s="171"/>
      <c r="Q373" s="172"/>
      <c r="S373" s="21">
        <v>41</v>
      </c>
      <c r="T373" s="170"/>
      <c r="U373" s="171"/>
      <c r="V373" s="171"/>
      <c r="W373" s="172"/>
    </row>
    <row r="374" spans="1:23" s="114" customFormat="1" x14ac:dyDescent="0.2">
      <c r="A374" s="21">
        <v>9</v>
      </c>
      <c r="B374" s="170"/>
      <c r="C374" s="171"/>
      <c r="D374" s="171"/>
      <c r="E374" s="172"/>
      <c r="G374" s="21">
        <v>20</v>
      </c>
      <c r="H374" s="170"/>
      <c r="I374" s="171"/>
      <c r="J374" s="171"/>
      <c r="K374" s="172"/>
      <c r="M374" s="21">
        <v>31</v>
      </c>
      <c r="N374" s="170"/>
      <c r="O374" s="171"/>
      <c r="P374" s="171"/>
      <c r="Q374" s="172"/>
      <c r="S374" s="21">
        <v>42</v>
      </c>
      <c r="T374" s="170"/>
      <c r="U374" s="171"/>
      <c r="V374" s="171"/>
      <c r="W374" s="172"/>
    </row>
    <row r="375" spans="1:23" s="114" customFormat="1" x14ac:dyDescent="0.2">
      <c r="A375" s="21">
        <v>10</v>
      </c>
      <c r="B375" s="170"/>
      <c r="C375" s="171"/>
      <c r="D375" s="171"/>
      <c r="E375" s="172"/>
      <c r="G375" s="21">
        <v>21</v>
      </c>
      <c r="H375" s="170"/>
      <c r="I375" s="171"/>
      <c r="J375" s="171"/>
      <c r="K375" s="172"/>
      <c r="M375" s="21">
        <v>32</v>
      </c>
      <c r="N375" s="170"/>
      <c r="O375" s="171"/>
      <c r="P375" s="171"/>
      <c r="Q375" s="172"/>
      <c r="S375" s="21">
        <v>43</v>
      </c>
      <c r="T375" s="170"/>
      <c r="U375" s="171"/>
      <c r="V375" s="171"/>
      <c r="W375" s="172"/>
    </row>
    <row r="376" spans="1:23" s="114" customFormat="1" ht="13.5" thickBot="1" x14ac:dyDescent="0.25">
      <c r="A376" s="21">
        <v>11</v>
      </c>
      <c r="B376" s="170"/>
      <c r="C376" s="171"/>
      <c r="D376" s="171"/>
      <c r="E376" s="172"/>
      <c r="G376" s="21">
        <v>22</v>
      </c>
      <c r="H376" s="170"/>
      <c r="I376" s="171"/>
      <c r="J376" s="171"/>
      <c r="K376" s="172"/>
      <c r="M376" s="21">
        <v>33</v>
      </c>
      <c r="N376" s="170"/>
      <c r="O376" s="171"/>
      <c r="P376" s="171"/>
      <c r="Q376" s="172"/>
      <c r="S376" s="22"/>
      <c r="T376" s="209" t="s">
        <v>3</v>
      </c>
      <c r="U376" s="24"/>
      <c r="V376" s="24"/>
      <c r="W376" s="210">
        <f>SUM(E366:E376)+SUM(K366:K376)+SUM(W366:W375)+SUM(Q366:Q376)</f>
        <v>0</v>
      </c>
    </row>
    <row r="377" spans="1:23" s="114" customFormat="1" x14ac:dyDescent="0.2">
      <c r="B377" s="118"/>
      <c r="C377" s="119"/>
      <c r="D377" s="119"/>
      <c r="E377" s="115"/>
      <c r="H377" s="118"/>
      <c r="I377" s="119"/>
      <c r="J377" s="119"/>
      <c r="K377" s="115"/>
      <c r="N377" s="118"/>
      <c r="O377" s="119"/>
      <c r="P377" s="119"/>
      <c r="Q377" s="115"/>
      <c r="T377" s="118"/>
      <c r="U377" s="119"/>
      <c r="V377" s="119"/>
      <c r="W377" s="115"/>
    </row>
    <row r="378" spans="1:23" s="114" customFormat="1" x14ac:dyDescent="0.2">
      <c r="B378" s="118"/>
      <c r="C378" s="119"/>
      <c r="D378" s="119"/>
      <c r="E378" s="115"/>
      <c r="H378" s="118"/>
      <c r="I378" s="119"/>
      <c r="J378" s="119"/>
      <c r="K378" s="115"/>
      <c r="N378" s="118"/>
      <c r="O378" s="119"/>
      <c r="P378" s="119"/>
      <c r="Q378" s="115"/>
      <c r="T378" s="118"/>
      <c r="U378" s="119"/>
      <c r="V378" s="119"/>
      <c r="W378" s="115"/>
    </row>
    <row r="379" spans="1:23" s="114" customFormat="1" x14ac:dyDescent="0.2">
      <c r="B379" s="118"/>
      <c r="C379" s="119"/>
      <c r="D379" s="119"/>
      <c r="E379" s="115"/>
      <c r="H379" s="118"/>
      <c r="I379" s="119"/>
      <c r="J379" s="119"/>
      <c r="K379" s="115"/>
      <c r="N379" s="118"/>
      <c r="O379" s="119"/>
      <c r="P379" s="119"/>
      <c r="Q379" s="115"/>
      <c r="T379" s="118"/>
      <c r="U379" s="119"/>
      <c r="V379" s="119"/>
      <c r="W379" s="115"/>
    </row>
    <row r="380" spans="1:23" s="114" customFormat="1" x14ac:dyDescent="0.2">
      <c r="B380" s="118"/>
      <c r="C380" s="119"/>
      <c r="D380" s="119"/>
      <c r="E380" s="115"/>
      <c r="H380" s="118"/>
      <c r="I380" s="119"/>
      <c r="J380" s="119"/>
      <c r="K380" s="115"/>
      <c r="N380" s="118"/>
      <c r="O380" s="119"/>
      <c r="P380" s="119"/>
      <c r="Q380" s="115"/>
      <c r="T380" s="118"/>
      <c r="U380" s="119"/>
      <c r="V380" s="119"/>
      <c r="W380" s="115"/>
    </row>
    <row r="381" spans="1:23" s="114" customFormat="1" x14ac:dyDescent="0.2">
      <c r="B381" s="118"/>
      <c r="C381" s="119"/>
      <c r="D381" s="119"/>
      <c r="E381" s="115"/>
      <c r="H381" s="118"/>
      <c r="I381" s="119"/>
      <c r="J381" s="119"/>
      <c r="K381" s="115"/>
      <c r="N381" s="118"/>
      <c r="O381" s="119"/>
      <c r="P381" s="119"/>
      <c r="Q381" s="115"/>
      <c r="T381" s="118"/>
      <c r="U381" s="119"/>
      <c r="V381" s="119"/>
      <c r="W381" s="115"/>
    </row>
    <row r="382" spans="1:23" s="114" customFormat="1" x14ac:dyDescent="0.2">
      <c r="B382" s="118"/>
      <c r="C382" s="119"/>
      <c r="D382" s="119"/>
      <c r="E382" s="115"/>
      <c r="H382" s="118"/>
      <c r="I382" s="119"/>
      <c r="J382" s="119"/>
      <c r="K382" s="115"/>
      <c r="N382" s="118"/>
      <c r="O382" s="119"/>
      <c r="P382" s="119"/>
      <c r="Q382" s="115"/>
      <c r="T382" s="118"/>
      <c r="U382" s="119"/>
      <c r="V382" s="119"/>
      <c r="W382" s="115"/>
    </row>
    <row r="383" spans="1:23" s="114" customFormat="1" ht="13.5" thickBot="1" x14ac:dyDescent="0.25">
      <c r="B383" s="118"/>
      <c r="C383" s="119"/>
      <c r="D383" s="119"/>
      <c r="E383" s="115"/>
      <c r="H383" s="118"/>
      <c r="I383" s="119"/>
      <c r="J383" s="119"/>
      <c r="K383" s="115"/>
      <c r="N383" s="118"/>
      <c r="O383" s="119"/>
      <c r="P383" s="119"/>
      <c r="Q383" s="115"/>
      <c r="T383" s="118"/>
      <c r="U383" s="119"/>
      <c r="V383" s="119"/>
      <c r="W383" s="115"/>
    </row>
    <row r="384" spans="1:23" s="114" customFormat="1" ht="13.5" thickBot="1" x14ac:dyDescent="0.25">
      <c r="A384" s="17">
        <v>17</v>
      </c>
      <c r="B384" s="18"/>
      <c r="C384" s="517" t="s">
        <v>167</v>
      </c>
      <c r="D384" s="519" t="s">
        <v>35</v>
      </c>
      <c r="E384" s="213">
        <f>+$W396</f>
        <v>0</v>
      </c>
      <c r="G384" s="17"/>
      <c r="H384" s="18"/>
      <c r="I384" s="517" t="s">
        <v>167</v>
      </c>
      <c r="J384" s="519" t="s">
        <v>35</v>
      </c>
      <c r="K384" s="213">
        <f>+$W396</f>
        <v>0</v>
      </c>
      <c r="M384" s="17">
        <v>17</v>
      </c>
      <c r="N384" s="18"/>
      <c r="O384" s="517" t="s">
        <v>167</v>
      </c>
      <c r="P384" s="519" t="s">
        <v>35</v>
      </c>
      <c r="Q384" s="213">
        <f>+$W396</f>
        <v>0</v>
      </c>
      <c r="S384" s="17"/>
      <c r="T384" s="18"/>
      <c r="U384" s="517" t="s">
        <v>167</v>
      </c>
      <c r="V384" s="519" t="s">
        <v>35</v>
      </c>
      <c r="W384" s="522" t="s">
        <v>18</v>
      </c>
    </row>
    <row r="385" spans="1:23" s="114" customFormat="1" ht="38.25" x14ac:dyDescent="0.2">
      <c r="A385" s="19" t="s">
        <v>7</v>
      </c>
      <c r="B385" s="35" t="str">
        <f>+" אסמכתא " &amp; B19 &amp;"         חזרה לטבלה "</f>
        <v xml:space="preserve"> אסמכתא          חזרה לטבלה </v>
      </c>
      <c r="C385" s="518"/>
      <c r="D385" s="520"/>
      <c r="E385" s="213" t="s">
        <v>18</v>
      </c>
      <c r="G385" s="19" t="s">
        <v>23</v>
      </c>
      <c r="H385" s="35" t="str">
        <f>+" אסמכתא " &amp; B19 &amp;"         חזרה לטבלה "</f>
        <v xml:space="preserve"> אסמכתא          חזרה לטבלה </v>
      </c>
      <c r="I385" s="518"/>
      <c r="J385" s="520"/>
      <c r="K385" s="213" t="s">
        <v>18</v>
      </c>
      <c r="M385" s="19" t="s">
        <v>7</v>
      </c>
      <c r="N385" s="35" t="str">
        <f>+" אסמכתא " &amp; B19 &amp;"         חזרה לטבלה "</f>
        <v xml:space="preserve"> אסמכתא          חזרה לטבלה </v>
      </c>
      <c r="O385" s="518"/>
      <c r="P385" s="520"/>
      <c r="Q385" s="213" t="s">
        <v>18</v>
      </c>
      <c r="S385" s="19" t="s">
        <v>23</v>
      </c>
      <c r="T385" s="35" t="str">
        <f>+" אסמכתא " &amp; B19 &amp;"         חזרה לטבלה "</f>
        <v xml:space="preserve"> אסמכתא          חזרה לטבלה </v>
      </c>
      <c r="U385" s="518"/>
      <c r="V385" s="520"/>
      <c r="W385" s="523"/>
    </row>
    <row r="386" spans="1:23" s="114" customFormat="1" x14ac:dyDescent="0.2">
      <c r="A386" s="21">
        <v>1</v>
      </c>
      <c r="B386" s="170"/>
      <c r="C386" s="171"/>
      <c r="D386" s="171"/>
      <c r="E386" s="172"/>
      <c r="G386" s="21">
        <v>12</v>
      </c>
      <c r="H386" s="170"/>
      <c r="I386" s="171"/>
      <c r="J386" s="171"/>
      <c r="K386" s="172"/>
      <c r="M386" s="21">
        <v>23</v>
      </c>
      <c r="N386" s="170"/>
      <c r="O386" s="171"/>
      <c r="P386" s="171"/>
      <c r="Q386" s="172"/>
      <c r="S386" s="21">
        <v>34</v>
      </c>
      <c r="T386" s="170"/>
      <c r="U386" s="171"/>
      <c r="V386" s="171"/>
      <c r="W386" s="172"/>
    </row>
    <row r="387" spans="1:23" s="114" customFormat="1" x14ac:dyDescent="0.2">
      <c r="A387" s="21">
        <v>2</v>
      </c>
      <c r="B387" s="170"/>
      <c r="C387" s="171"/>
      <c r="D387" s="171"/>
      <c r="E387" s="172"/>
      <c r="G387" s="21">
        <v>13</v>
      </c>
      <c r="H387" s="170"/>
      <c r="I387" s="171"/>
      <c r="J387" s="171"/>
      <c r="K387" s="172"/>
      <c r="M387" s="21">
        <v>24</v>
      </c>
      <c r="N387" s="170"/>
      <c r="O387" s="171"/>
      <c r="P387" s="171"/>
      <c r="Q387" s="172"/>
      <c r="S387" s="21">
        <v>35</v>
      </c>
      <c r="T387" s="170"/>
      <c r="U387" s="171"/>
      <c r="V387" s="171"/>
      <c r="W387" s="172"/>
    </row>
    <row r="388" spans="1:23" s="114" customFormat="1" x14ac:dyDescent="0.2">
      <c r="A388" s="21">
        <v>3</v>
      </c>
      <c r="B388" s="170"/>
      <c r="C388" s="171"/>
      <c r="D388" s="171"/>
      <c r="E388" s="172"/>
      <c r="G388" s="21">
        <v>14</v>
      </c>
      <c r="H388" s="170"/>
      <c r="I388" s="171"/>
      <c r="J388" s="171"/>
      <c r="K388" s="172"/>
      <c r="M388" s="21">
        <v>25</v>
      </c>
      <c r="N388" s="170"/>
      <c r="O388" s="171"/>
      <c r="P388" s="171"/>
      <c r="Q388" s="172"/>
      <c r="S388" s="21">
        <v>36</v>
      </c>
      <c r="T388" s="170"/>
      <c r="U388" s="171"/>
      <c r="V388" s="171"/>
      <c r="W388" s="172"/>
    </row>
    <row r="389" spans="1:23" s="114" customFormat="1" x14ac:dyDescent="0.2">
      <c r="A389" s="21">
        <v>4</v>
      </c>
      <c r="B389" s="170"/>
      <c r="C389" s="171"/>
      <c r="D389" s="171"/>
      <c r="E389" s="172"/>
      <c r="G389" s="21">
        <v>15</v>
      </c>
      <c r="H389" s="170"/>
      <c r="I389" s="171"/>
      <c r="J389" s="171"/>
      <c r="K389" s="172"/>
      <c r="M389" s="21">
        <v>26</v>
      </c>
      <c r="N389" s="170"/>
      <c r="O389" s="171"/>
      <c r="P389" s="171"/>
      <c r="Q389" s="172"/>
      <c r="S389" s="21">
        <v>37</v>
      </c>
      <c r="T389" s="170"/>
      <c r="U389" s="171"/>
      <c r="V389" s="171"/>
      <c r="W389" s="172"/>
    </row>
    <row r="390" spans="1:23" s="114" customFormat="1" x14ac:dyDescent="0.2">
      <c r="A390" s="21">
        <v>5</v>
      </c>
      <c r="B390" s="170"/>
      <c r="C390" s="171"/>
      <c r="D390" s="171"/>
      <c r="E390" s="172"/>
      <c r="G390" s="21">
        <v>16</v>
      </c>
      <c r="H390" s="170"/>
      <c r="I390" s="171"/>
      <c r="J390" s="171"/>
      <c r="K390" s="172"/>
      <c r="M390" s="21">
        <v>27</v>
      </c>
      <c r="N390" s="170"/>
      <c r="O390" s="171"/>
      <c r="P390" s="171"/>
      <c r="Q390" s="172"/>
      <c r="S390" s="21">
        <v>38</v>
      </c>
      <c r="T390" s="170"/>
      <c r="U390" s="171"/>
      <c r="V390" s="171"/>
      <c r="W390" s="172"/>
    </row>
    <row r="391" spans="1:23" s="114" customFormat="1" x14ac:dyDescent="0.2">
      <c r="A391" s="21">
        <v>6</v>
      </c>
      <c r="B391" s="170"/>
      <c r="C391" s="171"/>
      <c r="D391" s="171"/>
      <c r="E391" s="172"/>
      <c r="G391" s="21">
        <v>17</v>
      </c>
      <c r="H391" s="170"/>
      <c r="I391" s="171"/>
      <c r="J391" s="171"/>
      <c r="K391" s="172"/>
      <c r="M391" s="21">
        <v>28</v>
      </c>
      <c r="N391" s="170"/>
      <c r="O391" s="171"/>
      <c r="P391" s="171"/>
      <c r="Q391" s="172"/>
      <c r="S391" s="21">
        <v>39</v>
      </c>
      <c r="T391" s="170"/>
      <c r="U391" s="171"/>
      <c r="V391" s="171"/>
      <c r="W391" s="172"/>
    </row>
    <row r="392" spans="1:23" s="114" customFormat="1" x14ac:dyDescent="0.2">
      <c r="A392" s="21">
        <v>7</v>
      </c>
      <c r="B392" s="170"/>
      <c r="C392" s="171"/>
      <c r="D392" s="171"/>
      <c r="E392" s="172"/>
      <c r="G392" s="21">
        <v>18</v>
      </c>
      <c r="H392" s="170"/>
      <c r="I392" s="171"/>
      <c r="J392" s="171"/>
      <c r="K392" s="172"/>
      <c r="M392" s="21">
        <v>29</v>
      </c>
      <c r="N392" s="170"/>
      <c r="O392" s="171"/>
      <c r="P392" s="171"/>
      <c r="Q392" s="172"/>
      <c r="S392" s="21">
        <v>40</v>
      </c>
      <c r="T392" s="170"/>
      <c r="U392" s="171"/>
      <c r="V392" s="171"/>
      <c r="W392" s="172"/>
    </row>
    <row r="393" spans="1:23" s="114" customFormat="1" x14ac:dyDescent="0.2">
      <c r="A393" s="21">
        <v>8</v>
      </c>
      <c r="B393" s="170"/>
      <c r="C393" s="171"/>
      <c r="D393" s="171"/>
      <c r="E393" s="172"/>
      <c r="G393" s="21">
        <v>19</v>
      </c>
      <c r="H393" s="170"/>
      <c r="I393" s="171"/>
      <c r="J393" s="171"/>
      <c r="K393" s="172"/>
      <c r="M393" s="21">
        <v>30</v>
      </c>
      <c r="N393" s="170"/>
      <c r="O393" s="171"/>
      <c r="P393" s="171"/>
      <c r="Q393" s="172"/>
      <c r="S393" s="21">
        <v>41</v>
      </c>
      <c r="T393" s="170"/>
      <c r="U393" s="171"/>
      <c r="V393" s="171"/>
      <c r="W393" s="172"/>
    </row>
    <row r="394" spans="1:23" s="114" customFormat="1" x14ac:dyDescent="0.2">
      <c r="A394" s="21">
        <v>9</v>
      </c>
      <c r="B394" s="170"/>
      <c r="C394" s="171"/>
      <c r="D394" s="171"/>
      <c r="E394" s="172"/>
      <c r="G394" s="21">
        <v>20</v>
      </c>
      <c r="H394" s="170"/>
      <c r="I394" s="171"/>
      <c r="J394" s="171"/>
      <c r="K394" s="172"/>
      <c r="M394" s="21">
        <v>31</v>
      </c>
      <c r="N394" s="170"/>
      <c r="O394" s="171"/>
      <c r="P394" s="171"/>
      <c r="Q394" s="172"/>
      <c r="S394" s="21">
        <v>42</v>
      </c>
      <c r="T394" s="170"/>
      <c r="U394" s="171"/>
      <c r="V394" s="171"/>
      <c r="W394" s="172"/>
    </row>
    <row r="395" spans="1:23" s="114" customFormat="1" x14ac:dyDescent="0.2">
      <c r="A395" s="21">
        <v>10</v>
      </c>
      <c r="B395" s="170"/>
      <c r="C395" s="171"/>
      <c r="D395" s="171"/>
      <c r="E395" s="172"/>
      <c r="G395" s="21">
        <v>21</v>
      </c>
      <c r="H395" s="170"/>
      <c r="I395" s="171"/>
      <c r="J395" s="171"/>
      <c r="K395" s="172"/>
      <c r="M395" s="21">
        <v>32</v>
      </c>
      <c r="N395" s="170"/>
      <c r="O395" s="171"/>
      <c r="P395" s="171"/>
      <c r="Q395" s="172"/>
      <c r="S395" s="21">
        <v>43</v>
      </c>
      <c r="T395" s="170"/>
      <c r="U395" s="171"/>
      <c r="V395" s="171"/>
      <c r="W395" s="172"/>
    </row>
    <row r="396" spans="1:23" s="114" customFormat="1" ht="13.5" thickBot="1" x14ac:dyDescent="0.25">
      <c r="A396" s="21">
        <v>11</v>
      </c>
      <c r="B396" s="170"/>
      <c r="C396" s="171"/>
      <c r="D396" s="171"/>
      <c r="E396" s="172"/>
      <c r="G396" s="21">
        <v>22</v>
      </c>
      <c r="H396" s="170"/>
      <c r="I396" s="171"/>
      <c r="J396" s="171"/>
      <c r="K396" s="172"/>
      <c r="M396" s="21">
        <v>33</v>
      </c>
      <c r="N396" s="170"/>
      <c r="O396" s="171"/>
      <c r="P396" s="171"/>
      <c r="Q396" s="172"/>
      <c r="S396" s="22"/>
      <c r="T396" s="209" t="s">
        <v>3</v>
      </c>
      <c r="U396" s="24"/>
      <c r="V396" s="24"/>
      <c r="W396" s="210">
        <f>SUM(E386:E396)+SUM(K386:K396)+SUM(W386:W395)+SUM(Q386:Q396)</f>
        <v>0</v>
      </c>
    </row>
    <row r="397" spans="1:23" s="114" customFormat="1" x14ac:dyDescent="0.2">
      <c r="B397" s="118"/>
      <c r="C397" s="119"/>
      <c r="D397" s="119"/>
      <c r="E397" s="115"/>
      <c r="H397" s="118"/>
      <c r="I397" s="119"/>
      <c r="J397" s="119"/>
      <c r="K397" s="115"/>
      <c r="N397" s="118"/>
      <c r="O397" s="119"/>
      <c r="P397" s="119"/>
      <c r="Q397" s="115"/>
      <c r="T397" s="118"/>
      <c r="U397" s="119"/>
      <c r="V397" s="119"/>
      <c r="W397" s="115"/>
    </row>
    <row r="398" spans="1:23" s="114" customFormat="1" x14ac:dyDescent="0.2">
      <c r="B398" s="118"/>
      <c r="C398" s="119"/>
      <c r="D398" s="119"/>
      <c r="E398" s="115"/>
      <c r="H398" s="118"/>
      <c r="I398" s="119"/>
      <c r="J398" s="119"/>
      <c r="K398" s="115"/>
      <c r="N398" s="118"/>
      <c r="O398" s="119"/>
      <c r="P398" s="119"/>
      <c r="Q398" s="115"/>
      <c r="T398" s="118"/>
      <c r="U398" s="119"/>
      <c r="V398" s="119"/>
      <c r="W398" s="115"/>
    </row>
    <row r="399" spans="1:23" s="114" customFormat="1" x14ac:dyDescent="0.2">
      <c r="B399" s="118"/>
      <c r="C399" s="119"/>
      <c r="D399" s="119"/>
      <c r="E399" s="115"/>
      <c r="H399" s="118"/>
      <c r="I399" s="119"/>
      <c r="J399" s="119"/>
      <c r="K399" s="115"/>
      <c r="N399" s="118"/>
      <c r="O399" s="119"/>
      <c r="P399" s="119"/>
      <c r="Q399" s="115"/>
      <c r="T399" s="118"/>
      <c r="U399" s="119"/>
      <c r="V399" s="119"/>
      <c r="W399" s="115"/>
    </row>
    <row r="400" spans="1:23" s="114" customFormat="1" x14ac:dyDescent="0.2">
      <c r="B400" s="118"/>
      <c r="C400" s="119"/>
      <c r="D400" s="119"/>
      <c r="E400" s="115"/>
      <c r="H400" s="118"/>
      <c r="I400" s="119"/>
      <c r="J400" s="119"/>
      <c r="K400" s="115"/>
      <c r="N400" s="118"/>
      <c r="O400" s="119"/>
      <c r="P400" s="119"/>
      <c r="Q400" s="115"/>
      <c r="T400" s="118"/>
      <c r="U400" s="119"/>
      <c r="V400" s="119"/>
      <c r="W400" s="115"/>
    </row>
    <row r="401" spans="1:23" s="114" customFormat="1" x14ac:dyDescent="0.2">
      <c r="B401" s="118"/>
      <c r="C401" s="119"/>
      <c r="D401" s="119"/>
      <c r="E401" s="115"/>
      <c r="H401" s="118"/>
      <c r="I401" s="119"/>
      <c r="J401" s="119"/>
      <c r="K401" s="115"/>
      <c r="N401" s="118"/>
      <c r="O401" s="119"/>
      <c r="P401" s="119"/>
      <c r="Q401" s="115"/>
      <c r="T401" s="118"/>
      <c r="U401" s="119"/>
      <c r="V401" s="119"/>
      <c r="W401" s="115"/>
    </row>
    <row r="402" spans="1:23" s="114" customFormat="1" x14ac:dyDescent="0.2">
      <c r="B402" s="118"/>
      <c r="C402" s="119"/>
      <c r="D402" s="119"/>
      <c r="E402" s="115"/>
      <c r="H402" s="118"/>
      <c r="I402" s="119"/>
      <c r="J402" s="119"/>
      <c r="K402" s="115"/>
      <c r="N402" s="118"/>
      <c r="O402" s="119"/>
      <c r="P402" s="119"/>
      <c r="Q402" s="115"/>
      <c r="T402" s="118"/>
      <c r="U402" s="119"/>
      <c r="V402" s="119"/>
      <c r="W402" s="115"/>
    </row>
    <row r="403" spans="1:23" s="114" customFormat="1" ht="13.5" thickBot="1" x14ac:dyDescent="0.25">
      <c r="B403" s="118"/>
      <c r="C403" s="119"/>
      <c r="D403" s="119"/>
      <c r="E403" s="115"/>
      <c r="H403" s="118"/>
      <c r="I403" s="119"/>
      <c r="J403" s="119"/>
      <c r="K403" s="115"/>
      <c r="N403" s="118"/>
      <c r="O403" s="119"/>
      <c r="P403" s="119"/>
      <c r="Q403" s="115"/>
      <c r="T403" s="118"/>
      <c r="U403" s="119"/>
      <c r="V403" s="119"/>
      <c r="W403" s="115"/>
    </row>
    <row r="404" spans="1:23" s="114" customFormat="1" ht="13.5" thickBot="1" x14ac:dyDescent="0.25">
      <c r="A404" s="17">
        <v>18</v>
      </c>
      <c r="B404" s="18"/>
      <c r="C404" s="517" t="s">
        <v>167</v>
      </c>
      <c r="D404" s="519" t="s">
        <v>35</v>
      </c>
      <c r="E404" s="213">
        <f>+$W416</f>
        <v>0</v>
      </c>
      <c r="G404" s="17"/>
      <c r="H404" s="18"/>
      <c r="I404" s="517" t="s">
        <v>167</v>
      </c>
      <c r="J404" s="519" t="s">
        <v>35</v>
      </c>
      <c r="K404" s="213">
        <f>+$W416</f>
        <v>0</v>
      </c>
      <c r="M404" s="17">
        <v>18</v>
      </c>
      <c r="N404" s="18"/>
      <c r="O404" s="517" t="s">
        <v>167</v>
      </c>
      <c r="P404" s="519" t="s">
        <v>35</v>
      </c>
      <c r="Q404" s="213">
        <f>+$W416</f>
        <v>0</v>
      </c>
      <c r="S404" s="17"/>
      <c r="T404" s="18"/>
      <c r="U404" s="517" t="s">
        <v>167</v>
      </c>
      <c r="V404" s="519" t="s">
        <v>35</v>
      </c>
      <c r="W404" s="522" t="s">
        <v>18</v>
      </c>
    </row>
    <row r="405" spans="1:23" s="114" customFormat="1" ht="38.25" x14ac:dyDescent="0.2">
      <c r="A405" s="19" t="s">
        <v>7</v>
      </c>
      <c r="B405" s="35" t="str">
        <f>+" אסמכתא " &amp; B20 &amp;"         חזרה לטבלה "</f>
        <v xml:space="preserve"> אסמכתא          חזרה לטבלה </v>
      </c>
      <c r="C405" s="518"/>
      <c r="D405" s="520"/>
      <c r="E405" s="213" t="s">
        <v>18</v>
      </c>
      <c r="G405" s="19" t="s">
        <v>23</v>
      </c>
      <c r="H405" s="35" t="str">
        <f>+" אסמכתא " &amp; B20 &amp;"         חזרה לטבלה "</f>
        <v xml:space="preserve"> אסמכתא          חזרה לטבלה </v>
      </c>
      <c r="I405" s="518"/>
      <c r="J405" s="520"/>
      <c r="K405" s="213" t="s">
        <v>18</v>
      </c>
      <c r="M405" s="19" t="s">
        <v>7</v>
      </c>
      <c r="N405" s="35" t="str">
        <f>+" אסמכתא " &amp; B20 &amp;"         חזרה לטבלה "</f>
        <v xml:space="preserve"> אסמכתא          חזרה לטבלה </v>
      </c>
      <c r="O405" s="518"/>
      <c r="P405" s="520"/>
      <c r="Q405" s="213" t="s">
        <v>18</v>
      </c>
      <c r="S405" s="19" t="s">
        <v>23</v>
      </c>
      <c r="T405" s="35" t="str">
        <f>+" אסמכתא " &amp; B20 &amp;"         חזרה לטבלה "</f>
        <v xml:space="preserve"> אסמכתא          חזרה לטבלה </v>
      </c>
      <c r="U405" s="518"/>
      <c r="V405" s="520"/>
      <c r="W405" s="523"/>
    </row>
    <row r="406" spans="1:23" s="114" customFormat="1" x14ac:dyDescent="0.2">
      <c r="A406" s="21">
        <v>1</v>
      </c>
      <c r="B406" s="170"/>
      <c r="C406" s="171"/>
      <c r="D406" s="171"/>
      <c r="E406" s="172"/>
      <c r="G406" s="21">
        <v>12</v>
      </c>
      <c r="H406" s="170"/>
      <c r="I406" s="171"/>
      <c r="J406" s="171"/>
      <c r="K406" s="172"/>
      <c r="M406" s="21">
        <v>23</v>
      </c>
      <c r="N406" s="170"/>
      <c r="O406" s="171"/>
      <c r="P406" s="171"/>
      <c r="Q406" s="172"/>
      <c r="S406" s="21">
        <v>34</v>
      </c>
      <c r="T406" s="170"/>
      <c r="U406" s="171"/>
      <c r="V406" s="171"/>
      <c r="W406" s="172"/>
    </row>
    <row r="407" spans="1:23" s="114" customFormat="1" x14ac:dyDescent="0.2">
      <c r="A407" s="21">
        <v>2</v>
      </c>
      <c r="B407" s="170"/>
      <c r="C407" s="171"/>
      <c r="D407" s="171"/>
      <c r="E407" s="172"/>
      <c r="G407" s="21">
        <v>13</v>
      </c>
      <c r="H407" s="170"/>
      <c r="I407" s="171"/>
      <c r="J407" s="171"/>
      <c r="K407" s="172"/>
      <c r="M407" s="21">
        <v>24</v>
      </c>
      <c r="N407" s="170"/>
      <c r="O407" s="171"/>
      <c r="P407" s="171"/>
      <c r="Q407" s="172"/>
      <c r="S407" s="21">
        <v>35</v>
      </c>
      <c r="T407" s="170"/>
      <c r="U407" s="171"/>
      <c r="V407" s="171"/>
      <c r="W407" s="172"/>
    </row>
    <row r="408" spans="1:23" s="114" customFormat="1" x14ac:dyDescent="0.2">
      <c r="A408" s="21">
        <v>3</v>
      </c>
      <c r="B408" s="170"/>
      <c r="C408" s="171"/>
      <c r="D408" s="171"/>
      <c r="E408" s="172"/>
      <c r="G408" s="21">
        <v>14</v>
      </c>
      <c r="H408" s="170"/>
      <c r="I408" s="171"/>
      <c r="J408" s="171"/>
      <c r="K408" s="172"/>
      <c r="M408" s="21">
        <v>25</v>
      </c>
      <c r="N408" s="170"/>
      <c r="O408" s="171"/>
      <c r="P408" s="171"/>
      <c r="Q408" s="172"/>
      <c r="S408" s="21">
        <v>36</v>
      </c>
      <c r="T408" s="170"/>
      <c r="U408" s="171"/>
      <c r="V408" s="171"/>
      <c r="W408" s="172"/>
    </row>
    <row r="409" spans="1:23" s="114" customFormat="1" x14ac:dyDescent="0.2">
      <c r="A409" s="21">
        <v>4</v>
      </c>
      <c r="B409" s="170"/>
      <c r="C409" s="171"/>
      <c r="D409" s="171"/>
      <c r="E409" s="172"/>
      <c r="G409" s="21">
        <v>15</v>
      </c>
      <c r="H409" s="170"/>
      <c r="I409" s="171"/>
      <c r="J409" s="171"/>
      <c r="K409" s="172"/>
      <c r="M409" s="21">
        <v>26</v>
      </c>
      <c r="N409" s="170"/>
      <c r="O409" s="171"/>
      <c r="P409" s="171"/>
      <c r="Q409" s="172"/>
      <c r="S409" s="21">
        <v>37</v>
      </c>
      <c r="T409" s="170"/>
      <c r="U409" s="171"/>
      <c r="V409" s="171"/>
      <c r="W409" s="172"/>
    </row>
    <row r="410" spans="1:23" s="114" customFormat="1" x14ac:dyDescent="0.2">
      <c r="A410" s="21">
        <v>5</v>
      </c>
      <c r="B410" s="170"/>
      <c r="C410" s="171"/>
      <c r="D410" s="171"/>
      <c r="E410" s="172"/>
      <c r="G410" s="21">
        <v>16</v>
      </c>
      <c r="H410" s="170"/>
      <c r="I410" s="171"/>
      <c r="J410" s="171"/>
      <c r="K410" s="172"/>
      <c r="M410" s="21">
        <v>27</v>
      </c>
      <c r="N410" s="170"/>
      <c r="O410" s="171"/>
      <c r="P410" s="171"/>
      <c r="Q410" s="172"/>
      <c r="S410" s="21">
        <v>38</v>
      </c>
      <c r="T410" s="170"/>
      <c r="U410" s="171"/>
      <c r="V410" s="171"/>
      <c r="W410" s="172"/>
    </row>
    <row r="411" spans="1:23" s="114" customFormat="1" x14ac:dyDescent="0.2">
      <c r="A411" s="21">
        <v>6</v>
      </c>
      <c r="B411" s="170"/>
      <c r="C411" s="171"/>
      <c r="D411" s="171"/>
      <c r="E411" s="172"/>
      <c r="G411" s="21">
        <v>17</v>
      </c>
      <c r="H411" s="170"/>
      <c r="I411" s="171"/>
      <c r="J411" s="171"/>
      <c r="K411" s="172"/>
      <c r="M411" s="21">
        <v>28</v>
      </c>
      <c r="N411" s="170"/>
      <c r="O411" s="171"/>
      <c r="P411" s="171"/>
      <c r="Q411" s="172"/>
      <c r="S411" s="21">
        <v>39</v>
      </c>
      <c r="T411" s="170"/>
      <c r="U411" s="171"/>
      <c r="V411" s="171"/>
      <c r="W411" s="172"/>
    </row>
    <row r="412" spans="1:23" s="114" customFormat="1" x14ac:dyDescent="0.2">
      <c r="A412" s="21">
        <v>7</v>
      </c>
      <c r="B412" s="170"/>
      <c r="C412" s="171"/>
      <c r="D412" s="171"/>
      <c r="E412" s="172"/>
      <c r="G412" s="21">
        <v>18</v>
      </c>
      <c r="H412" s="170"/>
      <c r="I412" s="171"/>
      <c r="J412" s="171"/>
      <c r="K412" s="172"/>
      <c r="M412" s="21">
        <v>29</v>
      </c>
      <c r="N412" s="170"/>
      <c r="O412" s="171"/>
      <c r="P412" s="171"/>
      <c r="Q412" s="172"/>
      <c r="S412" s="21">
        <v>40</v>
      </c>
      <c r="T412" s="170"/>
      <c r="U412" s="171"/>
      <c r="V412" s="171"/>
      <c r="W412" s="172"/>
    </row>
    <row r="413" spans="1:23" s="114" customFormat="1" x14ac:dyDescent="0.2">
      <c r="A413" s="21">
        <v>8</v>
      </c>
      <c r="B413" s="170"/>
      <c r="C413" s="171"/>
      <c r="D413" s="171"/>
      <c r="E413" s="172"/>
      <c r="G413" s="21">
        <v>19</v>
      </c>
      <c r="H413" s="170"/>
      <c r="I413" s="171"/>
      <c r="J413" s="171"/>
      <c r="K413" s="172"/>
      <c r="M413" s="21">
        <v>30</v>
      </c>
      <c r="N413" s="170"/>
      <c r="O413" s="171"/>
      <c r="P413" s="171"/>
      <c r="Q413" s="172"/>
      <c r="S413" s="21">
        <v>41</v>
      </c>
      <c r="T413" s="170"/>
      <c r="U413" s="171"/>
      <c r="V413" s="171"/>
      <c r="W413" s="172"/>
    </row>
    <row r="414" spans="1:23" s="114" customFormat="1" x14ac:dyDescent="0.2">
      <c r="A414" s="21">
        <v>9</v>
      </c>
      <c r="B414" s="170"/>
      <c r="C414" s="171"/>
      <c r="D414" s="171"/>
      <c r="E414" s="172"/>
      <c r="G414" s="21">
        <v>20</v>
      </c>
      <c r="H414" s="170"/>
      <c r="I414" s="171"/>
      <c r="J414" s="171"/>
      <c r="K414" s="172"/>
      <c r="M414" s="21">
        <v>31</v>
      </c>
      <c r="N414" s="170"/>
      <c r="O414" s="171"/>
      <c r="P414" s="171"/>
      <c r="Q414" s="172"/>
      <c r="S414" s="21">
        <v>42</v>
      </c>
      <c r="T414" s="170"/>
      <c r="U414" s="171"/>
      <c r="V414" s="171"/>
      <c r="W414" s="172"/>
    </row>
    <row r="415" spans="1:23" s="114" customFormat="1" x14ac:dyDescent="0.2">
      <c r="A415" s="21">
        <v>10</v>
      </c>
      <c r="B415" s="170"/>
      <c r="C415" s="171"/>
      <c r="D415" s="171"/>
      <c r="E415" s="172"/>
      <c r="G415" s="21">
        <v>21</v>
      </c>
      <c r="H415" s="170"/>
      <c r="I415" s="171"/>
      <c r="J415" s="171"/>
      <c r="K415" s="172"/>
      <c r="M415" s="21">
        <v>32</v>
      </c>
      <c r="N415" s="170"/>
      <c r="O415" s="171"/>
      <c r="P415" s="171"/>
      <c r="Q415" s="172"/>
      <c r="S415" s="21">
        <v>43</v>
      </c>
      <c r="T415" s="170"/>
      <c r="U415" s="171"/>
      <c r="V415" s="171"/>
      <c r="W415" s="172"/>
    </row>
    <row r="416" spans="1:23" s="114" customFormat="1" ht="13.5" thickBot="1" x14ac:dyDescent="0.25">
      <c r="A416" s="21">
        <v>11</v>
      </c>
      <c r="B416" s="170"/>
      <c r="C416" s="171"/>
      <c r="D416" s="171"/>
      <c r="E416" s="172"/>
      <c r="G416" s="21">
        <v>22</v>
      </c>
      <c r="H416" s="170"/>
      <c r="I416" s="171"/>
      <c r="J416" s="171"/>
      <c r="K416" s="172"/>
      <c r="M416" s="21">
        <v>33</v>
      </c>
      <c r="N416" s="170"/>
      <c r="O416" s="171"/>
      <c r="P416" s="171"/>
      <c r="Q416" s="172"/>
      <c r="S416" s="22"/>
      <c r="T416" s="209" t="s">
        <v>3</v>
      </c>
      <c r="U416" s="24"/>
      <c r="V416" s="24"/>
      <c r="W416" s="210">
        <f>SUM(E406:E416)+SUM(K406:K416)+SUM(W406:W415)+SUM(Q406:Q416)</f>
        <v>0</v>
      </c>
    </row>
    <row r="417" spans="1:23" s="114" customFormat="1" x14ac:dyDescent="0.2">
      <c r="B417" s="118"/>
      <c r="C417" s="119"/>
      <c r="D417" s="119"/>
      <c r="E417" s="115"/>
      <c r="H417" s="118"/>
      <c r="I417" s="119"/>
      <c r="J417" s="119"/>
      <c r="K417" s="115"/>
      <c r="N417" s="118"/>
      <c r="O417" s="119"/>
      <c r="P417" s="119"/>
      <c r="Q417" s="115"/>
      <c r="T417" s="118"/>
      <c r="U417" s="119"/>
      <c r="V417" s="119"/>
      <c r="W417" s="115"/>
    </row>
    <row r="418" spans="1:23" s="114" customFormat="1" x14ac:dyDescent="0.2">
      <c r="B418" s="118"/>
      <c r="C418" s="119"/>
      <c r="D418" s="119"/>
      <c r="E418" s="115"/>
      <c r="H418" s="118"/>
      <c r="I418" s="119"/>
      <c r="J418" s="119"/>
      <c r="K418" s="115"/>
      <c r="N418" s="118"/>
      <c r="O418" s="119"/>
      <c r="P418" s="119"/>
      <c r="Q418" s="115"/>
      <c r="T418" s="118"/>
      <c r="U418" s="119"/>
      <c r="V418" s="119"/>
      <c r="W418" s="115"/>
    </row>
    <row r="419" spans="1:23" s="114" customFormat="1" x14ac:dyDescent="0.2">
      <c r="B419" s="118"/>
      <c r="C419" s="119"/>
      <c r="D419" s="119"/>
      <c r="E419" s="115"/>
      <c r="H419" s="118"/>
      <c r="I419" s="119"/>
      <c r="J419" s="119"/>
      <c r="K419" s="115"/>
      <c r="N419" s="118"/>
      <c r="O419" s="119"/>
      <c r="P419" s="119"/>
      <c r="Q419" s="115"/>
      <c r="T419" s="118"/>
      <c r="U419" s="119"/>
      <c r="V419" s="119"/>
      <c r="W419" s="115"/>
    </row>
    <row r="420" spans="1:23" s="114" customFormat="1" x14ac:dyDescent="0.2">
      <c r="B420" s="118"/>
      <c r="C420" s="119"/>
      <c r="D420" s="119"/>
      <c r="E420" s="115"/>
      <c r="H420" s="118"/>
      <c r="I420" s="119"/>
      <c r="J420" s="119"/>
      <c r="K420" s="115"/>
      <c r="N420" s="118"/>
      <c r="O420" s="119"/>
      <c r="P420" s="119"/>
      <c r="Q420" s="115"/>
      <c r="T420" s="118"/>
      <c r="U420" s="119"/>
      <c r="V420" s="119"/>
      <c r="W420" s="115"/>
    </row>
    <row r="421" spans="1:23" s="114" customFormat="1" x14ac:dyDescent="0.2">
      <c r="B421" s="118"/>
      <c r="C421" s="119"/>
      <c r="D421" s="119"/>
      <c r="E421" s="115"/>
      <c r="H421" s="118"/>
      <c r="I421" s="119"/>
      <c r="J421" s="119"/>
      <c r="K421" s="115"/>
      <c r="N421" s="118"/>
      <c r="O421" s="119"/>
      <c r="P421" s="119"/>
      <c r="Q421" s="115"/>
      <c r="T421" s="118"/>
      <c r="U421" s="119"/>
      <c r="V421" s="119"/>
      <c r="W421" s="115"/>
    </row>
    <row r="422" spans="1:23" s="114" customFormat="1" x14ac:dyDescent="0.2">
      <c r="B422" s="118"/>
      <c r="C422" s="119"/>
      <c r="D422" s="119"/>
      <c r="E422" s="115"/>
      <c r="H422" s="118"/>
      <c r="I422" s="119"/>
      <c r="J422" s="119"/>
      <c r="K422" s="115"/>
      <c r="N422" s="118"/>
      <c r="O422" s="119"/>
      <c r="P422" s="119"/>
      <c r="Q422" s="115"/>
      <c r="T422" s="118"/>
      <c r="U422" s="119"/>
      <c r="V422" s="119"/>
      <c r="W422" s="115"/>
    </row>
    <row r="423" spans="1:23" s="114" customFormat="1" ht="13.5" thickBot="1" x14ac:dyDescent="0.25">
      <c r="B423" s="118"/>
      <c r="C423" s="119"/>
      <c r="D423" s="119"/>
      <c r="E423" s="115"/>
      <c r="H423" s="118"/>
      <c r="I423" s="119"/>
      <c r="J423" s="119"/>
      <c r="K423" s="115"/>
      <c r="N423" s="118"/>
      <c r="O423" s="119"/>
      <c r="P423" s="119"/>
      <c r="Q423" s="115"/>
      <c r="T423" s="118"/>
      <c r="U423" s="119"/>
      <c r="V423" s="119"/>
      <c r="W423" s="115"/>
    </row>
    <row r="424" spans="1:23" s="114" customFormat="1" ht="13.5" thickBot="1" x14ac:dyDescent="0.25">
      <c r="A424" s="17">
        <v>19</v>
      </c>
      <c r="B424" s="18"/>
      <c r="C424" s="517" t="s">
        <v>167</v>
      </c>
      <c r="D424" s="519" t="s">
        <v>35</v>
      </c>
      <c r="E424" s="213">
        <f>+$W436</f>
        <v>0</v>
      </c>
      <c r="G424" s="17"/>
      <c r="H424" s="18"/>
      <c r="I424" s="517" t="s">
        <v>167</v>
      </c>
      <c r="J424" s="519" t="s">
        <v>35</v>
      </c>
      <c r="K424" s="213">
        <f>+$W436</f>
        <v>0</v>
      </c>
      <c r="M424" s="17">
        <v>19</v>
      </c>
      <c r="N424" s="18"/>
      <c r="O424" s="517" t="s">
        <v>167</v>
      </c>
      <c r="P424" s="519" t="s">
        <v>35</v>
      </c>
      <c r="Q424" s="213">
        <f>+$W436</f>
        <v>0</v>
      </c>
      <c r="S424" s="17"/>
      <c r="T424" s="18"/>
      <c r="U424" s="517" t="s">
        <v>167</v>
      </c>
      <c r="V424" s="519" t="s">
        <v>35</v>
      </c>
      <c r="W424" s="522" t="s">
        <v>18</v>
      </c>
    </row>
    <row r="425" spans="1:23" s="114" customFormat="1" ht="38.25" x14ac:dyDescent="0.2">
      <c r="A425" s="19" t="s">
        <v>7</v>
      </c>
      <c r="B425" s="35" t="str">
        <f>+" אסמכתא " &amp; B21 &amp;"         חזרה לטבלה "</f>
        <v xml:space="preserve"> אסמכתא          חזרה לטבלה </v>
      </c>
      <c r="C425" s="518"/>
      <c r="D425" s="520"/>
      <c r="E425" s="213" t="s">
        <v>18</v>
      </c>
      <c r="G425" s="19" t="s">
        <v>23</v>
      </c>
      <c r="H425" s="35" t="str">
        <f>+" אסמכתא " &amp; B21 &amp;"         חזרה לטבלה "</f>
        <v xml:space="preserve"> אסמכתא          חזרה לטבלה </v>
      </c>
      <c r="I425" s="518"/>
      <c r="J425" s="520"/>
      <c r="K425" s="213" t="s">
        <v>18</v>
      </c>
      <c r="M425" s="19" t="s">
        <v>7</v>
      </c>
      <c r="N425" s="35" t="str">
        <f>+" אסמכתא " &amp; B21 &amp;"         חזרה לטבלה "</f>
        <v xml:space="preserve"> אסמכתא          חזרה לטבלה </v>
      </c>
      <c r="O425" s="518"/>
      <c r="P425" s="520"/>
      <c r="Q425" s="213" t="s">
        <v>18</v>
      </c>
      <c r="S425" s="19" t="s">
        <v>23</v>
      </c>
      <c r="T425" s="35" t="str">
        <f>+" אסמכתא " &amp; B21 &amp;"         חזרה לטבלה "</f>
        <v xml:space="preserve"> אסמכתא          חזרה לטבלה </v>
      </c>
      <c r="U425" s="518"/>
      <c r="V425" s="520"/>
      <c r="W425" s="523"/>
    </row>
    <row r="426" spans="1:23" s="114" customFormat="1" x14ac:dyDescent="0.2">
      <c r="A426" s="21">
        <v>1</v>
      </c>
      <c r="B426" s="170"/>
      <c r="C426" s="171"/>
      <c r="D426" s="171"/>
      <c r="E426" s="172"/>
      <c r="G426" s="21">
        <v>12</v>
      </c>
      <c r="H426" s="170"/>
      <c r="I426" s="171"/>
      <c r="J426" s="171"/>
      <c r="K426" s="172"/>
      <c r="M426" s="21">
        <v>23</v>
      </c>
      <c r="N426" s="170"/>
      <c r="O426" s="171"/>
      <c r="P426" s="171"/>
      <c r="Q426" s="172"/>
      <c r="S426" s="21">
        <v>34</v>
      </c>
      <c r="T426" s="170"/>
      <c r="U426" s="171"/>
      <c r="V426" s="171"/>
      <c r="W426" s="172"/>
    </row>
    <row r="427" spans="1:23" s="114" customFormat="1" x14ac:dyDescent="0.2">
      <c r="A427" s="21">
        <v>2</v>
      </c>
      <c r="B427" s="170"/>
      <c r="C427" s="171"/>
      <c r="D427" s="171"/>
      <c r="E427" s="172"/>
      <c r="G427" s="21">
        <v>13</v>
      </c>
      <c r="H427" s="170"/>
      <c r="I427" s="171"/>
      <c r="J427" s="171"/>
      <c r="K427" s="172"/>
      <c r="M427" s="21">
        <v>24</v>
      </c>
      <c r="N427" s="170"/>
      <c r="O427" s="171"/>
      <c r="P427" s="171"/>
      <c r="Q427" s="172"/>
      <c r="S427" s="21">
        <v>35</v>
      </c>
      <c r="T427" s="170"/>
      <c r="U427" s="171"/>
      <c r="V427" s="171"/>
      <c r="W427" s="172"/>
    </row>
    <row r="428" spans="1:23" s="114" customFormat="1" x14ac:dyDescent="0.2">
      <c r="A428" s="21">
        <v>3</v>
      </c>
      <c r="B428" s="170"/>
      <c r="C428" s="171"/>
      <c r="D428" s="171"/>
      <c r="E428" s="172"/>
      <c r="G428" s="21">
        <v>14</v>
      </c>
      <c r="H428" s="170"/>
      <c r="I428" s="171"/>
      <c r="J428" s="171"/>
      <c r="K428" s="172"/>
      <c r="M428" s="21">
        <v>25</v>
      </c>
      <c r="N428" s="170"/>
      <c r="O428" s="171"/>
      <c r="P428" s="171"/>
      <c r="Q428" s="172"/>
      <c r="S428" s="21">
        <v>36</v>
      </c>
      <c r="T428" s="170"/>
      <c r="U428" s="171"/>
      <c r="V428" s="171"/>
      <c r="W428" s="172"/>
    </row>
    <row r="429" spans="1:23" s="114" customFormat="1" x14ac:dyDescent="0.2">
      <c r="A429" s="21">
        <v>4</v>
      </c>
      <c r="B429" s="170"/>
      <c r="C429" s="171"/>
      <c r="D429" s="171"/>
      <c r="E429" s="172"/>
      <c r="G429" s="21">
        <v>15</v>
      </c>
      <c r="H429" s="170"/>
      <c r="I429" s="171"/>
      <c r="J429" s="171"/>
      <c r="K429" s="172"/>
      <c r="M429" s="21">
        <v>26</v>
      </c>
      <c r="N429" s="170"/>
      <c r="O429" s="171"/>
      <c r="P429" s="171"/>
      <c r="Q429" s="172"/>
      <c r="S429" s="21">
        <v>37</v>
      </c>
      <c r="T429" s="170"/>
      <c r="U429" s="171"/>
      <c r="V429" s="171"/>
      <c r="W429" s="172"/>
    </row>
    <row r="430" spans="1:23" s="114" customFormat="1" x14ac:dyDescent="0.2">
      <c r="A430" s="21">
        <v>5</v>
      </c>
      <c r="B430" s="170"/>
      <c r="C430" s="171"/>
      <c r="D430" s="171"/>
      <c r="E430" s="172"/>
      <c r="G430" s="21">
        <v>16</v>
      </c>
      <c r="H430" s="170"/>
      <c r="I430" s="171"/>
      <c r="J430" s="171"/>
      <c r="K430" s="172"/>
      <c r="M430" s="21">
        <v>27</v>
      </c>
      <c r="N430" s="170"/>
      <c r="O430" s="171"/>
      <c r="P430" s="171"/>
      <c r="Q430" s="172"/>
      <c r="S430" s="21">
        <v>38</v>
      </c>
      <c r="T430" s="170"/>
      <c r="U430" s="171"/>
      <c r="V430" s="171"/>
      <c r="W430" s="172"/>
    </row>
    <row r="431" spans="1:23" s="114" customFormat="1" x14ac:dyDescent="0.2">
      <c r="A431" s="21">
        <v>6</v>
      </c>
      <c r="B431" s="170"/>
      <c r="C431" s="171"/>
      <c r="D431" s="171"/>
      <c r="E431" s="172"/>
      <c r="G431" s="21">
        <v>17</v>
      </c>
      <c r="H431" s="170"/>
      <c r="I431" s="171"/>
      <c r="J431" s="171"/>
      <c r="K431" s="172"/>
      <c r="M431" s="21">
        <v>28</v>
      </c>
      <c r="N431" s="170"/>
      <c r="O431" s="171"/>
      <c r="P431" s="171"/>
      <c r="Q431" s="172"/>
      <c r="S431" s="21">
        <v>39</v>
      </c>
      <c r="T431" s="170"/>
      <c r="U431" s="171"/>
      <c r="V431" s="171"/>
      <c r="W431" s="172"/>
    </row>
    <row r="432" spans="1:23" s="114" customFormat="1" x14ac:dyDescent="0.2">
      <c r="A432" s="21">
        <v>7</v>
      </c>
      <c r="B432" s="170"/>
      <c r="C432" s="171"/>
      <c r="D432" s="171"/>
      <c r="E432" s="172"/>
      <c r="G432" s="21">
        <v>18</v>
      </c>
      <c r="H432" s="170"/>
      <c r="I432" s="171"/>
      <c r="J432" s="171"/>
      <c r="K432" s="172"/>
      <c r="M432" s="21">
        <v>29</v>
      </c>
      <c r="N432" s="170"/>
      <c r="O432" s="171"/>
      <c r="P432" s="171"/>
      <c r="Q432" s="172"/>
      <c r="S432" s="21">
        <v>40</v>
      </c>
      <c r="T432" s="170"/>
      <c r="U432" s="171"/>
      <c r="V432" s="171"/>
      <c r="W432" s="172"/>
    </row>
    <row r="433" spans="1:23" s="114" customFormat="1" x14ac:dyDescent="0.2">
      <c r="A433" s="21">
        <v>8</v>
      </c>
      <c r="B433" s="170"/>
      <c r="C433" s="171"/>
      <c r="D433" s="171"/>
      <c r="E433" s="172"/>
      <c r="G433" s="21">
        <v>19</v>
      </c>
      <c r="H433" s="170"/>
      <c r="I433" s="171"/>
      <c r="J433" s="171"/>
      <c r="K433" s="172"/>
      <c r="M433" s="21">
        <v>30</v>
      </c>
      <c r="N433" s="170"/>
      <c r="O433" s="171"/>
      <c r="P433" s="171"/>
      <c r="Q433" s="172"/>
      <c r="S433" s="21">
        <v>41</v>
      </c>
      <c r="T433" s="170"/>
      <c r="U433" s="171"/>
      <c r="V433" s="171"/>
      <c r="W433" s="172"/>
    </row>
    <row r="434" spans="1:23" s="114" customFormat="1" x14ac:dyDescent="0.2">
      <c r="A434" s="21">
        <v>9</v>
      </c>
      <c r="B434" s="170"/>
      <c r="C434" s="171"/>
      <c r="D434" s="171"/>
      <c r="E434" s="172"/>
      <c r="G434" s="21">
        <v>20</v>
      </c>
      <c r="H434" s="170"/>
      <c r="I434" s="171"/>
      <c r="J434" s="171"/>
      <c r="K434" s="172"/>
      <c r="M434" s="21">
        <v>31</v>
      </c>
      <c r="N434" s="170"/>
      <c r="O434" s="171"/>
      <c r="P434" s="171"/>
      <c r="Q434" s="172"/>
      <c r="S434" s="21">
        <v>42</v>
      </c>
      <c r="T434" s="170"/>
      <c r="U434" s="171"/>
      <c r="V434" s="171"/>
      <c r="W434" s="172"/>
    </row>
    <row r="435" spans="1:23" s="114" customFormat="1" x14ac:dyDescent="0.2">
      <c r="A435" s="21">
        <v>10</v>
      </c>
      <c r="B435" s="170"/>
      <c r="C435" s="171"/>
      <c r="D435" s="171"/>
      <c r="E435" s="172"/>
      <c r="G435" s="21">
        <v>21</v>
      </c>
      <c r="H435" s="170"/>
      <c r="I435" s="171"/>
      <c r="J435" s="171"/>
      <c r="K435" s="172"/>
      <c r="M435" s="21">
        <v>32</v>
      </c>
      <c r="N435" s="170"/>
      <c r="O435" s="171"/>
      <c r="P435" s="171"/>
      <c r="Q435" s="172"/>
      <c r="S435" s="21">
        <v>43</v>
      </c>
      <c r="T435" s="170"/>
      <c r="U435" s="171"/>
      <c r="V435" s="171"/>
      <c r="W435" s="172"/>
    </row>
    <row r="436" spans="1:23" s="114" customFormat="1" ht="13.5" thickBot="1" x14ac:dyDescent="0.25">
      <c r="A436" s="21">
        <v>11</v>
      </c>
      <c r="B436" s="170"/>
      <c r="C436" s="171"/>
      <c r="D436" s="171"/>
      <c r="E436" s="172"/>
      <c r="G436" s="21">
        <v>22</v>
      </c>
      <c r="H436" s="170"/>
      <c r="I436" s="171"/>
      <c r="J436" s="171"/>
      <c r="K436" s="172"/>
      <c r="M436" s="21">
        <v>33</v>
      </c>
      <c r="N436" s="170"/>
      <c r="O436" s="171"/>
      <c r="P436" s="171"/>
      <c r="Q436" s="172"/>
      <c r="S436" s="22"/>
      <c r="T436" s="209" t="s">
        <v>3</v>
      </c>
      <c r="U436" s="24"/>
      <c r="V436" s="24"/>
      <c r="W436" s="210">
        <f>SUM(E426:E436)+SUM(K426:K436)+SUM(W426:W435)+SUM(Q426:Q436)</f>
        <v>0</v>
      </c>
    </row>
    <row r="437" spans="1:23" s="114" customFormat="1" x14ac:dyDescent="0.2">
      <c r="B437" s="118"/>
      <c r="C437" s="119"/>
      <c r="D437" s="119"/>
      <c r="E437" s="115"/>
      <c r="H437" s="118"/>
      <c r="I437" s="119"/>
      <c r="J437" s="119"/>
      <c r="K437" s="115"/>
      <c r="N437" s="118"/>
      <c r="O437" s="119"/>
      <c r="P437" s="119"/>
      <c r="Q437" s="115"/>
      <c r="T437" s="118"/>
      <c r="U437" s="119"/>
      <c r="V437" s="119"/>
      <c r="W437" s="115"/>
    </row>
    <row r="438" spans="1:23" s="114" customFormat="1" x14ac:dyDescent="0.2">
      <c r="B438" s="118"/>
      <c r="C438" s="119"/>
      <c r="D438" s="119"/>
      <c r="E438" s="115"/>
      <c r="H438" s="118"/>
      <c r="I438" s="119"/>
      <c r="J438" s="119"/>
      <c r="K438" s="115"/>
      <c r="N438" s="118"/>
      <c r="O438" s="119"/>
      <c r="P438" s="119"/>
      <c r="Q438" s="115"/>
      <c r="T438" s="118"/>
      <c r="U438" s="119"/>
      <c r="V438" s="119"/>
      <c r="W438" s="115"/>
    </row>
    <row r="439" spans="1:23" s="114" customFormat="1" x14ac:dyDescent="0.2">
      <c r="B439" s="118"/>
      <c r="C439" s="119"/>
      <c r="D439" s="119"/>
      <c r="E439" s="115"/>
      <c r="H439" s="118"/>
      <c r="I439" s="119"/>
      <c r="J439" s="119"/>
      <c r="K439" s="115"/>
      <c r="N439" s="118"/>
      <c r="O439" s="119"/>
      <c r="P439" s="119"/>
      <c r="Q439" s="115"/>
      <c r="T439" s="118"/>
      <c r="U439" s="119"/>
      <c r="V439" s="119"/>
      <c r="W439" s="115"/>
    </row>
    <row r="440" spans="1:23" s="114" customFormat="1" x14ac:dyDescent="0.2">
      <c r="B440" s="118"/>
      <c r="C440" s="119"/>
      <c r="D440" s="119"/>
      <c r="E440" s="115"/>
      <c r="H440" s="118"/>
      <c r="I440" s="119"/>
      <c r="J440" s="119"/>
      <c r="K440" s="115"/>
      <c r="N440" s="118"/>
      <c r="O440" s="119"/>
      <c r="P440" s="119"/>
      <c r="Q440" s="115"/>
      <c r="T440" s="118"/>
      <c r="U440" s="119"/>
      <c r="V440" s="119"/>
      <c r="W440" s="115"/>
    </row>
    <row r="441" spans="1:23" s="114" customFormat="1" x14ac:dyDescent="0.2">
      <c r="B441" s="118"/>
      <c r="C441" s="119"/>
      <c r="D441" s="119"/>
      <c r="E441" s="115"/>
      <c r="H441" s="118"/>
      <c r="I441" s="119"/>
      <c r="J441" s="119"/>
      <c r="K441" s="115"/>
      <c r="N441" s="118"/>
      <c r="O441" s="119"/>
      <c r="P441" s="119"/>
      <c r="Q441" s="115"/>
      <c r="T441" s="118"/>
      <c r="U441" s="119"/>
      <c r="V441" s="119"/>
      <c r="W441" s="115"/>
    </row>
    <row r="442" spans="1:23" s="114" customFormat="1" x14ac:dyDescent="0.2">
      <c r="B442" s="118"/>
      <c r="C442" s="119"/>
      <c r="D442" s="119"/>
      <c r="E442" s="115"/>
      <c r="H442" s="118"/>
      <c r="I442" s="119"/>
      <c r="J442" s="119"/>
      <c r="K442" s="115"/>
      <c r="N442" s="118"/>
      <c r="O442" s="119"/>
      <c r="P442" s="119"/>
      <c r="Q442" s="115"/>
      <c r="T442" s="118"/>
      <c r="U442" s="119"/>
      <c r="V442" s="119"/>
      <c r="W442" s="115"/>
    </row>
    <row r="443" spans="1:23" s="114" customFormat="1" ht="13.5" thickBot="1" x14ac:dyDescent="0.25">
      <c r="B443" s="118"/>
      <c r="C443" s="119"/>
      <c r="D443" s="119"/>
      <c r="E443" s="115"/>
      <c r="H443" s="118"/>
      <c r="I443" s="119"/>
      <c r="J443" s="119"/>
      <c r="K443" s="115"/>
      <c r="N443" s="118"/>
      <c r="O443" s="119"/>
      <c r="P443" s="119"/>
      <c r="Q443" s="115"/>
      <c r="T443" s="118"/>
      <c r="U443" s="119"/>
      <c r="V443" s="119"/>
      <c r="W443" s="115"/>
    </row>
    <row r="444" spans="1:23" s="114" customFormat="1" ht="13.5" thickBot="1" x14ac:dyDescent="0.25">
      <c r="A444" s="17">
        <v>20</v>
      </c>
      <c r="B444" s="18"/>
      <c r="C444" s="517" t="s">
        <v>167</v>
      </c>
      <c r="D444" s="519" t="s">
        <v>35</v>
      </c>
      <c r="E444" s="213">
        <f>+$W456</f>
        <v>0</v>
      </c>
      <c r="G444" s="17"/>
      <c r="H444" s="18"/>
      <c r="I444" s="517" t="s">
        <v>167</v>
      </c>
      <c r="J444" s="519" t="s">
        <v>35</v>
      </c>
      <c r="K444" s="213">
        <f>+$W456</f>
        <v>0</v>
      </c>
      <c r="M444" s="17">
        <v>20</v>
      </c>
      <c r="N444" s="18"/>
      <c r="O444" s="517" t="s">
        <v>167</v>
      </c>
      <c r="P444" s="519" t="s">
        <v>35</v>
      </c>
      <c r="Q444" s="213">
        <f>+$W456</f>
        <v>0</v>
      </c>
      <c r="S444" s="17"/>
      <c r="T444" s="18"/>
      <c r="U444" s="517" t="s">
        <v>167</v>
      </c>
      <c r="V444" s="519" t="s">
        <v>35</v>
      </c>
      <c r="W444" s="522" t="s">
        <v>18</v>
      </c>
    </row>
    <row r="445" spans="1:23" s="114" customFormat="1" ht="38.25" x14ac:dyDescent="0.2">
      <c r="A445" s="19" t="s">
        <v>7</v>
      </c>
      <c r="B445" s="35" t="str">
        <f>+" אסמכתא " &amp; B22 &amp;"         חזרה לטבלה "</f>
        <v xml:space="preserve"> אסמכתא          חזרה לטבלה </v>
      </c>
      <c r="C445" s="518"/>
      <c r="D445" s="520"/>
      <c r="E445" s="213" t="s">
        <v>18</v>
      </c>
      <c r="G445" s="19" t="s">
        <v>23</v>
      </c>
      <c r="H445" s="35" t="str">
        <f>+" אסמכתא " &amp; B22 &amp;"         חזרה לטבלה "</f>
        <v xml:space="preserve"> אסמכתא          חזרה לטבלה </v>
      </c>
      <c r="I445" s="518"/>
      <c r="J445" s="520"/>
      <c r="K445" s="213" t="s">
        <v>18</v>
      </c>
      <c r="M445" s="19" t="s">
        <v>7</v>
      </c>
      <c r="N445" s="35" t="str">
        <f>+" אסמכתא " &amp; B22 &amp;"         חזרה לטבלה "</f>
        <v xml:space="preserve"> אסמכתא          חזרה לטבלה </v>
      </c>
      <c r="O445" s="518"/>
      <c r="P445" s="520"/>
      <c r="Q445" s="213" t="s">
        <v>18</v>
      </c>
      <c r="S445" s="19" t="s">
        <v>23</v>
      </c>
      <c r="T445" s="35" t="str">
        <f>+" אסמכתא " &amp; B22 &amp;"         חזרה לטבלה "</f>
        <v xml:space="preserve"> אסמכתא          חזרה לטבלה </v>
      </c>
      <c r="U445" s="518"/>
      <c r="V445" s="520"/>
      <c r="W445" s="523"/>
    </row>
    <row r="446" spans="1:23" s="114" customFormat="1" x14ac:dyDescent="0.2">
      <c r="A446" s="21">
        <v>1</v>
      </c>
      <c r="B446" s="170"/>
      <c r="C446" s="171"/>
      <c r="D446" s="171"/>
      <c r="E446" s="172"/>
      <c r="G446" s="21">
        <v>12</v>
      </c>
      <c r="H446" s="170"/>
      <c r="I446" s="171"/>
      <c r="J446" s="171"/>
      <c r="K446" s="172"/>
      <c r="M446" s="21">
        <v>23</v>
      </c>
      <c r="N446" s="170"/>
      <c r="O446" s="171"/>
      <c r="P446" s="171"/>
      <c r="Q446" s="172"/>
      <c r="S446" s="21">
        <v>34</v>
      </c>
      <c r="T446" s="170"/>
      <c r="U446" s="171"/>
      <c r="V446" s="171"/>
      <c r="W446" s="172"/>
    </row>
    <row r="447" spans="1:23" s="114" customFormat="1" x14ac:dyDescent="0.2">
      <c r="A447" s="21">
        <v>2</v>
      </c>
      <c r="B447" s="170"/>
      <c r="C447" s="171"/>
      <c r="D447" s="171"/>
      <c r="E447" s="172"/>
      <c r="G447" s="21">
        <v>13</v>
      </c>
      <c r="H447" s="170"/>
      <c r="I447" s="171"/>
      <c r="J447" s="171"/>
      <c r="K447" s="172"/>
      <c r="M447" s="21">
        <v>24</v>
      </c>
      <c r="N447" s="170"/>
      <c r="O447" s="171"/>
      <c r="P447" s="171"/>
      <c r="Q447" s="172"/>
      <c r="S447" s="21">
        <v>35</v>
      </c>
      <c r="T447" s="170"/>
      <c r="U447" s="171"/>
      <c r="V447" s="171"/>
      <c r="W447" s="172"/>
    </row>
    <row r="448" spans="1:23" s="114" customFormat="1" x14ac:dyDescent="0.2">
      <c r="A448" s="21">
        <v>3</v>
      </c>
      <c r="B448" s="170"/>
      <c r="C448" s="171"/>
      <c r="D448" s="171"/>
      <c r="E448" s="172"/>
      <c r="G448" s="21">
        <v>14</v>
      </c>
      <c r="H448" s="170"/>
      <c r="I448" s="171"/>
      <c r="J448" s="171"/>
      <c r="K448" s="172"/>
      <c r="M448" s="21">
        <v>25</v>
      </c>
      <c r="N448" s="170"/>
      <c r="O448" s="171"/>
      <c r="P448" s="171"/>
      <c r="Q448" s="172"/>
      <c r="S448" s="21">
        <v>36</v>
      </c>
      <c r="T448" s="170"/>
      <c r="U448" s="171"/>
      <c r="V448" s="171"/>
      <c r="W448" s="172"/>
    </row>
    <row r="449" spans="1:23" s="114" customFormat="1" x14ac:dyDescent="0.2">
      <c r="A449" s="21">
        <v>4</v>
      </c>
      <c r="B449" s="170"/>
      <c r="C449" s="171"/>
      <c r="D449" s="171"/>
      <c r="E449" s="172"/>
      <c r="G449" s="21">
        <v>15</v>
      </c>
      <c r="H449" s="170"/>
      <c r="I449" s="171"/>
      <c r="J449" s="171"/>
      <c r="K449" s="172"/>
      <c r="M449" s="21">
        <v>26</v>
      </c>
      <c r="N449" s="170"/>
      <c r="O449" s="171"/>
      <c r="P449" s="171"/>
      <c r="Q449" s="172"/>
      <c r="S449" s="21">
        <v>37</v>
      </c>
      <c r="T449" s="170"/>
      <c r="U449" s="171"/>
      <c r="V449" s="171"/>
      <c r="W449" s="172"/>
    </row>
    <row r="450" spans="1:23" s="114" customFormat="1" x14ac:dyDescent="0.2">
      <c r="A450" s="21">
        <v>5</v>
      </c>
      <c r="B450" s="170"/>
      <c r="C450" s="171"/>
      <c r="D450" s="171"/>
      <c r="E450" s="172"/>
      <c r="G450" s="21">
        <v>16</v>
      </c>
      <c r="H450" s="170"/>
      <c r="I450" s="171"/>
      <c r="J450" s="171"/>
      <c r="K450" s="172"/>
      <c r="M450" s="21">
        <v>27</v>
      </c>
      <c r="N450" s="170"/>
      <c r="O450" s="171"/>
      <c r="P450" s="171"/>
      <c r="Q450" s="172"/>
      <c r="S450" s="21">
        <v>38</v>
      </c>
      <c r="T450" s="170"/>
      <c r="U450" s="171"/>
      <c r="V450" s="171"/>
      <c r="W450" s="172"/>
    </row>
    <row r="451" spans="1:23" s="114" customFormat="1" x14ac:dyDescent="0.2">
      <c r="A451" s="21">
        <v>6</v>
      </c>
      <c r="B451" s="170"/>
      <c r="C451" s="171"/>
      <c r="D451" s="171"/>
      <c r="E451" s="172"/>
      <c r="G451" s="21">
        <v>17</v>
      </c>
      <c r="H451" s="170"/>
      <c r="I451" s="171"/>
      <c r="J451" s="171"/>
      <c r="K451" s="172"/>
      <c r="M451" s="21">
        <v>28</v>
      </c>
      <c r="N451" s="170"/>
      <c r="O451" s="171"/>
      <c r="P451" s="171"/>
      <c r="Q451" s="172"/>
      <c r="S451" s="21">
        <v>39</v>
      </c>
      <c r="T451" s="170"/>
      <c r="U451" s="171"/>
      <c r="V451" s="171"/>
      <c r="W451" s="172"/>
    </row>
    <row r="452" spans="1:23" s="114" customFormat="1" x14ac:dyDescent="0.2">
      <c r="A452" s="21">
        <v>7</v>
      </c>
      <c r="B452" s="170"/>
      <c r="C452" s="171"/>
      <c r="D452" s="171"/>
      <c r="E452" s="172"/>
      <c r="G452" s="21">
        <v>18</v>
      </c>
      <c r="H452" s="170"/>
      <c r="I452" s="171"/>
      <c r="J452" s="171"/>
      <c r="K452" s="172"/>
      <c r="M452" s="21">
        <v>29</v>
      </c>
      <c r="N452" s="170"/>
      <c r="O452" s="171"/>
      <c r="P452" s="171"/>
      <c r="Q452" s="172"/>
      <c r="S452" s="21">
        <v>40</v>
      </c>
      <c r="T452" s="170"/>
      <c r="U452" s="171"/>
      <c r="V452" s="171"/>
      <c r="W452" s="172"/>
    </row>
    <row r="453" spans="1:23" s="114" customFormat="1" x14ac:dyDescent="0.2">
      <c r="A453" s="21">
        <v>8</v>
      </c>
      <c r="B453" s="170"/>
      <c r="C453" s="171"/>
      <c r="D453" s="171"/>
      <c r="E453" s="172"/>
      <c r="G453" s="21">
        <v>19</v>
      </c>
      <c r="H453" s="170"/>
      <c r="I453" s="171"/>
      <c r="J453" s="171"/>
      <c r="K453" s="172"/>
      <c r="M453" s="21">
        <v>30</v>
      </c>
      <c r="N453" s="170"/>
      <c r="O453" s="171"/>
      <c r="P453" s="171"/>
      <c r="Q453" s="172"/>
      <c r="S453" s="21">
        <v>41</v>
      </c>
      <c r="T453" s="170"/>
      <c r="U453" s="171"/>
      <c r="V453" s="171"/>
      <c r="W453" s="172"/>
    </row>
    <row r="454" spans="1:23" s="114" customFormat="1" x14ac:dyDescent="0.2">
      <c r="A454" s="21">
        <v>9</v>
      </c>
      <c r="B454" s="170"/>
      <c r="C454" s="171"/>
      <c r="D454" s="171"/>
      <c r="E454" s="172"/>
      <c r="G454" s="21">
        <v>20</v>
      </c>
      <c r="H454" s="170"/>
      <c r="I454" s="171"/>
      <c r="J454" s="171"/>
      <c r="K454" s="172"/>
      <c r="M454" s="21">
        <v>31</v>
      </c>
      <c r="N454" s="170"/>
      <c r="O454" s="171"/>
      <c r="P454" s="171"/>
      <c r="Q454" s="172"/>
      <c r="S454" s="21">
        <v>42</v>
      </c>
      <c r="T454" s="170"/>
      <c r="U454" s="171"/>
      <c r="V454" s="171"/>
      <c r="W454" s="172"/>
    </row>
    <row r="455" spans="1:23" s="114" customFormat="1" x14ac:dyDescent="0.2">
      <c r="A455" s="21">
        <v>10</v>
      </c>
      <c r="B455" s="170"/>
      <c r="C455" s="171"/>
      <c r="D455" s="171"/>
      <c r="E455" s="172"/>
      <c r="G455" s="21">
        <v>21</v>
      </c>
      <c r="H455" s="170"/>
      <c r="I455" s="171"/>
      <c r="J455" s="171"/>
      <c r="K455" s="172"/>
      <c r="M455" s="21">
        <v>32</v>
      </c>
      <c r="N455" s="170"/>
      <c r="O455" s="171"/>
      <c r="P455" s="171"/>
      <c r="Q455" s="172"/>
      <c r="S455" s="21">
        <v>43</v>
      </c>
      <c r="T455" s="170"/>
      <c r="U455" s="171"/>
      <c r="V455" s="171"/>
      <c r="W455" s="172"/>
    </row>
    <row r="456" spans="1:23" s="114" customFormat="1" ht="13.5" thickBot="1" x14ac:dyDescent="0.25">
      <c r="A456" s="21">
        <v>11</v>
      </c>
      <c r="B456" s="170"/>
      <c r="C456" s="171"/>
      <c r="D456" s="171"/>
      <c r="E456" s="172"/>
      <c r="G456" s="21">
        <v>22</v>
      </c>
      <c r="H456" s="170"/>
      <c r="I456" s="171"/>
      <c r="J456" s="171"/>
      <c r="K456" s="172"/>
      <c r="M456" s="21">
        <v>33</v>
      </c>
      <c r="N456" s="170"/>
      <c r="O456" s="171"/>
      <c r="P456" s="171"/>
      <c r="Q456" s="172"/>
      <c r="S456" s="22"/>
      <c r="T456" s="209" t="s">
        <v>3</v>
      </c>
      <c r="U456" s="24"/>
      <c r="V456" s="24"/>
      <c r="W456" s="210">
        <f>SUM(E446:E456)+SUM(K446:K456)+SUM(W446:W455)+SUM(Q446:Q456)</f>
        <v>0</v>
      </c>
    </row>
    <row r="457" spans="1:23" s="114" customFormat="1" x14ac:dyDescent="0.2">
      <c r="B457" s="118"/>
      <c r="C457" s="119"/>
      <c r="D457" s="119"/>
      <c r="E457" s="115"/>
      <c r="H457" s="118"/>
      <c r="I457" s="119"/>
      <c r="J457" s="119"/>
      <c r="K457" s="115"/>
      <c r="N457" s="118"/>
      <c r="O457" s="119"/>
      <c r="P457" s="119"/>
      <c r="Q457" s="115"/>
      <c r="T457" s="118"/>
      <c r="U457" s="119"/>
      <c r="V457" s="119"/>
      <c r="W457" s="115"/>
    </row>
    <row r="458" spans="1:23" s="114" customFormat="1" x14ac:dyDescent="0.2">
      <c r="B458" s="118"/>
      <c r="C458" s="119"/>
      <c r="D458" s="119"/>
      <c r="E458" s="115"/>
      <c r="H458" s="118"/>
      <c r="I458" s="119"/>
      <c r="J458" s="119"/>
      <c r="K458" s="115"/>
      <c r="N458" s="118"/>
      <c r="O458" s="119"/>
      <c r="P458" s="119"/>
      <c r="Q458" s="115"/>
      <c r="T458" s="118"/>
      <c r="U458" s="119"/>
      <c r="V458" s="119"/>
      <c r="W458" s="115"/>
    </row>
    <row r="459" spans="1:23" s="114" customFormat="1" x14ac:dyDescent="0.2">
      <c r="B459" s="118"/>
      <c r="C459" s="119"/>
      <c r="D459" s="119"/>
      <c r="E459" s="115"/>
      <c r="H459" s="118"/>
      <c r="I459" s="119"/>
      <c r="J459" s="119"/>
      <c r="K459" s="115"/>
      <c r="N459" s="118"/>
      <c r="O459" s="119"/>
      <c r="P459" s="119"/>
      <c r="Q459" s="115"/>
      <c r="T459" s="118"/>
      <c r="U459" s="119"/>
      <c r="V459" s="119"/>
      <c r="W459" s="115"/>
    </row>
    <row r="460" spans="1:23" s="114" customFormat="1" x14ac:dyDescent="0.2">
      <c r="B460" s="118"/>
      <c r="C460" s="119"/>
      <c r="D460" s="119"/>
      <c r="E460" s="115"/>
      <c r="H460" s="118"/>
      <c r="I460" s="119"/>
      <c r="J460" s="119"/>
      <c r="K460" s="115"/>
      <c r="N460" s="118"/>
      <c r="O460" s="119"/>
      <c r="P460" s="119"/>
      <c r="Q460" s="115"/>
      <c r="T460" s="118"/>
      <c r="U460" s="119"/>
      <c r="V460" s="119"/>
      <c r="W460" s="115"/>
    </row>
    <row r="461" spans="1:23" s="114" customFormat="1" x14ac:dyDescent="0.2">
      <c r="B461" s="118"/>
      <c r="C461" s="119"/>
      <c r="D461" s="119"/>
      <c r="E461" s="115"/>
      <c r="H461" s="118"/>
      <c r="I461" s="119"/>
      <c r="J461" s="119"/>
      <c r="K461" s="115"/>
      <c r="N461" s="118"/>
      <c r="O461" s="119"/>
      <c r="P461" s="119"/>
      <c r="Q461" s="115"/>
      <c r="T461" s="118"/>
      <c r="U461" s="119"/>
      <c r="V461" s="119"/>
      <c r="W461" s="115"/>
    </row>
    <row r="462" spans="1:23" s="114" customFormat="1" x14ac:dyDescent="0.2">
      <c r="B462" s="118"/>
      <c r="C462" s="119"/>
      <c r="D462" s="119"/>
      <c r="E462" s="115"/>
      <c r="H462" s="118"/>
      <c r="I462" s="119"/>
      <c r="J462" s="119"/>
      <c r="K462" s="115"/>
      <c r="N462" s="118"/>
      <c r="O462" s="119"/>
      <c r="P462" s="119"/>
      <c r="Q462" s="115"/>
      <c r="T462" s="118"/>
      <c r="U462" s="119"/>
      <c r="V462" s="119"/>
      <c r="W462" s="115"/>
    </row>
    <row r="463" spans="1:23" s="114" customFormat="1" ht="13.5" thickBot="1" x14ac:dyDescent="0.25">
      <c r="B463" s="118"/>
      <c r="C463" s="119"/>
      <c r="D463" s="119"/>
      <c r="E463" s="115"/>
      <c r="H463" s="118"/>
      <c r="I463" s="119"/>
      <c r="J463" s="119"/>
      <c r="K463" s="115"/>
      <c r="N463" s="118"/>
      <c r="O463" s="119"/>
      <c r="P463" s="119"/>
      <c r="Q463" s="115"/>
      <c r="T463" s="118"/>
      <c r="U463" s="119"/>
      <c r="V463" s="119"/>
      <c r="W463" s="115"/>
    </row>
    <row r="464" spans="1:23" s="114" customFormat="1" ht="13.5" thickBot="1" x14ac:dyDescent="0.25">
      <c r="A464" s="17">
        <v>21</v>
      </c>
      <c r="B464" s="18"/>
      <c r="C464" s="517" t="s">
        <v>167</v>
      </c>
      <c r="D464" s="519" t="s">
        <v>35</v>
      </c>
      <c r="E464" s="213">
        <f>+$W476</f>
        <v>0</v>
      </c>
      <c r="G464" s="17"/>
      <c r="H464" s="18"/>
      <c r="I464" s="517" t="s">
        <v>167</v>
      </c>
      <c r="J464" s="519" t="s">
        <v>35</v>
      </c>
      <c r="K464" s="213">
        <f>+$W476</f>
        <v>0</v>
      </c>
      <c r="M464" s="17">
        <v>21</v>
      </c>
      <c r="N464" s="18"/>
      <c r="O464" s="517" t="s">
        <v>167</v>
      </c>
      <c r="P464" s="519" t="s">
        <v>35</v>
      </c>
      <c r="Q464" s="213">
        <f>+$W476</f>
        <v>0</v>
      </c>
      <c r="S464" s="17"/>
      <c r="T464" s="18"/>
      <c r="U464" s="517" t="s">
        <v>167</v>
      </c>
      <c r="V464" s="519" t="s">
        <v>35</v>
      </c>
      <c r="W464" s="522" t="s">
        <v>18</v>
      </c>
    </row>
    <row r="465" spans="1:23" s="114" customFormat="1" ht="38.25" x14ac:dyDescent="0.2">
      <c r="A465" s="19" t="s">
        <v>7</v>
      </c>
      <c r="B465" s="35" t="str">
        <f>+" אסמכתא " &amp; B23 &amp;"         חזרה לטבלה "</f>
        <v xml:space="preserve"> אסמכתא          חזרה לטבלה </v>
      </c>
      <c r="C465" s="518"/>
      <c r="D465" s="520"/>
      <c r="E465" s="213" t="s">
        <v>18</v>
      </c>
      <c r="G465" s="19" t="s">
        <v>23</v>
      </c>
      <c r="H465" s="35" t="str">
        <f>+" אסמכתא " &amp; B23 &amp;"         חזרה לטבלה "</f>
        <v xml:space="preserve"> אסמכתא          חזרה לטבלה </v>
      </c>
      <c r="I465" s="518"/>
      <c r="J465" s="520"/>
      <c r="K465" s="213" t="s">
        <v>18</v>
      </c>
      <c r="M465" s="19" t="s">
        <v>7</v>
      </c>
      <c r="N465" s="35" t="str">
        <f>+" אסמכתא " &amp; B23 &amp;"         חזרה לטבלה "</f>
        <v xml:space="preserve"> אסמכתא          חזרה לטבלה </v>
      </c>
      <c r="O465" s="518"/>
      <c r="P465" s="520"/>
      <c r="Q465" s="213" t="s">
        <v>18</v>
      </c>
      <c r="S465" s="19" t="s">
        <v>23</v>
      </c>
      <c r="T465" s="35" t="str">
        <f>+" אסמכתא " &amp; B23 &amp;"         חזרה לטבלה "</f>
        <v xml:space="preserve"> אסמכתא          חזרה לטבלה </v>
      </c>
      <c r="U465" s="518"/>
      <c r="V465" s="520"/>
      <c r="W465" s="523"/>
    </row>
    <row r="466" spans="1:23" s="114" customFormat="1" x14ac:dyDescent="0.2">
      <c r="A466" s="21">
        <v>1</v>
      </c>
      <c r="B466" s="170"/>
      <c r="C466" s="171"/>
      <c r="D466" s="171"/>
      <c r="E466" s="172"/>
      <c r="G466" s="21">
        <v>12</v>
      </c>
      <c r="H466" s="170"/>
      <c r="I466" s="171"/>
      <c r="J466" s="171"/>
      <c r="K466" s="172"/>
      <c r="M466" s="21">
        <v>23</v>
      </c>
      <c r="N466" s="170"/>
      <c r="O466" s="171"/>
      <c r="P466" s="171"/>
      <c r="Q466" s="172"/>
      <c r="S466" s="21">
        <v>34</v>
      </c>
      <c r="T466" s="170"/>
      <c r="U466" s="171"/>
      <c r="V466" s="171"/>
      <c r="W466" s="172"/>
    </row>
    <row r="467" spans="1:23" s="114" customFormat="1" x14ac:dyDescent="0.2">
      <c r="A467" s="21">
        <v>2</v>
      </c>
      <c r="B467" s="170"/>
      <c r="C467" s="171"/>
      <c r="D467" s="171"/>
      <c r="E467" s="172"/>
      <c r="G467" s="21">
        <v>13</v>
      </c>
      <c r="H467" s="170"/>
      <c r="I467" s="171"/>
      <c r="J467" s="171"/>
      <c r="K467" s="172"/>
      <c r="M467" s="21">
        <v>24</v>
      </c>
      <c r="N467" s="170"/>
      <c r="O467" s="171"/>
      <c r="P467" s="171"/>
      <c r="Q467" s="172"/>
      <c r="S467" s="21">
        <v>35</v>
      </c>
      <c r="T467" s="170"/>
      <c r="U467" s="171"/>
      <c r="V467" s="171"/>
      <c r="W467" s="172"/>
    </row>
    <row r="468" spans="1:23" s="114" customFormat="1" x14ac:dyDescent="0.2">
      <c r="A468" s="21">
        <v>3</v>
      </c>
      <c r="B468" s="170"/>
      <c r="C468" s="171"/>
      <c r="D468" s="171"/>
      <c r="E468" s="172"/>
      <c r="G468" s="21">
        <v>14</v>
      </c>
      <c r="H468" s="170"/>
      <c r="I468" s="171"/>
      <c r="J468" s="171"/>
      <c r="K468" s="172"/>
      <c r="M468" s="21">
        <v>25</v>
      </c>
      <c r="N468" s="170"/>
      <c r="O468" s="171"/>
      <c r="P468" s="171"/>
      <c r="Q468" s="172"/>
      <c r="S468" s="21">
        <v>36</v>
      </c>
      <c r="T468" s="170"/>
      <c r="U468" s="171"/>
      <c r="V468" s="171"/>
      <c r="W468" s="172"/>
    </row>
    <row r="469" spans="1:23" s="114" customFormat="1" x14ac:dyDescent="0.2">
      <c r="A469" s="21">
        <v>4</v>
      </c>
      <c r="B469" s="170"/>
      <c r="C469" s="171"/>
      <c r="D469" s="171"/>
      <c r="E469" s="172"/>
      <c r="G469" s="21">
        <v>15</v>
      </c>
      <c r="H469" s="170"/>
      <c r="I469" s="171"/>
      <c r="J469" s="171"/>
      <c r="K469" s="172"/>
      <c r="M469" s="21">
        <v>26</v>
      </c>
      <c r="N469" s="170"/>
      <c r="O469" s="171"/>
      <c r="P469" s="171"/>
      <c r="Q469" s="172"/>
      <c r="S469" s="21">
        <v>37</v>
      </c>
      <c r="T469" s="170"/>
      <c r="U469" s="171"/>
      <c r="V469" s="171"/>
      <c r="W469" s="172"/>
    </row>
    <row r="470" spans="1:23" s="114" customFormat="1" x14ac:dyDescent="0.2">
      <c r="A470" s="21">
        <v>5</v>
      </c>
      <c r="B470" s="170"/>
      <c r="C470" s="171"/>
      <c r="D470" s="171"/>
      <c r="E470" s="172"/>
      <c r="G470" s="21">
        <v>16</v>
      </c>
      <c r="H470" s="170"/>
      <c r="I470" s="171"/>
      <c r="J470" s="171"/>
      <c r="K470" s="172"/>
      <c r="M470" s="21">
        <v>27</v>
      </c>
      <c r="N470" s="170"/>
      <c r="O470" s="171"/>
      <c r="P470" s="171"/>
      <c r="Q470" s="172"/>
      <c r="S470" s="21">
        <v>38</v>
      </c>
      <c r="T470" s="170"/>
      <c r="U470" s="171"/>
      <c r="V470" s="171"/>
      <c r="W470" s="172"/>
    </row>
    <row r="471" spans="1:23" s="114" customFormat="1" x14ac:dyDescent="0.2">
      <c r="A471" s="21">
        <v>6</v>
      </c>
      <c r="B471" s="170"/>
      <c r="C471" s="171"/>
      <c r="D471" s="171"/>
      <c r="E471" s="172"/>
      <c r="G471" s="21">
        <v>17</v>
      </c>
      <c r="H471" s="170"/>
      <c r="I471" s="171"/>
      <c r="J471" s="171"/>
      <c r="K471" s="172"/>
      <c r="M471" s="21">
        <v>28</v>
      </c>
      <c r="N471" s="170"/>
      <c r="O471" s="171"/>
      <c r="P471" s="171"/>
      <c r="Q471" s="172"/>
      <c r="S471" s="21">
        <v>39</v>
      </c>
      <c r="T471" s="170"/>
      <c r="U471" s="171"/>
      <c r="V471" s="171"/>
      <c r="W471" s="172"/>
    </row>
    <row r="472" spans="1:23" s="114" customFormat="1" x14ac:dyDescent="0.2">
      <c r="A472" s="21">
        <v>7</v>
      </c>
      <c r="B472" s="170"/>
      <c r="C472" s="171"/>
      <c r="D472" s="171"/>
      <c r="E472" s="172"/>
      <c r="G472" s="21">
        <v>18</v>
      </c>
      <c r="H472" s="170"/>
      <c r="I472" s="171"/>
      <c r="J472" s="171"/>
      <c r="K472" s="172"/>
      <c r="M472" s="21">
        <v>29</v>
      </c>
      <c r="N472" s="170"/>
      <c r="O472" s="171"/>
      <c r="P472" s="171"/>
      <c r="Q472" s="172"/>
      <c r="S472" s="21">
        <v>40</v>
      </c>
      <c r="T472" s="170"/>
      <c r="U472" s="171"/>
      <c r="V472" s="171"/>
      <c r="W472" s="172"/>
    </row>
    <row r="473" spans="1:23" s="114" customFormat="1" x14ac:dyDescent="0.2">
      <c r="A473" s="21">
        <v>8</v>
      </c>
      <c r="B473" s="170"/>
      <c r="C473" s="171"/>
      <c r="D473" s="171"/>
      <c r="E473" s="172"/>
      <c r="G473" s="21">
        <v>19</v>
      </c>
      <c r="H473" s="170"/>
      <c r="I473" s="171"/>
      <c r="J473" s="171"/>
      <c r="K473" s="172"/>
      <c r="M473" s="21">
        <v>30</v>
      </c>
      <c r="N473" s="170"/>
      <c r="O473" s="171"/>
      <c r="P473" s="171"/>
      <c r="Q473" s="172"/>
      <c r="S473" s="21">
        <v>41</v>
      </c>
      <c r="T473" s="170"/>
      <c r="U473" s="171"/>
      <c r="V473" s="171"/>
      <c r="W473" s="172"/>
    </row>
    <row r="474" spans="1:23" s="114" customFormat="1" x14ac:dyDescent="0.2">
      <c r="A474" s="21">
        <v>9</v>
      </c>
      <c r="B474" s="170"/>
      <c r="C474" s="171"/>
      <c r="D474" s="171"/>
      <c r="E474" s="172"/>
      <c r="G474" s="21">
        <v>20</v>
      </c>
      <c r="H474" s="170"/>
      <c r="I474" s="171"/>
      <c r="J474" s="171"/>
      <c r="K474" s="172"/>
      <c r="M474" s="21">
        <v>31</v>
      </c>
      <c r="N474" s="170"/>
      <c r="O474" s="171"/>
      <c r="P474" s="171"/>
      <c r="Q474" s="172"/>
      <c r="S474" s="21">
        <v>42</v>
      </c>
      <c r="T474" s="170"/>
      <c r="U474" s="171"/>
      <c r="V474" s="171"/>
      <c r="W474" s="172"/>
    </row>
    <row r="475" spans="1:23" s="114" customFormat="1" x14ac:dyDescent="0.2">
      <c r="A475" s="21">
        <v>10</v>
      </c>
      <c r="B475" s="170"/>
      <c r="C475" s="171"/>
      <c r="D475" s="171"/>
      <c r="E475" s="172"/>
      <c r="G475" s="21">
        <v>21</v>
      </c>
      <c r="H475" s="170"/>
      <c r="I475" s="171"/>
      <c r="J475" s="171"/>
      <c r="K475" s="172"/>
      <c r="M475" s="21">
        <v>32</v>
      </c>
      <c r="N475" s="170"/>
      <c r="O475" s="171"/>
      <c r="P475" s="171"/>
      <c r="Q475" s="172"/>
      <c r="S475" s="21">
        <v>43</v>
      </c>
      <c r="T475" s="170"/>
      <c r="U475" s="171"/>
      <c r="V475" s="171"/>
      <c r="W475" s="172"/>
    </row>
    <row r="476" spans="1:23" s="114" customFormat="1" ht="13.5" thickBot="1" x14ac:dyDescent="0.25">
      <c r="A476" s="21">
        <v>11</v>
      </c>
      <c r="B476" s="170"/>
      <c r="C476" s="171"/>
      <c r="D476" s="171"/>
      <c r="E476" s="172"/>
      <c r="G476" s="21">
        <v>22</v>
      </c>
      <c r="H476" s="170"/>
      <c r="I476" s="171"/>
      <c r="J476" s="171"/>
      <c r="K476" s="172"/>
      <c r="M476" s="21">
        <v>33</v>
      </c>
      <c r="N476" s="170"/>
      <c r="O476" s="171"/>
      <c r="P476" s="171"/>
      <c r="Q476" s="172"/>
      <c r="S476" s="22"/>
      <c r="T476" s="209" t="s">
        <v>3</v>
      </c>
      <c r="U476" s="24"/>
      <c r="V476" s="24"/>
      <c r="W476" s="210">
        <f>SUM(E466:E476)+SUM(K466:K476)+SUM(W466:W475)+SUM(Q466:Q476)</f>
        <v>0</v>
      </c>
    </row>
    <row r="477" spans="1:23" s="114" customFormat="1" x14ac:dyDescent="0.2">
      <c r="B477" s="118"/>
      <c r="C477" s="119"/>
      <c r="D477" s="119"/>
      <c r="E477" s="115"/>
      <c r="H477" s="118"/>
      <c r="I477" s="119"/>
      <c r="J477" s="119"/>
      <c r="K477" s="115"/>
      <c r="N477" s="118"/>
      <c r="O477" s="119"/>
      <c r="P477" s="119"/>
      <c r="Q477" s="115"/>
      <c r="T477" s="118"/>
      <c r="U477" s="119"/>
      <c r="V477" s="119"/>
      <c r="W477" s="115"/>
    </row>
    <row r="478" spans="1:23" s="114" customFormat="1" x14ac:dyDescent="0.2">
      <c r="B478" s="118"/>
      <c r="C478" s="119"/>
      <c r="D478" s="119"/>
      <c r="E478" s="115"/>
      <c r="H478" s="118"/>
      <c r="I478" s="119"/>
      <c r="J478" s="119"/>
      <c r="K478" s="115"/>
      <c r="N478" s="118"/>
      <c r="O478" s="119"/>
      <c r="P478" s="119"/>
      <c r="Q478" s="115"/>
      <c r="T478" s="118"/>
      <c r="U478" s="119"/>
      <c r="V478" s="119"/>
      <c r="W478" s="115"/>
    </row>
    <row r="479" spans="1:23" s="114" customFormat="1" x14ac:dyDescent="0.2">
      <c r="B479" s="118"/>
      <c r="C479" s="119"/>
      <c r="D479" s="119"/>
      <c r="E479" s="115"/>
      <c r="H479" s="118"/>
      <c r="I479" s="119"/>
      <c r="J479" s="119"/>
      <c r="K479" s="115"/>
      <c r="N479" s="118"/>
      <c r="O479" s="119"/>
      <c r="P479" s="119"/>
      <c r="Q479" s="115"/>
      <c r="T479" s="118"/>
      <c r="U479" s="119"/>
      <c r="V479" s="119"/>
      <c r="W479" s="115"/>
    </row>
    <row r="480" spans="1:23" s="114" customFormat="1" x14ac:dyDescent="0.2">
      <c r="B480" s="118"/>
      <c r="C480" s="119"/>
      <c r="D480" s="119"/>
      <c r="E480" s="115"/>
      <c r="H480" s="118"/>
      <c r="I480" s="119"/>
      <c r="J480" s="119"/>
      <c r="K480" s="115"/>
      <c r="N480" s="118"/>
      <c r="O480" s="119"/>
      <c r="P480" s="119"/>
      <c r="Q480" s="115"/>
      <c r="T480" s="118"/>
      <c r="U480" s="119"/>
      <c r="V480" s="119"/>
      <c r="W480" s="115"/>
    </row>
    <row r="481" spans="1:23" s="114" customFormat="1" x14ac:dyDescent="0.2">
      <c r="B481" s="118"/>
      <c r="C481" s="119"/>
      <c r="D481" s="119"/>
      <c r="E481" s="115"/>
      <c r="H481" s="118"/>
      <c r="I481" s="119"/>
      <c r="J481" s="119"/>
      <c r="K481" s="115"/>
      <c r="N481" s="118"/>
      <c r="O481" s="119"/>
      <c r="P481" s="119"/>
      <c r="Q481" s="115"/>
      <c r="T481" s="118"/>
      <c r="U481" s="119"/>
      <c r="V481" s="119"/>
      <c r="W481" s="115"/>
    </row>
    <row r="482" spans="1:23" s="114" customFormat="1" x14ac:dyDescent="0.2">
      <c r="B482" s="118"/>
      <c r="C482" s="119"/>
      <c r="D482" s="119"/>
      <c r="E482" s="115"/>
      <c r="H482" s="118"/>
      <c r="I482" s="119"/>
      <c r="J482" s="119"/>
      <c r="K482" s="115"/>
      <c r="N482" s="118"/>
      <c r="O482" s="119"/>
      <c r="P482" s="119"/>
      <c r="Q482" s="115"/>
      <c r="T482" s="118"/>
      <c r="U482" s="119"/>
      <c r="V482" s="119"/>
      <c r="W482" s="115"/>
    </row>
    <row r="483" spans="1:23" s="114" customFormat="1" ht="13.5" thickBot="1" x14ac:dyDescent="0.25">
      <c r="B483" s="118"/>
      <c r="C483" s="119"/>
      <c r="D483" s="119"/>
      <c r="E483" s="115"/>
      <c r="H483" s="118"/>
      <c r="I483" s="119"/>
      <c r="J483" s="119"/>
      <c r="K483" s="115"/>
      <c r="N483" s="118"/>
      <c r="O483" s="119"/>
      <c r="P483" s="119"/>
      <c r="Q483" s="115"/>
      <c r="T483" s="118"/>
      <c r="U483" s="119"/>
      <c r="V483" s="119"/>
      <c r="W483" s="115"/>
    </row>
    <row r="484" spans="1:23" s="114" customFormat="1" ht="13.5" thickBot="1" x14ac:dyDescent="0.25">
      <c r="A484" s="17">
        <v>22</v>
      </c>
      <c r="B484" s="18"/>
      <c r="C484" s="517" t="s">
        <v>167</v>
      </c>
      <c r="D484" s="519" t="s">
        <v>35</v>
      </c>
      <c r="E484" s="213">
        <f>+$W496</f>
        <v>0</v>
      </c>
      <c r="G484" s="17"/>
      <c r="H484" s="18"/>
      <c r="I484" s="517" t="s">
        <v>167</v>
      </c>
      <c r="J484" s="519" t="s">
        <v>35</v>
      </c>
      <c r="K484" s="213">
        <f>+$W496</f>
        <v>0</v>
      </c>
      <c r="M484" s="17">
        <v>22</v>
      </c>
      <c r="N484" s="18"/>
      <c r="O484" s="517" t="s">
        <v>167</v>
      </c>
      <c r="P484" s="519" t="s">
        <v>35</v>
      </c>
      <c r="Q484" s="213">
        <f>+$W496</f>
        <v>0</v>
      </c>
      <c r="S484" s="17"/>
      <c r="T484" s="18"/>
      <c r="U484" s="517" t="s">
        <v>167</v>
      </c>
      <c r="V484" s="519" t="s">
        <v>35</v>
      </c>
      <c r="W484" s="522" t="s">
        <v>18</v>
      </c>
    </row>
    <row r="485" spans="1:23" s="114" customFormat="1" ht="38.25" x14ac:dyDescent="0.2">
      <c r="A485" s="19" t="s">
        <v>7</v>
      </c>
      <c r="B485" s="35" t="str">
        <f>+" אסמכתא " &amp; B24 &amp;"         חזרה לטבלה "</f>
        <v xml:space="preserve"> אסמכתא          חזרה לטבלה </v>
      </c>
      <c r="C485" s="518"/>
      <c r="D485" s="520"/>
      <c r="E485" s="213" t="s">
        <v>18</v>
      </c>
      <c r="G485" s="19" t="s">
        <v>23</v>
      </c>
      <c r="H485" s="35" t="str">
        <f>+" אסמכתא " &amp; B24 &amp;"         חזרה לטבלה "</f>
        <v xml:space="preserve"> אסמכתא          חזרה לטבלה </v>
      </c>
      <c r="I485" s="518"/>
      <c r="J485" s="520"/>
      <c r="K485" s="213" t="s">
        <v>18</v>
      </c>
      <c r="M485" s="19" t="s">
        <v>7</v>
      </c>
      <c r="N485" s="35" t="str">
        <f>+" אסמכתא " &amp; B24 &amp;"         חזרה לטבלה "</f>
        <v xml:space="preserve"> אסמכתא          חזרה לטבלה </v>
      </c>
      <c r="O485" s="518"/>
      <c r="P485" s="520"/>
      <c r="Q485" s="213" t="s">
        <v>18</v>
      </c>
      <c r="S485" s="19" t="s">
        <v>23</v>
      </c>
      <c r="T485" s="35" t="str">
        <f>+" אסמכתא " &amp; B24 &amp;"         חזרה לטבלה "</f>
        <v xml:space="preserve"> אסמכתא          חזרה לטבלה </v>
      </c>
      <c r="U485" s="518"/>
      <c r="V485" s="520"/>
      <c r="W485" s="523"/>
    </row>
    <row r="486" spans="1:23" s="114" customFormat="1" x14ac:dyDescent="0.2">
      <c r="A486" s="21">
        <v>1</v>
      </c>
      <c r="B486" s="170"/>
      <c r="C486" s="171"/>
      <c r="D486" s="171"/>
      <c r="E486" s="172"/>
      <c r="G486" s="21">
        <v>12</v>
      </c>
      <c r="H486" s="170"/>
      <c r="I486" s="171"/>
      <c r="J486" s="171"/>
      <c r="K486" s="172"/>
      <c r="M486" s="21">
        <v>23</v>
      </c>
      <c r="N486" s="170"/>
      <c r="O486" s="171"/>
      <c r="P486" s="171"/>
      <c r="Q486" s="172"/>
      <c r="S486" s="21">
        <v>34</v>
      </c>
      <c r="T486" s="170"/>
      <c r="U486" s="171"/>
      <c r="V486" s="171"/>
      <c r="W486" s="172"/>
    </row>
    <row r="487" spans="1:23" s="114" customFormat="1" x14ac:dyDescent="0.2">
      <c r="A487" s="21">
        <v>2</v>
      </c>
      <c r="B487" s="170"/>
      <c r="C487" s="171"/>
      <c r="D487" s="171"/>
      <c r="E487" s="172"/>
      <c r="G487" s="21">
        <v>13</v>
      </c>
      <c r="H487" s="170"/>
      <c r="I487" s="171"/>
      <c r="J487" s="171"/>
      <c r="K487" s="172"/>
      <c r="M487" s="21">
        <v>24</v>
      </c>
      <c r="N487" s="170"/>
      <c r="O487" s="171"/>
      <c r="P487" s="171"/>
      <c r="Q487" s="172"/>
      <c r="S487" s="21">
        <v>35</v>
      </c>
      <c r="T487" s="170"/>
      <c r="U487" s="171"/>
      <c r="V487" s="171"/>
      <c r="W487" s="172"/>
    </row>
    <row r="488" spans="1:23" s="114" customFormat="1" x14ac:dyDescent="0.2">
      <c r="A488" s="21">
        <v>3</v>
      </c>
      <c r="B488" s="170"/>
      <c r="C488" s="171"/>
      <c r="D488" s="171"/>
      <c r="E488" s="172"/>
      <c r="G488" s="21">
        <v>14</v>
      </c>
      <c r="H488" s="170"/>
      <c r="I488" s="171"/>
      <c r="J488" s="171"/>
      <c r="K488" s="172"/>
      <c r="M488" s="21">
        <v>25</v>
      </c>
      <c r="N488" s="170"/>
      <c r="O488" s="171"/>
      <c r="P488" s="171"/>
      <c r="Q488" s="172"/>
      <c r="S488" s="21">
        <v>36</v>
      </c>
      <c r="T488" s="170"/>
      <c r="U488" s="171"/>
      <c r="V488" s="171"/>
      <c r="W488" s="172"/>
    </row>
    <row r="489" spans="1:23" s="114" customFormat="1" x14ac:dyDescent="0.2">
      <c r="A489" s="21">
        <v>4</v>
      </c>
      <c r="B489" s="170"/>
      <c r="C489" s="171"/>
      <c r="D489" s="171"/>
      <c r="E489" s="172"/>
      <c r="G489" s="21">
        <v>15</v>
      </c>
      <c r="H489" s="170"/>
      <c r="I489" s="171"/>
      <c r="J489" s="171"/>
      <c r="K489" s="172"/>
      <c r="M489" s="21">
        <v>26</v>
      </c>
      <c r="N489" s="170"/>
      <c r="O489" s="171"/>
      <c r="P489" s="171"/>
      <c r="Q489" s="172"/>
      <c r="S489" s="21">
        <v>37</v>
      </c>
      <c r="T489" s="170"/>
      <c r="U489" s="171"/>
      <c r="V489" s="171"/>
      <c r="W489" s="172"/>
    </row>
    <row r="490" spans="1:23" s="114" customFormat="1" x14ac:dyDescent="0.2">
      <c r="A490" s="21">
        <v>5</v>
      </c>
      <c r="B490" s="170"/>
      <c r="C490" s="171"/>
      <c r="D490" s="171"/>
      <c r="E490" s="172"/>
      <c r="G490" s="21">
        <v>16</v>
      </c>
      <c r="H490" s="170"/>
      <c r="I490" s="171"/>
      <c r="J490" s="171"/>
      <c r="K490" s="172"/>
      <c r="M490" s="21">
        <v>27</v>
      </c>
      <c r="N490" s="170"/>
      <c r="O490" s="171"/>
      <c r="P490" s="171"/>
      <c r="Q490" s="172"/>
      <c r="S490" s="21">
        <v>38</v>
      </c>
      <c r="T490" s="170"/>
      <c r="U490" s="171"/>
      <c r="V490" s="171"/>
      <c r="W490" s="172"/>
    </row>
    <row r="491" spans="1:23" s="114" customFormat="1" x14ac:dyDescent="0.2">
      <c r="A491" s="21">
        <v>6</v>
      </c>
      <c r="B491" s="170"/>
      <c r="C491" s="171"/>
      <c r="D491" s="171"/>
      <c r="E491" s="172"/>
      <c r="G491" s="21">
        <v>17</v>
      </c>
      <c r="H491" s="170"/>
      <c r="I491" s="171"/>
      <c r="J491" s="171"/>
      <c r="K491" s="172"/>
      <c r="M491" s="21">
        <v>28</v>
      </c>
      <c r="N491" s="170"/>
      <c r="O491" s="171"/>
      <c r="P491" s="171"/>
      <c r="Q491" s="172"/>
      <c r="S491" s="21">
        <v>39</v>
      </c>
      <c r="T491" s="170"/>
      <c r="U491" s="171"/>
      <c r="V491" s="171"/>
      <c r="W491" s="172"/>
    </row>
    <row r="492" spans="1:23" s="114" customFormat="1" x14ac:dyDescent="0.2">
      <c r="A492" s="21">
        <v>7</v>
      </c>
      <c r="B492" s="170"/>
      <c r="C492" s="171"/>
      <c r="D492" s="171"/>
      <c r="E492" s="172"/>
      <c r="G492" s="21">
        <v>18</v>
      </c>
      <c r="H492" s="170"/>
      <c r="I492" s="171"/>
      <c r="J492" s="171"/>
      <c r="K492" s="172"/>
      <c r="M492" s="21">
        <v>29</v>
      </c>
      <c r="N492" s="170"/>
      <c r="O492" s="171"/>
      <c r="P492" s="171"/>
      <c r="Q492" s="172"/>
      <c r="S492" s="21">
        <v>40</v>
      </c>
      <c r="T492" s="170"/>
      <c r="U492" s="171"/>
      <c r="V492" s="171"/>
      <c r="W492" s="172"/>
    </row>
    <row r="493" spans="1:23" s="114" customFormat="1" x14ac:dyDescent="0.2">
      <c r="A493" s="21">
        <v>8</v>
      </c>
      <c r="B493" s="170"/>
      <c r="C493" s="171"/>
      <c r="D493" s="171"/>
      <c r="E493" s="172"/>
      <c r="G493" s="21">
        <v>19</v>
      </c>
      <c r="H493" s="170"/>
      <c r="I493" s="171"/>
      <c r="J493" s="171"/>
      <c r="K493" s="172"/>
      <c r="M493" s="21">
        <v>30</v>
      </c>
      <c r="N493" s="170"/>
      <c r="O493" s="171"/>
      <c r="P493" s="171"/>
      <c r="Q493" s="172"/>
      <c r="S493" s="21">
        <v>41</v>
      </c>
      <c r="T493" s="170"/>
      <c r="U493" s="171"/>
      <c r="V493" s="171"/>
      <c r="W493" s="172"/>
    </row>
    <row r="494" spans="1:23" s="114" customFormat="1" x14ac:dyDescent="0.2">
      <c r="A494" s="21">
        <v>9</v>
      </c>
      <c r="B494" s="170"/>
      <c r="C494" s="171"/>
      <c r="D494" s="171"/>
      <c r="E494" s="172"/>
      <c r="G494" s="21">
        <v>20</v>
      </c>
      <c r="H494" s="170"/>
      <c r="I494" s="171"/>
      <c r="J494" s="171"/>
      <c r="K494" s="172"/>
      <c r="M494" s="21">
        <v>31</v>
      </c>
      <c r="N494" s="170"/>
      <c r="O494" s="171"/>
      <c r="P494" s="171"/>
      <c r="Q494" s="172"/>
      <c r="S494" s="21">
        <v>42</v>
      </c>
      <c r="T494" s="170"/>
      <c r="U494" s="171"/>
      <c r="V494" s="171"/>
      <c r="W494" s="172"/>
    </row>
    <row r="495" spans="1:23" s="114" customFormat="1" x14ac:dyDescent="0.2">
      <c r="A495" s="21">
        <v>10</v>
      </c>
      <c r="B495" s="170"/>
      <c r="C495" s="171"/>
      <c r="D495" s="171"/>
      <c r="E495" s="172"/>
      <c r="G495" s="21">
        <v>21</v>
      </c>
      <c r="H495" s="170"/>
      <c r="I495" s="171"/>
      <c r="J495" s="171"/>
      <c r="K495" s="172"/>
      <c r="M495" s="21">
        <v>32</v>
      </c>
      <c r="N495" s="170"/>
      <c r="O495" s="171"/>
      <c r="P495" s="171"/>
      <c r="Q495" s="172"/>
      <c r="S495" s="21">
        <v>43</v>
      </c>
      <c r="T495" s="170"/>
      <c r="U495" s="171"/>
      <c r="V495" s="171"/>
      <c r="W495" s="172"/>
    </row>
    <row r="496" spans="1:23" s="114" customFormat="1" ht="13.5" thickBot="1" x14ac:dyDescent="0.25">
      <c r="A496" s="21">
        <v>11</v>
      </c>
      <c r="B496" s="170"/>
      <c r="C496" s="171"/>
      <c r="D496" s="171"/>
      <c r="E496" s="172"/>
      <c r="G496" s="21">
        <v>22</v>
      </c>
      <c r="H496" s="170"/>
      <c r="I496" s="171"/>
      <c r="J496" s="171"/>
      <c r="K496" s="172"/>
      <c r="M496" s="21">
        <v>33</v>
      </c>
      <c r="N496" s="170"/>
      <c r="O496" s="171"/>
      <c r="P496" s="171"/>
      <c r="Q496" s="172"/>
      <c r="S496" s="22"/>
      <c r="T496" s="209" t="s">
        <v>3</v>
      </c>
      <c r="U496" s="24"/>
      <c r="V496" s="24"/>
      <c r="W496" s="210">
        <f>SUM(E486:E496)+SUM(K486:K496)+SUM(W486:W495)+SUM(Q486:Q496)</f>
        <v>0</v>
      </c>
    </row>
    <row r="497" spans="1:23" s="114" customFormat="1" x14ac:dyDescent="0.2">
      <c r="B497" s="118"/>
      <c r="C497" s="119"/>
      <c r="D497" s="119"/>
      <c r="E497" s="115"/>
      <c r="H497" s="118"/>
      <c r="I497" s="119"/>
      <c r="J497" s="119"/>
      <c r="K497" s="115"/>
      <c r="N497" s="118"/>
      <c r="O497" s="119"/>
      <c r="P497" s="119"/>
      <c r="Q497" s="115"/>
      <c r="T497" s="118"/>
      <c r="U497" s="119"/>
      <c r="V497" s="119"/>
      <c r="W497" s="115"/>
    </row>
    <row r="498" spans="1:23" s="114" customFormat="1" x14ac:dyDescent="0.2">
      <c r="B498" s="118"/>
      <c r="C498" s="119"/>
      <c r="D498" s="119"/>
      <c r="E498" s="115"/>
      <c r="H498" s="118"/>
      <c r="I498" s="119"/>
      <c r="J498" s="119"/>
      <c r="K498" s="115"/>
      <c r="N498" s="118"/>
      <c r="O498" s="119"/>
      <c r="P498" s="119"/>
      <c r="Q498" s="115"/>
      <c r="T498" s="118"/>
      <c r="U498" s="119"/>
      <c r="V498" s="119"/>
      <c r="W498" s="115"/>
    </row>
    <row r="499" spans="1:23" s="114" customFormat="1" x14ac:dyDescent="0.2">
      <c r="B499" s="118"/>
      <c r="C499" s="119"/>
      <c r="D499" s="119"/>
      <c r="E499" s="115"/>
      <c r="H499" s="118"/>
      <c r="I499" s="119"/>
      <c r="J499" s="119"/>
      <c r="K499" s="115"/>
      <c r="N499" s="118"/>
      <c r="O499" s="119"/>
      <c r="P499" s="119"/>
      <c r="Q499" s="115"/>
      <c r="T499" s="118"/>
      <c r="U499" s="119"/>
      <c r="V499" s="119"/>
      <c r="W499" s="115"/>
    </row>
    <row r="500" spans="1:23" s="114" customFormat="1" x14ac:dyDescent="0.2">
      <c r="B500" s="118"/>
      <c r="C500" s="119"/>
      <c r="D500" s="119"/>
      <c r="E500" s="115"/>
      <c r="H500" s="118"/>
      <c r="I500" s="119"/>
      <c r="J500" s="119"/>
      <c r="K500" s="115"/>
      <c r="N500" s="118"/>
      <c r="O500" s="119"/>
      <c r="P500" s="119"/>
      <c r="Q500" s="115"/>
      <c r="T500" s="118"/>
      <c r="U500" s="119"/>
      <c r="V500" s="119"/>
      <c r="W500" s="115"/>
    </row>
    <row r="501" spans="1:23" s="114" customFormat="1" x14ac:dyDescent="0.2">
      <c r="B501" s="118"/>
      <c r="C501" s="119"/>
      <c r="D501" s="119"/>
      <c r="E501" s="115"/>
      <c r="H501" s="118"/>
      <c r="I501" s="119"/>
      <c r="J501" s="119"/>
      <c r="K501" s="115"/>
      <c r="N501" s="118"/>
      <c r="O501" s="119"/>
      <c r="P501" s="119"/>
      <c r="Q501" s="115"/>
      <c r="T501" s="118"/>
      <c r="U501" s="119"/>
      <c r="V501" s="119"/>
      <c r="W501" s="115"/>
    </row>
    <row r="502" spans="1:23" s="114" customFormat="1" x14ac:dyDescent="0.2">
      <c r="B502" s="118"/>
      <c r="C502" s="119"/>
      <c r="D502" s="119"/>
      <c r="E502" s="115"/>
      <c r="H502" s="118"/>
      <c r="I502" s="119"/>
      <c r="J502" s="119"/>
      <c r="K502" s="115"/>
      <c r="N502" s="118"/>
      <c r="O502" s="119"/>
      <c r="P502" s="119"/>
      <c r="Q502" s="115"/>
      <c r="T502" s="118"/>
      <c r="U502" s="119"/>
      <c r="V502" s="119"/>
      <c r="W502" s="115"/>
    </row>
    <row r="503" spans="1:23" s="114" customFormat="1" ht="13.5" thickBot="1" x14ac:dyDescent="0.25">
      <c r="B503" s="118"/>
      <c r="C503" s="119"/>
      <c r="D503" s="119"/>
      <c r="E503" s="115"/>
      <c r="H503" s="118"/>
      <c r="I503" s="119"/>
      <c r="J503" s="119"/>
      <c r="K503" s="115"/>
      <c r="N503" s="118"/>
      <c r="O503" s="119"/>
      <c r="P503" s="119"/>
      <c r="Q503" s="115"/>
      <c r="T503" s="118"/>
      <c r="U503" s="119"/>
      <c r="V503" s="119"/>
      <c r="W503" s="115"/>
    </row>
    <row r="504" spans="1:23" s="114" customFormat="1" ht="13.5" thickBot="1" x14ac:dyDescent="0.25">
      <c r="A504" s="17">
        <v>23</v>
      </c>
      <c r="B504" s="18"/>
      <c r="C504" s="517" t="s">
        <v>167</v>
      </c>
      <c r="D504" s="519" t="s">
        <v>35</v>
      </c>
      <c r="E504" s="213">
        <f>+$W516</f>
        <v>0</v>
      </c>
      <c r="G504" s="17"/>
      <c r="H504" s="18"/>
      <c r="I504" s="517" t="s">
        <v>167</v>
      </c>
      <c r="J504" s="519" t="s">
        <v>35</v>
      </c>
      <c r="K504" s="213">
        <f>+$W516</f>
        <v>0</v>
      </c>
      <c r="M504" s="17">
        <v>23</v>
      </c>
      <c r="N504" s="18"/>
      <c r="O504" s="517" t="s">
        <v>167</v>
      </c>
      <c r="P504" s="519" t="s">
        <v>35</v>
      </c>
      <c r="Q504" s="213">
        <f>+$W516</f>
        <v>0</v>
      </c>
      <c r="S504" s="17"/>
      <c r="T504" s="18"/>
      <c r="U504" s="517" t="s">
        <v>167</v>
      </c>
      <c r="V504" s="519" t="s">
        <v>35</v>
      </c>
      <c r="W504" s="522" t="s">
        <v>18</v>
      </c>
    </row>
    <row r="505" spans="1:23" s="114" customFormat="1" ht="38.25" x14ac:dyDescent="0.2">
      <c r="A505" s="19" t="s">
        <v>7</v>
      </c>
      <c r="B505" s="35" t="str">
        <f>+" אסמכתא " &amp; B25 &amp;"         חזרה לטבלה "</f>
        <v xml:space="preserve"> אסמכתא          חזרה לטבלה </v>
      </c>
      <c r="C505" s="518"/>
      <c r="D505" s="520"/>
      <c r="E505" s="213" t="s">
        <v>18</v>
      </c>
      <c r="G505" s="19" t="s">
        <v>23</v>
      </c>
      <c r="H505" s="35" t="str">
        <f>+" אסמכתא " &amp; B25 &amp;"         חזרה לטבלה "</f>
        <v xml:space="preserve"> אסמכתא          חזרה לטבלה </v>
      </c>
      <c r="I505" s="518"/>
      <c r="J505" s="520"/>
      <c r="K505" s="213" t="s">
        <v>18</v>
      </c>
      <c r="M505" s="19" t="s">
        <v>7</v>
      </c>
      <c r="N505" s="35" t="str">
        <f>+" אסמכתא " &amp; B25 &amp;"         חזרה לטבלה "</f>
        <v xml:space="preserve"> אסמכתא          חזרה לטבלה </v>
      </c>
      <c r="O505" s="518"/>
      <c r="P505" s="520"/>
      <c r="Q505" s="213" t="s">
        <v>18</v>
      </c>
      <c r="S505" s="19" t="s">
        <v>23</v>
      </c>
      <c r="T505" s="35" t="str">
        <f>+" אסמכתא " &amp; B25 &amp;"         חזרה לטבלה "</f>
        <v xml:space="preserve"> אסמכתא          חזרה לטבלה </v>
      </c>
      <c r="U505" s="518"/>
      <c r="V505" s="520"/>
      <c r="W505" s="523"/>
    </row>
    <row r="506" spans="1:23" s="114" customFormat="1" x14ac:dyDescent="0.2">
      <c r="A506" s="21">
        <v>1</v>
      </c>
      <c r="B506" s="170"/>
      <c r="C506" s="171"/>
      <c r="D506" s="171"/>
      <c r="E506" s="172"/>
      <c r="G506" s="21">
        <v>12</v>
      </c>
      <c r="H506" s="170"/>
      <c r="I506" s="171"/>
      <c r="J506" s="171"/>
      <c r="K506" s="172"/>
      <c r="M506" s="21">
        <v>23</v>
      </c>
      <c r="N506" s="170"/>
      <c r="O506" s="171"/>
      <c r="P506" s="171"/>
      <c r="Q506" s="172"/>
      <c r="S506" s="21">
        <v>34</v>
      </c>
      <c r="T506" s="170"/>
      <c r="U506" s="171"/>
      <c r="V506" s="171"/>
      <c r="W506" s="172"/>
    </row>
    <row r="507" spans="1:23" s="114" customFormat="1" x14ac:dyDescent="0.2">
      <c r="A507" s="21">
        <v>2</v>
      </c>
      <c r="B507" s="170"/>
      <c r="C507" s="171"/>
      <c r="D507" s="171"/>
      <c r="E507" s="172"/>
      <c r="G507" s="21">
        <v>13</v>
      </c>
      <c r="H507" s="170"/>
      <c r="I507" s="171"/>
      <c r="J507" s="171"/>
      <c r="K507" s="172"/>
      <c r="M507" s="21">
        <v>24</v>
      </c>
      <c r="N507" s="170"/>
      <c r="O507" s="171"/>
      <c r="P507" s="171"/>
      <c r="Q507" s="172"/>
      <c r="S507" s="21">
        <v>35</v>
      </c>
      <c r="T507" s="170"/>
      <c r="U507" s="171"/>
      <c r="V507" s="171"/>
      <c r="W507" s="172"/>
    </row>
    <row r="508" spans="1:23" s="114" customFormat="1" x14ac:dyDescent="0.2">
      <c r="A508" s="21">
        <v>3</v>
      </c>
      <c r="B508" s="170"/>
      <c r="C508" s="171"/>
      <c r="D508" s="171"/>
      <c r="E508" s="172"/>
      <c r="G508" s="21">
        <v>14</v>
      </c>
      <c r="H508" s="170"/>
      <c r="I508" s="171"/>
      <c r="J508" s="171"/>
      <c r="K508" s="172"/>
      <c r="M508" s="21">
        <v>25</v>
      </c>
      <c r="N508" s="170"/>
      <c r="O508" s="171"/>
      <c r="P508" s="171"/>
      <c r="Q508" s="172"/>
      <c r="S508" s="21">
        <v>36</v>
      </c>
      <c r="T508" s="170"/>
      <c r="U508" s="171"/>
      <c r="V508" s="171"/>
      <c r="W508" s="172"/>
    </row>
    <row r="509" spans="1:23" s="114" customFormat="1" x14ac:dyDescent="0.2">
      <c r="A509" s="21">
        <v>4</v>
      </c>
      <c r="B509" s="170"/>
      <c r="C509" s="171"/>
      <c r="D509" s="171"/>
      <c r="E509" s="172"/>
      <c r="G509" s="21">
        <v>15</v>
      </c>
      <c r="H509" s="170"/>
      <c r="I509" s="171"/>
      <c r="J509" s="171"/>
      <c r="K509" s="172"/>
      <c r="M509" s="21">
        <v>26</v>
      </c>
      <c r="N509" s="170"/>
      <c r="O509" s="171"/>
      <c r="P509" s="171"/>
      <c r="Q509" s="172"/>
      <c r="S509" s="21">
        <v>37</v>
      </c>
      <c r="T509" s="170"/>
      <c r="U509" s="171"/>
      <c r="V509" s="171"/>
      <c r="W509" s="172"/>
    </row>
    <row r="510" spans="1:23" s="114" customFormat="1" x14ac:dyDescent="0.2">
      <c r="A510" s="21">
        <v>5</v>
      </c>
      <c r="B510" s="170"/>
      <c r="C510" s="171"/>
      <c r="D510" s="171"/>
      <c r="E510" s="172"/>
      <c r="G510" s="21">
        <v>16</v>
      </c>
      <c r="H510" s="170"/>
      <c r="I510" s="171"/>
      <c r="J510" s="171"/>
      <c r="K510" s="172"/>
      <c r="M510" s="21">
        <v>27</v>
      </c>
      <c r="N510" s="170"/>
      <c r="O510" s="171"/>
      <c r="P510" s="171"/>
      <c r="Q510" s="172"/>
      <c r="S510" s="21">
        <v>38</v>
      </c>
      <c r="T510" s="170"/>
      <c r="U510" s="171"/>
      <c r="V510" s="171"/>
      <c r="W510" s="172"/>
    </row>
    <row r="511" spans="1:23" s="114" customFormat="1" x14ac:dyDescent="0.2">
      <c r="A511" s="21">
        <v>6</v>
      </c>
      <c r="B511" s="170"/>
      <c r="C511" s="171"/>
      <c r="D511" s="171"/>
      <c r="E511" s="172"/>
      <c r="G511" s="21">
        <v>17</v>
      </c>
      <c r="H511" s="170"/>
      <c r="I511" s="171"/>
      <c r="J511" s="171"/>
      <c r="K511" s="172"/>
      <c r="M511" s="21">
        <v>28</v>
      </c>
      <c r="N511" s="170"/>
      <c r="O511" s="171"/>
      <c r="P511" s="171"/>
      <c r="Q511" s="172"/>
      <c r="S511" s="21">
        <v>39</v>
      </c>
      <c r="T511" s="170"/>
      <c r="U511" s="171"/>
      <c r="V511" s="171"/>
      <c r="W511" s="172"/>
    </row>
    <row r="512" spans="1:23" s="114" customFormat="1" x14ac:dyDescent="0.2">
      <c r="A512" s="21">
        <v>7</v>
      </c>
      <c r="B512" s="170"/>
      <c r="C512" s="171"/>
      <c r="D512" s="171"/>
      <c r="E512" s="172"/>
      <c r="G512" s="21">
        <v>18</v>
      </c>
      <c r="H512" s="170"/>
      <c r="I512" s="171"/>
      <c r="J512" s="171"/>
      <c r="K512" s="172"/>
      <c r="M512" s="21">
        <v>29</v>
      </c>
      <c r="N512" s="170"/>
      <c r="O512" s="171"/>
      <c r="P512" s="171"/>
      <c r="Q512" s="172"/>
      <c r="S512" s="21">
        <v>40</v>
      </c>
      <c r="T512" s="170"/>
      <c r="U512" s="171"/>
      <c r="V512" s="171"/>
      <c r="W512" s="172"/>
    </row>
    <row r="513" spans="1:23" s="114" customFormat="1" x14ac:dyDescent="0.2">
      <c r="A513" s="21">
        <v>8</v>
      </c>
      <c r="B513" s="170"/>
      <c r="C513" s="171"/>
      <c r="D513" s="171"/>
      <c r="E513" s="172"/>
      <c r="G513" s="21">
        <v>19</v>
      </c>
      <c r="H513" s="170"/>
      <c r="I513" s="171"/>
      <c r="J513" s="171"/>
      <c r="K513" s="172"/>
      <c r="M513" s="21">
        <v>30</v>
      </c>
      <c r="N513" s="170"/>
      <c r="O513" s="171"/>
      <c r="P513" s="171"/>
      <c r="Q513" s="172"/>
      <c r="S513" s="21">
        <v>41</v>
      </c>
      <c r="T513" s="170"/>
      <c r="U513" s="171"/>
      <c r="V513" s="171"/>
      <c r="W513" s="172"/>
    </row>
    <row r="514" spans="1:23" s="114" customFormat="1" x14ac:dyDescent="0.2">
      <c r="A514" s="21">
        <v>9</v>
      </c>
      <c r="B514" s="170"/>
      <c r="C514" s="171"/>
      <c r="D514" s="171"/>
      <c r="E514" s="172"/>
      <c r="G514" s="21">
        <v>20</v>
      </c>
      <c r="H514" s="170"/>
      <c r="I514" s="171"/>
      <c r="J514" s="171"/>
      <c r="K514" s="172"/>
      <c r="M514" s="21">
        <v>31</v>
      </c>
      <c r="N514" s="170"/>
      <c r="O514" s="171"/>
      <c r="P514" s="171"/>
      <c r="Q514" s="172"/>
      <c r="S514" s="21">
        <v>42</v>
      </c>
      <c r="T514" s="170"/>
      <c r="U514" s="171"/>
      <c r="V514" s="171"/>
      <c r="W514" s="172"/>
    </row>
    <row r="515" spans="1:23" s="114" customFormat="1" x14ac:dyDescent="0.2">
      <c r="A515" s="21">
        <v>10</v>
      </c>
      <c r="B515" s="170"/>
      <c r="C515" s="171"/>
      <c r="D515" s="171"/>
      <c r="E515" s="172"/>
      <c r="G515" s="21">
        <v>21</v>
      </c>
      <c r="H515" s="170"/>
      <c r="I515" s="171"/>
      <c r="J515" s="171"/>
      <c r="K515" s="172"/>
      <c r="M515" s="21">
        <v>32</v>
      </c>
      <c r="N515" s="170"/>
      <c r="O515" s="171"/>
      <c r="P515" s="171"/>
      <c r="Q515" s="172"/>
      <c r="S515" s="21">
        <v>43</v>
      </c>
      <c r="T515" s="170"/>
      <c r="U515" s="171"/>
      <c r="V515" s="171"/>
      <c r="W515" s="172"/>
    </row>
    <row r="516" spans="1:23" s="114" customFormat="1" ht="13.5" thickBot="1" x14ac:dyDescent="0.25">
      <c r="A516" s="21">
        <v>11</v>
      </c>
      <c r="B516" s="170"/>
      <c r="C516" s="171"/>
      <c r="D516" s="171"/>
      <c r="E516" s="172"/>
      <c r="G516" s="21">
        <v>22</v>
      </c>
      <c r="H516" s="170"/>
      <c r="I516" s="171"/>
      <c r="J516" s="171"/>
      <c r="K516" s="172"/>
      <c r="M516" s="21">
        <v>33</v>
      </c>
      <c r="N516" s="170"/>
      <c r="O516" s="171"/>
      <c r="P516" s="171"/>
      <c r="Q516" s="172"/>
      <c r="S516" s="22"/>
      <c r="T516" s="209" t="s">
        <v>3</v>
      </c>
      <c r="U516" s="24"/>
      <c r="V516" s="24"/>
      <c r="W516" s="210">
        <f>SUM(E506:E516)+SUM(K506:K516)+SUM(W506:W515)+SUM(Q506:Q516)</f>
        <v>0</v>
      </c>
    </row>
    <row r="517" spans="1:23" s="114" customFormat="1" x14ac:dyDescent="0.2">
      <c r="B517" s="118"/>
      <c r="C517" s="119"/>
      <c r="D517" s="119"/>
      <c r="E517" s="115"/>
      <c r="H517" s="118"/>
      <c r="I517" s="119"/>
      <c r="J517" s="119"/>
      <c r="K517" s="115"/>
      <c r="N517" s="118"/>
      <c r="O517" s="119"/>
      <c r="P517" s="119"/>
      <c r="Q517" s="115"/>
      <c r="T517" s="118"/>
      <c r="U517" s="119"/>
      <c r="V517" s="119"/>
      <c r="W517" s="115"/>
    </row>
    <row r="518" spans="1:23" s="114" customFormat="1" x14ac:dyDescent="0.2">
      <c r="B518" s="118"/>
      <c r="C518" s="119"/>
      <c r="D518" s="119"/>
      <c r="E518" s="115"/>
      <c r="H518" s="118"/>
      <c r="I518" s="119"/>
      <c r="J518" s="119"/>
      <c r="K518" s="115"/>
      <c r="N518" s="118"/>
      <c r="O518" s="119"/>
      <c r="P518" s="119"/>
      <c r="Q518" s="115"/>
      <c r="T518" s="118"/>
      <c r="U518" s="119"/>
      <c r="V518" s="119"/>
      <c r="W518" s="115"/>
    </row>
    <row r="519" spans="1:23" s="114" customFormat="1" x14ac:dyDescent="0.2">
      <c r="B519" s="118"/>
      <c r="C519" s="119"/>
      <c r="D519" s="119"/>
      <c r="E519" s="115"/>
      <c r="H519" s="118"/>
      <c r="I519" s="119"/>
      <c r="J519" s="119"/>
      <c r="K519" s="115"/>
      <c r="N519" s="118"/>
      <c r="O519" s="119"/>
      <c r="P519" s="119"/>
      <c r="Q519" s="115"/>
      <c r="T519" s="118"/>
      <c r="U519" s="119"/>
      <c r="V519" s="119"/>
      <c r="W519" s="115"/>
    </row>
    <row r="520" spans="1:23" s="114" customFormat="1" x14ac:dyDescent="0.2">
      <c r="B520" s="118"/>
      <c r="C520" s="119"/>
      <c r="D520" s="119"/>
      <c r="E520" s="115"/>
      <c r="H520" s="118"/>
      <c r="I520" s="119"/>
      <c r="J520" s="119"/>
      <c r="K520" s="115"/>
      <c r="N520" s="118"/>
      <c r="O520" s="119"/>
      <c r="P520" s="119"/>
      <c r="Q520" s="115"/>
      <c r="T520" s="118"/>
      <c r="U520" s="119"/>
      <c r="V520" s="119"/>
      <c r="W520" s="115"/>
    </row>
    <row r="521" spans="1:23" s="114" customFormat="1" x14ac:dyDescent="0.2">
      <c r="B521" s="118"/>
      <c r="C521" s="119"/>
      <c r="D521" s="119"/>
      <c r="E521" s="115"/>
      <c r="H521" s="118"/>
      <c r="I521" s="119"/>
      <c r="J521" s="119"/>
      <c r="K521" s="115"/>
      <c r="N521" s="118"/>
      <c r="O521" s="119"/>
      <c r="P521" s="119"/>
      <c r="Q521" s="115"/>
      <c r="T521" s="118"/>
      <c r="U521" s="119"/>
      <c r="V521" s="119"/>
      <c r="W521" s="115"/>
    </row>
    <row r="522" spans="1:23" s="114" customFormat="1" x14ac:dyDescent="0.2">
      <c r="B522" s="118"/>
      <c r="C522" s="119"/>
      <c r="D522" s="119"/>
      <c r="E522" s="115"/>
      <c r="H522" s="118"/>
      <c r="I522" s="119"/>
      <c r="J522" s="119"/>
      <c r="K522" s="115"/>
      <c r="N522" s="118"/>
      <c r="O522" s="119"/>
      <c r="P522" s="119"/>
      <c r="Q522" s="115"/>
      <c r="T522" s="118"/>
      <c r="U522" s="119"/>
      <c r="V522" s="119"/>
      <c r="W522" s="115"/>
    </row>
    <row r="523" spans="1:23" s="114" customFormat="1" ht="13.5" thickBot="1" x14ac:dyDescent="0.25">
      <c r="B523" s="118"/>
      <c r="C523" s="119"/>
      <c r="D523" s="119"/>
      <c r="E523" s="115"/>
      <c r="H523" s="118"/>
      <c r="I523" s="119"/>
      <c r="J523" s="119"/>
      <c r="K523" s="115"/>
      <c r="N523" s="118"/>
      <c r="O523" s="119"/>
      <c r="P523" s="119"/>
      <c r="Q523" s="115"/>
      <c r="T523" s="118"/>
      <c r="U523" s="119"/>
      <c r="V523" s="119"/>
      <c r="W523" s="115"/>
    </row>
    <row r="524" spans="1:23" s="114" customFormat="1" ht="13.5" thickBot="1" x14ac:dyDescent="0.25">
      <c r="A524" s="17">
        <v>24</v>
      </c>
      <c r="B524" s="18"/>
      <c r="C524" s="517" t="s">
        <v>167</v>
      </c>
      <c r="D524" s="519" t="s">
        <v>35</v>
      </c>
      <c r="E524" s="213">
        <f>+$W536</f>
        <v>0</v>
      </c>
      <c r="G524" s="17"/>
      <c r="H524" s="18"/>
      <c r="I524" s="517" t="s">
        <v>167</v>
      </c>
      <c r="J524" s="519" t="s">
        <v>35</v>
      </c>
      <c r="K524" s="213">
        <f>+$W536</f>
        <v>0</v>
      </c>
      <c r="M524" s="17">
        <v>24</v>
      </c>
      <c r="N524" s="18"/>
      <c r="O524" s="517" t="s">
        <v>167</v>
      </c>
      <c r="P524" s="519" t="s">
        <v>35</v>
      </c>
      <c r="Q524" s="213">
        <f>+$W536</f>
        <v>0</v>
      </c>
      <c r="S524" s="17"/>
      <c r="T524" s="18"/>
      <c r="U524" s="517" t="s">
        <v>167</v>
      </c>
      <c r="V524" s="519" t="s">
        <v>35</v>
      </c>
      <c r="W524" s="522" t="s">
        <v>18</v>
      </c>
    </row>
    <row r="525" spans="1:23" s="114" customFormat="1" ht="38.25" x14ac:dyDescent="0.2">
      <c r="A525" s="19" t="s">
        <v>7</v>
      </c>
      <c r="B525" s="35" t="str">
        <f>+" אסמכתא " &amp; B26 &amp;"         חזרה לטבלה "</f>
        <v xml:space="preserve"> אסמכתא          חזרה לטבלה </v>
      </c>
      <c r="C525" s="518"/>
      <c r="D525" s="520"/>
      <c r="E525" s="213" t="s">
        <v>18</v>
      </c>
      <c r="G525" s="19" t="s">
        <v>23</v>
      </c>
      <c r="H525" s="35" t="str">
        <f>+" אסמכתא " &amp; B26 &amp;"         חזרה לטבלה "</f>
        <v xml:space="preserve"> אסמכתא          חזרה לטבלה </v>
      </c>
      <c r="I525" s="518"/>
      <c r="J525" s="520"/>
      <c r="K525" s="213" t="s">
        <v>18</v>
      </c>
      <c r="M525" s="19" t="s">
        <v>7</v>
      </c>
      <c r="N525" s="35" t="str">
        <f>+" אסמכתא " &amp; B26 &amp;"         חזרה לטבלה "</f>
        <v xml:space="preserve"> אסמכתא          חזרה לטבלה </v>
      </c>
      <c r="O525" s="518"/>
      <c r="P525" s="520"/>
      <c r="Q525" s="213" t="s">
        <v>18</v>
      </c>
      <c r="S525" s="19" t="s">
        <v>23</v>
      </c>
      <c r="T525" s="35" t="str">
        <f>+" אסמכתא " &amp; B26 &amp;"         חזרה לטבלה "</f>
        <v xml:space="preserve"> אסמכתא          חזרה לטבלה </v>
      </c>
      <c r="U525" s="518"/>
      <c r="V525" s="520"/>
      <c r="W525" s="523"/>
    </row>
    <row r="526" spans="1:23" s="114" customFormat="1" x14ac:dyDescent="0.2">
      <c r="A526" s="21">
        <v>1</v>
      </c>
      <c r="B526" s="170"/>
      <c r="C526" s="171"/>
      <c r="D526" s="171"/>
      <c r="E526" s="172"/>
      <c r="G526" s="21">
        <v>12</v>
      </c>
      <c r="H526" s="170"/>
      <c r="I526" s="171"/>
      <c r="J526" s="171"/>
      <c r="K526" s="172"/>
      <c r="M526" s="21">
        <v>23</v>
      </c>
      <c r="N526" s="170"/>
      <c r="O526" s="171"/>
      <c r="P526" s="171"/>
      <c r="Q526" s="172"/>
      <c r="S526" s="21">
        <v>34</v>
      </c>
      <c r="T526" s="170"/>
      <c r="U526" s="171"/>
      <c r="V526" s="171"/>
      <c r="W526" s="172"/>
    </row>
    <row r="527" spans="1:23" s="114" customFormat="1" x14ac:dyDescent="0.2">
      <c r="A527" s="21">
        <v>2</v>
      </c>
      <c r="B527" s="170"/>
      <c r="C527" s="171"/>
      <c r="D527" s="171"/>
      <c r="E527" s="172"/>
      <c r="G527" s="21">
        <v>13</v>
      </c>
      <c r="H527" s="170"/>
      <c r="I527" s="171"/>
      <c r="J527" s="171"/>
      <c r="K527" s="172"/>
      <c r="M527" s="21">
        <v>24</v>
      </c>
      <c r="N527" s="170"/>
      <c r="O527" s="171"/>
      <c r="P527" s="171"/>
      <c r="Q527" s="172"/>
      <c r="S527" s="21">
        <v>35</v>
      </c>
      <c r="T527" s="170"/>
      <c r="U527" s="171"/>
      <c r="V527" s="171"/>
      <c r="W527" s="172"/>
    </row>
    <row r="528" spans="1:23" s="114" customFormat="1" x14ac:dyDescent="0.2">
      <c r="A528" s="21">
        <v>3</v>
      </c>
      <c r="B528" s="170"/>
      <c r="C528" s="171"/>
      <c r="D528" s="171"/>
      <c r="E528" s="172"/>
      <c r="G528" s="21">
        <v>14</v>
      </c>
      <c r="H528" s="170"/>
      <c r="I528" s="171"/>
      <c r="J528" s="171"/>
      <c r="K528" s="172"/>
      <c r="M528" s="21">
        <v>25</v>
      </c>
      <c r="N528" s="170"/>
      <c r="O528" s="171"/>
      <c r="P528" s="171"/>
      <c r="Q528" s="172"/>
      <c r="S528" s="21">
        <v>36</v>
      </c>
      <c r="T528" s="170"/>
      <c r="U528" s="171"/>
      <c r="V528" s="171"/>
      <c r="W528" s="172"/>
    </row>
    <row r="529" spans="1:23" s="114" customFormat="1" x14ac:dyDescent="0.2">
      <c r="A529" s="21">
        <v>4</v>
      </c>
      <c r="B529" s="170"/>
      <c r="C529" s="171"/>
      <c r="D529" s="171"/>
      <c r="E529" s="172"/>
      <c r="G529" s="21">
        <v>15</v>
      </c>
      <c r="H529" s="170"/>
      <c r="I529" s="171"/>
      <c r="J529" s="171"/>
      <c r="K529" s="172"/>
      <c r="M529" s="21">
        <v>26</v>
      </c>
      <c r="N529" s="170"/>
      <c r="O529" s="171"/>
      <c r="P529" s="171"/>
      <c r="Q529" s="172"/>
      <c r="S529" s="21">
        <v>37</v>
      </c>
      <c r="T529" s="170"/>
      <c r="U529" s="171"/>
      <c r="V529" s="171"/>
      <c r="W529" s="172"/>
    </row>
    <row r="530" spans="1:23" s="114" customFormat="1" x14ac:dyDescent="0.2">
      <c r="A530" s="21">
        <v>5</v>
      </c>
      <c r="B530" s="170"/>
      <c r="C530" s="171"/>
      <c r="D530" s="171"/>
      <c r="E530" s="172"/>
      <c r="G530" s="21">
        <v>16</v>
      </c>
      <c r="H530" s="170"/>
      <c r="I530" s="171"/>
      <c r="J530" s="171"/>
      <c r="K530" s="172"/>
      <c r="M530" s="21">
        <v>27</v>
      </c>
      <c r="N530" s="170"/>
      <c r="O530" s="171"/>
      <c r="P530" s="171"/>
      <c r="Q530" s="172"/>
      <c r="S530" s="21">
        <v>38</v>
      </c>
      <c r="T530" s="170"/>
      <c r="U530" s="171"/>
      <c r="V530" s="171"/>
      <c r="W530" s="172"/>
    </row>
    <row r="531" spans="1:23" s="114" customFormat="1" x14ac:dyDescent="0.2">
      <c r="A531" s="21">
        <v>6</v>
      </c>
      <c r="B531" s="170"/>
      <c r="C531" s="171"/>
      <c r="D531" s="171"/>
      <c r="E531" s="172"/>
      <c r="G531" s="21">
        <v>17</v>
      </c>
      <c r="H531" s="170"/>
      <c r="I531" s="171"/>
      <c r="J531" s="171"/>
      <c r="K531" s="172"/>
      <c r="M531" s="21">
        <v>28</v>
      </c>
      <c r="N531" s="170"/>
      <c r="O531" s="171"/>
      <c r="P531" s="171"/>
      <c r="Q531" s="172"/>
      <c r="S531" s="21">
        <v>39</v>
      </c>
      <c r="T531" s="170"/>
      <c r="U531" s="171"/>
      <c r="V531" s="171"/>
      <c r="W531" s="172"/>
    </row>
    <row r="532" spans="1:23" s="114" customFormat="1" x14ac:dyDescent="0.2">
      <c r="A532" s="21">
        <v>7</v>
      </c>
      <c r="B532" s="170"/>
      <c r="C532" s="171"/>
      <c r="D532" s="171"/>
      <c r="E532" s="172"/>
      <c r="G532" s="21">
        <v>18</v>
      </c>
      <c r="H532" s="170"/>
      <c r="I532" s="171"/>
      <c r="J532" s="171"/>
      <c r="K532" s="172"/>
      <c r="M532" s="21">
        <v>29</v>
      </c>
      <c r="N532" s="170"/>
      <c r="O532" s="171"/>
      <c r="P532" s="171"/>
      <c r="Q532" s="172"/>
      <c r="S532" s="21">
        <v>40</v>
      </c>
      <c r="T532" s="170"/>
      <c r="U532" s="171"/>
      <c r="V532" s="171"/>
      <c r="W532" s="172"/>
    </row>
    <row r="533" spans="1:23" s="114" customFormat="1" x14ac:dyDescent="0.2">
      <c r="A533" s="21">
        <v>8</v>
      </c>
      <c r="B533" s="170"/>
      <c r="C533" s="171"/>
      <c r="D533" s="171"/>
      <c r="E533" s="172"/>
      <c r="G533" s="21">
        <v>19</v>
      </c>
      <c r="H533" s="170"/>
      <c r="I533" s="171"/>
      <c r="J533" s="171"/>
      <c r="K533" s="172"/>
      <c r="M533" s="21">
        <v>30</v>
      </c>
      <c r="N533" s="170"/>
      <c r="O533" s="171"/>
      <c r="P533" s="171"/>
      <c r="Q533" s="172"/>
      <c r="S533" s="21">
        <v>41</v>
      </c>
      <c r="T533" s="170"/>
      <c r="U533" s="171"/>
      <c r="V533" s="171"/>
      <c r="W533" s="172"/>
    </row>
    <row r="534" spans="1:23" s="114" customFormat="1" x14ac:dyDescent="0.2">
      <c r="A534" s="21">
        <v>9</v>
      </c>
      <c r="B534" s="170"/>
      <c r="C534" s="171"/>
      <c r="D534" s="171"/>
      <c r="E534" s="172"/>
      <c r="G534" s="21">
        <v>20</v>
      </c>
      <c r="H534" s="170"/>
      <c r="I534" s="171"/>
      <c r="J534" s="171"/>
      <c r="K534" s="172"/>
      <c r="M534" s="21">
        <v>31</v>
      </c>
      <c r="N534" s="170"/>
      <c r="O534" s="171"/>
      <c r="P534" s="171"/>
      <c r="Q534" s="172"/>
      <c r="S534" s="21">
        <v>42</v>
      </c>
      <c r="T534" s="170"/>
      <c r="U534" s="171"/>
      <c r="V534" s="171"/>
      <c r="W534" s="172"/>
    </row>
    <row r="535" spans="1:23" s="114" customFormat="1" x14ac:dyDescent="0.2">
      <c r="A535" s="21">
        <v>10</v>
      </c>
      <c r="B535" s="170"/>
      <c r="C535" s="171"/>
      <c r="D535" s="171"/>
      <c r="E535" s="172"/>
      <c r="G535" s="21">
        <v>21</v>
      </c>
      <c r="H535" s="170"/>
      <c r="I535" s="171"/>
      <c r="J535" s="171"/>
      <c r="K535" s="172"/>
      <c r="M535" s="21">
        <v>32</v>
      </c>
      <c r="N535" s="170"/>
      <c r="O535" s="171"/>
      <c r="P535" s="171"/>
      <c r="Q535" s="172"/>
      <c r="S535" s="21">
        <v>43</v>
      </c>
      <c r="T535" s="170"/>
      <c r="U535" s="171"/>
      <c r="V535" s="171"/>
      <c r="W535" s="172"/>
    </row>
    <row r="536" spans="1:23" s="114" customFormat="1" ht="13.5" thickBot="1" x14ac:dyDescent="0.25">
      <c r="A536" s="21">
        <v>11</v>
      </c>
      <c r="B536" s="170"/>
      <c r="C536" s="171"/>
      <c r="D536" s="171"/>
      <c r="E536" s="172"/>
      <c r="G536" s="21">
        <v>22</v>
      </c>
      <c r="H536" s="170"/>
      <c r="I536" s="171"/>
      <c r="J536" s="171"/>
      <c r="K536" s="172"/>
      <c r="M536" s="21">
        <v>33</v>
      </c>
      <c r="N536" s="170"/>
      <c r="O536" s="171"/>
      <c r="P536" s="171"/>
      <c r="Q536" s="172"/>
      <c r="S536" s="22"/>
      <c r="T536" s="209" t="s">
        <v>3</v>
      </c>
      <c r="U536" s="24"/>
      <c r="V536" s="24"/>
      <c r="W536" s="210">
        <f>SUM(E526:E536)+SUM(K526:K536)+SUM(W526:W535)+SUM(Q526:Q536)</f>
        <v>0</v>
      </c>
    </row>
    <row r="537" spans="1:23" s="114" customFormat="1" x14ac:dyDescent="0.2">
      <c r="B537" s="118"/>
      <c r="C537" s="119"/>
      <c r="D537" s="119"/>
      <c r="E537" s="115"/>
      <c r="H537" s="118"/>
      <c r="I537" s="119"/>
      <c r="J537" s="119"/>
      <c r="K537" s="115"/>
      <c r="N537" s="118"/>
      <c r="O537" s="119"/>
      <c r="P537" s="119"/>
      <c r="Q537" s="115"/>
      <c r="T537" s="118"/>
      <c r="U537" s="119"/>
      <c r="V537" s="119"/>
      <c r="W537" s="115"/>
    </row>
    <row r="538" spans="1:23" s="114" customFormat="1" x14ac:dyDescent="0.2">
      <c r="B538" s="118"/>
      <c r="C538" s="119"/>
      <c r="D538" s="119"/>
      <c r="E538" s="115"/>
      <c r="H538" s="118"/>
      <c r="I538" s="119"/>
      <c r="J538" s="119"/>
      <c r="K538" s="115"/>
      <c r="N538" s="118"/>
      <c r="O538" s="119"/>
      <c r="P538" s="119"/>
      <c r="Q538" s="115"/>
      <c r="T538" s="118"/>
      <c r="U538" s="119"/>
      <c r="V538" s="119"/>
      <c r="W538" s="115"/>
    </row>
    <row r="539" spans="1:23" s="114" customFormat="1" x14ac:dyDescent="0.2">
      <c r="B539" s="118"/>
      <c r="C539" s="119"/>
      <c r="D539" s="119"/>
      <c r="E539" s="115"/>
      <c r="H539" s="118"/>
      <c r="I539" s="119"/>
      <c r="J539" s="119"/>
      <c r="K539" s="115"/>
      <c r="N539" s="118"/>
      <c r="O539" s="119"/>
      <c r="P539" s="119"/>
      <c r="Q539" s="115"/>
      <c r="T539" s="118"/>
      <c r="U539" s="119"/>
      <c r="V539" s="119"/>
      <c r="W539" s="115"/>
    </row>
    <row r="540" spans="1:23" s="114" customFormat="1" x14ac:dyDescent="0.2">
      <c r="B540" s="118"/>
      <c r="C540" s="119"/>
      <c r="D540" s="119"/>
      <c r="E540" s="115"/>
      <c r="H540" s="118"/>
      <c r="I540" s="119"/>
      <c r="J540" s="119"/>
      <c r="K540" s="115"/>
      <c r="N540" s="118"/>
      <c r="O540" s="119"/>
      <c r="P540" s="119"/>
      <c r="Q540" s="115"/>
      <c r="T540" s="118"/>
      <c r="U540" s="119"/>
      <c r="V540" s="119"/>
      <c r="W540" s="115"/>
    </row>
    <row r="541" spans="1:23" s="114" customFormat="1" x14ac:dyDescent="0.2">
      <c r="B541" s="118"/>
      <c r="C541" s="119"/>
      <c r="D541" s="119"/>
      <c r="E541" s="115"/>
      <c r="H541" s="118"/>
      <c r="I541" s="119"/>
      <c r="J541" s="119"/>
      <c r="K541" s="115"/>
      <c r="N541" s="118"/>
      <c r="O541" s="119"/>
      <c r="P541" s="119"/>
      <c r="Q541" s="115"/>
      <c r="T541" s="118"/>
      <c r="U541" s="119"/>
      <c r="V541" s="119"/>
      <c r="W541" s="115"/>
    </row>
    <row r="542" spans="1:23" s="114" customFormat="1" x14ac:dyDescent="0.2">
      <c r="B542" s="118"/>
      <c r="C542" s="119"/>
      <c r="D542" s="119"/>
      <c r="E542" s="115"/>
      <c r="H542" s="118"/>
      <c r="I542" s="119"/>
      <c r="J542" s="119"/>
      <c r="K542" s="115"/>
      <c r="N542" s="118"/>
      <c r="O542" s="119"/>
      <c r="P542" s="119"/>
      <c r="Q542" s="115"/>
      <c r="T542" s="118"/>
      <c r="U542" s="119"/>
      <c r="V542" s="119"/>
      <c r="W542" s="115"/>
    </row>
    <row r="543" spans="1:23" s="114" customFormat="1" ht="13.5" thickBot="1" x14ac:dyDescent="0.25">
      <c r="B543" s="118"/>
      <c r="C543" s="119"/>
      <c r="D543" s="119"/>
      <c r="E543" s="115"/>
      <c r="H543" s="118"/>
      <c r="I543" s="119"/>
      <c r="J543" s="119"/>
      <c r="K543" s="115"/>
      <c r="N543" s="118"/>
      <c r="O543" s="119"/>
      <c r="P543" s="119"/>
      <c r="Q543" s="115"/>
      <c r="T543" s="118"/>
      <c r="U543" s="119"/>
      <c r="V543" s="119"/>
      <c r="W543" s="115"/>
    </row>
    <row r="544" spans="1:23" s="114" customFormat="1" ht="13.5" thickBot="1" x14ac:dyDescent="0.25">
      <c r="A544" s="17">
        <v>25</v>
      </c>
      <c r="B544" s="18"/>
      <c r="C544" s="517" t="s">
        <v>167</v>
      </c>
      <c r="D544" s="519" t="s">
        <v>35</v>
      </c>
      <c r="E544" s="213">
        <f>+$W556</f>
        <v>0</v>
      </c>
      <c r="G544" s="17"/>
      <c r="H544" s="18"/>
      <c r="I544" s="517" t="s">
        <v>167</v>
      </c>
      <c r="J544" s="519" t="s">
        <v>35</v>
      </c>
      <c r="K544" s="213">
        <f>+$W556</f>
        <v>0</v>
      </c>
      <c r="M544" s="17">
        <v>25</v>
      </c>
      <c r="N544" s="18"/>
      <c r="O544" s="517" t="s">
        <v>167</v>
      </c>
      <c r="P544" s="519" t="s">
        <v>35</v>
      </c>
      <c r="Q544" s="213">
        <f>+$W556</f>
        <v>0</v>
      </c>
      <c r="S544" s="17"/>
      <c r="T544" s="18"/>
      <c r="U544" s="517" t="s">
        <v>167</v>
      </c>
      <c r="V544" s="519" t="s">
        <v>35</v>
      </c>
      <c r="W544" s="522" t="s">
        <v>18</v>
      </c>
    </row>
    <row r="545" spans="1:23" s="114" customFormat="1" ht="38.25" x14ac:dyDescent="0.2">
      <c r="A545" s="19" t="s">
        <v>7</v>
      </c>
      <c r="B545" s="35" t="str">
        <f>+" אסמכתא " &amp; B27 &amp;"         חזרה לטבלה "</f>
        <v xml:space="preserve"> אסמכתא          חזרה לטבלה </v>
      </c>
      <c r="C545" s="518"/>
      <c r="D545" s="520"/>
      <c r="E545" s="213" t="s">
        <v>18</v>
      </c>
      <c r="G545" s="19" t="s">
        <v>23</v>
      </c>
      <c r="H545" s="35" t="str">
        <f>+" אסמכתא " &amp; B27 &amp;"         חזרה לטבלה "</f>
        <v xml:space="preserve"> אסמכתא          חזרה לטבלה </v>
      </c>
      <c r="I545" s="518"/>
      <c r="J545" s="520"/>
      <c r="K545" s="213" t="s">
        <v>18</v>
      </c>
      <c r="M545" s="19" t="s">
        <v>7</v>
      </c>
      <c r="N545" s="35" t="str">
        <f>+" אסמכתא " &amp; B27 &amp;"         חזרה לטבלה "</f>
        <v xml:space="preserve"> אסמכתא          חזרה לטבלה </v>
      </c>
      <c r="O545" s="518"/>
      <c r="P545" s="520"/>
      <c r="Q545" s="213" t="s">
        <v>18</v>
      </c>
      <c r="S545" s="19" t="s">
        <v>23</v>
      </c>
      <c r="T545" s="35" t="str">
        <f>+" אסמכתא " &amp; B27 &amp;"         חזרה לטבלה "</f>
        <v xml:space="preserve"> אסמכתא          חזרה לטבלה </v>
      </c>
      <c r="U545" s="518"/>
      <c r="V545" s="520"/>
      <c r="W545" s="523"/>
    </row>
    <row r="546" spans="1:23" s="114" customFormat="1" x14ac:dyDescent="0.2">
      <c r="A546" s="21">
        <v>1</v>
      </c>
      <c r="B546" s="170"/>
      <c r="C546" s="171"/>
      <c r="D546" s="171"/>
      <c r="E546" s="172"/>
      <c r="G546" s="21">
        <v>12</v>
      </c>
      <c r="H546" s="170"/>
      <c r="I546" s="171"/>
      <c r="J546" s="171"/>
      <c r="K546" s="172"/>
      <c r="M546" s="21">
        <v>23</v>
      </c>
      <c r="N546" s="170"/>
      <c r="O546" s="171"/>
      <c r="P546" s="171"/>
      <c r="Q546" s="172"/>
      <c r="S546" s="21">
        <v>34</v>
      </c>
      <c r="T546" s="170"/>
      <c r="U546" s="171"/>
      <c r="V546" s="171"/>
      <c r="W546" s="172"/>
    </row>
    <row r="547" spans="1:23" s="114" customFormat="1" x14ac:dyDescent="0.2">
      <c r="A547" s="21">
        <v>2</v>
      </c>
      <c r="B547" s="170"/>
      <c r="C547" s="171"/>
      <c r="D547" s="171"/>
      <c r="E547" s="172"/>
      <c r="G547" s="21">
        <v>13</v>
      </c>
      <c r="H547" s="170"/>
      <c r="I547" s="171"/>
      <c r="J547" s="171"/>
      <c r="K547" s="172"/>
      <c r="M547" s="21">
        <v>24</v>
      </c>
      <c r="N547" s="170"/>
      <c r="O547" s="171"/>
      <c r="P547" s="171"/>
      <c r="Q547" s="172"/>
      <c r="S547" s="21">
        <v>35</v>
      </c>
      <c r="T547" s="170"/>
      <c r="U547" s="171"/>
      <c r="V547" s="171"/>
      <c r="W547" s="172"/>
    </row>
    <row r="548" spans="1:23" s="114" customFormat="1" x14ac:dyDescent="0.2">
      <c r="A548" s="21">
        <v>3</v>
      </c>
      <c r="B548" s="170"/>
      <c r="C548" s="171"/>
      <c r="D548" s="171"/>
      <c r="E548" s="172"/>
      <c r="G548" s="21">
        <v>14</v>
      </c>
      <c r="H548" s="170"/>
      <c r="I548" s="171"/>
      <c r="J548" s="171"/>
      <c r="K548" s="172"/>
      <c r="M548" s="21">
        <v>25</v>
      </c>
      <c r="N548" s="170"/>
      <c r="O548" s="171"/>
      <c r="P548" s="171"/>
      <c r="Q548" s="172"/>
      <c r="S548" s="21">
        <v>36</v>
      </c>
      <c r="T548" s="170"/>
      <c r="U548" s="171"/>
      <c r="V548" s="171"/>
      <c r="W548" s="172"/>
    </row>
    <row r="549" spans="1:23" s="114" customFormat="1" x14ac:dyDescent="0.2">
      <c r="A549" s="21">
        <v>4</v>
      </c>
      <c r="B549" s="170"/>
      <c r="C549" s="171"/>
      <c r="D549" s="171"/>
      <c r="E549" s="172"/>
      <c r="G549" s="21">
        <v>15</v>
      </c>
      <c r="H549" s="170"/>
      <c r="I549" s="171"/>
      <c r="J549" s="171"/>
      <c r="K549" s="172"/>
      <c r="M549" s="21">
        <v>26</v>
      </c>
      <c r="N549" s="170"/>
      <c r="O549" s="171"/>
      <c r="P549" s="171"/>
      <c r="Q549" s="172"/>
      <c r="S549" s="21">
        <v>37</v>
      </c>
      <c r="T549" s="170"/>
      <c r="U549" s="171"/>
      <c r="V549" s="171"/>
      <c r="W549" s="172"/>
    </row>
    <row r="550" spans="1:23" s="114" customFormat="1" x14ac:dyDescent="0.2">
      <c r="A550" s="21">
        <v>5</v>
      </c>
      <c r="B550" s="170"/>
      <c r="C550" s="171"/>
      <c r="D550" s="171"/>
      <c r="E550" s="172"/>
      <c r="G550" s="21">
        <v>16</v>
      </c>
      <c r="H550" s="170"/>
      <c r="I550" s="171"/>
      <c r="J550" s="171"/>
      <c r="K550" s="172"/>
      <c r="M550" s="21">
        <v>27</v>
      </c>
      <c r="N550" s="170"/>
      <c r="O550" s="171"/>
      <c r="P550" s="171"/>
      <c r="Q550" s="172"/>
      <c r="S550" s="21">
        <v>38</v>
      </c>
      <c r="T550" s="170"/>
      <c r="U550" s="171"/>
      <c r="V550" s="171"/>
      <c r="W550" s="172"/>
    </row>
    <row r="551" spans="1:23" s="114" customFormat="1" x14ac:dyDescent="0.2">
      <c r="A551" s="21">
        <v>6</v>
      </c>
      <c r="B551" s="170"/>
      <c r="C551" s="171"/>
      <c r="D551" s="171"/>
      <c r="E551" s="172"/>
      <c r="G551" s="21">
        <v>17</v>
      </c>
      <c r="H551" s="170"/>
      <c r="I551" s="171"/>
      <c r="J551" s="171"/>
      <c r="K551" s="172"/>
      <c r="M551" s="21">
        <v>28</v>
      </c>
      <c r="N551" s="170"/>
      <c r="O551" s="171"/>
      <c r="P551" s="171"/>
      <c r="Q551" s="172"/>
      <c r="S551" s="21">
        <v>39</v>
      </c>
      <c r="T551" s="170"/>
      <c r="U551" s="171"/>
      <c r="V551" s="171"/>
      <c r="W551" s="172"/>
    </row>
    <row r="552" spans="1:23" s="114" customFormat="1" x14ac:dyDescent="0.2">
      <c r="A552" s="21">
        <v>7</v>
      </c>
      <c r="B552" s="170"/>
      <c r="C552" s="171"/>
      <c r="D552" s="171"/>
      <c r="E552" s="172"/>
      <c r="G552" s="21">
        <v>18</v>
      </c>
      <c r="H552" s="170"/>
      <c r="I552" s="171"/>
      <c r="J552" s="171"/>
      <c r="K552" s="172"/>
      <c r="M552" s="21">
        <v>29</v>
      </c>
      <c r="N552" s="170"/>
      <c r="O552" s="171"/>
      <c r="P552" s="171"/>
      <c r="Q552" s="172"/>
      <c r="S552" s="21">
        <v>40</v>
      </c>
      <c r="T552" s="170"/>
      <c r="U552" s="171"/>
      <c r="V552" s="171"/>
      <c r="W552" s="172"/>
    </row>
    <row r="553" spans="1:23" s="114" customFormat="1" x14ac:dyDescent="0.2">
      <c r="A553" s="21">
        <v>8</v>
      </c>
      <c r="B553" s="170"/>
      <c r="C553" s="171"/>
      <c r="D553" s="171"/>
      <c r="E553" s="172"/>
      <c r="G553" s="21">
        <v>19</v>
      </c>
      <c r="H553" s="170"/>
      <c r="I553" s="171"/>
      <c r="J553" s="171"/>
      <c r="K553" s="172"/>
      <c r="M553" s="21">
        <v>30</v>
      </c>
      <c r="N553" s="170"/>
      <c r="O553" s="171"/>
      <c r="P553" s="171"/>
      <c r="Q553" s="172"/>
      <c r="S553" s="21">
        <v>41</v>
      </c>
      <c r="T553" s="170"/>
      <c r="U553" s="171"/>
      <c r="V553" s="171"/>
      <c r="W553" s="172"/>
    </row>
    <row r="554" spans="1:23" s="114" customFormat="1" x14ac:dyDescent="0.2">
      <c r="A554" s="21">
        <v>9</v>
      </c>
      <c r="B554" s="170"/>
      <c r="C554" s="171"/>
      <c r="D554" s="171"/>
      <c r="E554" s="172"/>
      <c r="G554" s="21">
        <v>20</v>
      </c>
      <c r="H554" s="170"/>
      <c r="I554" s="171"/>
      <c r="J554" s="171"/>
      <c r="K554" s="172"/>
      <c r="M554" s="21">
        <v>31</v>
      </c>
      <c r="N554" s="170"/>
      <c r="O554" s="171"/>
      <c r="P554" s="171"/>
      <c r="Q554" s="172"/>
      <c r="S554" s="21">
        <v>42</v>
      </c>
      <c r="T554" s="170"/>
      <c r="U554" s="171"/>
      <c r="V554" s="171"/>
      <c r="W554" s="172"/>
    </row>
    <row r="555" spans="1:23" s="114" customFormat="1" x14ac:dyDescent="0.2">
      <c r="A555" s="21">
        <v>10</v>
      </c>
      <c r="B555" s="170"/>
      <c r="C555" s="171"/>
      <c r="D555" s="171"/>
      <c r="E555" s="172"/>
      <c r="G555" s="21">
        <v>21</v>
      </c>
      <c r="H555" s="170"/>
      <c r="I555" s="171"/>
      <c r="J555" s="171"/>
      <c r="K555" s="172"/>
      <c r="M555" s="21">
        <v>32</v>
      </c>
      <c r="N555" s="170"/>
      <c r="O555" s="171"/>
      <c r="P555" s="171"/>
      <c r="Q555" s="172"/>
      <c r="S555" s="21">
        <v>43</v>
      </c>
      <c r="T555" s="170"/>
      <c r="U555" s="171"/>
      <c r="V555" s="171"/>
      <c r="W555" s="172"/>
    </row>
    <row r="556" spans="1:23" s="114" customFormat="1" ht="13.5" thickBot="1" x14ac:dyDescent="0.25">
      <c r="A556" s="21">
        <v>11</v>
      </c>
      <c r="B556" s="170"/>
      <c r="C556" s="171"/>
      <c r="D556" s="171"/>
      <c r="E556" s="172"/>
      <c r="G556" s="21">
        <v>22</v>
      </c>
      <c r="H556" s="170"/>
      <c r="I556" s="171"/>
      <c r="J556" s="171"/>
      <c r="K556" s="172"/>
      <c r="M556" s="21">
        <v>33</v>
      </c>
      <c r="N556" s="170"/>
      <c r="O556" s="171"/>
      <c r="P556" s="171"/>
      <c r="Q556" s="172"/>
      <c r="S556" s="22"/>
      <c r="T556" s="209" t="s">
        <v>3</v>
      </c>
      <c r="U556" s="24"/>
      <c r="V556" s="24"/>
      <c r="W556" s="210">
        <f>SUM(E546:E556)+SUM(K546:K556)+SUM(W546:W555)+SUM(Q546:Q556)</f>
        <v>0</v>
      </c>
    </row>
    <row r="557" spans="1:23" s="114" customFormat="1" x14ac:dyDescent="0.2">
      <c r="B557" s="118"/>
      <c r="C557" s="119"/>
      <c r="D557" s="119"/>
      <c r="E557" s="115"/>
      <c r="H557" s="118"/>
      <c r="I557" s="119"/>
      <c r="J557" s="119"/>
      <c r="K557" s="115"/>
      <c r="N557" s="118"/>
      <c r="O557" s="119"/>
      <c r="P557" s="119"/>
      <c r="Q557" s="115"/>
      <c r="T557" s="118"/>
      <c r="U557" s="119"/>
      <c r="V557" s="119"/>
      <c r="W557" s="115"/>
    </row>
    <row r="558" spans="1:23" s="114" customFormat="1" x14ac:dyDescent="0.2">
      <c r="B558" s="118"/>
      <c r="C558" s="119"/>
      <c r="D558" s="119"/>
      <c r="E558" s="115"/>
      <c r="H558" s="118"/>
      <c r="I558" s="119"/>
      <c r="J558" s="119"/>
      <c r="K558" s="115"/>
      <c r="N558" s="118"/>
      <c r="O558" s="119"/>
      <c r="P558" s="119"/>
      <c r="Q558" s="115"/>
      <c r="T558" s="118"/>
      <c r="U558" s="119"/>
      <c r="V558" s="119"/>
      <c r="W558" s="115"/>
    </row>
    <row r="559" spans="1:23" s="114" customFormat="1" x14ac:dyDescent="0.2">
      <c r="B559" s="118"/>
      <c r="C559" s="119"/>
      <c r="D559" s="119"/>
      <c r="E559" s="115"/>
      <c r="H559" s="118"/>
      <c r="I559" s="119"/>
      <c r="J559" s="119"/>
      <c r="K559" s="115"/>
      <c r="N559" s="118"/>
      <c r="O559" s="119"/>
      <c r="P559" s="119"/>
      <c r="Q559" s="115"/>
      <c r="T559" s="118"/>
      <c r="U559" s="119"/>
      <c r="V559" s="119"/>
      <c r="W559" s="115"/>
    </row>
    <row r="560" spans="1:23" s="114" customFormat="1" x14ac:dyDescent="0.2">
      <c r="B560" s="118"/>
      <c r="C560" s="119"/>
      <c r="D560" s="119"/>
      <c r="E560" s="115"/>
      <c r="H560" s="118"/>
      <c r="I560" s="119"/>
      <c r="J560" s="119"/>
      <c r="K560" s="115"/>
      <c r="N560" s="118"/>
      <c r="O560" s="119"/>
      <c r="P560" s="119"/>
      <c r="Q560" s="115"/>
      <c r="T560" s="118"/>
      <c r="U560" s="119"/>
      <c r="V560" s="119"/>
      <c r="W560" s="115"/>
    </row>
    <row r="561" spans="1:23" s="114" customFormat="1" x14ac:dyDescent="0.2">
      <c r="B561" s="118"/>
      <c r="C561" s="119"/>
      <c r="D561" s="119"/>
      <c r="E561" s="115"/>
      <c r="H561" s="118"/>
      <c r="I561" s="119"/>
      <c r="J561" s="119"/>
      <c r="K561" s="115"/>
      <c r="N561" s="118"/>
      <c r="O561" s="119"/>
      <c r="P561" s="119"/>
      <c r="Q561" s="115"/>
      <c r="T561" s="118"/>
      <c r="U561" s="119"/>
      <c r="V561" s="119"/>
      <c r="W561" s="115"/>
    </row>
    <row r="562" spans="1:23" s="114" customFormat="1" x14ac:dyDescent="0.2">
      <c r="B562" s="118"/>
      <c r="C562" s="119"/>
      <c r="D562" s="119"/>
      <c r="E562" s="115"/>
      <c r="H562" s="118"/>
      <c r="I562" s="119"/>
      <c r="J562" s="119"/>
      <c r="K562" s="115"/>
      <c r="N562" s="118"/>
      <c r="O562" s="119"/>
      <c r="P562" s="119"/>
      <c r="Q562" s="115"/>
      <c r="T562" s="118"/>
      <c r="U562" s="119"/>
      <c r="V562" s="119"/>
      <c r="W562" s="115"/>
    </row>
    <row r="563" spans="1:23" s="114" customFormat="1" ht="13.5" thickBot="1" x14ac:dyDescent="0.25">
      <c r="B563" s="118"/>
      <c r="C563" s="119"/>
      <c r="D563" s="119"/>
      <c r="E563" s="115"/>
      <c r="H563" s="118"/>
      <c r="I563" s="119"/>
      <c r="J563" s="119"/>
      <c r="K563" s="115"/>
      <c r="N563" s="118"/>
      <c r="O563" s="119"/>
      <c r="P563" s="119"/>
      <c r="Q563" s="115"/>
      <c r="T563" s="118"/>
      <c r="U563" s="119"/>
      <c r="V563" s="119"/>
      <c r="W563" s="115"/>
    </row>
    <row r="564" spans="1:23" s="114" customFormat="1" ht="13.5" thickBot="1" x14ac:dyDescent="0.25">
      <c r="A564" s="17">
        <v>26</v>
      </c>
      <c r="B564" s="18"/>
      <c r="C564" s="517" t="s">
        <v>167</v>
      </c>
      <c r="D564" s="519" t="s">
        <v>35</v>
      </c>
      <c r="E564" s="213">
        <f>+$W576</f>
        <v>0</v>
      </c>
      <c r="G564" s="17"/>
      <c r="H564" s="18"/>
      <c r="I564" s="517" t="s">
        <v>167</v>
      </c>
      <c r="J564" s="519" t="s">
        <v>35</v>
      </c>
      <c r="K564" s="213">
        <f>+$W576</f>
        <v>0</v>
      </c>
      <c r="M564" s="17">
        <v>26</v>
      </c>
      <c r="N564" s="18"/>
      <c r="O564" s="517" t="s">
        <v>167</v>
      </c>
      <c r="P564" s="519" t="s">
        <v>35</v>
      </c>
      <c r="Q564" s="213">
        <f>+$W576</f>
        <v>0</v>
      </c>
      <c r="S564" s="17"/>
      <c r="T564" s="18"/>
      <c r="U564" s="517" t="s">
        <v>167</v>
      </c>
      <c r="V564" s="519" t="s">
        <v>35</v>
      </c>
      <c r="W564" s="522" t="s">
        <v>18</v>
      </c>
    </row>
    <row r="565" spans="1:23" s="114" customFormat="1" ht="38.25" x14ac:dyDescent="0.2">
      <c r="A565" s="19" t="s">
        <v>7</v>
      </c>
      <c r="B565" s="35" t="str">
        <f>+" אסמכתא " &amp; B28 &amp;"         חזרה לטבלה "</f>
        <v xml:space="preserve"> אסמכתא          חזרה לטבלה </v>
      </c>
      <c r="C565" s="518"/>
      <c r="D565" s="520"/>
      <c r="E565" s="213" t="s">
        <v>18</v>
      </c>
      <c r="G565" s="19" t="s">
        <v>23</v>
      </c>
      <c r="H565" s="35" t="str">
        <f>+" אסמכתא " &amp; B28 &amp;"         חזרה לטבלה "</f>
        <v xml:space="preserve"> אסמכתא          חזרה לטבלה </v>
      </c>
      <c r="I565" s="518"/>
      <c r="J565" s="520"/>
      <c r="K565" s="213" t="s">
        <v>18</v>
      </c>
      <c r="M565" s="19" t="s">
        <v>7</v>
      </c>
      <c r="N565" s="35" t="str">
        <f>+" אסמכתא " &amp; B28 &amp;"         חזרה לטבלה "</f>
        <v xml:space="preserve"> אסמכתא          חזרה לטבלה </v>
      </c>
      <c r="O565" s="518"/>
      <c r="P565" s="520"/>
      <c r="Q565" s="213" t="s">
        <v>18</v>
      </c>
      <c r="S565" s="19" t="s">
        <v>23</v>
      </c>
      <c r="T565" s="35" t="str">
        <f>+" אסמכתא " &amp; B28 &amp;"         חזרה לטבלה "</f>
        <v xml:space="preserve"> אסמכתא          חזרה לטבלה </v>
      </c>
      <c r="U565" s="518"/>
      <c r="V565" s="520"/>
      <c r="W565" s="523"/>
    </row>
    <row r="566" spans="1:23" s="114" customFormat="1" x14ac:dyDescent="0.2">
      <c r="A566" s="21">
        <v>1</v>
      </c>
      <c r="B566" s="170"/>
      <c r="C566" s="171"/>
      <c r="D566" s="171"/>
      <c r="E566" s="172"/>
      <c r="G566" s="21">
        <v>12</v>
      </c>
      <c r="H566" s="170"/>
      <c r="I566" s="171"/>
      <c r="J566" s="171"/>
      <c r="K566" s="172"/>
      <c r="M566" s="21">
        <v>23</v>
      </c>
      <c r="N566" s="170"/>
      <c r="O566" s="171"/>
      <c r="P566" s="171"/>
      <c r="Q566" s="172"/>
      <c r="S566" s="21">
        <v>34</v>
      </c>
      <c r="T566" s="170"/>
      <c r="U566" s="171"/>
      <c r="V566" s="171"/>
      <c r="W566" s="172"/>
    </row>
    <row r="567" spans="1:23" s="114" customFormat="1" x14ac:dyDescent="0.2">
      <c r="A567" s="21">
        <v>2</v>
      </c>
      <c r="B567" s="170"/>
      <c r="C567" s="171"/>
      <c r="D567" s="171"/>
      <c r="E567" s="172"/>
      <c r="G567" s="21">
        <v>13</v>
      </c>
      <c r="H567" s="170"/>
      <c r="I567" s="171"/>
      <c r="J567" s="171"/>
      <c r="K567" s="172"/>
      <c r="M567" s="21">
        <v>24</v>
      </c>
      <c r="N567" s="170"/>
      <c r="O567" s="171"/>
      <c r="P567" s="171"/>
      <c r="Q567" s="172"/>
      <c r="S567" s="21">
        <v>35</v>
      </c>
      <c r="T567" s="170"/>
      <c r="U567" s="171"/>
      <c r="V567" s="171"/>
      <c r="W567" s="172"/>
    </row>
    <row r="568" spans="1:23" s="114" customFormat="1" x14ac:dyDescent="0.2">
      <c r="A568" s="21">
        <v>3</v>
      </c>
      <c r="B568" s="170"/>
      <c r="C568" s="171"/>
      <c r="D568" s="171"/>
      <c r="E568" s="172"/>
      <c r="G568" s="21">
        <v>14</v>
      </c>
      <c r="H568" s="170"/>
      <c r="I568" s="171"/>
      <c r="J568" s="171"/>
      <c r="K568" s="172"/>
      <c r="M568" s="21">
        <v>25</v>
      </c>
      <c r="N568" s="170"/>
      <c r="O568" s="171"/>
      <c r="P568" s="171"/>
      <c r="Q568" s="172"/>
      <c r="S568" s="21">
        <v>36</v>
      </c>
      <c r="T568" s="170"/>
      <c r="U568" s="171"/>
      <c r="V568" s="171"/>
      <c r="W568" s="172"/>
    </row>
    <row r="569" spans="1:23" s="114" customFormat="1" x14ac:dyDescent="0.2">
      <c r="A569" s="21">
        <v>4</v>
      </c>
      <c r="B569" s="170"/>
      <c r="C569" s="171"/>
      <c r="D569" s="171"/>
      <c r="E569" s="172"/>
      <c r="G569" s="21">
        <v>15</v>
      </c>
      <c r="H569" s="170"/>
      <c r="I569" s="171"/>
      <c r="J569" s="171"/>
      <c r="K569" s="172"/>
      <c r="M569" s="21">
        <v>26</v>
      </c>
      <c r="N569" s="170"/>
      <c r="O569" s="171"/>
      <c r="P569" s="171"/>
      <c r="Q569" s="172"/>
      <c r="S569" s="21">
        <v>37</v>
      </c>
      <c r="T569" s="170"/>
      <c r="U569" s="171"/>
      <c r="V569" s="171"/>
      <c r="W569" s="172"/>
    </row>
    <row r="570" spans="1:23" s="114" customFormat="1" x14ac:dyDescent="0.2">
      <c r="A570" s="21">
        <v>5</v>
      </c>
      <c r="B570" s="170"/>
      <c r="C570" s="171"/>
      <c r="D570" s="171"/>
      <c r="E570" s="172"/>
      <c r="G570" s="21">
        <v>16</v>
      </c>
      <c r="H570" s="170"/>
      <c r="I570" s="171"/>
      <c r="J570" s="171"/>
      <c r="K570" s="172"/>
      <c r="M570" s="21">
        <v>27</v>
      </c>
      <c r="N570" s="170"/>
      <c r="O570" s="171"/>
      <c r="P570" s="171"/>
      <c r="Q570" s="172"/>
      <c r="S570" s="21">
        <v>38</v>
      </c>
      <c r="T570" s="170"/>
      <c r="U570" s="171"/>
      <c r="V570" s="171"/>
      <c r="W570" s="172"/>
    </row>
    <row r="571" spans="1:23" s="114" customFormat="1" x14ac:dyDescent="0.2">
      <c r="A571" s="21">
        <v>6</v>
      </c>
      <c r="B571" s="170"/>
      <c r="C571" s="171"/>
      <c r="D571" s="171"/>
      <c r="E571" s="172"/>
      <c r="G571" s="21">
        <v>17</v>
      </c>
      <c r="H571" s="170"/>
      <c r="I571" s="171"/>
      <c r="J571" s="171"/>
      <c r="K571" s="172"/>
      <c r="M571" s="21">
        <v>28</v>
      </c>
      <c r="N571" s="170"/>
      <c r="O571" s="171"/>
      <c r="P571" s="171"/>
      <c r="Q571" s="172"/>
      <c r="S571" s="21">
        <v>39</v>
      </c>
      <c r="T571" s="170"/>
      <c r="U571" s="171"/>
      <c r="V571" s="171"/>
      <c r="W571" s="172"/>
    </row>
    <row r="572" spans="1:23" s="114" customFormat="1" x14ac:dyDescent="0.2">
      <c r="A572" s="21">
        <v>7</v>
      </c>
      <c r="B572" s="170"/>
      <c r="C572" s="171"/>
      <c r="D572" s="171"/>
      <c r="E572" s="172"/>
      <c r="G572" s="21">
        <v>18</v>
      </c>
      <c r="H572" s="170"/>
      <c r="I572" s="171"/>
      <c r="J572" s="171"/>
      <c r="K572" s="172"/>
      <c r="M572" s="21">
        <v>29</v>
      </c>
      <c r="N572" s="170"/>
      <c r="O572" s="171"/>
      <c r="P572" s="171"/>
      <c r="Q572" s="172"/>
      <c r="S572" s="21">
        <v>40</v>
      </c>
      <c r="T572" s="170"/>
      <c r="U572" s="171"/>
      <c r="V572" s="171"/>
      <c r="W572" s="172"/>
    </row>
    <row r="573" spans="1:23" s="114" customFormat="1" x14ac:dyDescent="0.2">
      <c r="A573" s="21">
        <v>8</v>
      </c>
      <c r="B573" s="170"/>
      <c r="C573" s="171"/>
      <c r="D573" s="171"/>
      <c r="E573" s="172"/>
      <c r="G573" s="21">
        <v>19</v>
      </c>
      <c r="H573" s="170"/>
      <c r="I573" s="171"/>
      <c r="J573" s="171"/>
      <c r="K573" s="172"/>
      <c r="M573" s="21">
        <v>30</v>
      </c>
      <c r="N573" s="170"/>
      <c r="O573" s="171"/>
      <c r="P573" s="171"/>
      <c r="Q573" s="172"/>
      <c r="S573" s="21">
        <v>41</v>
      </c>
      <c r="T573" s="170"/>
      <c r="U573" s="171"/>
      <c r="V573" s="171"/>
      <c r="W573" s="172"/>
    </row>
    <row r="574" spans="1:23" s="114" customFormat="1" x14ac:dyDescent="0.2">
      <c r="A574" s="21">
        <v>9</v>
      </c>
      <c r="B574" s="170"/>
      <c r="C574" s="171"/>
      <c r="D574" s="171"/>
      <c r="E574" s="172"/>
      <c r="G574" s="21">
        <v>20</v>
      </c>
      <c r="H574" s="170"/>
      <c r="I574" s="171"/>
      <c r="J574" s="171"/>
      <c r="K574" s="172"/>
      <c r="M574" s="21">
        <v>31</v>
      </c>
      <c r="N574" s="170"/>
      <c r="O574" s="171"/>
      <c r="P574" s="171"/>
      <c r="Q574" s="172"/>
      <c r="S574" s="21">
        <v>42</v>
      </c>
      <c r="T574" s="170"/>
      <c r="U574" s="171"/>
      <c r="V574" s="171"/>
      <c r="W574" s="172"/>
    </row>
    <row r="575" spans="1:23" s="114" customFormat="1" x14ac:dyDescent="0.2">
      <c r="A575" s="21">
        <v>10</v>
      </c>
      <c r="B575" s="170"/>
      <c r="C575" s="171"/>
      <c r="D575" s="171"/>
      <c r="E575" s="172"/>
      <c r="G575" s="21">
        <v>21</v>
      </c>
      <c r="H575" s="170"/>
      <c r="I575" s="171"/>
      <c r="J575" s="171"/>
      <c r="K575" s="172"/>
      <c r="M575" s="21">
        <v>32</v>
      </c>
      <c r="N575" s="170"/>
      <c r="O575" s="171"/>
      <c r="P575" s="171"/>
      <c r="Q575" s="172"/>
      <c r="S575" s="21">
        <v>43</v>
      </c>
      <c r="T575" s="170"/>
      <c r="U575" s="171"/>
      <c r="V575" s="171"/>
      <c r="W575" s="172"/>
    </row>
    <row r="576" spans="1:23" s="114" customFormat="1" ht="13.5" thickBot="1" x14ac:dyDescent="0.25">
      <c r="A576" s="21">
        <v>11</v>
      </c>
      <c r="B576" s="170"/>
      <c r="C576" s="171"/>
      <c r="D576" s="171"/>
      <c r="E576" s="172"/>
      <c r="G576" s="21">
        <v>22</v>
      </c>
      <c r="H576" s="170"/>
      <c r="I576" s="171"/>
      <c r="J576" s="171"/>
      <c r="K576" s="172"/>
      <c r="M576" s="21">
        <v>33</v>
      </c>
      <c r="N576" s="170"/>
      <c r="O576" s="171"/>
      <c r="P576" s="171"/>
      <c r="Q576" s="172"/>
      <c r="S576" s="22"/>
      <c r="T576" s="209" t="s">
        <v>3</v>
      </c>
      <c r="U576" s="24"/>
      <c r="V576" s="24"/>
      <c r="W576" s="210">
        <f>SUM(E566:E576)+SUM(K566:K576)+SUM(W566:W575)+SUM(Q566:Q576)</f>
        <v>0</v>
      </c>
    </row>
    <row r="577" spans="1:23" s="114" customFormat="1" x14ac:dyDescent="0.2">
      <c r="B577" s="118"/>
      <c r="C577" s="119"/>
      <c r="D577" s="119"/>
      <c r="E577" s="115"/>
      <c r="H577" s="118"/>
      <c r="I577" s="119"/>
      <c r="J577" s="119"/>
      <c r="K577" s="115"/>
      <c r="N577" s="118"/>
      <c r="O577" s="119"/>
      <c r="P577" s="119"/>
      <c r="Q577" s="115"/>
      <c r="T577" s="118"/>
      <c r="U577" s="119"/>
      <c r="V577" s="119"/>
      <c r="W577" s="115"/>
    </row>
    <row r="578" spans="1:23" s="114" customFormat="1" x14ac:dyDescent="0.2">
      <c r="B578" s="118"/>
      <c r="C578" s="119"/>
      <c r="D578" s="119"/>
      <c r="E578" s="115"/>
      <c r="H578" s="118"/>
      <c r="I578" s="119"/>
      <c r="J578" s="119"/>
      <c r="K578" s="115"/>
      <c r="N578" s="118"/>
      <c r="O578" s="119"/>
      <c r="P578" s="119"/>
      <c r="Q578" s="115"/>
      <c r="T578" s="118"/>
      <c r="U578" s="119"/>
      <c r="V578" s="119"/>
      <c r="W578" s="115"/>
    </row>
    <row r="579" spans="1:23" s="114" customFormat="1" x14ac:dyDescent="0.2">
      <c r="B579" s="118"/>
      <c r="C579" s="119"/>
      <c r="D579" s="119"/>
      <c r="E579" s="115"/>
      <c r="H579" s="118"/>
      <c r="I579" s="119"/>
      <c r="J579" s="119"/>
      <c r="K579" s="115"/>
      <c r="N579" s="118"/>
      <c r="O579" s="119"/>
      <c r="P579" s="119"/>
      <c r="Q579" s="115"/>
      <c r="T579" s="118"/>
      <c r="U579" s="119"/>
      <c r="V579" s="119"/>
      <c r="W579" s="115"/>
    </row>
    <row r="580" spans="1:23" s="114" customFormat="1" x14ac:dyDescent="0.2">
      <c r="B580" s="118"/>
      <c r="C580" s="119"/>
      <c r="D580" s="119"/>
      <c r="E580" s="115"/>
      <c r="H580" s="118"/>
      <c r="I580" s="119"/>
      <c r="J580" s="119"/>
      <c r="K580" s="115"/>
      <c r="N580" s="118"/>
      <c r="O580" s="119"/>
      <c r="P580" s="119"/>
      <c r="Q580" s="115"/>
      <c r="T580" s="118"/>
      <c r="U580" s="119"/>
      <c r="V580" s="119"/>
      <c r="W580" s="115"/>
    </row>
    <row r="581" spans="1:23" s="114" customFormat="1" x14ac:dyDescent="0.2">
      <c r="B581" s="118"/>
      <c r="C581" s="119"/>
      <c r="D581" s="119"/>
      <c r="E581" s="115"/>
      <c r="H581" s="118"/>
      <c r="I581" s="119"/>
      <c r="J581" s="119"/>
      <c r="K581" s="115"/>
      <c r="N581" s="118"/>
      <c r="O581" s="119"/>
      <c r="P581" s="119"/>
      <c r="Q581" s="115"/>
      <c r="T581" s="118"/>
      <c r="U581" s="119"/>
      <c r="V581" s="119"/>
      <c r="W581" s="115"/>
    </row>
    <row r="582" spans="1:23" s="114" customFormat="1" x14ac:dyDescent="0.2">
      <c r="B582" s="118"/>
      <c r="C582" s="119"/>
      <c r="D582" s="119"/>
      <c r="E582" s="115"/>
      <c r="H582" s="118"/>
      <c r="I582" s="119"/>
      <c r="J582" s="119"/>
      <c r="K582" s="115"/>
      <c r="N582" s="118"/>
      <c r="O582" s="119"/>
      <c r="P582" s="119"/>
      <c r="Q582" s="115"/>
      <c r="T582" s="118"/>
      <c r="U582" s="119"/>
      <c r="V582" s="119"/>
      <c r="W582" s="115"/>
    </row>
    <row r="583" spans="1:23" s="114" customFormat="1" ht="13.5" thickBot="1" x14ac:dyDescent="0.25">
      <c r="B583" s="118"/>
      <c r="C583" s="119"/>
      <c r="D583" s="119"/>
      <c r="E583" s="115"/>
      <c r="H583" s="118"/>
      <c r="I583" s="119"/>
      <c r="J583" s="119"/>
      <c r="K583" s="115"/>
      <c r="N583" s="118"/>
      <c r="O583" s="119"/>
      <c r="P583" s="119"/>
      <c r="Q583" s="115"/>
      <c r="T583" s="118"/>
      <c r="U583" s="119"/>
      <c r="V583" s="119"/>
      <c r="W583" s="115"/>
    </row>
    <row r="584" spans="1:23" s="114" customFormat="1" ht="13.5" thickBot="1" x14ac:dyDescent="0.25">
      <c r="A584" s="17">
        <v>27</v>
      </c>
      <c r="B584" s="18"/>
      <c r="C584" s="517" t="s">
        <v>167</v>
      </c>
      <c r="D584" s="519" t="s">
        <v>35</v>
      </c>
      <c r="E584" s="213">
        <f>+$W596</f>
        <v>0</v>
      </c>
      <c r="G584" s="17"/>
      <c r="H584" s="18"/>
      <c r="I584" s="517" t="s">
        <v>167</v>
      </c>
      <c r="J584" s="519" t="s">
        <v>35</v>
      </c>
      <c r="K584" s="213">
        <f>+$W596</f>
        <v>0</v>
      </c>
      <c r="M584" s="17">
        <v>27</v>
      </c>
      <c r="N584" s="18"/>
      <c r="O584" s="517" t="s">
        <v>167</v>
      </c>
      <c r="P584" s="519" t="s">
        <v>35</v>
      </c>
      <c r="Q584" s="213">
        <f>+$W596</f>
        <v>0</v>
      </c>
      <c r="S584" s="17"/>
      <c r="T584" s="18"/>
      <c r="U584" s="517" t="s">
        <v>167</v>
      </c>
      <c r="V584" s="519" t="s">
        <v>35</v>
      </c>
      <c r="W584" s="522" t="s">
        <v>18</v>
      </c>
    </row>
    <row r="585" spans="1:23" s="114" customFormat="1" ht="38.25" x14ac:dyDescent="0.2">
      <c r="A585" s="19" t="s">
        <v>7</v>
      </c>
      <c r="B585" s="35" t="str">
        <f>+" אסמכתא " &amp; B29 &amp;"         חזרה לטבלה "</f>
        <v xml:space="preserve"> אסמכתא          חזרה לטבלה </v>
      </c>
      <c r="C585" s="518"/>
      <c r="D585" s="520"/>
      <c r="E585" s="213" t="s">
        <v>18</v>
      </c>
      <c r="G585" s="19" t="s">
        <v>23</v>
      </c>
      <c r="H585" s="35" t="str">
        <f>+" אסמכתא " &amp; B29 &amp;"         חזרה לטבלה "</f>
        <v xml:space="preserve"> אסמכתא          חזרה לטבלה </v>
      </c>
      <c r="I585" s="518"/>
      <c r="J585" s="520"/>
      <c r="K585" s="213" t="s">
        <v>18</v>
      </c>
      <c r="M585" s="19" t="s">
        <v>7</v>
      </c>
      <c r="N585" s="35" t="str">
        <f>+" אסמכתא " &amp; B29 &amp;"         חזרה לטבלה "</f>
        <v xml:space="preserve"> אסמכתא          חזרה לטבלה </v>
      </c>
      <c r="O585" s="518"/>
      <c r="P585" s="520"/>
      <c r="Q585" s="213" t="s">
        <v>18</v>
      </c>
      <c r="S585" s="19" t="s">
        <v>23</v>
      </c>
      <c r="T585" s="35" t="str">
        <f>+" אסמכתא " &amp; B29 &amp;"         חזרה לטבלה "</f>
        <v xml:space="preserve"> אסמכתא          חזרה לטבלה </v>
      </c>
      <c r="U585" s="518"/>
      <c r="V585" s="520"/>
      <c r="W585" s="523"/>
    </row>
    <row r="586" spans="1:23" s="114" customFormat="1" x14ac:dyDescent="0.2">
      <c r="A586" s="21">
        <v>1</v>
      </c>
      <c r="B586" s="170"/>
      <c r="C586" s="171"/>
      <c r="D586" s="171"/>
      <c r="E586" s="172"/>
      <c r="G586" s="21">
        <v>12</v>
      </c>
      <c r="H586" s="170"/>
      <c r="I586" s="171"/>
      <c r="J586" s="171"/>
      <c r="K586" s="172"/>
      <c r="M586" s="21">
        <v>23</v>
      </c>
      <c r="N586" s="170"/>
      <c r="O586" s="171"/>
      <c r="P586" s="171"/>
      <c r="Q586" s="172"/>
      <c r="S586" s="21">
        <v>34</v>
      </c>
      <c r="T586" s="170"/>
      <c r="U586" s="171"/>
      <c r="V586" s="171"/>
      <c r="W586" s="172"/>
    </row>
    <row r="587" spans="1:23" s="114" customFormat="1" x14ac:dyDescent="0.2">
      <c r="A587" s="21">
        <v>2</v>
      </c>
      <c r="B587" s="170"/>
      <c r="C587" s="171"/>
      <c r="D587" s="171"/>
      <c r="E587" s="172"/>
      <c r="G587" s="21">
        <v>13</v>
      </c>
      <c r="H587" s="170"/>
      <c r="I587" s="171"/>
      <c r="J587" s="171"/>
      <c r="K587" s="172"/>
      <c r="M587" s="21">
        <v>24</v>
      </c>
      <c r="N587" s="170"/>
      <c r="O587" s="171"/>
      <c r="P587" s="171"/>
      <c r="Q587" s="172"/>
      <c r="S587" s="21">
        <v>35</v>
      </c>
      <c r="T587" s="170"/>
      <c r="U587" s="171"/>
      <c r="V587" s="171"/>
      <c r="W587" s="172"/>
    </row>
    <row r="588" spans="1:23" s="114" customFormat="1" x14ac:dyDescent="0.2">
      <c r="A588" s="21">
        <v>3</v>
      </c>
      <c r="B588" s="170"/>
      <c r="C588" s="171"/>
      <c r="D588" s="171"/>
      <c r="E588" s="172"/>
      <c r="G588" s="21">
        <v>14</v>
      </c>
      <c r="H588" s="170"/>
      <c r="I588" s="171"/>
      <c r="J588" s="171"/>
      <c r="K588" s="172"/>
      <c r="M588" s="21">
        <v>25</v>
      </c>
      <c r="N588" s="170"/>
      <c r="O588" s="171"/>
      <c r="P588" s="171"/>
      <c r="Q588" s="172"/>
      <c r="S588" s="21">
        <v>36</v>
      </c>
      <c r="T588" s="170"/>
      <c r="U588" s="171"/>
      <c r="V588" s="171"/>
      <c r="W588" s="172"/>
    </row>
    <row r="589" spans="1:23" s="114" customFormat="1" x14ac:dyDescent="0.2">
      <c r="A589" s="21">
        <v>4</v>
      </c>
      <c r="B589" s="170"/>
      <c r="C589" s="171"/>
      <c r="D589" s="171"/>
      <c r="E589" s="172"/>
      <c r="G589" s="21">
        <v>15</v>
      </c>
      <c r="H589" s="170"/>
      <c r="I589" s="171"/>
      <c r="J589" s="171"/>
      <c r="K589" s="172"/>
      <c r="M589" s="21">
        <v>26</v>
      </c>
      <c r="N589" s="170"/>
      <c r="O589" s="171"/>
      <c r="P589" s="171"/>
      <c r="Q589" s="172"/>
      <c r="S589" s="21">
        <v>37</v>
      </c>
      <c r="T589" s="170"/>
      <c r="U589" s="171"/>
      <c r="V589" s="171"/>
      <c r="W589" s="172"/>
    </row>
    <row r="590" spans="1:23" s="114" customFormat="1" x14ac:dyDescent="0.2">
      <c r="A590" s="21">
        <v>5</v>
      </c>
      <c r="B590" s="170"/>
      <c r="C590" s="171"/>
      <c r="D590" s="171"/>
      <c r="E590" s="172"/>
      <c r="G590" s="21">
        <v>16</v>
      </c>
      <c r="H590" s="170"/>
      <c r="I590" s="171"/>
      <c r="J590" s="171"/>
      <c r="K590" s="172"/>
      <c r="M590" s="21">
        <v>27</v>
      </c>
      <c r="N590" s="170"/>
      <c r="O590" s="171"/>
      <c r="P590" s="171"/>
      <c r="Q590" s="172"/>
      <c r="S590" s="21">
        <v>38</v>
      </c>
      <c r="T590" s="170"/>
      <c r="U590" s="171"/>
      <c r="V590" s="171"/>
      <c r="W590" s="172"/>
    </row>
    <row r="591" spans="1:23" s="114" customFormat="1" x14ac:dyDescent="0.2">
      <c r="A591" s="21">
        <v>6</v>
      </c>
      <c r="B591" s="170"/>
      <c r="C591" s="171"/>
      <c r="D591" s="171"/>
      <c r="E591" s="172"/>
      <c r="G591" s="21">
        <v>17</v>
      </c>
      <c r="H591" s="170"/>
      <c r="I591" s="171"/>
      <c r="J591" s="171"/>
      <c r="K591" s="172"/>
      <c r="M591" s="21">
        <v>28</v>
      </c>
      <c r="N591" s="170"/>
      <c r="O591" s="171"/>
      <c r="P591" s="171"/>
      <c r="Q591" s="172"/>
      <c r="S591" s="21">
        <v>39</v>
      </c>
      <c r="T591" s="170"/>
      <c r="U591" s="171"/>
      <c r="V591" s="171"/>
      <c r="W591" s="172"/>
    </row>
    <row r="592" spans="1:23" s="114" customFormat="1" x14ac:dyDescent="0.2">
      <c r="A592" s="21">
        <v>7</v>
      </c>
      <c r="B592" s="170"/>
      <c r="C592" s="171"/>
      <c r="D592" s="171"/>
      <c r="E592" s="172"/>
      <c r="G592" s="21">
        <v>18</v>
      </c>
      <c r="H592" s="170"/>
      <c r="I592" s="171"/>
      <c r="J592" s="171"/>
      <c r="K592" s="172"/>
      <c r="M592" s="21">
        <v>29</v>
      </c>
      <c r="N592" s="170"/>
      <c r="O592" s="171"/>
      <c r="P592" s="171"/>
      <c r="Q592" s="172"/>
      <c r="S592" s="21">
        <v>40</v>
      </c>
      <c r="T592" s="170"/>
      <c r="U592" s="171"/>
      <c r="V592" s="171"/>
      <c r="W592" s="172"/>
    </row>
    <row r="593" spans="1:23" s="114" customFormat="1" x14ac:dyDescent="0.2">
      <c r="A593" s="21">
        <v>8</v>
      </c>
      <c r="B593" s="170"/>
      <c r="C593" s="171"/>
      <c r="D593" s="171"/>
      <c r="E593" s="172"/>
      <c r="G593" s="21">
        <v>19</v>
      </c>
      <c r="H593" s="170"/>
      <c r="I593" s="171"/>
      <c r="J593" s="171"/>
      <c r="K593" s="172"/>
      <c r="M593" s="21">
        <v>30</v>
      </c>
      <c r="N593" s="170"/>
      <c r="O593" s="171"/>
      <c r="P593" s="171"/>
      <c r="Q593" s="172"/>
      <c r="S593" s="21">
        <v>41</v>
      </c>
      <c r="T593" s="170"/>
      <c r="U593" s="171"/>
      <c r="V593" s="171"/>
      <c r="W593" s="172"/>
    </row>
    <row r="594" spans="1:23" s="114" customFormat="1" x14ac:dyDescent="0.2">
      <c r="A594" s="21">
        <v>9</v>
      </c>
      <c r="B594" s="170"/>
      <c r="C594" s="171"/>
      <c r="D594" s="171"/>
      <c r="E594" s="172"/>
      <c r="G594" s="21">
        <v>20</v>
      </c>
      <c r="H594" s="170"/>
      <c r="I594" s="171"/>
      <c r="J594" s="171"/>
      <c r="K594" s="172"/>
      <c r="M594" s="21">
        <v>31</v>
      </c>
      <c r="N594" s="170"/>
      <c r="O594" s="171"/>
      <c r="P594" s="171"/>
      <c r="Q594" s="172"/>
      <c r="S594" s="21">
        <v>42</v>
      </c>
      <c r="T594" s="170"/>
      <c r="U594" s="171"/>
      <c r="V594" s="171"/>
      <c r="W594" s="172"/>
    </row>
    <row r="595" spans="1:23" s="114" customFormat="1" x14ac:dyDescent="0.2">
      <c r="A595" s="21">
        <v>10</v>
      </c>
      <c r="B595" s="170"/>
      <c r="C595" s="171"/>
      <c r="D595" s="171"/>
      <c r="E595" s="172"/>
      <c r="G595" s="21">
        <v>21</v>
      </c>
      <c r="H595" s="170"/>
      <c r="I595" s="171"/>
      <c r="J595" s="171"/>
      <c r="K595" s="172"/>
      <c r="M595" s="21">
        <v>32</v>
      </c>
      <c r="N595" s="170"/>
      <c r="O595" s="171"/>
      <c r="P595" s="171"/>
      <c r="Q595" s="172"/>
      <c r="S595" s="21">
        <v>43</v>
      </c>
      <c r="T595" s="170"/>
      <c r="U595" s="171"/>
      <c r="V595" s="171"/>
      <c r="W595" s="172"/>
    </row>
    <row r="596" spans="1:23" s="114" customFormat="1" ht="13.5" thickBot="1" x14ac:dyDescent="0.25">
      <c r="A596" s="21">
        <v>11</v>
      </c>
      <c r="B596" s="170"/>
      <c r="C596" s="171"/>
      <c r="D596" s="171"/>
      <c r="E596" s="172"/>
      <c r="G596" s="21">
        <v>22</v>
      </c>
      <c r="H596" s="170"/>
      <c r="I596" s="171"/>
      <c r="J596" s="171"/>
      <c r="K596" s="172"/>
      <c r="M596" s="21">
        <v>33</v>
      </c>
      <c r="N596" s="170"/>
      <c r="O596" s="171"/>
      <c r="P596" s="171"/>
      <c r="Q596" s="172"/>
      <c r="S596" s="22"/>
      <c r="T596" s="209" t="s">
        <v>3</v>
      </c>
      <c r="U596" s="24"/>
      <c r="V596" s="24"/>
      <c r="W596" s="210">
        <f>SUM(E586:E596)+SUM(K586:K596)+SUM(W586:W595)+SUM(Q586:Q596)</f>
        <v>0</v>
      </c>
    </row>
    <row r="597" spans="1:23" s="114" customFormat="1" x14ac:dyDescent="0.2">
      <c r="B597" s="118"/>
      <c r="C597" s="119"/>
      <c r="D597" s="119"/>
      <c r="E597" s="115"/>
      <c r="H597" s="118"/>
      <c r="I597" s="119"/>
      <c r="J597" s="119"/>
      <c r="K597" s="115"/>
      <c r="N597" s="118"/>
      <c r="O597" s="119"/>
      <c r="P597" s="119"/>
      <c r="Q597" s="115"/>
      <c r="T597" s="118"/>
      <c r="U597" s="119"/>
      <c r="V597" s="119"/>
      <c r="W597" s="115"/>
    </row>
    <row r="598" spans="1:23" s="114" customFormat="1" x14ac:dyDescent="0.2">
      <c r="B598" s="118"/>
      <c r="C598" s="119"/>
      <c r="D598" s="119"/>
      <c r="E598" s="115"/>
      <c r="H598" s="118"/>
      <c r="I598" s="119"/>
      <c r="J598" s="119"/>
      <c r="K598" s="115"/>
      <c r="N598" s="118"/>
      <c r="O598" s="119"/>
      <c r="P598" s="119"/>
      <c r="Q598" s="115"/>
      <c r="T598" s="118"/>
      <c r="U598" s="119"/>
      <c r="V598" s="119"/>
      <c r="W598" s="115"/>
    </row>
    <row r="599" spans="1:23" s="114" customFormat="1" x14ac:dyDescent="0.2">
      <c r="B599" s="118"/>
      <c r="C599" s="119"/>
      <c r="D599" s="119"/>
      <c r="E599" s="115"/>
      <c r="H599" s="118"/>
      <c r="I599" s="119"/>
      <c r="J599" s="119"/>
      <c r="K599" s="115"/>
      <c r="N599" s="118"/>
      <c r="O599" s="119"/>
      <c r="P599" s="119"/>
      <c r="Q599" s="115"/>
      <c r="T599" s="118"/>
      <c r="U599" s="119"/>
      <c r="V599" s="119"/>
      <c r="W599" s="115"/>
    </row>
    <row r="600" spans="1:23" s="114" customFormat="1" x14ac:dyDescent="0.2">
      <c r="B600" s="118"/>
      <c r="C600" s="119"/>
      <c r="D600" s="119"/>
      <c r="E600" s="115"/>
      <c r="H600" s="118"/>
      <c r="I600" s="119"/>
      <c r="J600" s="119"/>
      <c r="K600" s="115"/>
      <c r="N600" s="118"/>
      <c r="O600" s="119"/>
      <c r="P600" s="119"/>
      <c r="Q600" s="115"/>
      <c r="T600" s="118"/>
      <c r="U600" s="119"/>
      <c r="V600" s="119"/>
      <c r="W600" s="115"/>
    </row>
    <row r="601" spans="1:23" s="114" customFormat="1" x14ac:dyDescent="0.2">
      <c r="B601" s="118"/>
      <c r="C601" s="119"/>
      <c r="D601" s="119"/>
      <c r="E601" s="115"/>
      <c r="H601" s="118"/>
      <c r="I601" s="119"/>
      <c r="J601" s="119"/>
      <c r="K601" s="115"/>
      <c r="N601" s="118"/>
      <c r="O601" s="119"/>
      <c r="P601" s="119"/>
      <c r="Q601" s="115"/>
      <c r="T601" s="118"/>
      <c r="U601" s="119"/>
      <c r="V601" s="119"/>
      <c r="W601" s="115"/>
    </row>
    <row r="602" spans="1:23" s="114" customFormat="1" x14ac:dyDescent="0.2">
      <c r="B602" s="118"/>
      <c r="C602" s="119"/>
      <c r="D602" s="119"/>
      <c r="E602" s="115"/>
      <c r="H602" s="118"/>
      <c r="I602" s="119"/>
      <c r="J602" s="119"/>
      <c r="K602" s="115"/>
      <c r="N602" s="118"/>
      <c r="O602" s="119"/>
      <c r="P602" s="119"/>
      <c r="Q602" s="115"/>
      <c r="T602" s="118"/>
      <c r="U602" s="119"/>
      <c r="V602" s="119"/>
      <c r="W602" s="115"/>
    </row>
    <row r="603" spans="1:23" s="114" customFormat="1" ht="13.5" thickBot="1" x14ac:dyDescent="0.25">
      <c r="B603" s="118"/>
      <c r="C603" s="119"/>
      <c r="D603" s="119"/>
      <c r="E603" s="115"/>
      <c r="H603" s="118"/>
      <c r="I603" s="119"/>
      <c r="J603" s="119"/>
      <c r="K603" s="115"/>
      <c r="N603" s="118"/>
      <c r="O603" s="119"/>
      <c r="P603" s="119"/>
      <c r="Q603" s="115"/>
      <c r="T603" s="118"/>
      <c r="U603" s="119"/>
      <c r="V603" s="119"/>
      <c r="W603" s="115"/>
    </row>
    <row r="604" spans="1:23" s="114" customFormat="1" ht="13.5" thickBot="1" x14ac:dyDescent="0.25">
      <c r="A604" s="17">
        <v>28</v>
      </c>
      <c r="B604" s="18"/>
      <c r="C604" s="517" t="s">
        <v>167</v>
      </c>
      <c r="D604" s="519" t="s">
        <v>35</v>
      </c>
      <c r="E604" s="213">
        <f>+$W616</f>
        <v>0</v>
      </c>
      <c r="G604" s="17"/>
      <c r="H604" s="18"/>
      <c r="I604" s="517" t="s">
        <v>167</v>
      </c>
      <c r="J604" s="519" t="s">
        <v>35</v>
      </c>
      <c r="K604" s="213">
        <f>+$W616</f>
        <v>0</v>
      </c>
      <c r="M604" s="17">
        <v>28</v>
      </c>
      <c r="N604" s="18"/>
      <c r="O604" s="517" t="s">
        <v>167</v>
      </c>
      <c r="P604" s="519" t="s">
        <v>35</v>
      </c>
      <c r="Q604" s="213">
        <f>+$W616</f>
        <v>0</v>
      </c>
      <c r="S604" s="17"/>
      <c r="T604" s="18"/>
      <c r="U604" s="517" t="s">
        <v>167</v>
      </c>
      <c r="V604" s="519" t="s">
        <v>35</v>
      </c>
      <c r="W604" s="522" t="s">
        <v>18</v>
      </c>
    </row>
    <row r="605" spans="1:23" s="114" customFormat="1" ht="38.25" x14ac:dyDescent="0.2">
      <c r="A605" s="19" t="s">
        <v>7</v>
      </c>
      <c r="B605" s="35" t="str">
        <f>+" אסמכתא " &amp; B30 &amp;"         חזרה לטבלה "</f>
        <v xml:space="preserve"> אסמכתא          חזרה לטבלה </v>
      </c>
      <c r="C605" s="518"/>
      <c r="D605" s="520"/>
      <c r="E605" s="213" t="s">
        <v>18</v>
      </c>
      <c r="G605" s="19" t="s">
        <v>23</v>
      </c>
      <c r="H605" s="35" t="str">
        <f>+" אסמכתא " &amp; B30 &amp;"         חזרה לטבלה "</f>
        <v xml:space="preserve"> אסמכתא          חזרה לטבלה </v>
      </c>
      <c r="I605" s="518"/>
      <c r="J605" s="520"/>
      <c r="K605" s="213" t="s">
        <v>18</v>
      </c>
      <c r="M605" s="19" t="s">
        <v>7</v>
      </c>
      <c r="N605" s="35" t="str">
        <f>+" אסמכתא " &amp; B30 &amp;"         חזרה לטבלה "</f>
        <v xml:space="preserve"> אסמכתא          חזרה לטבלה </v>
      </c>
      <c r="O605" s="518"/>
      <c r="P605" s="520"/>
      <c r="Q605" s="213" t="s">
        <v>18</v>
      </c>
      <c r="S605" s="19" t="s">
        <v>23</v>
      </c>
      <c r="T605" s="35" t="str">
        <f>+" אסמכתא " &amp; B30 &amp;"         חזרה לטבלה "</f>
        <v xml:space="preserve"> אסמכתא          חזרה לטבלה </v>
      </c>
      <c r="U605" s="518"/>
      <c r="V605" s="520"/>
      <c r="W605" s="523"/>
    </row>
    <row r="606" spans="1:23" s="114" customFormat="1" x14ac:dyDescent="0.2">
      <c r="A606" s="21">
        <v>1</v>
      </c>
      <c r="B606" s="170"/>
      <c r="C606" s="171"/>
      <c r="D606" s="171"/>
      <c r="E606" s="172"/>
      <c r="G606" s="21">
        <v>12</v>
      </c>
      <c r="H606" s="170"/>
      <c r="I606" s="171"/>
      <c r="J606" s="171"/>
      <c r="K606" s="172"/>
      <c r="M606" s="21">
        <v>23</v>
      </c>
      <c r="N606" s="170"/>
      <c r="O606" s="171"/>
      <c r="P606" s="171"/>
      <c r="Q606" s="172"/>
      <c r="S606" s="21">
        <v>34</v>
      </c>
      <c r="T606" s="170"/>
      <c r="U606" s="171"/>
      <c r="V606" s="171"/>
      <c r="W606" s="172"/>
    </row>
    <row r="607" spans="1:23" s="114" customFormat="1" x14ac:dyDescent="0.2">
      <c r="A607" s="21">
        <v>2</v>
      </c>
      <c r="B607" s="170"/>
      <c r="C607" s="171"/>
      <c r="D607" s="171"/>
      <c r="E607" s="172"/>
      <c r="G607" s="21">
        <v>13</v>
      </c>
      <c r="H607" s="170"/>
      <c r="I607" s="171"/>
      <c r="J607" s="171"/>
      <c r="K607" s="172"/>
      <c r="M607" s="21">
        <v>24</v>
      </c>
      <c r="N607" s="170"/>
      <c r="O607" s="171"/>
      <c r="P607" s="171"/>
      <c r="Q607" s="172"/>
      <c r="S607" s="21">
        <v>35</v>
      </c>
      <c r="T607" s="170"/>
      <c r="U607" s="171"/>
      <c r="V607" s="171"/>
      <c r="W607" s="172"/>
    </row>
    <row r="608" spans="1:23" s="114" customFormat="1" x14ac:dyDescent="0.2">
      <c r="A608" s="21">
        <v>3</v>
      </c>
      <c r="B608" s="170"/>
      <c r="C608" s="171"/>
      <c r="D608" s="171"/>
      <c r="E608" s="172"/>
      <c r="G608" s="21">
        <v>14</v>
      </c>
      <c r="H608" s="170"/>
      <c r="I608" s="171"/>
      <c r="J608" s="171"/>
      <c r="K608" s="172"/>
      <c r="M608" s="21">
        <v>25</v>
      </c>
      <c r="N608" s="170"/>
      <c r="O608" s="171"/>
      <c r="P608" s="171"/>
      <c r="Q608" s="172"/>
      <c r="S608" s="21">
        <v>36</v>
      </c>
      <c r="T608" s="170"/>
      <c r="U608" s="171"/>
      <c r="V608" s="171"/>
      <c r="W608" s="172"/>
    </row>
    <row r="609" spans="1:23" s="114" customFormat="1" x14ac:dyDescent="0.2">
      <c r="A609" s="21">
        <v>4</v>
      </c>
      <c r="B609" s="170"/>
      <c r="C609" s="171"/>
      <c r="D609" s="171"/>
      <c r="E609" s="172"/>
      <c r="G609" s="21">
        <v>15</v>
      </c>
      <c r="H609" s="170"/>
      <c r="I609" s="171"/>
      <c r="J609" s="171"/>
      <c r="K609" s="172"/>
      <c r="M609" s="21">
        <v>26</v>
      </c>
      <c r="N609" s="170"/>
      <c r="O609" s="171"/>
      <c r="P609" s="171"/>
      <c r="Q609" s="172"/>
      <c r="S609" s="21">
        <v>37</v>
      </c>
      <c r="T609" s="170"/>
      <c r="U609" s="171"/>
      <c r="V609" s="171"/>
      <c r="W609" s="172"/>
    </row>
    <row r="610" spans="1:23" s="114" customFormat="1" x14ac:dyDescent="0.2">
      <c r="A610" s="21">
        <v>5</v>
      </c>
      <c r="B610" s="170"/>
      <c r="C610" s="171"/>
      <c r="D610" s="171"/>
      <c r="E610" s="172"/>
      <c r="G610" s="21">
        <v>16</v>
      </c>
      <c r="H610" s="170"/>
      <c r="I610" s="171"/>
      <c r="J610" s="171"/>
      <c r="K610" s="172"/>
      <c r="M610" s="21">
        <v>27</v>
      </c>
      <c r="N610" s="170"/>
      <c r="O610" s="171"/>
      <c r="P610" s="171"/>
      <c r="Q610" s="172"/>
      <c r="S610" s="21">
        <v>38</v>
      </c>
      <c r="T610" s="170"/>
      <c r="U610" s="171"/>
      <c r="V610" s="171"/>
      <c r="W610" s="172"/>
    </row>
    <row r="611" spans="1:23" s="114" customFormat="1" x14ac:dyDescent="0.2">
      <c r="A611" s="21">
        <v>6</v>
      </c>
      <c r="B611" s="170"/>
      <c r="C611" s="171"/>
      <c r="D611" s="171"/>
      <c r="E611" s="172"/>
      <c r="G611" s="21">
        <v>17</v>
      </c>
      <c r="H611" s="170"/>
      <c r="I611" s="171"/>
      <c r="J611" s="171"/>
      <c r="K611" s="172"/>
      <c r="M611" s="21">
        <v>28</v>
      </c>
      <c r="N611" s="170"/>
      <c r="O611" s="171"/>
      <c r="P611" s="171"/>
      <c r="Q611" s="172"/>
      <c r="S611" s="21">
        <v>39</v>
      </c>
      <c r="T611" s="170"/>
      <c r="U611" s="171"/>
      <c r="V611" s="171"/>
      <c r="W611" s="172"/>
    </row>
    <row r="612" spans="1:23" s="114" customFormat="1" x14ac:dyDescent="0.2">
      <c r="A612" s="21">
        <v>7</v>
      </c>
      <c r="B612" s="170"/>
      <c r="C612" s="171"/>
      <c r="D612" s="171"/>
      <c r="E612" s="172"/>
      <c r="G612" s="21">
        <v>18</v>
      </c>
      <c r="H612" s="170"/>
      <c r="I612" s="171"/>
      <c r="J612" s="171"/>
      <c r="K612" s="172"/>
      <c r="M612" s="21">
        <v>29</v>
      </c>
      <c r="N612" s="170"/>
      <c r="O612" s="171"/>
      <c r="P612" s="171"/>
      <c r="Q612" s="172"/>
      <c r="S612" s="21">
        <v>40</v>
      </c>
      <c r="T612" s="170"/>
      <c r="U612" s="171"/>
      <c r="V612" s="171"/>
      <c r="W612" s="172"/>
    </row>
    <row r="613" spans="1:23" s="114" customFormat="1" x14ac:dyDescent="0.2">
      <c r="A613" s="21">
        <v>8</v>
      </c>
      <c r="B613" s="170"/>
      <c r="C613" s="171"/>
      <c r="D613" s="171"/>
      <c r="E613" s="172"/>
      <c r="G613" s="21">
        <v>19</v>
      </c>
      <c r="H613" s="170"/>
      <c r="I613" s="171"/>
      <c r="J613" s="171"/>
      <c r="K613" s="172"/>
      <c r="M613" s="21">
        <v>30</v>
      </c>
      <c r="N613" s="170"/>
      <c r="O613" s="171"/>
      <c r="P613" s="171"/>
      <c r="Q613" s="172"/>
      <c r="S613" s="21">
        <v>41</v>
      </c>
      <c r="T613" s="170"/>
      <c r="U613" s="171"/>
      <c r="V613" s="171"/>
      <c r="W613" s="172"/>
    </row>
    <row r="614" spans="1:23" s="114" customFormat="1" x14ac:dyDescent="0.2">
      <c r="A614" s="21">
        <v>9</v>
      </c>
      <c r="B614" s="170"/>
      <c r="C614" s="171"/>
      <c r="D614" s="171"/>
      <c r="E614" s="172"/>
      <c r="G614" s="21">
        <v>20</v>
      </c>
      <c r="H614" s="170"/>
      <c r="I614" s="171"/>
      <c r="J614" s="171"/>
      <c r="K614" s="172"/>
      <c r="M614" s="21">
        <v>31</v>
      </c>
      <c r="N614" s="170"/>
      <c r="O614" s="171"/>
      <c r="P614" s="171"/>
      <c r="Q614" s="172"/>
      <c r="S614" s="21">
        <v>42</v>
      </c>
      <c r="T614" s="170"/>
      <c r="U614" s="171"/>
      <c r="V614" s="171"/>
      <c r="W614" s="172"/>
    </row>
    <row r="615" spans="1:23" s="114" customFormat="1" x14ac:dyDescent="0.2">
      <c r="A615" s="21">
        <v>10</v>
      </c>
      <c r="B615" s="170"/>
      <c r="C615" s="171"/>
      <c r="D615" s="171"/>
      <c r="E615" s="172"/>
      <c r="G615" s="21">
        <v>21</v>
      </c>
      <c r="H615" s="170"/>
      <c r="I615" s="171"/>
      <c r="J615" s="171"/>
      <c r="K615" s="172"/>
      <c r="M615" s="21">
        <v>32</v>
      </c>
      <c r="N615" s="170"/>
      <c r="O615" s="171"/>
      <c r="P615" s="171"/>
      <c r="Q615" s="172"/>
      <c r="S615" s="21">
        <v>43</v>
      </c>
      <c r="T615" s="170"/>
      <c r="U615" s="171"/>
      <c r="V615" s="171"/>
      <c r="W615" s="172"/>
    </row>
    <row r="616" spans="1:23" s="114" customFormat="1" ht="13.5" thickBot="1" x14ac:dyDescent="0.25">
      <c r="A616" s="21">
        <v>11</v>
      </c>
      <c r="B616" s="170"/>
      <c r="C616" s="171"/>
      <c r="D616" s="171"/>
      <c r="E616" s="172"/>
      <c r="G616" s="21">
        <v>22</v>
      </c>
      <c r="H616" s="170"/>
      <c r="I616" s="171"/>
      <c r="J616" s="171"/>
      <c r="K616" s="172"/>
      <c r="M616" s="21">
        <v>33</v>
      </c>
      <c r="N616" s="170"/>
      <c r="O616" s="171"/>
      <c r="P616" s="171"/>
      <c r="Q616" s="172"/>
      <c r="S616" s="22"/>
      <c r="T616" s="209" t="s">
        <v>3</v>
      </c>
      <c r="U616" s="24"/>
      <c r="V616" s="24"/>
      <c r="W616" s="210">
        <f>SUM(E606:E616)+SUM(K606:K616)+SUM(W606:W615)+SUM(Q606:Q616)</f>
        <v>0</v>
      </c>
    </row>
    <row r="617" spans="1:23" s="114" customFormat="1" x14ac:dyDescent="0.2">
      <c r="B617" s="118"/>
      <c r="C617" s="119"/>
      <c r="D617" s="119"/>
      <c r="E617" s="115"/>
      <c r="H617" s="118"/>
      <c r="I617" s="119"/>
      <c r="J617" s="119"/>
      <c r="K617" s="115"/>
      <c r="N617" s="118"/>
      <c r="O617" s="119"/>
      <c r="P617" s="119"/>
      <c r="Q617" s="115"/>
      <c r="T617" s="118"/>
      <c r="U617" s="119"/>
      <c r="V617" s="119"/>
      <c r="W617" s="115"/>
    </row>
    <row r="618" spans="1:23" s="114" customFormat="1" x14ac:dyDescent="0.2">
      <c r="B618" s="118"/>
      <c r="C618" s="119"/>
      <c r="D618" s="119"/>
      <c r="E618" s="115"/>
      <c r="H618" s="118"/>
      <c r="I618" s="119"/>
      <c r="J618" s="119"/>
      <c r="K618" s="115"/>
      <c r="N618" s="118"/>
      <c r="O618" s="119"/>
      <c r="P618" s="119"/>
      <c r="Q618" s="115"/>
      <c r="T618" s="118"/>
      <c r="U618" s="119"/>
      <c r="V618" s="119"/>
      <c r="W618" s="115"/>
    </row>
    <row r="619" spans="1:23" s="114" customFormat="1" x14ac:dyDescent="0.2">
      <c r="B619" s="118"/>
      <c r="C619" s="119"/>
      <c r="D619" s="119"/>
      <c r="E619" s="115"/>
      <c r="H619" s="118"/>
      <c r="I619" s="119"/>
      <c r="J619" s="119"/>
      <c r="K619" s="115"/>
      <c r="N619" s="118"/>
      <c r="O619" s="119"/>
      <c r="P619" s="119"/>
      <c r="Q619" s="115"/>
      <c r="T619" s="118"/>
      <c r="U619" s="119"/>
      <c r="V619" s="119"/>
      <c r="W619" s="115"/>
    </row>
    <row r="620" spans="1:23" s="114" customFormat="1" x14ac:dyDescent="0.2">
      <c r="B620" s="118"/>
      <c r="C620" s="119"/>
      <c r="D620" s="119"/>
      <c r="E620" s="115"/>
      <c r="H620" s="118"/>
      <c r="I620" s="119"/>
      <c r="J620" s="119"/>
      <c r="K620" s="115"/>
      <c r="N620" s="118"/>
      <c r="O620" s="119"/>
      <c r="P620" s="119"/>
      <c r="Q620" s="115"/>
      <c r="T620" s="118"/>
      <c r="U620" s="119"/>
      <c r="V620" s="119"/>
      <c r="W620" s="115"/>
    </row>
    <row r="621" spans="1:23" s="114" customFormat="1" x14ac:dyDescent="0.2">
      <c r="B621" s="118"/>
      <c r="C621" s="119"/>
      <c r="D621" s="119"/>
      <c r="E621" s="115"/>
      <c r="H621" s="118"/>
      <c r="I621" s="119"/>
      <c r="J621" s="119"/>
      <c r="K621" s="115"/>
      <c r="N621" s="118"/>
      <c r="O621" s="119"/>
      <c r="P621" s="119"/>
      <c r="Q621" s="115"/>
      <c r="T621" s="118"/>
      <c r="U621" s="119"/>
      <c r="V621" s="119"/>
      <c r="W621" s="115"/>
    </row>
    <row r="622" spans="1:23" s="114" customFormat="1" x14ac:dyDescent="0.2">
      <c r="B622" s="118"/>
      <c r="C622" s="119"/>
      <c r="D622" s="119"/>
      <c r="E622" s="115"/>
      <c r="H622" s="118"/>
      <c r="I622" s="119"/>
      <c r="J622" s="119"/>
      <c r="K622" s="115"/>
      <c r="N622" s="118"/>
      <c r="O622" s="119"/>
      <c r="P622" s="119"/>
      <c r="Q622" s="115"/>
      <c r="T622" s="118"/>
      <c r="U622" s="119"/>
      <c r="V622" s="119"/>
      <c r="W622" s="115"/>
    </row>
    <row r="623" spans="1:23" s="114" customFormat="1" ht="13.5" thickBot="1" x14ac:dyDescent="0.25">
      <c r="B623" s="118"/>
      <c r="C623" s="119"/>
      <c r="D623" s="119"/>
      <c r="E623" s="115"/>
      <c r="H623" s="118"/>
      <c r="I623" s="119"/>
      <c r="J623" s="119"/>
      <c r="K623" s="115"/>
      <c r="N623" s="118"/>
      <c r="O623" s="119"/>
      <c r="P623" s="119"/>
      <c r="Q623" s="115"/>
      <c r="T623" s="118"/>
      <c r="U623" s="119"/>
      <c r="V623" s="119"/>
      <c r="W623" s="115"/>
    </row>
    <row r="624" spans="1:23" s="114" customFormat="1" ht="13.5" thickBot="1" x14ac:dyDescent="0.25">
      <c r="A624" s="17">
        <v>29</v>
      </c>
      <c r="B624" s="18"/>
      <c r="C624" s="517" t="s">
        <v>167</v>
      </c>
      <c r="D624" s="519" t="s">
        <v>35</v>
      </c>
      <c r="E624" s="213">
        <f>+$W636</f>
        <v>0</v>
      </c>
      <c r="G624" s="17"/>
      <c r="H624" s="18"/>
      <c r="I624" s="517" t="s">
        <v>167</v>
      </c>
      <c r="J624" s="519" t="s">
        <v>35</v>
      </c>
      <c r="K624" s="213">
        <f>+$W636</f>
        <v>0</v>
      </c>
      <c r="M624" s="17">
        <v>29</v>
      </c>
      <c r="N624" s="18"/>
      <c r="O624" s="517" t="s">
        <v>167</v>
      </c>
      <c r="P624" s="519" t="s">
        <v>35</v>
      </c>
      <c r="Q624" s="213">
        <f>+$W636</f>
        <v>0</v>
      </c>
      <c r="S624" s="17"/>
      <c r="T624" s="18"/>
      <c r="U624" s="517" t="s">
        <v>167</v>
      </c>
      <c r="V624" s="519" t="s">
        <v>35</v>
      </c>
      <c r="W624" s="522" t="s">
        <v>18</v>
      </c>
    </row>
    <row r="625" spans="1:23" s="114" customFormat="1" ht="38.25" x14ac:dyDescent="0.2">
      <c r="A625" s="19" t="s">
        <v>7</v>
      </c>
      <c r="B625" s="35" t="str">
        <f>+" אסמכתא " &amp; B31 &amp;"         חזרה לטבלה "</f>
        <v xml:space="preserve"> אסמכתא          חזרה לטבלה </v>
      </c>
      <c r="C625" s="518"/>
      <c r="D625" s="520"/>
      <c r="E625" s="213" t="s">
        <v>18</v>
      </c>
      <c r="G625" s="19" t="s">
        <v>23</v>
      </c>
      <c r="H625" s="35" t="str">
        <f>+" אסמכתא " &amp; B31 &amp;"         חזרה לטבלה "</f>
        <v xml:space="preserve"> אסמכתא          חזרה לטבלה </v>
      </c>
      <c r="I625" s="518"/>
      <c r="J625" s="520"/>
      <c r="K625" s="213" t="s">
        <v>18</v>
      </c>
      <c r="M625" s="19" t="s">
        <v>7</v>
      </c>
      <c r="N625" s="35" t="str">
        <f>+" אסמכתא " &amp; B31 &amp;"         חזרה לטבלה "</f>
        <v xml:space="preserve"> אסמכתא          חזרה לטבלה </v>
      </c>
      <c r="O625" s="518"/>
      <c r="P625" s="520"/>
      <c r="Q625" s="213" t="s">
        <v>18</v>
      </c>
      <c r="S625" s="19" t="s">
        <v>23</v>
      </c>
      <c r="T625" s="35" t="str">
        <f>+" אסמכתא " &amp; B31 &amp;"         חזרה לטבלה "</f>
        <v xml:space="preserve"> אסמכתא          חזרה לטבלה </v>
      </c>
      <c r="U625" s="518"/>
      <c r="V625" s="520"/>
      <c r="W625" s="523"/>
    </row>
    <row r="626" spans="1:23" s="114" customFormat="1" x14ac:dyDescent="0.2">
      <c r="A626" s="21">
        <v>1</v>
      </c>
      <c r="B626" s="170"/>
      <c r="C626" s="171"/>
      <c r="D626" s="171"/>
      <c r="E626" s="172"/>
      <c r="G626" s="21">
        <v>12</v>
      </c>
      <c r="H626" s="170"/>
      <c r="I626" s="171"/>
      <c r="J626" s="171"/>
      <c r="K626" s="172"/>
      <c r="M626" s="21">
        <v>23</v>
      </c>
      <c r="N626" s="170"/>
      <c r="O626" s="171"/>
      <c r="P626" s="171"/>
      <c r="Q626" s="172"/>
      <c r="S626" s="21">
        <v>34</v>
      </c>
      <c r="T626" s="170"/>
      <c r="U626" s="171"/>
      <c r="V626" s="171"/>
      <c r="W626" s="172"/>
    </row>
    <row r="627" spans="1:23" s="114" customFormat="1" x14ac:dyDescent="0.2">
      <c r="A627" s="21">
        <v>2</v>
      </c>
      <c r="B627" s="170"/>
      <c r="C627" s="171"/>
      <c r="D627" s="171"/>
      <c r="E627" s="172"/>
      <c r="G627" s="21">
        <v>13</v>
      </c>
      <c r="H627" s="170"/>
      <c r="I627" s="171"/>
      <c r="J627" s="171"/>
      <c r="K627" s="172"/>
      <c r="M627" s="21">
        <v>24</v>
      </c>
      <c r="N627" s="170"/>
      <c r="O627" s="171"/>
      <c r="P627" s="171"/>
      <c r="Q627" s="172"/>
      <c r="S627" s="21">
        <v>35</v>
      </c>
      <c r="T627" s="170"/>
      <c r="U627" s="171"/>
      <c r="V627" s="171"/>
      <c r="W627" s="172"/>
    </row>
    <row r="628" spans="1:23" s="114" customFormat="1" x14ac:dyDescent="0.2">
      <c r="A628" s="21">
        <v>3</v>
      </c>
      <c r="B628" s="170"/>
      <c r="C628" s="171"/>
      <c r="D628" s="171"/>
      <c r="E628" s="172"/>
      <c r="G628" s="21">
        <v>14</v>
      </c>
      <c r="H628" s="170"/>
      <c r="I628" s="171"/>
      <c r="J628" s="171"/>
      <c r="K628" s="172"/>
      <c r="M628" s="21">
        <v>25</v>
      </c>
      <c r="N628" s="170"/>
      <c r="O628" s="171"/>
      <c r="P628" s="171"/>
      <c r="Q628" s="172"/>
      <c r="S628" s="21">
        <v>36</v>
      </c>
      <c r="T628" s="170"/>
      <c r="U628" s="171"/>
      <c r="V628" s="171"/>
      <c r="W628" s="172"/>
    </row>
    <row r="629" spans="1:23" s="114" customFormat="1" x14ac:dyDescent="0.2">
      <c r="A629" s="21">
        <v>4</v>
      </c>
      <c r="B629" s="170"/>
      <c r="C629" s="171"/>
      <c r="D629" s="171"/>
      <c r="E629" s="172"/>
      <c r="G629" s="21">
        <v>15</v>
      </c>
      <c r="H629" s="170"/>
      <c r="I629" s="171"/>
      <c r="J629" s="171"/>
      <c r="K629" s="172"/>
      <c r="M629" s="21">
        <v>26</v>
      </c>
      <c r="N629" s="170"/>
      <c r="O629" s="171"/>
      <c r="P629" s="171"/>
      <c r="Q629" s="172"/>
      <c r="S629" s="21">
        <v>37</v>
      </c>
      <c r="T629" s="170"/>
      <c r="U629" s="171"/>
      <c r="V629" s="171"/>
      <c r="W629" s="172"/>
    </row>
    <row r="630" spans="1:23" s="114" customFormat="1" x14ac:dyDescent="0.2">
      <c r="A630" s="21">
        <v>5</v>
      </c>
      <c r="B630" s="170"/>
      <c r="C630" s="171"/>
      <c r="D630" s="171"/>
      <c r="E630" s="172"/>
      <c r="G630" s="21">
        <v>16</v>
      </c>
      <c r="H630" s="170"/>
      <c r="I630" s="171"/>
      <c r="J630" s="171"/>
      <c r="K630" s="172"/>
      <c r="M630" s="21">
        <v>27</v>
      </c>
      <c r="N630" s="170"/>
      <c r="O630" s="171"/>
      <c r="P630" s="171"/>
      <c r="Q630" s="172"/>
      <c r="S630" s="21">
        <v>38</v>
      </c>
      <c r="T630" s="170"/>
      <c r="U630" s="171"/>
      <c r="V630" s="171"/>
      <c r="W630" s="172"/>
    </row>
    <row r="631" spans="1:23" s="114" customFormat="1" x14ac:dyDescent="0.2">
      <c r="A631" s="21">
        <v>6</v>
      </c>
      <c r="B631" s="170"/>
      <c r="C631" s="171"/>
      <c r="D631" s="171"/>
      <c r="E631" s="172"/>
      <c r="G631" s="21">
        <v>17</v>
      </c>
      <c r="H631" s="170"/>
      <c r="I631" s="171"/>
      <c r="J631" s="171"/>
      <c r="K631" s="172"/>
      <c r="M631" s="21">
        <v>28</v>
      </c>
      <c r="N631" s="170"/>
      <c r="O631" s="171"/>
      <c r="P631" s="171"/>
      <c r="Q631" s="172"/>
      <c r="S631" s="21">
        <v>39</v>
      </c>
      <c r="T631" s="170"/>
      <c r="U631" s="171"/>
      <c r="V631" s="171"/>
      <c r="W631" s="172"/>
    </row>
    <row r="632" spans="1:23" s="114" customFormat="1" x14ac:dyDescent="0.2">
      <c r="A632" s="21">
        <v>7</v>
      </c>
      <c r="B632" s="170"/>
      <c r="C632" s="171"/>
      <c r="D632" s="171"/>
      <c r="E632" s="172"/>
      <c r="G632" s="21">
        <v>18</v>
      </c>
      <c r="H632" s="170"/>
      <c r="I632" s="171"/>
      <c r="J632" s="171"/>
      <c r="K632" s="172"/>
      <c r="M632" s="21">
        <v>29</v>
      </c>
      <c r="N632" s="170"/>
      <c r="O632" s="171"/>
      <c r="P632" s="171"/>
      <c r="Q632" s="172"/>
      <c r="S632" s="21">
        <v>40</v>
      </c>
      <c r="T632" s="170"/>
      <c r="U632" s="171"/>
      <c r="V632" s="171"/>
      <c r="W632" s="172"/>
    </row>
    <row r="633" spans="1:23" s="114" customFormat="1" x14ac:dyDescent="0.2">
      <c r="A633" s="21">
        <v>8</v>
      </c>
      <c r="B633" s="170"/>
      <c r="C633" s="171"/>
      <c r="D633" s="171"/>
      <c r="E633" s="172"/>
      <c r="G633" s="21">
        <v>19</v>
      </c>
      <c r="H633" s="170"/>
      <c r="I633" s="171"/>
      <c r="J633" s="171"/>
      <c r="K633" s="172"/>
      <c r="M633" s="21">
        <v>30</v>
      </c>
      <c r="N633" s="170"/>
      <c r="O633" s="171"/>
      <c r="P633" s="171"/>
      <c r="Q633" s="172"/>
      <c r="S633" s="21">
        <v>41</v>
      </c>
      <c r="T633" s="170"/>
      <c r="U633" s="171"/>
      <c r="V633" s="171"/>
      <c r="W633" s="172"/>
    </row>
    <row r="634" spans="1:23" s="114" customFormat="1" x14ac:dyDescent="0.2">
      <c r="A634" s="21">
        <v>9</v>
      </c>
      <c r="B634" s="170"/>
      <c r="C634" s="171"/>
      <c r="D634" s="171"/>
      <c r="E634" s="172"/>
      <c r="G634" s="21">
        <v>20</v>
      </c>
      <c r="H634" s="170"/>
      <c r="I634" s="171"/>
      <c r="J634" s="171"/>
      <c r="K634" s="172"/>
      <c r="M634" s="21">
        <v>31</v>
      </c>
      <c r="N634" s="170"/>
      <c r="O634" s="171"/>
      <c r="P634" s="171"/>
      <c r="Q634" s="172"/>
      <c r="S634" s="21">
        <v>42</v>
      </c>
      <c r="T634" s="170"/>
      <c r="U634" s="171"/>
      <c r="V634" s="171"/>
      <c r="W634" s="172"/>
    </row>
    <row r="635" spans="1:23" s="114" customFormat="1" x14ac:dyDescent="0.2">
      <c r="A635" s="21">
        <v>10</v>
      </c>
      <c r="B635" s="170"/>
      <c r="C635" s="171"/>
      <c r="D635" s="171"/>
      <c r="E635" s="172"/>
      <c r="G635" s="21">
        <v>21</v>
      </c>
      <c r="H635" s="170"/>
      <c r="I635" s="171"/>
      <c r="J635" s="171"/>
      <c r="K635" s="172"/>
      <c r="M635" s="21">
        <v>32</v>
      </c>
      <c r="N635" s="170"/>
      <c r="O635" s="171"/>
      <c r="P635" s="171"/>
      <c r="Q635" s="172"/>
      <c r="S635" s="21">
        <v>43</v>
      </c>
      <c r="T635" s="170"/>
      <c r="U635" s="171"/>
      <c r="V635" s="171"/>
      <c r="W635" s="172"/>
    </row>
    <row r="636" spans="1:23" s="114" customFormat="1" ht="13.5" thickBot="1" x14ac:dyDescent="0.25">
      <c r="A636" s="21">
        <v>11</v>
      </c>
      <c r="B636" s="170"/>
      <c r="C636" s="171"/>
      <c r="D636" s="171"/>
      <c r="E636" s="172"/>
      <c r="G636" s="21">
        <v>22</v>
      </c>
      <c r="H636" s="170"/>
      <c r="I636" s="171"/>
      <c r="J636" s="171"/>
      <c r="K636" s="172"/>
      <c r="M636" s="21">
        <v>33</v>
      </c>
      <c r="N636" s="170"/>
      <c r="O636" s="171"/>
      <c r="P636" s="171"/>
      <c r="Q636" s="172"/>
      <c r="S636" s="22"/>
      <c r="T636" s="209" t="s">
        <v>3</v>
      </c>
      <c r="U636" s="24"/>
      <c r="V636" s="24"/>
      <c r="W636" s="210">
        <f>SUM(E626:E636)+SUM(K626:K636)+SUM(W626:W635)+SUM(Q626:Q636)</f>
        <v>0</v>
      </c>
    </row>
    <row r="637" spans="1:23" s="114" customFormat="1" x14ac:dyDescent="0.2">
      <c r="B637" s="118"/>
      <c r="C637" s="119"/>
      <c r="D637" s="119"/>
      <c r="E637" s="115"/>
      <c r="H637" s="118"/>
      <c r="I637" s="119"/>
      <c r="J637" s="119"/>
      <c r="K637" s="115"/>
      <c r="N637" s="118"/>
      <c r="O637" s="119"/>
      <c r="P637" s="119"/>
      <c r="Q637" s="115"/>
      <c r="T637" s="118"/>
      <c r="U637" s="119"/>
      <c r="V637" s="119"/>
      <c r="W637" s="115"/>
    </row>
    <row r="638" spans="1:23" s="114" customFormat="1" x14ac:dyDescent="0.2">
      <c r="B638" s="118"/>
      <c r="C638" s="119"/>
      <c r="D638" s="119"/>
      <c r="E638" s="115"/>
      <c r="H638" s="118"/>
      <c r="I638" s="119"/>
      <c r="J638" s="119"/>
      <c r="K638" s="115"/>
      <c r="N638" s="118"/>
      <c r="O638" s="119"/>
      <c r="P638" s="119"/>
      <c r="Q638" s="115"/>
      <c r="T638" s="118"/>
      <c r="U638" s="119"/>
      <c r="V638" s="119"/>
      <c r="W638" s="115"/>
    </row>
    <row r="639" spans="1:23" s="114" customFormat="1" x14ac:dyDescent="0.2">
      <c r="B639" s="118"/>
      <c r="C639" s="119"/>
      <c r="D639" s="119"/>
      <c r="E639" s="115"/>
      <c r="H639" s="118"/>
      <c r="I639" s="119"/>
      <c r="J639" s="119"/>
      <c r="K639" s="115"/>
      <c r="N639" s="118"/>
      <c r="O639" s="119"/>
      <c r="P639" s="119"/>
      <c r="Q639" s="115"/>
      <c r="T639" s="118"/>
      <c r="U639" s="119"/>
      <c r="V639" s="119"/>
      <c r="W639" s="115"/>
    </row>
    <row r="640" spans="1:23" s="114" customFormat="1" x14ac:dyDescent="0.2">
      <c r="B640" s="118"/>
      <c r="C640" s="119"/>
      <c r="D640" s="119"/>
      <c r="E640" s="115"/>
      <c r="H640" s="118"/>
      <c r="I640" s="119"/>
      <c r="J640" s="119"/>
      <c r="K640" s="115"/>
      <c r="N640" s="118"/>
      <c r="O640" s="119"/>
      <c r="P640" s="119"/>
      <c r="Q640" s="115"/>
      <c r="T640" s="118"/>
      <c r="U640" s="119"/>
      <c r="V640" s="119"/>
      <c r="W640" s="115"/>
    </row>
    <row r="641" spans="1:23" s="114" customFormat="1" x14ac:dyDescent="0.2">
      <c r="B641" s="118"/>
      <c r="C641" s="119"/>
      <c r="D641" s="119"/>
      <c r="E641" s="115"/>
      <c r="H641" s="118"/>
      <c r="I641" s="119"/>
      <c r="J641" s="119"/>
      <c r="K641" s="115"/>
      <c r="N641" s="118"/>
      <c r="O641" s="119"/>
      <c r="P641" s="119"/>
      <c r="Q641" s="115"/>
      <c r="T641" s="118"/>
      <c r="U641" s="119"/>
      <c r="V641" s="119"/>
      <c r="W641" s="115"/>
    </row>
    <row r="642" spans="1:23" s="114" customFormat="1" x14ac:dyDescent="0.2">
      <c r="B642" s="118"/>
      <c r="C642" s="119"/>
      <c r="D642" s="119"/>
      <c r="E642" s="115"/>
      <c r="H642" s="118"/>
      <c r="I642" s="119"/>
      <c r="J642" s="119"/>
      <c r="K642" s="115"/>
      <c r="N642" s="118"/>
      <c r="O642" s="119"/>
      <c r="P642" s="119"/>
      <c r="Q642" s="115"/>
      <c r="T642" s="118"/>
      <c r="U642" s="119"/>
      <c r="V642" s="119"/>
      <c r="W642" s="115"/>
    </row>
    <row r="643" spans="1:23" s="114" customFormat="1" ht="13.5" thickBot="1" x14ac:dyDescent="0.25">
      <c r="B643" s="118"/>
      <c r="C643" s="119"/>
      <c r="D643" s="119"/>
      <c r="E643" s="115"/>
      <c r="H643" s="118"/>
      <c r="I643" s="119"/>
      <c r="J643" s="119"/>
      <c r="K643" s="115"/>
      <c r="N643" s="118"/>
      <c r="O643" s="119"/>
      <c r="P643" s="119"/>
      <c r="Q643" s="115"/>
      <c r="T643" s="118"/>
      <c r="U643" s="119"/>
      <c r="V643" s="119"/>
      <c r="W643" s="115"/>
    </row>
    <row r="644" spans="1:23" s="114" customFormat="1" ht="13.5" thickBot="1" x14ac:dyDescent="0.25">
      <c r="A644" s="17">
        <v>30</v>
      </c>
      <c r="B644" s="18"/>
      <c r="C644" s="517" t="s">
        <v>167</v>
      </c>
      <c r="D644" s="519" t="s">
        <v>35</v>
      </c>
      <c r="E644" s="213">
        <f>+$W656</f>
        <v>0</v>
      </c>
      <c r="G644" s="17"/>
      <c r="H644" s="18"/>
      <c r="I644" s="517" t="s">
        <v>167</v>
      </c>
      <c r="J644" s="519" t="s">
        <v>35</v>
      </c>
      <c r="K644" s="213">
        <f>+$W656</f>
        <v>0</v>
      </c>
      <c r="M644" s="17">
        <v>30</v>
      </c>
      <c r="N644" s="18"/>
      <c r="O644" s="517" t="s">
        <v>167</v>
      </c>
      <c r="P644" s="519" t="s">
        <v>35</v>
      </c>
      <c r="Q644" s="213">
        <f>+$W656</f>
        <v>0</v>
      </c>
      <c r="S644" s="17"/>
      <c r="T644" s="18"/>
      <c r="U644" s="517" t="s">
        <v>167</v>
      </c>
      <c r="V644" s="519" t="s">
        <v>35</v>
      </c>
      <c r="W644" s="522" t="s">
        <v>18</v>
      </c>
    </row>
    <row r="645" spans="1:23" s="114" customFormat="1" ht="38.25" x14ac:dyDescent="0.2">
      <c r="A645" s="19" t="s">
        <v>7</v>
      </c>
      <c r="B645" s="35" t="str">
        <f>+" אסמכתא " &amp; B32 &amp;"         חזרה לטבלה "</f>
        <v xml:space="preserve"> אסמכתא          חזרה לטבלה </v>
      </c>
      <c r="C645" s="518"/>
      <c r="D645" s="520"/>
      <c r="E645" s="213" t="s">
        <v>18</v>
      </c>
      <c r="G645" s="19" t="s">
        <v>23</v>
      </c>
      <c r="H645" s="35" t="str">
        <f>+" אסמכתא " &amp; B32 &amp;"         חזרה לטבלה "</f>
        <v xml:space="preserve"> אסמכתא          חזרה לטבלה </v>
      </c>
      <c r="I645" s="518"/>
      <c r="J645" s="520"/>
      <c r="K645" s="213" t="s">
        <v>18</v>
      </c>
      <c r="M645" s="19" t="s">
        <v>7</v>
      </c>
      <c r="N645" s="35" t="str">
        <f>+" אסמכתא " &amp; B32 &amp;"         חזרה לטבלה "</f>
        <v xml:space="preserve"> אסמכתא          חזרה לטבלה </v>
      </c>
      <c r="O645" s="518"/>
      <c r="P645" s="520"/>
      <c r="Q645" s="213" t="s">
        <v>18</v>
      </c>
      <c r="S645" s="19" t="s">
        <v>23</v>
      </c>
      <c r="T645" s="35" t="str">
        <f>+" אסמכתא " &amp; B32 &amp;"         חזרה לטבלה "</f>
        <v xml:space="preserve"> אסמכתא          חזרה לטבלה </v>
      </c>
      <c r="U645" s="518"/>
      <c r="V645" s="520"/>
      <c r="W645" s="523"/>
    </row>
    <row r="646" spans="1:23" s="114" customFormat="1" x14ac:dyDescent="0.2">
      <c r="A646" s="21">
        <v>1</v>
      </c>
      <c r="B646" s="170"/>
      <c r="C646" s="171"/>
      <c r="D646" s="171"/>
      <c r="E646" s="172"/>
      <c r="G646" s="21">
        <v>12</v>
      </c>
      <c r="H646" s="170"/>
      <c r="I646" s="171"/>
      <c r="J646" s="171"/>
      <c r="K646" s="172"/>
      <c r="M646" s="21">
        <v>23</v>
      </c>
      <c r="N646" s="170"/>
      <c r="O646" s="171"/>
      <c r="P646" s="171"/>
      <c r="Q646" s="172"/>
      <c r="S646" s="21">
        <v>34</v>
      </c>
      <c r="T646" s="170"/>
      <c r="U646" s="171"/>
      <c r="V646" s="171"/>
      <c r="W646" s="172"/>
    </row>
    <row r="647" spans="1:23" s="114" customFormat="1" x14ac:dyDescent="0.2">
      <c r="A647" s="21">
        <v>2</v>
      </c>
      <c r="B647" s="170"/>
      <c r="C647" s="171"/>
      <c r="D647" s="171"/>
      <c r="E647" s="172"/>
      <c r="G647" s="21">
        <v>13</v>
      </c>
      <c r="H647" s="170"/>
      <c r="I647" s="171"/>
      <c r="J647" s="171"/>
      <c r="K647" s="172"/>
      <c r="M647" s="21">
        <v>24</v>
      </c>
      <c r="N647" s="170"/>
      <c r="O647" s="171"/>
      <c r="P647" s="171"/>
      <c r="Q647" s="172"/>
      <c r="S647" s="21">
        <v>35</v>
      </c>
      <c r="T647" s="170"/>
      <c r="U647" s="171"/>
      <c r="V647" s="171"/>
      <c r="W647" s="172"/>
    </row>
    <row r="648" spans="1:23" s="114" customFormat="1" x14ac:dyDescent="0.2">
      <c r="A648" s="21">
        <v>3</v>
      </c>
      <c r="B648" s="170"/>
      <c r="C648" s="171"/>
      <c r="D648" s="171"/>
      <c r="E648" s="172"/>
      <c r="G648" s="21">
        <v>14</v>
      </c>
      <c r="H648" s="170"/>
      <c r="I648" s="171"/>
      <c r="J648" s="171"/>
      <c r="K648" s="172"/>
      <c r="M648" s="21">
        <v>25</v>
      </c>
      <c r="N648" s="170"/>
      <c r="O648" s="171"/>
      <c r="P648" s="171"/>
      <c r="Q648" s="172"/>
      <c r="S648" s="21">
        <v>36</v>
      </c>
      <c r="T648" s="170"/>
      <c r="U648" s="171"/>
      <c r="V648" s="171"/>
      <c r="W648" s="172"/>
    </row>
    <row r="649" spans="1:23" s="114" customFormat="1" x14ac:dyDescent="0.2">
      <c r="A649" s="21">
        <v>4</v>
      </c>
      <c r="B649" s="170"/>
      <c r="C649" s="171"/>
      <c r="D649" s="171"/>
      <c r="E649" s="172"/>
      <c r="G649" s="21">
        <v>15</v>
      </c>
      <c r="H649" s="170"/>
      <c r="I649" s="171"/>
      <c r="J649" s="171"/>
      <c r="K649" s="172"/>
      <c r="M649" s="21">
        <v>26</v>
      </c>
      <c r="N649" s="170"/>
      <c r="O649" s="171"/>
      <c r="P649" s="171"/>
      <c r="Q649" s="172"/>
      <c r="S649" s="21">
        <v>37</v>
      </c>
      <c r="T649" s="170"/>
      <c r="U649" s="171"/>
      <c r="V649" s="171"/>
      <c r="W649" s="172"/>
    </row>
    <row r="650" spans="1:23" s="114" customFormat="1" x14ac:dyDescent="0.2">
      <c r="A650" s="21">
        <v>5</v>
      </c>
      <c r="B650" s="170"/>
      <c r="C650" s="171"/>
      <c r="D650" s="171"/>
      <c r="E650" s="172"/>
      <c r="G650" s="21">
        <v>16</v>
      </c>
      <c r="H650" s="170"/>
      <c r="I650" s="171"/>
      <c r="J650" s="171"/>
      <c r="K650" s="172"/>
      <c r="M650" s="21">
        <v>27</v>
      </c>
      <c r="N650" s="170"/>
      <c r="O650" s="171"/>
      <c r="P650" s="171"/>
      <c r="Q650" s="172"/>
      <c r="S650" s="21">
        <v>38</v>
      </c>
      <c r="T650" s="170"/>
      <c r="U650" s="171"/>
      <c r="V650" s="171"/>
      <c r="W650" s="172"/>
    </row>
    <row r="651" spans="1:23" s="114" customFormat="1" x14ac:dyDescent="0.2">
      <c r="A651" s="21">
        <v>6</v>
      </c>
      <c r="B651" s="170"/>
      <c r="C651" s="171"/>
      <c r="D651" s="171"/>
      <c r="E651" s="172"/>
      <c r="G651" s="21">
        <v>17</v>
      </c>
      <c r="H651" s="170"/>
      <c r="I651" s="171"/>
      <c r="J651" s="171"/>
      <c r="K651" s="172"/>
      <c r="M651" s="21">
        <v>28</v>
      </c>
      <c r="N651" s="170"/>
      <c r="O651" s="171"/>
      <c r="P651" s="171"/>
      <c r="Q651" s="172"/>
      <c r="S651" s="21">
        <v>39</v>
      </c>
      <c r="T651" s="170"/>
      <c r="U651" s="171"/>
      <c r="V651" s="171"/>
      <c r="W651" s="172"/>
    </row>
    <row r="652" spans="1:23" s="114" customFormat="1" x14ac:dyDescent="0.2">
      <c r="A652" s="21">
        <v>7</v>
      </c>
      <c r="B652" s="170"/>
      <c r="C652" s="171"/>
      <c r="D652" s="171"/>
      <c r="E652" s="172"/>
      <c r="G652" s="21">
        <v>18</v>
      </c>
      <c r="H652" s="170"/>
      <c r="I652" s="171"/>
      <c r="J652" s="171"/>
      <c r="K652" s="172"/>
      <c r="M652" s="21">
        <v>29</v>
      </c>
      <c r="N652" s="170"/>
      <c r="O652" s="171"/>
      <c r="P652" s="171"/>
      <c r="Q652" s="172"/>
      <c r="S652" s="21">
        <v>40</v>
      </c>
      <c r="T652" s="170"/>
      <c r="U652" s="171"/>
      <c r="V652" s="171"/>
      <c r="W652" s="172"/>
    </row>
    <row r="653" spans="1:23" s="114" customFormat="1" x14ac:dyDescent="0.2">
      <c r="A653" s="21">
        <v>8</v>
      </c>
      <c r="B653" s="170"/>
      <c r="C653" s="171"/>
      <c r="D653" s="171"/>
      <c r="E653" s="172"/>
      <c r="G653" s="21">
        <v>19</v>
      </c>
      <c r="H653" s="170"/>
      <c r="I653" s="171"/>
      <c r="J653" s="171"/>
      <c r="K653" s="172"/>
      <c r="M653" s="21">
        <v>30</v>
      </c>
      <c r="N653" s="170"/>
      <c r="O653" s="171"/>
      <c r="P653" s="171"/>
      <c r="Q653" s="172"/>
      <c r="S653" s="21">
        <v>41</v>
      </c>
      <c r="T653" s="170"/>
      <c r="U653" s="171"/>
      <c r="V653" s="171"/>
      <c r="W653" s="172"/>
    </row>
    <row r="654" spans="1:23" s="114" customFormat="1" x14ac:dyDescent="0.2">
      <c r="A654" s="21">
        <v>9</v>
      </c>
      <c r="B654" s="170"/>
      <c r="C654" s="171"/>
      <c r="D654" s="171"/>
      <c r="E654" s="172"/>
      <c r="G654" s="21">
        <v>20</v>
      </c>
      <c r="H654" s="170"/>
      <c r="I654" s="171"/>
      <c r="J654" s="171"/>
      <c r="K654" s="172"/>
      <c r="M654" s="21">
        <v>31</v>
      </c>
      <c r="N654" s="170"/>
      <c r="O654" s="171"/>
      <c r="P654" s="171"/>
      <c r="Q654" s="172"/>
      <c r="S654" s="21">
        <v>42</v>
      </c>
      <c r="T654" s="170"/>
      <c r="U654" s="171"/>
      <c r="V654" s="171"/>
      <c r="W654" s="172"/>
    </row>
    <row r="655" spans="1:23" s="114" customFormat="1" x14ac:dyDescent="0.2">
      <c r="A655" s="21">
        <v>10</v>
      </c>
      <c r="B655" s="170"/>
      <c r="C655" s="171"/>
      <c r="D655" s="171"/>
      <c r="E655" s="172"/>
      <c r="G655" s="21">
        <v>21</v>
      </c>
      <c r="H655" s="170"/>
      <c r="I655" s="171"/>
      <c r="J655" s="171"/>
      <c r="K655" s="172"/>
      <c r="M655" s="21">
        <v>32</v>
      </c>
      <c r="N655" s="170"/>
      <c r="O655" s="171"/>
      <c r="P655" s="171"/>
      <c r="Q655" s="172"/>
      <c r="S655" s="21">
        <v>43</v>
      </c>
      <c r="T655" s="170"/>
      <c r="U655" s="171"/>
      <c r="V655" s="171"/>
      <c r="W655" s="172"/>
    </row>
    <row r="656" spans="1:23" s="114" customFormat="1" ht="13.5" thickBot="1" x14ac:dyDescent="0.25">
      <c r="A656" s="21">
        <v>11</v>
      </c>
      <c r="B656" s="170"/>
      <c r="C656" s="171"/>
      <c r="D656" s="171"/>
      <c r="E656" s="172"/>
      <c r="G656" s="21">
        <v>22</v>
      </c>
      <c r="H656" s="170"/>
      <c r="I656" s="171"/>
      <c r="J656" s="171"/>
      <c r="K656" s="172"/>
      <c r="M656" s="21">
        <v>33</v>
      </c>
      <c r="N656" s="170"/>
      <c r="O656" s="171"/>
      <c r="P656" s="171"/>
      <c r="Q656" s="172"/>
      <c r="S656" s="22"/>
      <c r="T656" s="209" t="s">
        <v>3</v>
      </c>
      <c r="U656" s="24"/>
      <c r="V656" s="24"/>
      <c r="W656" s="210">
        <f>SUM(E646:E656)+SUM(K646:K656)+SUM(W646:W655)+SUM(Q646:Q656)</f>
        <v>0</v>
      </c>
    </row>
    <row r="657" spans="1:23" s="114" customFormat="1" x14ac:dyDescent="0.2">
      <c r="B657" s="118"/>
      <c r="C657" s="119"/>
      <c r="D657" s="119"/>
      <c r="E657" s="115"/>
      <c r="H657" s="118"/>
      <c r="I657" s="119"/>
      <c r="J657" s="119"/>
      <c r="K657" s="115"/>
      <c r="N657" s="118"/>
      <c r="O657" s="119"/>
      <c r="P657" s="119"/>
      <c r="Q657" s="115"/>
      <c r="T657" s="118"/>
      <c r="U657" s="119"/>
      <c r="V657" s="119"/>
      <c r="W657" s="115"/>
    </row>
    <row r="658" spans="1:23" s="114" customFormat="1" x14ac:dyDescent="0.2">
      <c r="B658" s="118"/>
      <c r="C658" s="119"/>
      <c r="D658" s="119"/>
      <c r="E658" s="115"/>
      <c r="H658" s="118"/>
      <c r="I658" s="119"/>
      <c r="J658" s="119"/>
      <c r="K658" s="115"/>
      <c r="N658" s="118"/>
      <c r="O658" s="119"/>
      <c r="P658" s="119"/>
      <c r="Q658" s="115"/>
      <c r="T658" s="118"/>
      <c r="U658" s="119"/>
      <c r="V658" s="119"/>
      <c r="W658" s="115"/>
    </row>
    <row r="659" spans="1:23" s="114" customFormat="1" x14ac:dyDescent="0.2">
      <c r="B659" s="118"/>
      <c r="C659" s="119"/>
      <c r="D659" s="119"/>
      <c r="E659" s="115"/>
      <c r="H659" s="118"/>
      <c r="I659" s="119"/>
      <c r="J659" s="119"/>
      <c r="K659" s="115"/>
      <c r="N659" s="118"/>
      <c r="O659" s="119"/>
      <c r="P659" s="119"/>
      <c r="Q659" s="115"/>
      <c r="T659" s="118"/>
      <c r="U659" s="119"/>
      <c r="V659" s="119"/>
      <c r="W659" s="115"/>
    </row>
    <row r="660" spans="1:23" s="114" customFormat="1" x14ac:dyDescent="0.2">
      <c r="B660" s="118"/>
      <c r="C660" s="119"/>
      <c r="D660" s="119"/>
      <c r="E660" s="115"/>
      <c r="H660" s="118"/>
      <c r="I660" s="119"/>
      <c r="J660" s="119"/>
      <c r="K660" s="115"/>
      <c r="N660" s="118"/>
      <c r="O660" s="119"/>
      <c r="P660" s="119"/>
      <c r="Q660" s="115"/>
      <c r="T660" s="118"/>
      <c r="U660" s="119"/>
      <c r="V660" s="119"/>
      <c r="W660" s="115"/>
    </row>
    <row r="661" spans="1:23" s="114" customFormat="1" x14ac:dyDescent="0.2">
      <c r="B661" s="118"/>
      <c r="C661" s="119"/>
      <c r="D661" s="119"/>
      <c r="E661" s="115"/>
      <c r="H661" s="118"/>
      <c r="I661" s="119"/>
      <c r="J661" s="119"/>
      <c r="K661" s="115"/>
      <c r="N661" s="118"/>
      <c r="O661" s="119"/>
      <c r="P661" s="119"/>
      <c r="Q661" s="115"/>
      <c r="T661" s="118"/>
      <c r="U661" s="119"/>
      <c r="V661" s="119"/>
      <c r="W661" s="115"/>
    </row>
    <row r="662" spans="1:23" s="114" customFormat="1" x14ac:dyDescent="0.2">
      <c r="B662" s="118"/>
      <c r="C662" s="119"/>
      <c r="D662" s="119"/>
      <c r="E662" s="115"/>
      <c r="H662" s="118"/>
      <c r="I662" s="119"/>
      <c r="J662" s="119"/>
      <c r="K662" s="115"/>
      <c r="N662" s="118"/>
      <c r="O662" s="119"/>
      <c r="P662" s="119"/>
      <c r="Q662" s="115"/>
      <c r="T662" s="118"/>
      <c r="U662" s="119"/>
      <c r="V662" s="119"/>
      <c r="W662" s="115"/>
    </row>
    <row r="663" spans="1:23" s="114" customFormat="1" ht="13.5" thickBot="1" x14ac:dyDescent="0.25">
      <c r="B663" s="118"/>
      <c r="C663" s="119"/>
      <c r="D663" s="119"/>
      <c r="E663" s="115"/>
      <c r="H663" s="118"/>
      <c r="I663" s="119"/>
      <c r="J663" s="119"/>
      <c r="K663" s="115"/>
      <c r="N663" s="118"/>
      <c r="O663" s="119"/>
      <c r="P663" s="119"/>
      <c r="Q663" s="115"/>
      <c r="T663" s="118"/>
      <c r="U663" s="119"/>
      <c r="V663" s="119"/>
      <c r="W663" s="115"/>
    </row>
    <row r="664" spans="1:23" s="114" customFormat="1" ht="13.5" thickBot="1" x14ac:dyDescent="0.25">
      <c r="A664" s="17">
        <v>31</v>
      </c>
      <c r="B664" s="18"/>
      <c r="C664" s="517" t="s">
        <v>167</v>
      </c>
      <c r="D664" s="519" t="s">
        <v>35</v>
      </c>
      <c r="E664" s="213">
        <f>+$W676</f>
        <v>0</v>
      </c>
      <c r="G664" s="17"/>
      <c r="H664" s="18"/>
      <c r="I664" s="517" t="s">
        <v>167</v>
      </c>
      <c r="J664" s="519" t="s">
        <v>35</v>
      </c>
      <c r="K664" s="213">
        <f>+$W676</f>
        <v>0</v>
      </c>
      <c r="M664" s="17">
        <v>31</v>
      </c>
      <c r="N664" s="18"/>
      <c r="O664" s="517" t="s">
        <v>167</v>
      </c>
      <c r="P664" s="519" t="s">
        <v>35</v>
      </c>
      <c r="Q664" s="213">
        <f>+$W676</f>
        <v>0</v>
      </c>
      <c r="S664" s="17"/>
      <c r="T664" s="18"/>
      <c r="U664" s="517" t="s">
        <v>167</v>
      </c>
      <c r="V664" s="519" t="s">
        <v>35</v>
      </c>
      <c r="W664" s="522" t="s">
        <v>18</v>
      </c>
    </row>
    <row r="665" spans="1:23" s="114" customFormat="1" ht="38.25" x14ac:dyDescent="0.2">
      <c r="A665" s="19" t="s">
        <v>7</v>
      </c>
      <c r="B665" s="35" t="str">
        <f>+" אסמכתא " &amp; B33 &amp;"         חזרה לטבלה "</f>
        <v xml:space="preserve"> אסמכתא          חזרה לטבלה </v>
      </c>
      <c r="C665" s="518"/>
      <c r="D665" s="520"/>
      <c r="E665" s="213" t="s">
        <v>18</v>
      </c>
      <c r="G665" s="19" t="s">
        <v>23</v>
      </c>
      <c r="H665" s="35" t="str">
        <f>+" אסמכתא " &amp; B33 &amp;"         חזרה לטבלה "</f>
        <v xml:space="preserve"> אסמכתא          חזרה לטבלה </v>
      </c>
      <c r="I665" s="518"/>
      <c r="J665" s="520"/>
      <c r="K665" s="213" t="s">
        <v>18</v>
      </c>
      <c r="M665" s="19" t="s">
        <v>7</v>
      </c>
      <c r="N665" s="35" t="str">
        <f>+" אסמכתא " &amp; B33 &amp;"         חזרה לטבלה "</f>
        <v xml:space="preserve"> אסמכתא          חזרה לטבלה </v>
      </c>
      <c r="O665" s="518"/>
      <c r="P665" s="520"/>
      <c r="Q665" s="213" t="s">
        <v>18</v>
      </c>
      <c r="S665" s="19" t="s">
        <v>23</v>
      </c>
      <c r="T665" s="35" t="str">
        <f>+" אסמכתא " &amp; B33 &amp;"         חזרה לטבלה "</f>
        <v xml:space="preserve"> אסמכתא          חזרה לטבלה </v>
      </c>
      <c r="U665" s="518"/>
      <c r="V665" s="520"/>
      <c r="W665" s="523"/>
    </row>
    <row r="666" spans="1:23" s="114" customFormat="1" x14ac:dyDescent="0.2">
      <c r="A666" s="21">
        <v>1</v>
      </c>
      <c r="B666" s="170"/>
      <c r="C666" s="171"/>
      <c r="D666" s="171"/>
      <c r="E666" s="172"/>
      <c r="G666" s="21">
        <v>12</v>
      </c>
      <c r="H666" s="170"/>
      <c r="I666" s="171"/>
      <c r="J666" s="171"/>
      <c r="K666" s="172"/>
      <c r="M666" s="21">
        <v>23</v>
      </c>
      <c r="N666" s="170"/>
      <c r="O666" s="171"/>
      <c r="P666" s="171"/>
      <c r="Q666" s="172"/>
      <c r="S666" s="21">
        <v>34</v>
      </c>
      <c r="T666" s="170"/>
      <c r="U666" s="171"/>
      <c r="V666" s="171"/>
      <c r="W666" s="172"/>
    </row>
    <row r="667" spans="1:23" s="114" customFormat="1" x14ac:dyDescent="0.2">
      <c r="A667" s="21">
        <v>2</v>
      </c>
      <c r="B667" s="170"/>
      <c r="C667" s="171"/>
      <c r="D667" s="171"/>
      <c r="E667" s="172"/>
      <c r="G667" s="21">
        <v>13</v>
      </c>
      <c r="H667" s="170"/>
      <c r="I667" s="171"/>
      <c r="J667" s="171"/>
      <c r="K667" s="172"/>
      <c r="M667" s="21">
        <v>24</v>
      </c>
      <c r="N667" s="170"/>
      <c r="O667" s="171"/>
      <c r="P667" s="171"/>
      <c r="Q667" s="172"/>
      <c r="S667" s="21">
        <v>35</v>
      </c>
      <c r="T667" s="170"/>
      <c r="U667" s="171"/>
      <c r="V667" s="171"/>
      <c r="W667" s="172"/>
    </row>
    <row r="668" spans="1:23" s="114" customFormat="1" x14ac:dyDescent="0.2">
      <c r="A668" s="21">
        <v>3</v>
      </c>
      <c r="B668" s="170"/>
      <c r="C668" s="171"/>
      <c r="D668" s="171"/>
      <c r="E668" s="172"/>
      <c r="G668" s="21">
        <v>14</v>
      </c>
      <c r="H668" s="170"/>
      <c r="I668" s="171"/>
      <c r="J668" s="171"/>
      <c r="K668" s="172"/>
      <c r="M668" s="21">
        <v>25</v>
      </c>
      <c r="N668" s="170"/>
      <c r="O668" s="171"/>
      <c r="P668" s="171"/>
      <c r="Q668" s="172"/>
      <c r="S668" s="21">
        <v>36</v>
      </c>
      <c r="T668" s="170"/>
      <c r="U668" s="171"/>
      <c r="V668" s="171"/>
      <c r="W668" s="172"/>
    </row>
    <row r="669" spans="1:23" s="114" customFormat="1" x14ac:dyDescent="0.2">
      <c r="A669" s="21">
        <v>4</v>
      </c>
      <c r="B669" s="170"/>
      <c r="C669" s="171"/>
      <c r="D669" s="171"/>
      <c r="E669" s="172"/>
      <c r="G669" s="21">
        <v>15</v>
      </c>
      <c r="H669" s="170"/>
      <c r="I669" s="171"/>
      <c r="J669" s="171"/>
      <c r="K669" s="172"/>
      <c r="M669" s="21">
        <v>26</v>
      </c>
      <c r="N669" s="170"/>
      <c r="O669" s="171"/>
      <c r="P669" s="171"/>
      <c r="Q669" s="172"/>
      <c r="S669" s="21">
        <v>37</v>
      </c>
      <c r="T669" s="170"/>
      <c r="U669" s="171"/>
      <c r="V669" s="171"/>
      <c r="W669" s="172"/>
    </row>
    <row r="670" spans="1:23" s="114" customFormat="1" x14ac:dyDescent="0.2">
      <c r="A670" s="21">
        <v>5</v>
      </c>
      <c r="B670" s="170"/>
      <c r="C670" s="171"/>
      <c r="D670" s="171"/>
      <c r="E670" s="172"/>
      <c r="G670" s="21">
        <v>16</v>
      </c>
      <c r="H670" s="170"/>
      <c r="I670" s="171"/>
      <c r="J670" s="171"/>
      <c r="K670" s="172"/>
      <c r="M670" s="21">
        <v>27</v>
      </c>
      <c r="N670" s="170"/>
      <c r="O670" s="171"/>
      <c r="P670" s="171"/>
      <c r="Q670" s="172"/>
      <c r="S670" s="21">
        <v>38</v>
      </c>
      <c r="T670" s="170"/>
      <c r="U670" s="171"/>
      <c r="V670" s="171"/>
      <c r="W670" s="172"/>
    </row>
    <row r="671" spans="1:23" s="114" customFormat="1" x14ac:dyDescent="0.2">
      <c r="A671" s="21">
        <v>6</v>
      </c>
      <c r="B671" s="170"/>
      <c r="C671" s="171"/>
      <c r="D671" s="171"/>
      <c r="E671" s="172"/>
      <c r="G671" s="21">
        <v>17</v>
      </c>
      <c r="H671" s="170"/>
      <c r="I671" s="171"/>
      <c r="J671" s="171"/>
      <c r="K671" s="172"/>
      <c r="M671" s="21">
        <v>28</v>
      </c>
      <c r="N671" s="170"/>
      <c r="O671" s="171"/>
      <c r="P671" s="171"/>
      <c r="Q671" s="172"/>
      <c r="S671" s="21">
        <v>39</v>
      </c>
      <c r="T671" s="170"/>
      <c r="U671" s="171"/>
      <c r="V671" s="171"/>
      <c r="W671" s="172"/>
    </row>
    <row r="672" spans="1:23" s="114" customFormat="1" x14ac:dyDescent="0.2">
      <c r="A672" s="21">
        <v>7</v>
      </c>
      <c r="B672" s="170"/>
      <c r="C672" s="171"/>
      <c r="D672" s="171"/>
      <c r="E672" s="172"/>
      <c r="G672" s="21">
        <v>18</v>
      </c>
      <c r="H672" s="170"/>
      <c r="I672" s="171"/>
      <c r="J672" s="171"/>
      <c r="K672" s="172"/>
      <c r="M672" s="21">
        <v>29</v>
      </c>
      <c r="N672" s="170"/>
      <c r="O672" s="171"/>
      <c r="P672" s="171"/>
      <c r="Q672" s="172"/>
      <c r="S672" s="21">
        <v>40</v>
      </c>
      <c r="T672" s="170"/>
      <c r="U672" s="171"/>
      <c r="V672" s="171"/>
      <c r="W672" s="172"/>
    </row>
    <row r="673" spans="1:23" s="114" customFormat="1" x14ac:dyDescent="0.2">
      <c r="A673" s="21">
        <v>8</v>
      </c>
      <c r="B673" s="170"/>
      <c r="C673" s="171"/>
      <c r="D673" s="171"/>
      <c r="E673" s="172"/>
      <c r="G673" s="21">
        <v>19</v>
      </c>
      <c r="H673" s="170"/>
      <c r="I673" s="171"/>
      <c r="J673" s="171"/>
      <c r="K673" s="172"/>
      <c r="M673" s="21">
        <v>30</v>
      </c>
      <c r="N673" s="170"/>
      <c r="O673" s="171"/>
      <c r="P673" s="171"/>
      <c r="Q673" s="172"/>
      <c r="S673" s="21">
        <v>41</v>
      </c>
      <c r="T673" s="170"/>
      <c r="U673" s="171"/>
      <c r="V673" s="171"/>
      <c r="W673" s="172"/>
    </row>
    <row r="674" spans="1:23" s="114" customFormat="1" x14ac:dyDescent="0.2">
      <c r="A674" s="21">
        <v>9</v>
      </c>
      <c r="B674" s="170"/>
      <c r="C674" s="171"/>
      <c r="D674" s="171"/>
      <c r="E674" s="172"/>
      <c r="G674" s="21">
        <v>20</v>
      </c>
      <c r="H674" s="170"/>
      <c r="I674" s="171"/>
      <c r="J674" s="171"/>
      <c r="K674" s="172"/>
      <c r="M674" s="21">
        <v>31</v>
      </c>
      <c r="N674" s="170"/>
      <c r="O674" s="171"/>
      <c r="P674" s="171"/>
      <c r="Q674" s="172"/>
      <c r="S674" s="21">
        <v>42</v>
      </c>
      <c r="T674" s="170"/>
      <c r="U674" s="171"/>
      <c r="V674" s="171"/>
      <c r="W674" s="172"/>
    </row>
    <row r="675" spans="1:23" s="114" customFormat="1" x14ac:dyDescent="0.2">
      <c r="A675" s="21">
        <v>10</v>
      </c>
      <c r="B675" s="170"/>
      <c r="C675" s="171"/>
      <c r="D675" s="171"/>
      <c r="E675" s="172"/>
      <c r="G675" s="21">
        <v>21</v>
      </c>
      <c r="H675" s="170"/>
      <c r="I675" s="171"/>
      <c r="J675" s="171"/>
      <c r="K675" s="172"/>
      <c r="M675" s="21">
        <v>32</v>
      </c>
      <c r="N675" s="170"/>
      <c r="O675" s="171"/>
      <c r="P675" s="171"/>
      <c r="Q675" s="172"/>
      <c r="S675" s="21">
        <v>43</v>
      </c>
      <c r="T675" s="170"/>
      <c r="U675" s="171"/>
      <c r="V675" s="171"/>
      <c r="W675" s="172"/>
    </row>
    <row r="676" spans="1:23" s="114" customFormat="1" ht="13.5" thickBot="1" x14ac:dyDescent="0.25">
      <c r="A676" s="21">
        <v>11</v>
      </c>
      <c r="B676" s="170"/>
      <c r="C676" s="171"/>
      <c r="D676" s="171"/>
      <c r="E676" s="172"/>
      <c r="G676" s="21">
        <v>22</v>
      </c>
      <c r="H676" s="170"/>
      <c r="I676" s="171"/>
      <c r="J676" s="171"/>
      <c r="K676" s="172"/>
      <c r="M676" s="21">
        <v>33</v>
      </c>
      <c r="N676" s="170"/>
      <c r="O676" s="171"/>
      <c r="P676" s="171"/>
      <c r="Q676" s="172"/>
      <c r="S676" s="22"/>
      <c r="T676" s="209" t="s">
        <v>3</v>
      </c>
      <c r="U676" s="24"/>
      <c r="V676" s="24"/>
      <c r="W676" s="210">
        <f>SUM(E666:E676)+SUM(K666:K676)+SUM(W666:W675)+SUM(Q666:Q676)</f>
        <v>0</v>
      </c>
    </row>
    <row r="677" spans="1:23" s="114" customFormat="1" x14ac:dyDescent="0.2">
      <c r="B677" s="118"/>
      <c r="C677" s="119"/>
      <c r="D677" s="119"/>
      <c r="E677" s="115"/>
      <c r="H677" s="118"/>
      <c r="I677" s="119"/>
      <c r="J677" s="119"/>
      <c r="K677" s="115"/>
      <c r="N677" s="118"/>
      <c r="O677" s="119"/>
      <c r="P677" s="119"/>
      <c r="Q677" s="115"/>
      <c r="T677" s="118"/>
      <c r="U677" s="119"/>
      <c r="V677" s="119"/>
      <c r="W677" s="115"/>
    </row>
    <row r="678" spans="1:23" s="114" customFormat="1" x14ac:dyDescent="0.2">
      <c r="B678" s="118"/>
      <c r="C678" s="119"/>
      <c r="D678" s="119"/>
      <c r="E678" s="115"/>
      <c r="H678" s="118"/>
      <c r="I678" s="119"/>
      <c r="J678" s="119"/>
      <c r="K678" s="115"/>
      <c r="N678" s="118"/>
      <c r="O678" s="119"/>
      <c r="P678" s="119"/>
      <c r="Q678" s="115"/>
      <c r="T678" s="118"/>
      <c r="U678" s="119"/>
      <c r="V678" s="119"/>
      <c r="W678" s="115"/>
    </row>
    <row r="679" spans="1:23" s="114" customFormat="1" x14ac:dyDescent="0.2">
      <c r="B679" s="118"/>
      <c r="C679" s="119"/>
      <c r="D679" s="119"/>
      <c r="E679" s="115"/>
      <c r="H679" s="118"/>
      <c r="I679" s="119"/>
      <c r="J679" s="119"/>
      <c r="K679" s="115"/>
      <c r="N679" s="118"/>
      <c r="O679" s="119"/>
      <c r="P679" s="119"/>
      <c r="Q679" s="115"/>
      <c r="T679" s="118"/>
      <c r="U679" s="119"/>
      <c r="V679" s="119"/>
      <c r="W679" s="115"/>
    </row>
    <row r="680" spans="1:23" s="114" customFormat="1" x14ac:dyDescent="0.2">
      <c r="B680" s="118"/>
      <c r="C680" s="119"/>
      <c r="D680" s="119"/>
      <c r="E680" s="115"/>
      <c r="H680" s="118"/>
      <c r="I680" s="119"/>
      <c r="J680" s="119"/>
      <c r="K680" s="115"/>
      <c r="N680" s="118"/>
      <c r="O680" s="119"/>
      <c r="P680" s="119"/>
      <c r="Q680" s="115"/>
      <c r="T680" s="118"/>
      <c r="U680" s="119"/>
      <c r="V680" s="119"/>
      <c r="W680" s="115"/>
    </row>
    <row r="681" spans="1:23" s="114" customFormat="1" x14ac:dyDescent="0.2">
      <c r="B681" s="118"/>
      <c r="C681" s="119"/>
      <c r="D681" s="119"/>
      <c r="E681" s="115"/>
      <c r="H681" s="118"/>
      <c r="I681" s="119"/>
      <c r="J681" s="119"/>
      <c r="K681" s="115"/>
      <c r="N681" s="118"/>
      <c r="O681" s="119"/>
      <c r="P681" s="119"/>
      <c r="Q681" s="115"/>
      <c r="T681" s="118"/>
      <c r="U681" s="119"/>
      <c r="V681" s="119"/>
      <c r="W681" s="115"/>
    </row>
    <row r="682" spans="1:23" s="114" customFormat="1" x14ac:dyDescent="0.2">
      <c r="B682" s="118"/>
      <c r="C682" s="119"/>
      <c r="D682" s="119"/>
      <c r="E682" s="115"/>
      <c r="H682" s="118"/>
      <c r="I682" s="119"/>
      <c r="J682" s="119"/>
      <c r="K682" s="115"/>
      <c r="N682" s="118"/>
      <c r="O682" s="119"/>
      <c r="P682" s="119"/>
      <c r="Q682" s="115"/>
      <c r="T682" s="118"/>
      <c r="U682" s="119"/>
      <c r="V682" s="119"/>
      <c r="W682" s="115"/>
    </row>
    <row r="683" spans="1:23" s="114" customFormat="1" ht="13.5" thickBot="1" x14ac:dyDescent="0.25">
      <c r="B683" s="118"/>
      <c r="C683" s="119"/>
      <c r="D683" s="119"/>
      <c r="E683" s="115"/>
      <c r="H683" s="118"/>
      <c r="I683" s="119"/>
      <c r="J683" s="119"/>
      <c r="K683" s="115"/>
      <c r="N683" s="118"/>
      <c r="O683" s="119"/>
      <c r="P683" s="119"/>
      <c r="Q683" s="115"/>
      <c r="T683" s="118"/>
      <c r="U683" s="119"/>
      <c r="V683" s="119"/>
      <c r="W683" s="115"/>
    </row>
    <row r="684" spans="1:23" s="114" customFormat="1" ht="13.5" thickBot="1" x14ac:dyDescent="0.25">
      <c r="A684" s="17">
        <v>32</v>
      </c>
      <c r="B684" s="18"/>
      <c r="C684" s="517" t="s">
        <v>167</v>
      </c>
      <c r="D684" s="519" t="s">
        <v>35</v>
      </c>
      <c r="E684" s="213">
        <f>+$W696</f>
        <v>0</v>
      </c>
      <c r="G684" s="17"/>
      <c r="H684" s="18"/>
      <c r="I684" s="517" t="s">
        <v>167</v>
      </c>
      <c r="J684" s="519" t="s">
        <v>35</v>
      </c>
      <c r="K684" s="213">
        <f>+$W696</f>
        <v>0</v>
      </c>
      <c r="M684" s="17">
        <v>32</v>
      </c>
      <c r="N684" s="18"/>
      <c r="O684" s="517" t="s">
        <v>167</v>
      </c>
      <c r="P684" s="519" t="s">
        <v>35</v>
      </c>
      <c r="Q684" s="213">
        <f>+$W696</f>
        <v>0</v>
      </c>
      <c r="S684" s="17"/>
      <c r="T684" s="18"/>
      <c r="U684" s="517" t="s">
        <v>167</v>
      </c>
      <c r="V684" s="519" t="s">
        <v>35</v>
      </c>
      <c r="W684" s="522" t="s">
        <v>18</v>
      </c>
    </row>
    <row r="685" spans="1:23" s="114" customFormat="1" ht="38.25" x14ac:dyDescent="0.2">
      <c r="A685" s="19" t="s">
        <v>7</v>
      </c>
      <c r="B685" s="35" t="str">
        <f>+" אסמכתא " &amp; B34 &amp;"         חזרה לטבלה "</f>
        <v xml:space="preserve"> אסמכתא          חזרה לטבלה </v>
      </c>
      <c r="C685" s="518"/>
      <c r="D685" s="520"/>
      <c r="E685" s="213" t="s">
        <v>18</v>
      </c>
      <c r="G685" s="19" t="s">
        <v>23</v>
      </c>
      <c r="H685" s="35" t="str">
        <f>+" אסמכתא " &amp; B34 &amp;"         חזרה לטבלה "</f>
        <v xml:space="preserve"> אסמכתא          חזרה לטבלה </v>
      </c>
      <c r="I685" s="518"/>
      <c r="J685" s="520"/>
      <c r="K685" s="213" t="s">
        <v>18</v>
      </c>
      <c r="M685" s="19" t="s">
        <v>7</v>
      </c>
      <c r="N685" s="35" t="str">
        <f>+" אסמכתא " &amp; B34 &amp;"         חזרה לטבלה "</f>
        <v xml:space="preserve"> אסמכתא          חזרה לטבלה </v>
      </c>
      <c r="O685" s="518"/>
      <c r="P685" s="520"/>
      <c r="Q685" s="213" t="s">
        <v>18</v>
      </c>
      <c r="S685" s="19" t="s">
        <v>23</v>
      </c>
      <c r="T685" s="35" t="str">
        <f>+" אסמכתא " &amp; B34 &amp;"         חזרה לטבלה "</f>
        <v xml:space="preserve"> אסמכתא          חזרה לטבלה </v>
      </c>
      <c r="U685" s="518"/>
      <c r="V685" s="520"/>
      <c r="W685" s="523"/>
    </row>
    <row r="686" spans="1:23" s="114" customFormat="1" x14ac:dyDescent="0.2">
      <c r="A686" s="21">
        <v>1</v>
      </c>
      <c r="B686" s="170"/>
      <c r="C686" s="171"/>
      <c r="D686" s="171"/>
      <c r="E686" s="172"/>
      <c r="G686" s="21">
        <v>12</v>
      </c>
      <c r="H686" s="170"/>
      <c r="I686" s="171"/>
      <c r="J686" s="171"/>
      <c r="K686" s="172"/>
      <c r="M686" s="21">
        <v>23</v>
      </c>
      <c r="N686" s="170"/>
      <c r="O686" s="171"/>
      <c r="P686" s="171"/>
      <c r="Q686" s="172"/>
      <c r="S686" s="21">
        <v>34</v>
      </c>
      <c r="T686" s="170"/>
      <c r="U686" s="171"/>
      <c r="V686" s="171"/>
      <c r="W686" s="172"/>
    </row>
    <row r="687" spans="1:23" s="114" customFormat="1" x14ac:dyDescent="0.2">
      <c r="A687" s="21">
        <v>2</v>
      </c>
      <c r="B687" s="170"/>
      <c r="C687" s="171"/>
      <c r="D687" s="171"/>
      <c r="E687" s="172"/>
      <c r="G687" s="21">
        <v>13</v>
      </c>
      <c r="H687" s="170"/>
      <c r="I687" s="171"/>
      <c r="J687" s="171"/>
      <c r="K687" s="172"/>
      <c r="M687" s="21">
        <v>24</v>
      </c>
      <c r="N687" s="170"/>
      <c r="O687" s="171"/>
      <c r="P687" s="171"/>
      <c r="Q687" s="172"/>
      <c r="S687" s="21">
        <v>35</v>
      </c>
      <c r="T687" s="170"/>
      <c r="U687" s="171"/>
      <c r="V687" s="171"/>
      <c r="W687" s="172"/>
    </row>
    <row r="688" spans="1:23" s="114" customFormat="1" x14ac:dyDescent="0.2">
      <c r="A688" s="21">
        <v>3</v>
      </c>
      <c r="B688" s="170"/>
      <c r="C688" s="171"/>
      <c r="D688" s="171"/>
      <c r="E688" s="172"/>
      <c r="G688" s="21">
        <v>14</v>
      </c>
      <c r="H688" s="170"/>
      <c r="I688" s="171"/>
      <c r="J688" s="171"/>
      <c r="K688" s="172"/>
      <c r="M688" s="21">
        <v>25</v>
      </c>
      <c r="N688" s="170"/>
      <c r="O688" s="171"/>
      <c r="P688" s="171"/>
      <c r="Q688" s="172"/>
      <c r="S688" s="21">
        <v>36</v>
      </c>
      <c r="T688" s="170"/>
      <c r="U688" s="171"/>
      <c r="V688" s="171"/>
      <c r="W688" s="172"/>
    </row>
    <row r="689" spans="1:23" s="114" customFormat="1" x14ac:dyDescent="0.2">
      <c r="A689" s="21">
        <v>4</v>
      </c>
      <c r="B689" s="170"/>
      <c r="C689" s="171"/>
      <c r="D689" s="171"/>
      <c r="E689" s="172"/>
      <c r="G689" s="21">
        <v>15</v>
      </c>
      <c r="H689" s="170"/>
      <c r="I689" s="171"/>
      <c r="J689" s="171"/>
      <c r="K689" s="172"/>
      <c r="M689" s="21">
        <v>26</v>
      </c>
      <c r="N689" s="170"/>
      <c r="O689" s="171"/>
      <c r="P689" s="171"/>
      <c r="Q689" s="172"/>
      <c r="S689" s="21">
        <v>37</v>
      </c>
      <c r="T689" s="170"/>
      <c r="U689" s="171"/>
      <c r="V689" s="171"/>
      <c r="W689" s="172"/>
    </row>
    <row r="690" spans="1:23" s="114" customFormat="1" x14ac:dyDescent="0.2">
      <c r="A690" s="21">
        <v>5</v>
      </c>
      <c r="B690" s="170"/>
      <c r="C690" s="171"/>
      <c r="D690" s="171"/>
      <c r="E690" s="172"/>
      <c r="G690" s="21">
        <v>16</v>
      </c>
      <c r="H690" s="170"/>
      <c r="I690" s="171"/>
      <c r="J690" s="171"/>
      <c r="K690" s="172"/>
      <c r="M690" s="21">
        <v>27</v>
      </c>
      <c r="N690" s="170"/>
      <c r="O690" s="171"/>
      <c r="P690" s="171"/>
      <c r="Q690" s="172"/>
      <c r="S690" s="21">
        <v>38</v>
      </c>
      <c r="T690" s="170"/>
      <c r="U690" s="171"/>
      <c r="V690" s="171"/>
      <c r="W690" s="172"/>
    </row>
    <row r="691" spans="1:23" s="114" customFormat="1" x14ac:dyDescent="0.2">
      <c r="A691" s="21">
        <v>6</v>
      </c>
      <c r="B691" s="170"/>
      <c r="C691" s="171"/>
      <c r="D691" s="171"/>
      <c r="E691" s="172"/>
      <c r="G691" s="21">
        <v>17</v>
      </c>
      <c r="H691" s="170"/>
      <c r="I691" s="171"/>
      <c r="J691" s="171"/>
      <c r="K691" s="172"/>
      <c r="M691" s="21">
        <v>28</v>
      </c>
      <c r="N691" s="170"/>
      <c r="O691" s="171"/>
      <c r="P691" s="171"/>
      <c r="Q691" s="172"/>
      <c r="S691" s="21">
        <v>39</v>
      </c>
      <c r="T691" s="170"/>
      <c r="U691" s="171"/>
      <c r="V691" s="171"/>
      <c r="W691" s="172"/>
    </row>
    <row r="692" spans="1:23" s="114" customFormat="1" x14ac:dyDescent="0.2">
      <c r="A692" s="21">
        <v>7</v>
      </c>
      <c r="B692" s="170"/>
      <c r="C692" s="171"/>
      <c r="D692" s="171"/>
      <c r="E692" s="172"/>
      <c r="G692" s="21">
        <v>18</v>
      </c>
      <c r="H692" s="170"/>
      <c r="I692" s="171"/>
      <c r="J692" s="171"/>
      <c r="K692" s="172"/>
      <c r="M692" s="21">
        <v>29</v>
      </c>
      <c r="N692" s="170"/>
      <c r="O692" s="171"/>
      <c r="P692" s="171"/>
      <c r="Q692" s="172"/>
      <c r="S692" s="21">
        <v>40</v>
      </c>
      <c r="T692" s="170"/>
      <c r="U692" s="171"/>
      <c r="V692" s="171"/>
      <c r="W692" s="172"/>
    </row>
    <row r="693" spans="1:23" s="114" customFormat="1" x14ac:dyDescent="0.2">
      <c r="A693" s="21">
        <v>8</v>
      </c>
      <c r="B693" s="170"/>
      <c r="C693" s="171"/>
      <c r="D693" s="171"/>
      <c r="E693" s="172"/>
      <c r="G693" s="21">
        <v>19</v>
      </c>
      <c r="H693" s="170"/>
      <c r="I693" s="171"/>
      <c r="J693" s="171"/>
      <c r="K693" s="172"/>
      <c r="M693" s="21">
        <v>30</v>
      </c>
      <c r="N693" s="170"/>
      <c r="O693" s="171"/>
      <c r="P693" s="171"/>
      <c r="Q693" s="172"/>
      <c r="S693" s="21">
        <v>41</v>
      </c>
      <c r="T693" s="170"/>
      <c r="U693" s="171"/>
      <c r="V693" s="171"/>
      <c r="W693" s="172"/>
    </row>
    <row r="694" spans="1:23" s="114" customFormat="1" x14ac:dyDescent="0.2">
      <c r="A694" s="21">
        <v>9</v>
      </c>
      <c r="B694" s="170"/>
      <c r="C694" s="171"/>
      <c r="D694" s="171"/>
      <c r="E694" s="172"/>
      <c r="G694" s="21">
        <v>20</v>
      </c>
      <c r="H694" s="170"/>
      <c r="I694" s="171"/>
      <c r="J694" s="171"/>
      <c r="K694" s="172"/>
      <c r="M694" s="21">
        <v>31</v>
      </c>
      <c r="N694" s="170"/>
      <c r="O694" s="171"/>
      <c r="P694" s="171"/>
      <c r="Q694" s="172"/>
      <c r="S694" s="21">
        <v>42</v>
      </c>
      <c r="T694" s="170"/>
      <c r="U694" s="171"/>
      <c r="V694" s="171"/>
      <c r="W694" s="172"/>
    </row>
    <row r="695" spans="1:23" s="114" customFormat="1" x14ac:dyDescent="0.2">
      <c r="A695" s="21">
        <v>10</v>
      </c>
      <c r="B695" s="170"/>
      <c r="C695" s="171"/>
      <c r="D695" s="171"/>
      <c r="E695" s="172"/>
      <c r="G695" s="21">
        <v>21</v>
      </c>
      <c r="H695" s="170"/>
      <c r="I695" s="171"/>
      <c r="J695" s="171"/>
      <c r="K695" s="172"/>
      <c r="M695" s="21">
        <v>32</v>
      </c>
      <c r="N695" s="170"/>
      <c r="O695" s="171"/>
      <c r="P695" s="171"/>
      <c r="Q695" s="172"/>
      <c r="S695" s="21">
        <v>43</v>
      </c>
      <c r="T695" s="170"/>
      <c r="U695" s="171"/>
      <c r="V695" s="171"/>
      <c r="W695" s="172"/>
    </row>
    <row r="696" spans="1:23" s="114" customFormat="1" ht="13.5" thickBot="1" x14ac:dyDescent="0.25">
      <c r="A696" s="21">
        <v>11</v>
      </c>
      <c r="B696" s="170"/>
      <c r="C696" s="171"/>
      <c r="D696" s="171"/>
      <c r="E696" s="172"/>
      <c r="G696" s="21">
        <v>22</v>
      </c>
      <c r="H696" s="170"/>
      <c r="I696" s="171"/>
      <c r="J696" s="171"/>
      <c r="K696" s="172"/>
      <c r="M696" s="21">
        <v>33</v>
      </c>
      <c r="N696" s="170"/>
      <c r="O696" s="171"/>
      <c r="P696" s="171"/>
      <c r="Q696" s="172"/>
      <c r="S696" s="22"/>
      <c r="T696" s="209" t="s">
        <v>3</v>
      </c>
      <c r="U696" s="24"/>
      <c r="V696" s="24"/>
      <c r="W696" s="210">
        <f>SUM(E686:E696)+SUM(K686:K696)+SUM(W686:W695)+SUM(Q686:Q696)</f>
        <v>0</v>
      </c>
    </row>
    <row r="697" spans="1:23" s="114" customFormat="1" x14ac:dyDescent="0.2">
      <c r="B697" s="118"/>
      <c r="C697" s="119"/>
      <c r="D697" s="119"/>
      <c r="E697" s="115"/>
      <c r="H697" s="118"/>
      <c r="I697" s="119"/>
      <c r="J697" s="119"/>
      <c r="K697" s="115"/>
      <c r="N697" s="118"/>
      <c r="O697" s="119"/>
      <c r="P697" s="119"/>
      <c r="Q697" s="115"/>
      <c r="T697" s="118"/>
      <c r="U697" s="119"/>
      <c r="V697" s="119"/>
      <c r="W697" s="115"/>
    </row>
    <row r="698" spans="1:23" s="114" customFormat="1" x14ac:dyDescent="0.2">
      <c r="B698" s="118"/>
      <c r="C698" s="119"/>
      <c r="D698" s="119"/>
      <c r="E698" s="115"/>
      <c r="H698" s="118"/>
      <c r="I698" s="119"/>
      <c r="J698" s="119"/>
      <c r="K698" s="115"/>
      <c r="N698" s="118"/>
      <c r="O698" s="119"/>
      <c r="P698" s="119"/>
      <c r="Q698" s="115"/>
      <c r="T698" s="118"/>
      <c r="U698" s="119"/>
      <c r="V698" s="119"/>
      <c r="W698" s="115"/>
    </row>
    <row r="699" spans="1:23" s="114" customFormat="1" x14ac:dyDescent="0.2">
      <c r="B699" s="118"/>
      <c r="C699" s="119"/>
      <c r="D699" s="119"/>
      <c r="E699" s="115"/>
      <c r="H699" s="118"/>
      <c r="I699" s="119"/>
      <c r="J699" s="119"/>
      <c r="K699" s="115"/>
      <c r="N699" s="118"/>
      <c r="O699" s="119"/>
      <c r="P699" s="119"/>
      <c r="Q699" s="115"/>
      <c r="T699" s="118"/>
      <c r="U699" s="119"/>
      <c r="V699" s="119"/>
      <c r="W699" s="115"/>
    </row>
    <row r="700" spans="1:23" s="114" customFormat="1" x14ac:dyDescent="0.2">
      <c r="B700" s="118"/>
      <c r="C700" s="119"/>
      <c r="D700" s="119"/>
      <c r="E700" s="115"/>
      <c r="H700" s="118"/>
      <c r="I700" s="119"/>
      <c r="J700" s="119"/>
      <c r="K700" s="115"/>
      <c r="N700" s="118"/>
      <c r="O700" s="119"/>
      <c r="P700" s="119"/>
      <c r="Q700" s="115"/>
      <c r="T700" s="118"/>
      <c r="U700" s="119"/>
      <c r="V700" s="119"/>
      <c r="W700" s="115"/>
    </row>
    <row r="701" spans="1:23" s="114" customFormat="1" x14ac:dyDescent="0.2">
      <c r="B701" s="118"/>
      <c r="C701" s="119"/>
      <c r="D701" s="119"/>
      <c r="E701" s="115"/>
      <c r="H701" s="118"/>
      <c r="I701" s="119"/>
      <c r="J701" s="119"/>
      <c r="K701" s="115"/>
      <c r="N701" s="118"/>
      <c r="O701" s="119"/>
      <c r="P701" s="119"/>
      <c r="Q701" s="115"/>
      <c r="T701" s="118"/>
      <c r="U701" s="119"/>
      <c r="V701" s="119"/>
      <c r="W701" s="115"/>
    </row>
    <row r="702" spans="1:23" s="114" customFormat="1" x14ac:dyDescent="0.2">
      <c r="B702" s="118"/>
      <c r="C702" s="119"/>
      <c r="D702" s="119"/>
      <c r="E702" s="115"/>
      <c r="H702" s="118"/>
      <c r="I702" s="119"/>
      <c r="J702" s="119"/>
      <c r="K702" s="115"/>
      <c r="N702" s="118"/>
      <c r="O702" s="119"/>
      <c r="P702" s="119"/>
      <c r="Q702" s="115"/>
      <c r="T702" s="118"/>
      <c r="U702" s="119"/>
      <c r="V702" s="119"/>
      <c r="W702" s="115"/>
    </row>
    <row r="703" spans="1:23" s="114" customFormat="1" ht="13.5" thickBot="1" x14ac:dyDescent="0.25">
      <c r="B703" s="118"/>
      <c r="C703" s="119"/>
      <c r="D703" s="119"/>
      <c r="E703" s="115"/>
      <c r="H703" s="118"/>
      <c r="I703" s="119"/>
      <c r="J703" s="119"/>
      <c r="K703" s="115"/>
      <c r="N703" s="118"/>
      <c r="O703" s="119"/>
      <c r="P703" s="119"/>
      <c r="Q703" s="115"/>
      <c r="T703" s="118"/>
      <c r="U703" s="119"/>
      <c r="V703" s="119"/>
      <c r="W703" s="115"/>
    </row>
    <row r="704" spans="1:23" s="114" customFormat="1" ht="13.5" thickBot="1" x14ac:dyDescent="0.25">
      <c r="A704" s="17">
        <v>33</v>
      </c>
      <c r="B704" s="18"/>
      <c r="C704" s="517" t="s">
        <v>167</v>
      </c>
      <c r="D704" s="519" t="s">
        <v>35</v>
      </c>
      <c r="E704" s="213">
        <f>+$W716</f>
        <v>0</v>
      </c>
      <c r="G704" s="17"/>
      <c r="H704" s="18"/>
      <c r="I704" s="517" t="s">
        <v>167</v>
      </c>
      <c r="J704" s="519" t="s">
        <v>35</v>
      </c>
      <c r="K704" s="213">
        <f>+$W716</f>
        <v>0</v>
      </c>
      <c r="M704" s="17">
        <v>33</v>
      </c>
      <c r="N704" s="18"/>
      <c r="O704" s="517" t="s">
        <v>167</v>
      </c>
      <c r="P704" s="519" t="s">
        <v>35</v>
      </c>
      <c r="Q704" s="213">
        <f>+$W716</f>
        <v>0</v>
      </c>
      <c r="S704" s="17"/>
      <c r="T704" s="18"/>
      <c r="U704" s="517" t="s">
        <v>167</v>
      </c>
      <c r="V704" s="519" t="s">
        <v>35</v>
      </c>
      <c r="W704" s="522" t="s">
        <v>18</v>
      </c>
    </row>
    <row r="705" spans="1:23" s="114" customFormat="1" ht="38.25" x14ac:dyDescent="0.2">
      <c r="A705" s="19" t="s">
        <v>7</v>
      </c>
      <c r="B705" s="35" t="str">
        <f>+" אסמכתא " &amp; B35 &amp;"         חזרה לטבלה "</f>
        <v xml:space="preserve"> אסמכתא          חזרה לטבלה </v>
      </c>
      <c r="C705" s="518"/>
      <c r="D705" s="520"/>
      <c r="E705" s="213" t="s">
        <v>18</v>
      </c>
      <c r="G705" s="19" t="s">
        <v>23</v>
      </c>
      <c r="H705" s="35" t="str">
        <f>+" אסמכתא " &amp; B35 &amp;"         חזרה לטבלה "</f>
        <v xml:space="preserve"> אסמכתא          חזרה לטבלה </v>
      </c>
      <c r="I705" s="518"/>
      <c r="J705" s="520"/>
      <c r="K705" s="213" t="s">
        <v>18</v>
      </c>
      <c r="M705" s="19" t="s">
        <v>7</v>
      </c>
      <c r="N705" s="35" t="str">
        <f>+" אסמכתא " &amp; B35 &amp;"         חזרה לטבלה "</f>
        <v xml:space="preserve"> אסמכתא          חזרה לטבלה </v>
      </c>
      <c r="O705" s="518"/>
      <c r="P705" s="520"/>
      <c r="Q705" s="213" t="s">
        <v>18</v>
      </c>
      <c r="S705" s="19" t="s">
        <v>23</v>
      </c>
      <c r="T705" s="35" t="str">
        <f>+" אסמכתא " &amp; B35 &amp;"         חזרה לטבלה "</f>
        <v xml:space="preserve"> אסמכתא          חזרה לטבלה </v>
      </c>
      <c r="U705" s="518"/>
      <c r="V705" s="520"/>
      <c r="W705" s="523"/>
    </row>
    <row r="706" spans="1:23" s="114" customFormat="1" x14ac:dyDescent="0.2">
      <c r="A706" s="21">
        <v>1</v>
      </c>
      <c r="B706" s="170"/>
      <c r="C706" s="171"/>
      <c r="D706" s="171"/>
      <c r="E706" s="172"/>
      <c r="G706" s="21">
        <v>12</v>
      </c>
      <c r="H706" s="170"/>
      <c r="I706" s="171"/>
      <c r="J706" s="171"/>
      <c r="K706" s="172"/>
      <c r="M706" s="21">
        <v>23</v>
      </c>
      <c r="N706" s="170"/>
      <c r="O706" s="171"/>
      <c r="P706" s="171"/>
      <c r="Q706" s="172"/>
      <c r="S706" s="21">
        <v>34</v>
      </c>
      <c r="T706" s="170"/>
      <c r="U706" s="171"/>
      <c r="V706" s="171"/>
      <c r="W706" s="172"/>
    </row>
    <row r="707" spans="1:23" s="114" customFormat="1" x14ac:dyDescent="0.2">
      <c r="A707" s="21">
        <v>2</v>
      </c>
      <c r="B707" s="170"/>
      <c r="C707" s="171"/>
      <c r="D707" s="171"/>
      <c r="E707" s="172"/>
      <c r="G707" s="21">
        <v>13</v>
      </c>
      <c r="H707" s="170"/>
      <c r="I707" s="171"/>
      <c r="J707" s="171"/>
      <c r="K707" s="172"/>
      <c r="M707" s="21">
        <v>24</v>
      </c>
      <c r="N707" s="170"/>
      <c r="O707" s="171"/>
      <c r="P707" s="171"/>
      <c r="Q707" s="172"/>
      <c r="S707" s="21">
        <v>35</v>
      </c>
      <c r="T707" s="170"/>
      <c r="U707" s="171"/>
      <c r="V707" s="171"/>
      <c r="W707" s="172"/>
    </row>
    <row r="708" spans="1:23" s="114" customFormat="1" x14ac:dyDescent="0.2">
      <c r="A708" s="21">
        <v>3</v>
      </c>
      <c r="B708" s="170"/>
      <c r="C708" s="171"/>
      <c r="D708" s="171"/>
      <c r="E708" s="172"/>
      <c r="G708" s="21">
        <v>14</v>
      </c>
      <c r="H708" s="170"/>
      <c r="I708" s="171"/>
      <c r="J708" s="171"/>
      <c r="K708" s="172"/>
      <c r="M708" s="21">
        <v>25</v>
      </c>
      <c r="N708" s="170"/>
      <c r="O708" s="171"/>
      <c r="P708" s="171"/>
      <c r="Q708" s="172"/>
      <c r="S708" s="21">
        <v>36</v>
      </c>
      <c r="T708" s="170"/>
      <c r="U708" s="171"/>
      <c r="V708" s="171"/>
      <c r="W708" s="172"/>
    </row>
    <row r="709" spans="1:23" s="114" customFormat="1" x14ac:dyDescent="0.2">
      <c r="A709" s="21">
        <v>4</v>
      </c>
      <c r="B709" s="170"/>
      <c r="C709" s="171"/>
      <c r="D709" s="171"/>
      <c r="E709" s="172"/>
      <c r="G709" s="21">
        <v>15</v>
      </c>
      <c r="H709" s="170"/>
      <c r="I709" s="171"/>
      <c r="J709" s="171"/>
      <c r="K709" s="172"/>
      <c r="M709" s="21">
        <v>26</v>
      </c>
      <c r="N709" s="170"/>
      <c r="O709" s="171"/>
      <c r="P709" s="171"/>
      <c r="Q709" s="172"/>
      <c r="S709" s="21">
        <v>37</v>
      </c>
      <c r="T709" s="170"/>
      <c r="U709" s="171"/>
      <c r="V709" s="171"/>
      <c r="W709" s="172"/>
    </row>
    <row r="710" spans="1:23" s="114" customFormat="1" x14ac:dyDescent="0.2">
      <c r="A710" s="21">
        <v>5</v>
      </c>
      <c r="B710" s="170"/>
      <c r="C710" s="171"/>
      <c r="D710" s="171"/>
      <c r="E710" s="172"/>
      <c r="G710" s="21">
        <v>16</v>
      </c>
      <c r="H710" s="170"/>
      <c r="I710" s="171"/>
      <c r="J710" s="171"/>
      <c r="K710" s="172"/>
      <c r="M710" s="21">
        <v>27</v>
      </c>
      <c r="N710" s="170"/>
      <c r="O710" s="171"/>
      <c r="P710" s="171"/>
      <c r="Q710" s="172"/>
      <c r="S710" s="21">
        <v>38</v>
      </c>
      <c r="T710" s="170"/>
      <c r="U710" s="171"/>
      <c r="V710" s="171"/>
      <c r="W710" s="172"/>
    </row>
    <row r="711" spans="1:23" s="114" customFormat="1" x14ac:dyDescent="0.2">
      <c r="A711" s="21">
        <v>6</v>
      </c>
      <c r="B711" s="170"/>
      <c r="C711" s="171"/>
      <c r="D711" s="171"/>
      <c r="E711" s="172"/>
      <c r="G711" s="21">
        <v>17</v>
      </c>
      <c r="H711" s="170"/>
      <c r="I711" s="171"/>
      <c r="J711" s="171"/>
      <c r="K711" s="172"/>
      <c r="M711" s="21">
        <v>28</v>
      </c>
      <c r="N711" s="170"/>
      <c r="O711" s="171"/>
      <c r="P711" s="171"/>
      <c r="Q711" s="172"/>
      <c r="S711" s="21">
        <v>39</v>
      </c>
      <c r="T711" s="170"/>
      <c r="U711" s="171"/>
      <c r="V711" s="171"/>
      <c r="W711" s="172"/>
    </row>
    <row r="712" spans="1:23" s="114" customFormat="1" x14ac:dyDescent="0.2">
      <c r="A712" s="21">
        <v>7</v>
      </c>
      <c r="B712" s="170"/>
      <c r="C712" s="171"/>
      <c r="D712" s="171"/>
      <c r="E712" s="172"/>
      <c r="G712" s="21">
        <v>18</v>
      </c>
      <c r="H712" s="170"/>
      <c r="I712" s="171"/>
      <c r="J712" s="171"/>
      <c r="K712" s="172"/>
      <c r="M712" s="21">
        <v>29</v>
      </c>
      <c r="N712" s="170"/>
      <c r="O712" s="171"/>
      <c r="P712" s="171"/>
      <c r="Q712" s="172"/>
      <c r="S712" s="21">
        <v>40</v>
      </c>
      <c r="T712" s="170"/>
      <c r="U712" s="171"/>
      <c r="V712" s="171"/>
      <c r="W712" s="172"/>
    </row>
    <row r="713" spans="1:23" s="114" customFormat="1" x14ac:dyDescent="0.2">
      <c r="A713" s="21">
        <v>8</v>
      </c>
      <c r="B713" s="170"/>
      <c r="C713" s="171"/>
      <c r="D713" s="171"/>
      <c r="E713" s="172"/>
      <c r="G713" s="21">
        <v>19</v>
      </c>
      <c r="H713" s="170"/>
      <c r="I713" s="171"/>
      <c r="J713" s="171"/>
      <c r="K713" s="172"/>
      <c r="M713" s="21">
        <v>30</v>
      </c>
      <c r="N713" s="170"/>
      <c r="O713" s="171"/>
      <c r="P713" s="171"/>
      <c r="Q713" s="172"/>
      <c r="S713" s="21">
        <v>41</v>
      </c>
      <c r="T713" s="170"/>
      <c r="U713" s="171"/>
      <c r="V713" s="171"/>
      <c r="W713" s="172"/>
    </row>
    <row r="714" spans="1:23" s="114" customFormat="1" x14ac:dyDescent="0.2">
      <c r="A714" s="21">
        <v>9</v>
      </c>
      <c r="B714" s="170"/>
      <c r="C714" s="171"/>
      <c r="D714" s="171"/>
      <c r="E714" s="172"/>
      <c r="G714" s="21">
        <v>20</v>
      </c>
      <c r="H714" s="170"/>
      <c r="I714" s="171"/>
      <c r="J714" s="171"/>
      <c r="K714" s="172"/>
      <c r="M714" s="21">
        <v>31</v>
      </c>
      <c r="N714" s="170"/>
      <c r="O714" s="171"/>
      <c r="P714" s="171"/>
      <c r="Q714" s="172"/>
      <c r="S714" s="21">
        <v>42</v>
      </c>
      <c r="T714" s="170"/>
      <c r="U714" s="171"/>
      <c r="V714" s="171"/>
      <c r="W714" s="172"/>
    </row>
    <row r="715" spans="1:23" s="114" customFormat="1" x14ac:dyDescent="0.2">
      <c r="A715" s="21">
        <v>10</v>
      </c>
      <c r="B715" s="170"/>
      <c r="C715" s="171"/>
      <c r="D715" s="171"/>
      <c r="E715" s="172"/>
      <c r="G715" s="21">
        <v>21</v>
      </c>
      <c r="H715" s="170"/>
      <c r="I715" s="171"/>
      <c r="J715" s="171"/>
      <c r="K715" s="172"/>
      <c r="M715" s="21">
        <v>32</v>
      </c>
      <c r="N715" s="170"/>
      <c r="O715" s="171"/>
      <c r="P715" s="171"/>
      <c r="Q715" s="172"/>
      <c r="S715" s="21">
        <v>43</v>
      </c>
      <c r="T715" s="170"/>
      <c r="U715" s="171"/>
      <c r="V715" s="171"/>
      <c r="W715" s="172"/>
    </row>
    <row r="716" spans="1:23" s="114" customFormat="1" ht="13.5" thickBot="1" x14ac:dyDescent="0.25">
      <c r="A716" s="21">
        <v>11</v>
      </c>
      <c r="B716" s="170"/>
      <c r="C716" s="171"/>
      <c r="D716" s="171"/>
      <c r="E716" s="172"/>
      <c r="G716" s="21">
        <v>22</v>
      </c>
      <c r="H716" s="170"/>
      <c r="I716" s="171"/>
      <c r="J716" s="171"/>
      <c r="K716" s="172"/>
      <c r="M716" s="21">
        <v>33</v>
      </c>
      <c r="N716" s="170"/>
      <c r="O716" s="171"/>
      <c r="P716" s="171"/>
      <c r="Q716" s="172"/>
      <c r="S716" s="22"/>
      <c r="T716" s="209" t="s">
        <v>3</v>
      </c>
      <c r="U716" s="24"/>
      <c r="V716" s="24"/>
      <c r="W716" s="210">
        <f>SUM(E706:E716)+SUM(K706:K716)+SUM(W706:W715)+SUM(Q706:Q716)</f>
        <v>0</v>
      </c>
    </row>
    <row r="717" spans="1:23" s="114" customFormat="1" x14ac:dyDescent="0.2">
      <c r="B717" s="118"/>
      <c r="C717" s="119"/>
      <c r="D717" s="119"/>
      <c r="E717" s="115"/>
      <c r="H717" s="118"/>
      <c r="I717" s="119"/>
      <c r="J717" s="119"/>
      <c r="K717" s="115"/>
      <c r="N717" s="118"/>
      <c r="O717" s="119"/>
      <c r="P717" s="119"/>
      <c r="Q717" s="115"/>
      <c r="T717" s="118"/>
      <c r="U717" s="119"/>
      <c r="V717" s="119"/>
      <c r="W717" s="115"/>
    </row>
    <row r="718" spans="1:23" s="114" customFormat="1" x14ac:dyDescent="0.2">
      <c r="B718" s="118"/>
      <c r="C718" s="119"/>
      <c r="D718" s="119"/>
      <c r="E718" s="115"/>
      <c r="H718" s="118"/>
      <c r="I718" s="119"/>
      <c r="J718" s="119"/>
      <c r="K718" s="115"/>
      <c r="N718" s="118"/>
      <c r="O718" s="119"/>
      <c r="P718" s="119"/>
      <c r="Q718" s="115"/>
      <c r="T718" s="118"/>
      <c r="U718" s="119"/>
      <c r="V718" s="119"/>
      <c r="W718" s="115"/>
    </row>
    <row r="719" spans="1:23" s="114" customFormat="1" x14ac:dyDescent="0.2">
      <c r="B719" s="118"/>
      <c r="C719" s="119"/>
      <c r="D719" s="119"/>
      <c r="E719" s="115"/>
      <c r="H719" s="118"/>
      <c r="I719" s="119"/>
      <c r="J719" s="119"/>
      <c r="K719" s="115"/>
      <c r="N719" s="118"/>
      <c r="O719" s="119"/>
      <c r="P719" s="119"/>
      <c r="Q719" s="115"/>
      <c r="T719" s="118"/>
      <c r="U719" s="119"/>
      <c r="V719" s="119"/>
      <c r="W719" s="115"/>
    </row>
    <row r="720" spans="1:23" s="114" customFormat="1" x14ac:dyDescent="0.2">
      <c r="B720" s="118"/>
      <c r="C720" s="119"/>
      <c r="D720" s="119"/>
      <c r="E720" s="115"/>
      <c r="H720" s="118"/>
      <c r="I720" s="119"/>
      <c r="J720" s="119"/>
      <c r="K720" s="115"/>
      <c r="N720" s="118"/>
      <c r="O720" s="119"/>
      <c r="P720" s="119"/>
      <c r="Q720" s="115"/>
      <c r="T720" s="118"/>
      <c r="U720" s="119"/>
      <c r="V720" s="119"/>
      <c r="W720" s="115"/>
    </row>
    <row r="721" spans="1:23" s="114" customFormat="1" x14ac:dyDescent="0.2">
      <c r="B721" s="118"/>
      <c r="C721" s="119"/>
      <c r="D721" s="119"/>
      <c r="E721" s="115"/>
      <c r="H721" s="118"/>
      <c r="I721" s="119"/>
      <c r="J721" s="119"/>
      <c r="K721" s="115"/>
      <c r="N721" s="118"/>
      <c r="O721" s="119"/>
      <c r="P721" s="119"/>
      <c r="Q721" s="115"/>
      <c r="T721" s="118"/>
      <c r="U721" s="119"/>
      <c r="V721" s="119"/>
      <c r="W721" s="115"/>
    </row>
    <row r="722" spans="1:23" s="114" customFormat="1" x14ac:dyDescent="0.2">
      <c r="B722" s="118"/>
      <c r="C722" s="119"/>
      <c r="D722" s="119"/>
      <c r="E722" s="115"/>
      <c r="H722" s="118"/>
      <c r="I722" s="119"/>
      <c r="J722" s="119"/>
      <c r="K722" s="115"/>
      <c r="N722" s="118"/>
      <c r="O722" s="119"/>
      <c r="P722" s="119"/>
      <c r="Q722" s="115"/>
      <c r="T722" s="118"/>
      <c r="U722" s="119"/>
      <c r="V722" s="119"/>
      <c r="W722" s="115"/>
    </row>
    <row r="723" spans="1:23" s="114" customFormat="1" ht="13.5" thickBot="1" x14ac:dyDescent="0.25">
      <c r="B723" s="118"/>
      <c r="C723" s="119"/>
      <c r="D723" s="119"/>
      <c r="E723" s="115"/>
      <c r="H723" s="118"/>
      <c r="I723" s="119"/>
      <c r="J723" s="119"/>
      <c r="K723" s="115"/>
      <c r="N723" s="118"/>
      <c r="O723" s="119"/>
      <c r="P723" s="119"/>
      <c r="Q723" s="115"/>
      <c r="T723" s="118"/>
      <c r="U723" s="119"/>
      <c r="V723" s="119"/>
      <c r="W723" s="115"/>
    </row>
    <row r="724" spans="1:23" s="114" customFormat="1" ht="13.5" thickBot="1" x14ac:dyDescent="0.25">
      <c r="A724" s="17">
        <v>34</v>
      </c>
      <c r="B724" s="18"/>
      <c r="C724" s="517" t="s">
        <v>167</v>
      </c>
      <c r="D724" s="519" t="s">
        <v>35</v>
      </c>
      <c r="E724" s="213">
        <f>+$W736</f>
        <v>0</v>
      </c>
      <c r="G724" s="17"/>
      <c r="H724" s="18"/>
      <c r="I724" s="517" t="s">
        <v>167</v>
      </c>
      <c r="J724" s="519" t="s">
        <v>35</v>
      </c>
      <c r="K724" s="213">
        <f>+$W736</f>
        <v>0</v>
      </c>
      <c r="M724" s="17">
        <v>34</v>
      </c>
      <c r="N724" s="18"/>
      <c r="O724" s="517" t="s">
        <v>167</v>
      </c>
      <c r="P724" s="519" t="s">
        <v>35</v>
      </c>
      <c r="Q724" s="213">
        <f>+$W736</f>
        <v>0</v>
      </c>
      <c r="S724" s="17"/>
      <c r="T724" s="18"/>
      <c r="U724" s="517" t="s">
        <v>167</v>
      </c>
      <c r="V724" s="519" t="s">
        <v>35</v>
      </c>
      <c r="W724" s="522" t="s">
        <v>18</v>
      </c>
    </row>
    <row r="725" spans="1:23" s="114" customFormat="1" ht="38.25" x14ac:dyDescent="0.2">
      <c r="A725" s="19" t="s">
        <v>7</v>
      </c>
      <c r="B725" s="35" t="str">
        <f>+" אסמכתא " &amp; B36 &amp;"         חזרה לטבלה "</f>
        <v xml:space="preserve"> אסמכתא          חזרה לטבלה </v>
      </c>
      <c r="C725" s="518"/>
      <c r="D725" s="520"/>
      <c r="E725" s="213" t="s">
        <v>18</v>
      </c>
      <c r="G725" s="19" t="s">
        <v>23</v>
      </c>
      <c r="H725" s="35" t="str">
        <f>+" אסמכתא " &amp; B36 &amp;"         חזרה לטבלה "</f>
        <v xml:space="preserve"> אסמכתא          חזרה לטבלה </v>
      </c>
      <c r="I725" s="518"/>
      <c r="J725" s="520"/>
      <c r="K725" s="213" t="s">
        <v>18</v>
      </c>
      <c r="M725" s="19" t="s">
        <v>7</v>
      </c>
      <c r="N725" s="35" t="str">
        <f>+" אסמכתא " &amp; B36 &amp;"         חזרה לטבלה "</f>
        <v xml:space="preserve"> אסמכתא          חזרה לטבלה </v>
      </c>
      <c r="O725" s="518"/>
      <c r="P725" s="520"/>
      <c r="Q725" s="213" t="s">
        <v>18</v>
      </c>
      <c r="S725" s="19" t="s">
        <v>23</v>
      </c>
      <c r="T725" s="35" t="str">
        <f>+" אסמכתא " &amp; B36 &amp;"         חזרה לטבלה "</f>
        <v xml:space="preserve"> אסמכתא          חזרה לטבלה </v>
      </c>
      <c r="U725" s="518"/>
      <c r="V725" s="520"/>
      <c r="W725" s="523"/>
    </row>
    <row r="726" spans="1:23" s="114" customFormat="1" x14ac:dyDescent="0.2">
      <c r="A726" s="21">
        <v>1</v>
      </c>
      <c r="B726" s="170"/>
      <c r="C726" s="171"/>
      <c r="D726" s="171"/>
      <c r="E726" s="172"/>
      <c r="G726" s="21">
        <v>12</v>
      </c>
      <c r="H726" s="170"/>
      <c r="I726" s="171"/>
      <c r="J726" s="171"/>
      <c r="K726" s="172"/>
      <c r="M726" s="21">
        <v>23</v>
      </c>
      <c r="N726" s="170"/>
      <c r="O726" s="171"/>
      <c r="P726" s="171"/>
      <c r="Q726" s="172"/>
      <c r="S726" s="21">
        <v>34</v>
      </c>
      <c r="T726" s="170"/>
      <c r="U726" s="171"/>
      <c r="V726" s="171"/>
      <c r="W726" s="172"/>
    </row>
    <row r="727" spans="1:23" s="114" customFormat="1" x14ac:dyDescent="0.2">
      <c r="A727" s="21">
        <v>2</v>
      </c>
      <c r="B727" s="170"/>
      <c r="C727" s="171"/>
      <c r="D727" s="171"/>
      <c r="E727" s="172"/>
      <c r="G727" s="21">
        <v>13</v>
      </c>
      <c r="H727" s="170"/>
      <c r="I727" s="171"/>
      <c r="J727" s="171"/>
      <c r="K727" s="172"/>
      <c r="M727" s="21">
        <v>24</v>
      </c>
      <c r="N727" s="170"/>
      <c r="O727" s="171"/>
      <c r="P727" s="171"/>
      <c r="Q727" s="172"/>
      <c r="S727" s="21">
        <v>35</v>
      </c>
      <c r="T727" s="170"/>
      <c r="U727" s="171"/>
      <c r="V727" s="171"/>
      <c r="W727" s="172"/>
    </row>
    <row r="728" spans="1:23" s="114" customFormat="1" x14ac:dyDescent="0.2">
      <c r="A728" s="21">
        <v>3</v>
      </c>
      <c r="B728" s="170"/>
      <c r="C728" s="171"/>
      <c r="D728" s="171"/>
      <c r="E728" s="172"/>
      <c r="G728" s="21">
        <v>14</v>
      </c>
      <c r="H728" s="170"/>
      <c r="I728" s="171"/>
      <c r="J728" s="171"/>
      <c r="K728" s="172"/>
      <c r="M728" s="21">
        <v>25</v>
      </c>
      <c r="N728" s="170"/>
      <c r="O728" s="171"/>
      <c r="P728" s="171"/>
      <c r="Q728" s="172"/>
      <c r="S728" s="21">
        <v>36</v>
      </c>
      <c r="T728" s="170"/>
      <c r="U728" s="171"/>
      <c r="V728" s="171"/>
      <c r="W728" s="172"/>
    </row>
    <row r="729" spans="1:23" s="114" customFormat="1" x14ac:dyDescent="0.2">
      <c r="A729" s="21">
        <v>4</v>
      </c>
      <c r="B729" s="170"/>
      <c r="C729" s="171"/>
      <c r="D729" s="171"/>
      <c r="E729" s="172"/>
      <c r="G729" s="21">
        <v>15</v>
      </c>
      <c r="H729" s="170"/>
      <c r="I729" s="171"/>
      <c r="J729" s="171"/>
      <c r="K729" s="172"/>
      <c r="M729" s="21">
        <v>26</v>
      </c>
      <c r="N729" s="170"/>
      <c r="O729" s="171"/>
      <c r="P729" s="171"/>
      <c r="Q729" s="172"/>
      <c r="S729" s="21">
        <v>37</v>
      </c>
      <c r="T729" s="170"/>
      <c r="U729" s="171"/>
      <c r="V729" s="171"/>
      <c r="W729" s="172"/>
    </row>
    <row r="730" spans="1:23" s="114" customFormat="1" x14ac:dyDescent="0.2">
      <c r="A730" s="21">
        <v>5</v>
      </c>
      <c r="B730" s="170"/>
      <c r="C730" s="171"/>
      <c r="D730" s="171"/>
      <c r="E730" s="172"/>
      <c r="G730" s="21">
        <v>16</v>
      </c>
      <c r="H730" s="170"/>
      <c r="I730" s="171"/>
      <c r="J730" s="171"/>
      <c r="K730" s="172"/>
      <c r="M730" s="21">
        <v>27</v>
      </c>
      <c r="N730" s="170"/>
      <c r="O730" s="171"/>
      <c r="P730" s="171"/>
      <c r="Q730" s="172"/>
      <c r="S730" s="21">
        <v>38</v>
      </c>
      <c r="T730" s="170"/>
      <c r="U730" s="171"/>
      <c r="V730" s="171"/>
      <c r="W730" s="172"/>
    </row>
    <row r="731" spans="1:23" s="114" customFormat="1" x14ac:dyDescent="0.2">
      <c r="A731" s="21">
        <v>6</v>
      </c>
      <c r="B731" s="170"/>
      <c r="C731" s="171"/>
      <c r="D731" s="171"/>
      <c r="E731" s="172"/>
      <c r="G731" s="21">
        <v>17</v>
      </c>
      <c r="H731" s="170"/>
      <c r="I731" s="171"/>
      <c r="J731" s="171"/>
      <c r="K731" s="172"/>
      <c r="M731" s="21">
        <v>28</v>
      </c>
      <c r="N731" s="170"/>
      <c r="O731" s="171"/>
      <c r="P731" s="171"/>
      <c r="Q731" s="172"/>
      <c r="S731" s="21">
        <v>39</v>
      </c>
      <c r="T731" s="170"/>
      <c r="U731" s="171"/>
      <c r="V731" s="171"/>
      <c r="W731" s="172"/>
    </row>
    <row r="732" spans="1:23" s="114" customFormat="1" x14ac:dyDescent="0.2">
      <c r="A732" s="21">
        <v>7</v>
      </c>
      <c r="B732" s="170"/>
      <c r="C732" s="171"/>
      <c r="D732" s="171"/>
      <c r="E732" s="172"/>
      <c r="G732" s="21">
        <v>18</v>
      </c>
      <c r="H732" s="170"/>
      <c r="I732" s="171"/>
      <c r="J732" s="171"/>
      <c r="K732" s="172"/>
      <c r="M732" s="21">
        <v>29</v>
      </c>
      <c r="N732" s="170"/>
      <c r="O732" s="171"/>
      <c r="P732" s="171"/>
      <c r="Q732" s="172"/>
      <c r="S732" s="21">
        <v>40</v>
      </c>
      <c r="T732" s="170"/>
      <c r="U732" s="171"/>
      <c r="V732" s="171"/>
      <c r="W732" s="172"/>
    </row>
    <row r="733" spans="1:23" s="114" customFormat="1" x14ac:dyDescent="0.2">
      <c r="A733" s="21">
        <v>8</v>
      </c>
      <c r="B733" s="170"/>
      <c r="C733" s="171"/>
      <c r="D733" s="171"/>
      <c r="E733" s="172"/>
      <c r="G733" s="21">
        <v>19</v>
      </c>
      <c r="H733" s="170"/>
      <c r="I733" s="171"/>
      <c r="J733" s="171"/>
      <c r="K733" s="172"/>
      <c r="M733" s="21">
        <v>30</v>
      </c>
      <c r="N733" s="170"/>
      <c r="O733" s="171"/>
      <c r="P733" s="171"/>
      <c r="Q733" s="172"/>
      <c r="S733" s="21">
        <v>41</v>
      </c>
      <c r="T733" s="170"/>
      <c r="U733" s="171"/>
      <c r="V733" s="171"/>
      <c r="W733" s="172"/>
    </row>
    <row r="734" spans="1:23" s="114" customFormat="1" x14ac:dyDescent="0.2">
      <c r="A734" s="21">
        <v>9</v>
      </c>
      <c r="B734" s="170"/>
      <c r="C734" s="171"/>
      <c r="D734" s="171"/>
      <c r="E734" s="172"/>
      <c r="G734" s="21">
        <v>20</v>
      </c>
      <c r="H734" s="170"/>
      <c r="I734" s="171"/>
      <c r="J734" s="171"/>
      <c r="K734" s="172"/>
      <c r="M734" s="21">
        <v>31</v>
      </c>
      <c r="N734" s="170"/>
      <c r="O734" s="171"/>
      <c r="P734" s="171"/>
      <c r="Q734" s="172"/>
      <c r="S734" s="21">
        <v>42</v>
      </c>
      <c r="T734" s="170"/>
      <c r="U734" s="171"/>
      <c r="V734" s="171"/>
      <c r="W734" s="172"/>
    </row>
    <row r="735" spans="1:23" s="114" customFormat="1" x14ac:dyDescent="0.2">
      <c r="A735" s="21">
        <v>10</v>
      </c>
      <c r="B735" s="170"/>
      <c r="C735" s="171"/>
      <c r="D735" s="171"/>
      <c r="E735" s="172"/>
      <c r="G735" s="21">
        <v>21</v>
      </c>
      <c r="H735" s="170"/>
      <c r="I735" s="171"/>
      <c r="J735" s="171"/>
      <c r="K735" s="172"/>
      <c r="M735" s="21">
        <v>32</v>
      </c>
      <c r="N735" s="170"/>
      <c r="O735" s="171"/>
      <c r="P735" s="171"/>
      <c r="Q735" s="172"/>
      <c r="S735" s="21">
        <v>43</v>
      </c>
      <c r="T735" s="170"/>
      <c r="U735" s="171"/>
      <c r="V735" s="171"/>
      <c r="W735" s="172"/>
    </row>
    <row r="736" spans="1:23" s="114" customFormat="1" ht="13.5" thickBot="1" x14ac:dyDescent="0.25">
      <c r="A736" s="21">
        <v>11</v>
      </c>
      <c r="B736" s="170"/>
      <c r="C736" s="171"/>
      <c r="D736" s="171"/>
      <c r="E736" s="172"/>
      <c r="G736" s="21">
        <v>22</v>
      </c>
      <c r="H736" s="170"/>
      <c r="I736" s="171"/>
      <c r="J736" s="171"/>
      <c r="K736" s="172"/>
      <c r="M736" s="21">
        <v>33</v>
      </c>
      <c r="N736" s="170"/>
      <c r="O736" s="171"/>
      <c r="P736" s="171"/>
      <c r="Q736" s="172"/>
      <c r="S736" s="22"/>
      <c r="T736" s="209" t="s">
        <v>3</v>
      </c>
      <c r="U736" s="24"/>
      <c r="V736" s="24"/>
      <c r="W736" s="210">
        <f>SUM(E726:E736)+SUM(K726:K736)+SUM(W726:W735)+SUM(Q726:Q736)</f>
        <v>0</v>
      </c>
    </row>
    <row r="737" spans="1:23" s="114" customFormat="1" x14ac:dyDescent="0.2">
      <c r="B737" s="118"/>
      <c r="C737" s="119"/>
      <c r="D737" s="119"/>
      <c r="E737" s="115"/>
      <c r="H737" s="118"/>
      <c r="I737" s="119"/>
      <c r="J737" s="119"/>
      <c r="K737" s="115"/>
      <c r="N737" s="118"/>
      <c r="O737" s="119"/>
      <c r="P737" s="119"/>
      <c r="Q737" s="115"/>
      <c r="T737" s="118"/>
      <c r="U737" s="119"/>
      <c r="V737" s="119"/>
      <c r="W737" s="115"/>
    </row>
    <row r="738" spans="1:23" s="114" customFormat="1" x14ac:dyDescent="0.2">
      <c r="B738" s="118"/>
      <c r="C738" s="119"/>
      <c r="D738" s="119"/>
      <c r="E738" s="115"/>
      <c r="H738" s="118"/>
      <c r="I738" s="119"/>
      <c r="J738" s="119"/>
      <c r="K738" s="115"/>
      <c r="N738" s="118"/>
      <c r="O738" s="119"/>
      <c r="P738" s="119"/>
      <c r="Q738" s="115"/>
      <c r="T738" s="118"/>
      <c r="U738" s="119"/>
      <c r="V738" s="119"/>
      <c r="W738" s="115"/>
    </row>
    <row r="739" spans="1:23" s="114" customFormat="1" x14ac:dyDescent="0.2">
      <c r="B739" s="118"/>
      <c r="C739" s="119"/>
      <c r="D739" s="119"/>
      <c r="E739" s="115"/>
      <c r="H739" s="118"/>
      <c r="I739" s="119"/>
      <c r="J739" s="119"/>
      <c r="K739" s="115"/>
      <c r="N739" s="118"/>
      <c r="O739" s="119"/>
      <c r="P739" s="119"/>
      <c r="Q739" s="115"/>
      <c r="T739" s="118"/>
      <c r="U739" s="119"/>
      <c r="V739" s="119"/>
      <c r="W739" s="115"/>
    </row>
    <row r="740" spans="1:23" s="114" customFormat="1" x14ac:dyDescent="0.2">
      <c r="B740" s="118"/>
      <c r="C740" s="119"/>
      <c r="D740" s="119"/>
      <c r="E740" s="115"/>
      <c r="H740" s="118"/>
      <c r="I740" s="119"/>
      <c r="J740" s="119"/>
      <c r="K740" s="115"/>
      <c r="N740" s="118"/>
      <c r="O740" s="119"/>
      <c r="P740" s="119"/>
      <c r="Q740" s="115"/>
      <c r="T740" s="118"/>
      <c r="U740" s="119"/>
      <c r="V740" s="119"/>
      <c r="W740" s="115"/>
    </row>
    <row r="741" spans="1:23" s="114" customFormat="1" x14ac:dyDescent="0.2">
      <c r="B741" s="118"/>
      <c r="C741" s="119"/>
      <c r="D741" s="119"/>
      <c r="E741" s="115"/>
      <c r="H741" s="118"/>
      <c r="I741" s="119"/>
      <c r="J741" s="119"/>
      <c r="K741" s="115"/>
      <c r="N741" s="118"/>
      <c r="O741" s="119"/>
      <c r="P741" s="119"/>
      <c r="Q741" s="115"/>
      <c r="T741" s="118"/>
      <c r="U741" s="119"/>
      <c r="V741" s="119"/>
      <c r="W741" s="115"/>
    </row>
    <row r="742" spans="1:23" s="114" customFormat="1" x14ac:dyDescent="0.2">
      <c r="B742" s="118"/>
      <c r="C742" s="119"/>
      <c r="D742" s="119"/>
      <c r="E742" s="115"/>
      <c r="H742" s="118"/>
      <c r="I742" s="119"/>
      <c r="J742" s="119"/>
      <c r="K742" s="115"/>
      <c r="N742" s="118"/>
      <c r="O742" s="119"/>
      <c r="P742" s="119"/>
      <c r="Q742" s="115"/>
      <c r="T742" s="118"/>
      <c r="U742" s="119"/>
      <c r="V742" s="119"/>
      <c r="W742" s="115"/>
    </row>
    <row r="743" spans="1:23" s="114" customFormat="1" ht="13.5" thickBot="1" x14ac:dyDescent="0.25">
      <c r="B743" s="118"/>
      <c r="C743" s="119"/>
      <c r="D743" s="119"/>
      <c r="E743" s="115"/>
      <c r="H743" s="118"/>
      <c r="I743" s="119"/>
      <c r="J743" s="119"/>
      <c r="K743" s="115"/>
      <c r="N743" s="118"/>
      <c r="O743" s="119"/>
      <c r="P743" s="119"/>
      <c r="Q743" s="115"/>
      <c r="T743" s="118"/>
      <c r="U743" s="119"/>
      <c r="V743" s="119"/>
      <c r="W743" s="115"/>
    </row>
    <row r="744" spans="1:23" s="114" customFormat="1" ht="13.5" thickBot="1" x14ac:dyDescent="0.25">
      <c r="A744" s="17">
        <v>35</v>
      </c>
      <c r="B744" s="18"/>
      <c r="C744" s="517" t="s">
        <v>167</v>
      </c>
      <c r="D744" s="519" t="s">
        <v>35</v>
      </c>
      <c r="E744" s="213">
        <f>+$W756</f>
        <v>0</v>
      </c>
      <c r="G744" s="17"/>
      <c r="H744" s="18"/>
      <c r="I744" s="517" t="s">
        <v>167</v>
      </c>
      <c r="J744" s="519" t="s">
        <v>35</v>
      </c>
      <c r="K744" s="213">
        <f>+$W756</f>
        <v>0</v>
      </c>
      <c r="M744" s="17">
        <v>35</v>
      </c>
      <c r="N744" s="18"/>
      <c r="O744" s="517" t="s">
        <v>167</v>
      </c>
      <c r="P744" s="519" t="s">
        <v>35</v>
      </c>
      <c r="Q744" s="213">
        <f>+$W756</f>
        <v>0</v>
      </c>
      <c r="S744" s="17"/>
      <c r="T744" s="18"/>
      <c r="U744" s="517" t="s">
        <v>167</v>
      </c>
      <c r="V744" s="519" t="s">
        <v>35</v>
      </c>
      <c r="W744" s="522" t="s">
        <v>18</v>
      </c>
    </row>
    <row r="745" spans="1:23" s="114" customFormat="1" ht="38.25" x14ac:dyDescent="0.2">
      <c r="A745" s="19" t="s">
        <v>7</v>
      </c>
      <c r="B745" s="35" t="str">
        <f>+" אסמכתא " &amp; B37 &amp;"         חזרה לטבלה "</f>
        <v xml:space="preserve"> אסמכתא          חזרה לטבלה </v>
      </c>
      <c r="C745" s="518"/>
      <c r="D745" s="520"/>
      <c r="E745" s="213" t="s">
        <v>18</v>
      </c>
      <c r="G745" s="19" t="s">
        <v>23</v>
      </c>
      <c r="H745" s="35" t="str">
        <f>+" אסמכתא " &amp; B37 &amp;"         חזרה לטבלה "</f>
        <v xml:space="preserve"> אסמכתא          חזרה לטבלה </v>
      </c>
      <c r="I745" s="518"/>
      <c r="J745" s="520"/>
      <c r="K745" s="213" t="s">
        <v>18</v>
      </c>
      <c r="M745" s="19" t="s">
        <v>7</v>
      </c>
      <c r="N745" s="35" t="str">
        <f>+" אסמכתא " &amp; B37 &amp;"         חזרה לטבלה "</f>
        <v xml:space="preserve"> אסמכתא          חזרה לטבלה </v>
      </c>
      <c r="O745" s="518"/>
      <c r="P745" s="520"/>
      <c r="Q745" s="213" t="s">
        <v>18</v>
      </c>
      <c r="S745" s="19" t="s">
        <v>23</v>
      </c>
      <c r="T745" s="35" t="str">
        <f>+" אסמכתא " &amp; B37 &amp;"         חזרה לטבלה "</f>
        <v xml:space="preserve"> אסמכתא          חזרה לטבלה </v>
      </c>
      <c r="U745" s="518"/>
      <c r="V745" s="520"/>
      <c r="W745" s="523"/>
    </row>
    <row r="746" spans="1:23" s="114" customFormat="1" x14ac:dyDescent="0.2">
      <c r="A746" s="21">
        <v>1</v>
      </c>
      <c r="B746" s="170"/>
      <c r="C746" s="171"/>
      <c r="D746" s="171"/>
      <c r="E746" s="172"/>
      <c r="G746" s="21">
        <v>12</v>
      </c>
      <c r="H746" s="170"/>
      <c r="I746" s="171"/>
      <c r="J746" s="171"/>
      <c r="K746" s="172"/>
      <c r="M746" s="21">
        <v>23</v>
      </c>
      <c r="N746" s="170"/>
      <c r="O746" s="171"/>
      <c r="P746" s="171"/>
      <c r="Q746" s="172"/>
      <c r="S746" s="21">
        <v>34</v>
      </c>
      <c r="T746" s="170"/>
      <c r="U746" s="171"/>
      <c r="V746" s="171"/>
      <c r="W746" s="172"/>
    </row>
    <row r="747" spans="1:23" s="114" customFormat="1" x14ac:dyDescent="0.2">
      <c r="A747" s="21">
        <v>2</v>
      </c>
      <c r="B747" s="170"/>
      <c r="C747" s="171"/>
      <c r="D747" s="171"/>
      <c r="E747" s="172"/>
      <c r="G747" s="21">
        <v>13</v>
      </c>
      <c r="H747" s="170"/>
      <c r="I747" s="171"/>
      <c r="J747" s="171"/>
      <c r="K747" s="172"/>
      <c r="M747" s="21">
        <v>24</v>
      </c>
      <c r="N747" s="170"/>
      <c r="O747" s="171"/>
      <c r="P747" s="171"/>
      <c r="Q747" s="172"/>
      <c r="S747" s="21">
        <v>35</v>
      </c>
      <c r="T747" s="170"/>
      <c r="U747" s="171"/>
      <c r="V747" s="171"/>
      <c r="W747" s="172"/>
    </row>
    <row r="748" spans="1:23" s="114" customFormat="1" x14ac:dyDescent="0.2">
      <c r="A748" s="21">
        <v>3</v>
      </c>
      <c r="B748" s="170"/>
      <c r="C748" s="171"/>
      <c r="D748" s="171"/>
      <c r="E748" s="172"/>
      <c r="G748" s="21">
        <v>14</v>
      </c>
      <c r="H748" s="170"/>
      <c r="I748" s="171"/>
      <c r="J748" s="171"/>
      <c r="K748" s="172"/>
      <c r="M748" s="21">
        <v>25</v>
      </c>
      <c r="N748" s="170"/>
      <c r="O748" s="171"/>
      <c r="P748" s="171"/>
      <c r="Q748" s="172"/>
      <c r="S748" s="21">
        <v>36</v>
      </c>
      <c r="T748" s="170"/>
      <c r="U748" s="171"/>
      <c r="V748" s="171"/>
      <c r="W748" s="172"/>
    </row>
    <row r="749" spans="1:23" s="114" customFormat="1" x14ac:dyDescent="0.2">
      <c r="A749" s="21">
        <v>4</v>
      </c>
      <c r="B749" s="170"/>
      <c r="C749" s="171"/>
      <c r="D749" s="171"/>
      <c r="E749" s="172"/>
      <c r="G749" s="21">
        <v>15</v>
      </c>
      <c r="H749" s="170"/>
      <c r="I749" s="171"/>
      <c r="J749" s="171"/>
      <c r="K749" s="172"/>
      <c r="M749" s="21">
        <v>26</v>
      </c>
      <c r="N749" s="170"/>
      <c r="O749" s="171"/>
      <c r="P749" s="171"/>
      <c r="Q749" s="172"/>
      <c r="S749" s="21">
        <v>37</v>
      </c>
      <c r="T749" s="170"/>
      <c r="U749" s="171"/>
      <c r="V749" s="171"/>
      <c r="W749" s="172"/>
    </row>
    <row r="750" spans="1:23" s="114" customFormat="1" x14ac:dyDescent="0.2">
      <c r="A750" s="21">
        <v>5</v>
      </c>
      <c r="B750" s="170"/>
      <c r="C750" s="171"/>
      <c r="D750" s="171"/>
      <c r="E750" s="172"/>
      <c r="G750" s="21">
        <v>16</v>
      </c>
      <c r="H750" s="170"/>
      <c r="I750" s="171"/>
      <c r="J750" s="171"/>
      <c r="K750" s="172"/>
      <c r="M750" s="21">
        <v>27</v>
      </c>
      <c r="N750" s="170"/>
      <c r="O750" s="171"/>
      <c r="P750" s="171"/>
      <c r="Q750" s="172"/>
      <c r="S750" s="21">
        <v>38</v>
      </c>
      <c r="T750" s="170"/>
      <c r="U750" s="171"/>
      <c r="V750" s="171"/>
      <c r="W750" s="172"/>
    </row>
    <row r="751" spans="1:23" s="114" customFormat="1" x14ac:dyDescent="0.2">
      <c r="A751" s="21">
        <v>6</v>
      </c>
      <c r="B751" s="170"/>
      <c r="C751" s="171"/>
      <c r="D751" s="171"/>
      <c r="E751" s="172"/>
      <c r="G751" s="21">
        <v>17</v>
      </c>
      <c r="H751" s="170"/>
      <c r="I751" s="171"/>
      <c r="J751" s="171"/>
      <c r="K751" s="172"/>
      <c r="M751" s="21">
        <v>28</v>
      </c>
      <c r="N751" s="170"/>
      <c r="O751" s="171"/>
      <c r="P751" s="171"/>
      <c r="Q751" s="172"/>
      <c r="S751" s="21">
        <v>39</v>
      </c>
      <c r="T751" s="170"/>
      <c r="U751" s="171"/>
      <c r="V751" s="171"/>
      <c r="W751" s="172"/>
    </row>
    <row r="752" spans="1:23" s="114" customFormat="1" x14ac:dyDescent="0.2">
      <c r="A752" s="21">
        <v>7</v>
      </c>
      <c r="B752" s="170"/>
      <c r="C752" s="171"/>
      <c r="D752" s="171"/>
      <c r="E752" s="172"/>
      <c r="G752" s="21">
        <v>18</v>
      </c>
      <c r="H752" s="170"/>
      <c r="I752" s="171"/>
      <c r="J752" s="171"/>
      <c r="K752" s="172"/>
      <c r="M752" s="21">
        <v>29</v>
      </c>
      <c r="N752" s="170"/>
      <c r="O752" s="171"/>
      <c r="P752" s="171"/>
      <c r="Q752" s="172"/>
      <c r="S752" s="21">
        <v>40</v>
      </c>
      <c r="T752" s="170"/>
      <c r="U752" s="171"/>
      <c r="V752" s="171"/>
      <c r="W752" s="172"/>
    </row>
    <row r="753" spans="1:23" s="114" customFormat="1" x14ac:dyDescent="0.2">
      <c r="A753" s="21">
        <v>8</v>
      </c>
      <c r="B753" s="170"/>
      <c r="C753" s="171"/>
      <c r="D753" s="171"/>
      <c r="E753" s="172"/>
      <c r="G753" s="21">
        <v>19</v>
      </c>
      <c r="H753" s="170"/>
      <c r="I753" s="171"/>
      <c r="J753" s="171"/>
      <c r="K753" s="172"/>
      <c r="M753" s="21">
        <v>30</v>
      </c>
      <c r="N753" s="170"/>
      <c r="O753" s="171"/>
      <c r="P753" s="171"/>
      <c r="Q753" s="172"/>
      <c r="S753" s="21">
        <v>41</v>
      </c>
      <c r="T753" s="170"/>
      <c r="U753" s="171"/>
      <c r="V753" s="171"/>
      <c r="W753" s="172"/>
    </row>
    <row r="754" spans="1:23" s="114" customFormat="1" x14ac:dyDescent="0.2">
      <c r="A754" s="21">
        <v>9</v>
      </c>
      <c r="B754" s="170"/>
      <c r="C754" s="171"/>
      <c r="D754" s="171"/>
      <c r="E754" s="172"/>
      <c r="G754" s="21">
        <v>20</v>
      </c>
      <c r="H754" s="170"/>
      <c r="I754" s="171"/>
      <c r="J754" s="171"/>
      <c r="K754" s="172"/>
      <c r="M754" s="21">
        <v>31</v>
      </c>
      <c r="N754" s="170"/>
      <c r="O754" s="171"/>
      <c r="P754" s="171"/>
      <c r="Q754" s="172"/>
      <c r="S754" s="21">
        <v>42</v>
      </c>
      <c r="T754" s="170"/>
      <c r="U754" s="171"/>
      <c r="V754" s="171"/>
      <c r="W754" s="172"/>
    </row>
    <row r="755" spans="1:23" s="114" customFormat="1" x14ac:dyDescent="0.2">
      <c r="A755" s="21">
        <v>10</v>
      </c>
      <c r="B755" s="170"/>
      <c r="C755" s="171"/>
      <c r="D755" s="171"/>
      <c r="E755" s="172"/>
      <c r="G755" s="21">
        <v>21</v>
      </c>
      <c r="H755" s="170"/>
      <c r="I755" s="171"/>
      <c r="J755" s="171"/>
      <c r="K755" s="172"/>
      <c r="M755" s="21">
        <v>32</v>
      </c>
      <c r="N755" s="170"/>
      <c r="O755" s="171"/>
      <c r="P755" s="171"/>
      <c r="Q755" s="172"/>
      <c r="S755" s="21">
        <v>43</v>
      </c>
      <c r="T755" s="170"/>
      <c r="U755" s="171"/>
      <c r="V755" s="171"/>
      <c r="W755" s="172"/>
    </row>
    <row r="756" spans="1:23" s="114" customFormat="1" ht="13.5" thickBot="1" x14ac:dyDescent="0.25">
      <c r="A756" s="21">
        <v>11</v>
      </c>
      <c r="B756" s="170"/>
      <c r="C756" s="171"/>
      <c r="D756" s="171"/>
      <c r="E756" s="172"/>
      <c r="G756" s="21">
        <v>22</v>
      </c>
      <c r="H756" s="170"/>
      <c r="I756" s="171"/>
      <c r="J756" s="171"/>
      <c r="K756" s="172"/>
      <c r="M756" s="21">
        <v>33</v>
      </c>
      <c r="N756" s="170"/>
      <c r="O756" s="171"/>
      <c r="P756" s="171"/>
      <c r="Q756" s="172"/>
      <c r="S756" s="22"/>
      <c r="T756" s="209" t="s">
        <v>3</v>
      </c>
      <c r="U756" s="24"/>
      <c r="V756" s="24"/>
      <c r="W756" s="210">
        <f>SUM(E746:E756)+SUM(K746:K756)+SUM(W746:W755)+SUM(Q746:Q756)</f>
        <v>0</v>
      </c>
    </row>
    <row r="757" spans="1:23" s="114" customFormat="1" x14ac:dyDescent="0.2">
      <c r="B757" s="118"/>
      <c r="C757" s="119"/>
      <c r="D757" s="119"/>
      <c r="E757" s="115"/>
      <c r="H757" s="118"/>
      <c r="I757" s="119"/>
      <c r="J757" s="119"/>
      <c r="K757" s="115"/>
      <c r="N757" s="118"/>
      <c r="O757" s="119"/>
      <c r="P757" s="119"/>
      <c r="Q757" s="115"/>
      <c r="T757" s="118"/>
      <c r="U757" s="119"/>
      <c r="V757" s="119"/>
      <c r="W757" s="115"/>
    </row>
    <row r="758" spans="1:23" s="114" customFormat="1" x14ac:dyDescent="0.2">
      <c r="B758" s="118"/>
      <c r="C758" s="119"/>
      <c r="D758" s="119"/>
      <c r="E758" s="115"/>
      <c r="H758" s="118"/>
      <c r="I758" s="119"/>
      <c r="J758" s="119"/>
      <c r="K758" s="115"/>
      <c r="N758" s="118"/>
      <c r="O758" s="119"/>
      <c r="P758" s="119"/>
      <c r="Q758" s="115"/>
      <c r="T758" s="118"/>
      <c r="U758" s="119"/>
      <c r="V758" s="119"/>
      <c r="W758" s="115"/>
    </row>
    <row r="759" spans="1:23" s="114" customFormat="1" x14ac:dyDescent="0.2">
      <c r="B759" s="118"/>
      <c r="C759" s="119"/>
      <c r="D759" s="119"/>
      <c r="E759" s="115"/>
      <c r="H759" s="118"/>
      <c r="I759" s="119"/>
      <c r="J759" s="119"/>
      <c r="K759" s="115"/>
      <c r="N759" s="118"/>
      <c r="O759" s="119"/>
      <c r="P759" s="119"/>
      <c r="Q759" s="115"/>
      <c r="T759" s="118"/>
      <c r="U759" s="119"/>
      <c r="V759" s="119"/>
      <c r="W759" s="115"/>
    </row>
    <row r="760" spans="1:23" s="114" customFormat="1" x14ac:dyDescent="0.2">
      <c r="B760" s="118"/>
      <c r="C760" s="119"/>
      <c r="D760" s="119"/>
      <c r="E760" s="115"/>
      <c r="H760" s="118"/>
      <c r="I760" s="119"/>
      <c r="J760" s="119"/>
      <c r="K760" s="115"/>
      <c r="N760" s="118"/>
      <c r="O760" s="119"/>
      <c r="P760" s="119"/>
      <c r="Q760" s="115"/>
      <c r="T760" s="118"/>
      <c r="U760" s="119"/>
      <c r="V760" s="119"/>
      <c r="W760" s="115"/>
    </row>
    <row r="761" spans="1:23" s="114" customFormat="1" x14ac:dyDescent="0.2">
      <c r="B761" s="118"/>
      <c r="C761" s="119"/>
      <c r="D761" s="119"/>
      <c r="E761" s="115"/>
      <c r="H761" s="118"/>
      <c r="I761" s="119"/>
      <c r="J761" s="119"/>
      <c r="K761" s="115"/>
      <c r="N761" s="118"/>
      <c r="O761" s="119"/>
      <c r="P761" s="119"/>
      <c r="Q761" s="115"/>
      <c r="T761" s="118"/>
      <c r="U761" s="119"/>
      <c r="V761" s="119"/>
      <c r="W761" s="115"/>
    </row>
    <row r="762" spans="1:23" s="114" customFormat="1" x14ac:dyDescent="0.2">
      <c r="B762" s="118"/>
      <c r="C762" s="119"/>
      <c r="D762" s="119"/>
      <c r="E762" s="115"/>
      <c r="H762" s="118"/>
      <c r="I762" s="119"/>
      <c r="J762" s="119"/>
      <c r="K762" s="115"/>
      <c r="N762" s="118"/>
      <c r="O762" s="119"/>
      <c r="P762" s="119"/>
      <c r="Q762" s="115"/>
      <c r="T762" s="118"/>
      <c r="U762" s="119"/>
      <c r="V762" s="119"/>
      <c r="W762" s="115"/>
    </row>
    <row r="763" spans="1:23" s="114" customFormat="1" ht="13.5" thickBot="1" x14ac:dyDescent="0.25">
      <c r="B763" s="118"/>
      <c r="C763" s="119"/>
      <c r="D763" s="119"/>
      <c r="E763" s="115"/>
      <c r="H763" s="118"/>
      <c r="I763" s="119"/>
      <c r="J763" s="119"/>
      <c r="K763" s="115"/>
      <c r="N763" s="118"/>
      <c r="O763" s="119"/>
      <c r="P763" s="119"/>
      <c r="Q763" s="115"/>
      <c r="T763" s="118"/>
      <c r="U763" s="119"/>
      <c r="V763" s="119"/>
      <c r="W763" s="115"/>
    </row>
    <row r="764" spans="1:23" s="114" customFormat="1" ht="13.5" thickBot="1" x14ac:dyDescent="0.25">
      <c r="A764" s="17">
        <v>36</v>
      </c>
      <c r="B764" s="18"/>
      <c r="C764" s="517" t="s">
        <v>167</v>
      </c>
      <c r="D764" s="519" t="s">
        <v>35</v>
      </c>
      <c r="E764" s="213">
        <f>+$W776</f>
        <v>0</v>
      </c>
      <c r="G764" s="17"/>
      <c r="H764" s="18"/>
      <c r="I764" s="517" t="s">
        <v>167</v>
      </c>
      <c r="J764" s="519" t="s">
        <v>35</v>
      </c>
      <c r="K764" s="213">
        <f>+$W776</f>
        <v>0</v>
      </c>
      <c r="M764" s="17">
        <v>36</v>
      </c>
      <c r="N764" s="18"/>
      <c r="O764" s="517" t="s">
        <v>167</v>
      </c>
      <c r="P764" s="519" t="s">
        <v>35</v>
      </c>
      <c r="Q764" s="213">
        <f>+$W776</f>
        <v>0</v>
      </c>
      <c r="S764" s="17"/>
      <c r="T764" s="18"/>
      <c r="U764" s="517" t="s">
        <v>167</v>
      </c>
      <c r="V764" s="519" t="s">
        <v>35</v>
      </c>
      <c r="W764" s="522" t="s">
        <v>18</v>
      </c>
    </row>
    <row r="765" spans="1:23" s="114" customFormat="1" ht="38.25" x14ac:dyDescent="0.2">
      <c r="A765" s="19" t="s">
        <v>7</v>
      </c>
      <c r="B765" s="35" t="str">
        <f>+" אסמכתא " &amp; B38 &amp;"         חזרה לטבלה "</f>
        <v xml:space="preserve"> אסמכתא          חזרה לטבלה </v>
      </c>
      <c r="C765" s="518"/>
      <c r="D765" s="520"/>
      <c r="E765" s="213" t="s">
        <v>18</v>
      </c>
      <c r="G765" s="19" t="s">
        <v>23</v>
      </c>
      <c r="H765" s="35" t="str">
        <f>+" אסמכתא " &amp; B38 &amp;"         חזרה לטבלה "</f>
        <v xml:space="preserve"> אסמכתא          חזרה לטבלה </v>
      </c>
      <c r="I765" s="518"/>
      <c r="J765" s="520"/>
      <c r="K765" s="213" t="s">
        <v>18</v>
      </c>
      <c r="M765" s="19" t="s">
        <v>7</v>
      </c>
      <c r="N765" s="35" t="str">
        <f>+" אסמכתא " &amp; B38 &amp;"         חזרה לטבלה "</f>
        <v xml:space="preserve"> אסמכתא          חזרה לטבלה </v>
      </c>
      <c r="O765" s="518"/>
      <c r="P765" s="520"/>
      <c r="Q765" s="213" t="s">
        <v>18</v>
      </c>
      <c r="S765" s="19" t="s">
        <v>23</v>
      </c>
      <c r="T765" s="35" t="str">
        <f>+" אסמכתא " &amp; B38 &amp;"         חזרה לטבלה "</f>
        <v xml:space="preserve"> אסמכתא          חזרה לטבלה </v>
      </c>
      <c r="U765" s="518"/>
      <c r="V765" s="520"/>
      <c r="W765" s="523"/>
    </row>
    <row r="766" spans="1:23" s="114" customFormat="1" x14ac:dyDescent="0.2">
      <c r="A766" s="21">
        <v>1</v>
      </c>
      <c r="B766" s="170"/>
      <c r="C766" s="171"/>
      <c r="D766" s="171"/>
      <c r="E766" s="172"/>
      <c r="G766" s="21">
        <v>12</v>
      </c>
      <c r="H766" s="170"/>
      <c r="I766" s="171"/>
      <c r="J766" s="171"/>
      <c r="K766" s="172"/>
      <c r="M766" s="21">
        <v>23</v>
      </c>
      <c r="N766" s="170"/>
      <c r="O766" s="171"/>
      <c r="P766" s="171"/>
      <c r="Q766" s="172"/>
      <c r="S766" s="21">
        <v>34</v>
      </c>
      <c r="T766" s="170"/>
      <c r="U766" s="171"/>
      <c r="V766" s="171"/>
      <c r="W766" s="172"/>
    </row>
    <row r="767" spans="1:23" s="114" customFormat="1" x14ac:dyDescent="0.2">
      <c r="A767" s="21">
        <v>2</v>
      </c>
      <c r="B767" s="170"/>
      <c r="C767" s="171"/>
      <c r="D767" s="171"/>
      <c r="E767" s="172"/>
      <c r="G767" s="21">
        <v>13</v>
      </c>
      <c r="H767" s="170"/>
      <c r="I767" s="171"/>
      <c r="J767" s="171"/>
      <c r="K767" s="172"/>
      <c r="M767" s="21">
        <v>24</v>
      </c>
      <c r="N767" s="170"/>
      <c r="O767" s="171"/>
      <c r="P767" s="171"/>
      <c r="Q767" s="172"/>
      <c r="S767" s="21">
        <v>35</v>
      </c>
      <c r="T767" s="170"/>
      <c r="U767" s="171"/>
      <c r="V767" s="171"/>
      <c r="W767" s="172"/>
    </row>
    <row r="768" spans="1:23" s="114" customFormat="1" x14ac:dyDescent="0.2">
      <c r="A768" s="21">
        <v>3</v>
      </c>
      <c r="B768" s="170"/>
      <c r="C768" s="171"/>
      <c r="D768" s="171"/>
      <c r="E768" s="172"/>
      <c r="G768" s="21">
        <v>14</v>
      </c>
      <c r="H768" s="170"/>
      <c r="I768" s="171"/>
      <c r="J768" s="171"/>
      <c r="K768" s="172"/>
      <c r="M768" s="21">
        <v>25</v>
      </c>
      <c r="N768" s="170"/>
      <c r="O768" s="171"/>
      <c r="P768" s="171"/>
      <c r="Q768" s="172"/>
      <c r="S768" s="21">
        <v>36</v>
      </c>
      <c r="T768" s="170"/>
      <c r="U768" s="171"/>
      <c r="V768" s="171"/>
      <c r="W768" s="172"/>
    </row>
    <row r="769" spans="1:23" s="114" customFormat="1" x14ac:dyDescent="0.2">
      <c r="A769" s="21">
        <v>4</v>
      </c>
      <c r="B769" s="170"/>
      <c r="C769" s="171"/>
      <c r="D769" s="171"/>
      <c r="E769" s="172"/>
      <c r="G769" s="21">
        <v>15</v>
      </c>
      <c r="H769" s="170"/>
      <c r="I769" s="171"/>
      <c r="J769" s="171"/>
      <c r="K769" s="172"/>
      <c r="M769" s="21">
        <v>26</v>
      </c>
      <c r="N769" s="170"/>
      <c r="O769" s="171"/>
      <c r="P769" s="171"/>
      <c r="Q769" s="172"/>
      <c r="S769" s="21">
        <v>37</v>
      </c>
      <c r="T769" s="170"/>
      <c r="U769" s="171"/>
      <c r="V769" s="171"/>
      <c r="W769" s="172"/>
    </row>
    <row r="770" spans="1:23" s="114" customFormat="1" x14ac:dyDescent="0.2">
      <c r="A770" s="21">
        <v>5</v>
      </c>
      <c r="B770" s="170"/>
      <c r="C770" s="171"/>
      <c r="D770" s="171"/>
      <c r="E770" s="172"/>
      <c r="G770" s="21">
        <v>16</v>
      </c>
      <c r="H770" s="170"/>
      <c r="I770" s="171"/>
      <c r="J770" s="171"/>
      <c r="K770" s="172"/>
      <c r="M770" s="21">
        <v>27</v>
      </c>
      <c r="N770" s="170"/>
      <c r="O770" s="171"/>
      <c r="P770" s="171"/>
      <c r="Q770" s="172"/>
      <c r="S770" s="21">
        <v>38</v>
      </c>
      <c r="T770" s="170"/>
      <c r="U770" s="171"/>
      <c r="V770" s="171"/>
      <c r="W770" s="172"/>
    </row>
    <row r="771" spans="1:23" s="114" customFormat="1" x14ac:dyDescent="0.2">
      <c r="A771" s="21">
        <v>6</v>
      </c>
      <c r="B771" s="170"/>
      <c r="C771" s="171"/>
      <c r="D771" s="171"/>
      <c r="E771" s="172"/>
      <c r="G771" s="21">
        <v>17</v>
      </c>
      <c r="H771" s="170"/>
      <c r="I771" s="171"/>
      <c r="J771" s="171"/>
      <c r="K771" s="172"/>
      <c r="M771" s="21">
        <v>28</v>
      </c>
      <c r="N771" s="170"/>
      <c r="O771" s="171"/>
      <c r="P771" s="171"/>
      <c r="Q771" s="172"/>
      <c r="S771" s="21">
        <v>39</v>
      </c>
      <c r="T771" s="170"/>
      <c r="U771" s="171"/>
      <c r="V771" s="171"/>
      <c r="W771" s="172"/>
    </row>
    <row r="772" spans="1:23" s="114" customFormat="1" x14ac:dyDescent="0.2">
      <c r="A772" s="21">
        <v>7</v>
      </c>
      <c r="B772" s="170"/>
      <c r="C772" s="171"/>
      <c r="D772" s="171"/>
      <c r="E772" s="172"/>
      <c r="G772" s="21">
        <v>18</v>
      </c>
      <c r="H772" s="170"/>
      <c r="I772" s="171"/>
      <c r="J772" s="171"/>
      <c r="K772" s="172"/>
      <c r="M772" s="21">
        <v>29</v>
      </c>
      <c r="N772" s="170"/>
      <c r="O772" s="171"/>
      <c r="P772" s="171"/>
      <c r="Q772" s="172"/>
      <c r="S772" s="21">
        <v>40</v>
      </c>
      <c r="T772" s="170"/>
      <c r="U772" s="171"/>
      <c r="V772" s="171"/>
      <c r="W772" s="172"/>
    </row>
    <row r="773" spans="1:23" s="114" customFormat="1" x14ac:dyDescent="0.2">
      <c r="A773" s="21">
        <v>8</v>
      </c>
      <c r="B773" s="170"/>
      <c r="C773" s="171"/>
      <c r="D773" s="171"/>
      <c r="E773" s="172"/>
      <c r="G773" s="21">
        <v>19</v>
      </c>
      <c r="H773" s="170"/>
      <c r="I773" s="171"/>
      <c r="J773" s="171"/>
      <c r="K773" s="172"/>
      <c r="M773" s="21">
        <v>30</v>
      </c>
      <c r="N773" s="170"/>
      <c r="O773" s="171"/>
      <c r="P773" s="171"/>
      <c r="Q773" s="172"/>
      <c r="S773" s="21">
        <v>41</v>
      </c>
      <c r="T773" s="170"/>
      <c r="U773" s="171"/>
      <c r="V773" s="171"/>
      <c r="W773" s="172"/>
    </row>
    <row r="774" spans="1:23" s="114" customFormat="1" x14ac:dyDescent="0.2">
      <c r="A774" s="21">
        <v>9</v>
      </c>
      <c r="B774" s="170"/>
      <c r="C774" s="171"/>
      <c r="D774" s="171"/>
      <c r="E774" s="172"/>
      <c r="G774" s="21">
        <v>20</v>
      </c>
      <c r="H774" s="170"/>
      <c r="I774" s="171"/>
      <c r="J774" s="171"/>
      <c r="K774" s="172"/>
      <c r="M774" s="21">
        <v>31</v>
      </c>
      <c r="N774" s="170"/>
      <c r="O774" s="171"/>
      <c r="P774" s="171"/>
      <c r="Q774" s="172"/>
      <c r="S774" s="21">
        <v>42</v>
      </c>
      <c r="T774" s="170"/>
      <c r="U774" s="171"/>
      <c r="V774" s="171"/>
      <c r="W774" s="172"/>
    </row>
    <row r="775" spans="1:23" s="114" customFormat="1" x14ac:dyDescent="0.2">
      <c r="A775" s="21">
        <v>10</v>
      </c>
      <c r="B775" s="170"/>
      <c r="C775" s="171"/>
      <c r="D775" s="171"/>
      <c r="E775" s="172"/>
      <c r="G775" s="21">
        <v>21</v>
      </c>
      <c r="H775" s="170"/>
      <c r="I775" s="171"/>
      <c r="J775" s="171"/>
      <c r="K775" s="172"/>
      <c r="M775" s="21">
        <v>32</v>
      </c>
      <c r="N775" s="170"/>
      <c r="O775" s="171"/>
      <c r="P775" s="171"/>
      <c r="Q775" s="172"/>
      <c r="S775" s="21">
        <v>43</v>
      </c>
      <c r="T775" s="170"/>
      <c r="U775" s="171"/>
      <c r="V775" s="171"/>
      <c r="W775" s="172"/>
    </row>
    <row r="776" spans="1:23" s="114" customFormat="1" ht="13.5" thickBot="1" x14ac:dyDescent="0.25">
      <c r="A776" s="21">
        <v>11</v>
      </c>
      <c r="B776" s="170"/>
      <c r="C776" s="171"/>
      <c r="D776" s="171"/>
      <c r="E776" s="172"/>
      <c r="G776" s="21">
        <v>22</v>
      </c>
      <c r="H776" s="170"/>
      <c r="I776" s="171"/>
      <c r="J776" s="171"/>
      <c r="K776" s="172"/>
      <c r="M776" s="21">
        <v>33</v>
      </c>
      <c r="N776" s="170"/>
      <c r="O776" s="171"/>
      <c r="P776" s="171"/>
      <c r="Q776" s="172"/>
      <c r="S776" s="22"/>
      <c r="T776" s="209" t="s">
        <v>3</v>
      </c>
      <c r="U776" s="24"/>
      <c r="V776" s="24"/>
      <c r="W776" s="210">
        <f>SUM(E766:E776)+SUM(K766:K776)+SUM(W766:W775)+SUM(Q766:Q776)</f>
        <v>0</v>
      </c>
    </row>
    <row r="777" spans="1:23" s="114" customFormat="1" x14ac:dyDescent="0.2">
      <c r="B777" s="118"/>
      <c r="C777" s="119"/>
      <c r="D777" s="119"/>
      <c r="E777" s="115"/>
      <c r="H777" s="118"/>
      <c r="I777" s="119"/>
      <c r="J777" s="119"/>
      <c r="K777" s="115"/>
      <c r="N777" s="118"/>
      <c r="O777" s="119"/>
      <c r="P777" s="119"/>
      <c r="Q777" s="115"/>
      <c r="T777" s="118"/>
      <c r="U777" s="119"/>
      <c r="V777" s="119"/>
      <c r="W777" s="115"/>
    </row>
    <row r="778" spans="1:23" s="114" customFormat="1" x14ac:dyDescent="0.2">
      <c r="B778" s="118"/>
      <c r="C778" s="119"/>
      <c r="D778" s="119"/>
      <c r="E778" s="115"/>
      <c r="H778" s="118"/>
      <c r="I778" s="119"/>
      <c r="J778" s="119"/>
      <c r="K778" s="115"/>
      <c r="N778" s="118"/>
      <c r="O778" s="119"/>
      <c r="P778" s="119"/>
      <c r="Q778" s="115"/>
      <c r="T778" s="118"/>
      <c r="U778" s="119"/>
      <c r="V778" s="119"/>
      <c r="W778" s="115"/>
    </row>
    <row r="779" spans="1:23" s="114" customFormat="1" x14ac:dyDescent="0.2">
      <c r="B779" s="118"/>
      <c r="C779" s="119"/>
      <c r="D779" s="119"/>
      <c r="E779" s="115"/>
      <c r="H779" s="118"/>
      <c r="I779" s="119"/>
      <c r="J779" s="119"/>
      <c r="K779" s="115"/>
      <c r="N779" s="118"/>
      <c r="O779" s="119"/>
      <c r="P779" s="119"/>
      <c r="Q779" s="115"/>
      <c r="T779" s="118"/>
      <c r="U779" s="119"/>
      <c r="V779" s="119"/>
      <c r="W779" s="115"/>
    </row>
    <row r="780" spans="1:23" s="114" customFormat="1" x14ac:dyDescent="0.2">
      <c r="B780" s="118"/>
      <c r="C780" s="119"/>
      <c r="D780" s="119"/>
      <c r="E780" s="115"/>
      <c r="H780" s="118"/>
      <c r="I780" s="119"/>
      <c r="J780" s="119"/>
      <c r="K780" s="115"/>
      <c r="N780" s="118"/>
      <c r="O780" s="119"/>
      <c r="P780" s="119"/>
      <c r="Q780" s="115"/>
      <c r="T780" s="118"/>
      <c r="U780" s="119"/>
      <c r="V780" s="119"/>
      <c r="W780" s="115"/>
    </row>
    <row r="781" spans="1:23" s="114" customFormat="1" x14ac:dyDescent="0.2">
      <c r="B781" s="118"/>
      <c r="C781" s="119"/>
      <c r="D781" s="119"/>
      <c r="E781" s="115"/>
      <c r="H781" s="118"/>
      <c r="I781" s="119"/>
      <c r="J781" s="119"/>
      <c r="K781" s="115"/>
      <c r="N781" s="118"/>
      <c r="O781" s="119"/>
      <c r="P781" s="119"/>
      <c r="Q781" s="115"/>
      <c r="T781" s="118"/>
      <c r="U781" s="119"/>
      <c r="V781" s="119"/>
      <c r="W781" s="115"/>
    </row>
    <row r="782" spans="1:23" s="114" customFormat="1" x14ac:dyDescent="0.2">
      <c r="B782" s="118"/>
      <c r="C782" s="119"/>
      <c r="D782" s="119"/>
      <c r="E782" s="115"/>
      <c r="H782" s="118"/>
      <c r="I782" s="119"/>
      <c r="J782" s="119"/>
      <c r="K782" s="115"/>
      <c r="N782" s="118"/>
      <c r="O782" s="119"/>
      <c r="P782" s="119"/>
      <c r="Q782" s="115"/>
      <c r="T782" s="118"/>
      <c r="U782" s="119"/>
      <c r="V782" s="119"/>
      <c r="W782" s="115"/>
    </row>
    <row r="783" spans="1:23" s="114" customFormat="1" ht="13.5" thickBot="1" x14ac:dyDescent="0.25">
      <c r="B783" s="118"/>
      <c r="C783" s="119"/>
      <c r="D783" s="119"/>
      <c r="E783" s="115"/>
      <c r="H783" s="118"/>
      <c r="I783" s="119"/>
      <c r="J783" s="119"/>
      <c r="K783" s="115"/>
      <c r="N783" s="118"/>
      <c r="O783" s="119"/>
      <c r="P783" s="119"/>
      <c r="Q783" s="115"/>
      <c r="T783" s="118"/>
      <c r="U783" s="119"/>
      <c r="V783" s="119"/>
      <c r="W783" s="115"/>
    </row>
    <row r="784" spans="1:23" s="114" customFormat="1" ht="13.5" thickBot="1" x14ac:dyDescent="0.25">
      <c r="A784" s="17">
        <v>37</v>
      </c>
      <c r="B784" s="18"/>
      <c r="C784" s="517" t="s">
        <v>167</v>
      </c>
      <c r="D784" s="519" t="s">
        <v>35</v>
      </c>
      <c r="E784" s="213">
        <f>+$W796</f>
        <v>0</v>
      </c>
      <c r="G784" s="17"/>
      <c r="H784" s="18"/>
      <c r="I784" s="517" t="s">
        <v>167</v>
      </c>
      <c r="J784" s="519" t="s">
        <v>35</v>
      </c>
      <c r="K784" s="213">
        <f>+$W796</f>
        <v>0</v>
      </c>
      <c r="M784" s="17">
        <v>37</v>
      </c>
      <c r="N784" s="18"/>
      <c r="O784" s="517" t="s">
        <v>167</v>
      </c>
      <c r="P784" s="519" t="s">
        <v>35</v>
      </c>
      <c r="Q784" s="213">
        <f>+$W796</f>
        <v>0</v>
      </c>
      <c r="S784" s="17"/>
      <c r="T784" s="18"/>
      <c r="U784" s="517" t="s">
        <v>167</v>
      </c>
      <c r="V784" s="519" t="s">
        <v>35</v>
      </c>
      <c r="W784" s="522" t="s">
        <v>18</v>
      </c>
    </row>
    <row r="785" spans="1:23" s="114" customFormat="1" ht="38.25" x14ac:dyDescent="0.2">
      <c r="A785" s="19" t="s">
        <v>7</v>
      </c>
      <c r="B785" s="35" t="str">
        <f>+" אסמכתא " &amp; B39 &amp;"         חזרה לטבלה "</f>
        <v xml:space="preserve"> אסמכתא          חזרה לטבלה </v>
      </c>
      <c r="C785" s="518"/>
      <c r="D785" s="520"/>
      <c r="E785" s="213" t="s">
        <v>18</v>
      </c>
      <c r="G785" s="19" t="s">
        <v>23</v>
      </c>
      <c r="H785" s="35" t="str">
        <f>+" אסמכתא " &amp; B39 &amp;"         חזרה לטבלה "</f>
        <v xml:space="preserve"> אסמכתא          חזרה לטבלה </v>
      </c>
      <c r="I785" s="518"/>
      <c r="J785" s="520"/>
      <c r="K785" s="213" t="s">
        <v>18</v>
      </c>
      <c r="M785" s="19" t="s">
        <v>7</v>
      </c>
      <c r="N785" s="35" t="str">
        <f>+" אסמכתא " &amp; B39 &amp;"         חזרה לטבלה "</f>
        <v xml:space="preserve"> אסמכתא          חזרה לטבלה </v>
      </c>
      <c r="O785" s="518"/>
      <c r="P785" s="520"/>
      <c r="Q785" s="213" t="s">
        <v>18</v>
      </c>
      <c r="S785" s="19" t="s">
        <v>23</v>
      </c>
      <c r="T785" s="35" t="str">
        <f>+" אסמכתא " &amp; B39 &amp;"         חזרה לטבלה "</f>
        <v xml:space="preserve"> אסמכתא          חזרה לטבלה </v>
      </c>
      <c r="U785" s="518"/>
      <c r="V785" s="520"/>
      <c r="W785" s="523"/>
    </row>
    <row r="786" spans="1:23" s="114" customFormat="1" x14ac:dyDescent="0.2">
      <c r="A786" s="21">
        <v>1</v>
      </c>
      <c r="B786" s="170"/>
      <c r="C786" s="171"/>
      <c r="D786" s="171"/>
      <c r="E786" s="172"/>
      <c r="G786" s="21">
        <v>12</v>
      </c>
      <c r="H786" s="170"/>
      <c r="I786" s="171"/>
      <c r="J786" s="171"/>
      <c r="K786" s="172"/>
      <c r="M786" s="21">
        <v>23</v>
      </c>
      <c r="N786" s="170"/>
      <c r="O786" s="171"/>
      <c r="P786" s="171"/>
      <c r="Q786" s="172"/>
      <c r="S786" s="21">
        <v>34</v>
      </c>
      <c r="T786" s="170"/>
      <c r="U786" s="171"/>
      <c r="V786" s="171"/>
      <c r="W786" s="172"/>
    </row>
    <row r="787" spans="1:23" s="114" customFormat="1" x14ac:dyDescent="0.2">
      <c r="A787" s="21">
        <v>2</v>
      </c>
      <c r="B787" s="170"/>
      <c r="C787" s="171"/>
      <c r="D787" s="171"/>
      <c r="E787" s="172"/>
      <c r="G787" s="21">
        <v>13</v>
      </c>
      <c r="H787" s="170"/>
      <c r="I787" s="171"/>
      <c r="J787" s="171"/>
      <c r="K787" s="172"/>
      <c r="M787" s="21">
        <v>24</v>
      </c>
      <c r="N787" s="170"/>
      <c r="O787" s="171"/>
      <c r="P787" s="171"/>
      <c r="Q787" s="172"/>
      <c r="S787" s="21">
        <v>35</v>
      </c>
      <c r="T787" s="170"/>
      <c r="U787" s="171"/>
      <c r="V787" s="171"/>
      <c r="W787" s="172"/>
    </row>
    <row r="788" spans="1:23" s="114" customFormat="1" x14ac:dyDescent="0.2">
      <c r="A788" s="21">
        <v>3</v>
      </c>
      <c r="B788" s="170"/>
      <c r="C788" s="171"/>
      <c r="D788" s="171"/>
      <c r="E788" s="172"/>
      <c r="G788" s="21">
        <v>14</v>
      </c>
      <c r="H788" s="170"/>
      <c r="I788" s="171"/>
      <c r="J788" s="171"/>
      <c r="K788" s="172"/>
      <c r="M788" s="21">
        <v>25</v>
      </c>
      <c r="N788" s="170"/>
      <c r="O788" s="171"/>
      <c r="P788" s="171"/>
      <c r="Q788" s="172"/>
      <c r="S788" s="21">
        <v>36</v>
      </c>
      <c r="T788" s="170"/>
      <c r="U788" s="171"/>
      <c r="V788" s="171"/>
      <c r="W788" s="172"/>
    </row>
    <row r="789" spans="1:23" s="114" customFormat="1" x14ac:dyDescent="0.2">
      <c r="A789" s="21">
        <v>4</v>
      </c>
      <c r="B789" s="170"/>
      <c r="C789" s="171"/>
      <c r="D789" s="171"/>
      <c r="E789" s="172"/>
      <c r="G789" s="21">
        <v>15</v>
      </c>
      <c r="H789" s="170"/>
      <c r="I789" s="171"/>
      <c r="J789" s="171"/>
      <c r="K789" s="172"/>
      <c r="M789" s="21">
        <v>26</v>
      </c>
      <c r="N789" s="170"/>
      <c r="O789" s="171"/>
      <c r="P789" s="171"/>
      <c r="Q789" s="172"/>
      <c r="S789" s="21">
        <v>37</v>
      </c>
      <c r="T789" s="170"/>
      <c r="U789" s="171"/>
      <c r="V789" s="171"/>
      <c r="W789" s="172"/>
    </row>
    <row r="790" spans="1:23" s="114" customFormat="1" x14ac:dyDescent="0.2">
      <c r="A790" s="21">
        <v>5</v>
      </c>
      <c r="B790" s="170"/>
      <c r="C790" s="171"/>
      <c r="D790" s="171"/>
      <c r="E790" s="172"/>
      <c r="G790" s="21">
        <v>16</v>
      </c>
      <c r="H790" s="170"/>
      <c r="I790" s="171"/>
      <c r="J790" s="171"/>
      <c r="K790" s="172"/>
      <c r="M790" s="21">
        <v>27</v>
      </c>
      <c r="N790" s="170"/>
      <c r="O790" s="171"/>
      <c r="P790" s="171"/>
      <c r="Q790" s="172"/>
      <c r="S790" s="21">
        <v>38</v>
      </c>
      <c r="T790" s="170"/>
      <c r="U790" s="171"/>
      <c r="V790" s="171"/>
      <c r="W790" s="172"/>
    </row>
    <row r="791" spans="1:23" s="114" customFormat="1" x14ac:dyDescent="0.2">
      <c r="A791" s="21">
        <v>6</v>
      </c>
      <c r="B791" s="170"/>
      <c r="C791" s="171"/>
      <c r="D791" s="171"/>
      <c r="E791" s="172"/>
      <c r="G791" s="21">
        <v>17</v>
      </c>
      <c r="H791" s="170"/>
      <c r="I791" s="171"/>
      <c r="J791" s="171"/>
      <c r="K791" s="172"/>
      <c r="M791" s="21">
        <v>28</v>
      </c>
      <c r="N791" s="170"/>
      <c r="O791" s="171"/>
      <c r="P791" s="171"/>
      <c r="Q791" s="172"/>
      <c r="S791" s="21">
        <v>39</v>
      </c>
      <c r="T791" s="170"/>
      <c r="U791" s="171"/>
      <c r="V791" s="171"/>
      <c r="W791" s="172"/>
    </row>
    <row r="792" spans="1:23" s="114" customFormat="1" x14ac:dyDescent="0.2">
      <c r="A792" s="21">
        <v>7</v>
      </c>
      <c r="B792" s="170"/>
      <c r="C792" s="171"/>
      <c r="D792" s="171"/>
      <c r="E792" s="172"/>
      <c r="G792" s="21">
        <v>18</v>
      </c>
      <c r="H792" s="170"/>
      <c r="I792" s="171"/>
      <c r="J792" s="171"/>
      <c r="K792" s="172"/>
      <c r="M792" s="21">
        <v>29</v>
      </c>
      <c r="N792" s="170"/>
      <c r="O792" s="171"/>
      <c r="P792" s="171"/>
      <c r="Q792" s="172"/>
      <c r="S792" s="21">
        <v>40</v>
      </c>
      <c r="T792" s="170"/>
      <c r="U792" s="171"/>
      <c r="V792" s="171"/>
      <c r="W792" s="172"/>
    </row>
    <row r="793" spans="1:23" s="114" customFormat="1" x14ac:dyDescent="0.2">
      <c r="A793" s="21">
        <v>8</v>
      </c>
      <c r="B793" s="170"/>
      <c r="C793" s="171"/>
      <c r="D793" s="171"/>
      <c r="E793" s="172"/>
      <c r="G793" s="21">
        <v>19</v>
      </c>
      <c r="H793" s="170"/>
      <c r="I793" s="171"/>
      <c r="J793" s="171"/>
      <c r="K793" s="172"/>
      <c r="M793" s="21">
        <v>30</v>
      </c>
      <c r="N793" s="170"/>
      <c r="O793" s="171"/>
      <c r="P793" s="171"/>
      <c r="Q793" s="172"/>
      <c r="S793" s="21">
        <v>41</v>
      </c>
      <c r="T793" s="170"/>
      <c r="U793" s="171"/>
      <c r="V793" s="171"/>
      <c r="W793" s="172"/>
    </row>
    <row r="794" spans="1:23" s="114" customFormat="1" x14ac:dyDescent="0.2">
      <c r="A794" s="21">
        <v>9</v>
      </c>
      <c r="B794" s="170"/>
      <c r="C794" s="171"/>
      <c r="D794" s="171"/>
      <c r="E794" s="172"/>
      <c r="G794" s="21">
        <v>20</v>
      </c>
      <c r="H794" s="170"/>
      <c r="I794" s="171"/>
      <c r="J794" s="171"/>
      <c r="K794" s="172"/>
      <c r="M794" s="21">
        <v>31</v>
      </c>
      <c r="N794" s="170"/>
      <c r="O794" s="171"/>
      <c r="P794" s="171"/>
      <c r="Q794" s="172"/>
      <c r="S794" s="21">
        <v>42</v>
      </c>
      <c r="T794" s="170"/>
      <c r="U794" s="171"/>
      <c r="V794" s="171"/>
      <c r="W794" s="172"/>
    </row>
    <row r="795" spans="1:23" s="114" customFormat="1" x14ac:dyDescent="0.2">
      <c r="A795" s="21">
        <v>10</v>
      </c>
      <c r="B795" s="170"/>
      <c r="C795" s="171"/>
      <c r="D795" s="171"/>
      <c r="E795" s="172"/>
      <c r="G795" s="21">
        <v>21</v>
      </c>
      <c r="H795" s="170"/>
      <c r="I795" s="171"/>
      <c r="J795" s="171"/>
      <c r="K795" s="172"/>
      <c r="M795" s="21">
        <v>32</v>
      </c>
      <c r="N795" s="170"/>
      <c r="O795" s="171"/>
      <c r="P795" s="171"/>
      <c r="Q795" s="172"/>
      <c r="S795" s="21">
        <v>43</v>
      </c>
      <c r="T795" s="170"/>
      <c r="U795" s="171"/>
      <c r="V795" s="171"/>
      <c r="W795" s="172"/>
    </row>
    <row r="796" spans="1:23" s="114" customFormat="1" ht="13.5" thickBot="1" x14ac:dyDescent="0.25">
      <c r="A796" s="21">
        <v>11</v>
      </c>
      <c r="B796" s="170"/>
      <c r="C796" s="171"/>
      <c r="D796" s="171"/>
      <c r="E796" s="172"/>
      <c r="G796" s="21">
        <v>22</v>
      </c>
      <c r="H796" s="170"/>
      <c r="I796" s="171"/>
      <c r="J796" s="171"/>
      <c r="K796" s="172"/>
      <c r="M796" s="21">
        <v>33</v>
      </c>
      <c r="N796" s="170"/>
      <c r="O796" s="171"/>
      <c r="P796" s="171"/>
      <c r="Q796" s="172"/>
      <c r="S796" s="22"/>
      <c r="T796" s="209" t="s">
        <v>3</v>
      </c>
      <c r="U796" s="24"/>
      <c r="V796" s="24"/>
      <c r="W796" s="210">
        <f>SUM(E786:E796)+SUM(K786:K796)+SUM(W786:W795)+SUM(Q786:Q796)</f>
        <v>0</v>
      </c>
    </row>
    <row r="797" spans="1:23" s="114" customFormat="1" x14ac:dyDescent="0.2">
      <c r="B797" s="118"/>
      <c r="C797" s="119"/>
      <c r="D797" s="119"/>
      <c r="E797" s="115"/>
      <c r="H797" s="118"/>
      <c r="I797" s="119"/>
      <c r="J797" s="119"/>
      <c r="K797" s="115"/>
      <c r="N797" s="118"/>
      <c r="O797" s="119"/>
      <c r="P797" s="119"/>
      <c r="Q797" s="115"/>
      <c r="T797" s="118"/>
      <c r="U797" s="119"/>
      <c r="V797" s="119"/>
      <c r="W797" s="115"/>
    </row>
    <row r="798" spans="1:23" s="114" customFormat="1" x14ac:dyDescent="0.2">
      <c r="B798" s="118"/>
      <c r="C798" s="119"/>
      <c r="D798" s="119"/>
      <c r="E798" s="115"/>
      <c r="H798" s="118"/>
      <c r="I798" s="119"/>
      <c r="J798" s="119"/>
      <c r="K798" s="115"/>
      <c r="N798" s="118"/>
      <c r="O798" s="119"/>
      <c r="P798" s="119"/>
      <c r="Q798" s="115"/>
      <c r="T798" s="118"/>
      <c r="U798" s="119"/>
      <c r="V798" s="119"/>
      <c r="W798" s="115"/>
    </row>
    <row r="799" spans="1:23" s="114" customFormat="1" x14ac:dyDescent="0.2">
      <c r="B799" s="118"/>
      <c r="C799" s="119"/>
      <c r="D799" s="119"/>
      <c r="E799" s="115"/>
      <c r="H799" s="118"/>
      <c r="I799" s="119"/>
      <c r="J799" s="119"/>
      <c r="K799" s="115"/>
      <c r="N799" s="118"/>
      <c r="O799" s="119"/>
      <c r="P799" s="119"/>
      <c r="Q799" s="115"/>
      <c r="T799" s="118"/>
      <c r="U799" s="119"/>
      <c r="V799" s="119"/>
      <c r="W799" s="115"/>
    </row>
    <row r="800" spans="1:23" s="114" customFormat="1" x14ac:dyDescent="0.2">
      <c r="B800" s="118"/>
      <c r="C800" s="119"/>
      <c r="D800" s="119"/>
      <c r="E800" s="115"/>
      <c r="H800" s="118"/>
      <c r="I800" s="119"/>
      <c r="J800" s="119"/>
      <c r="K800" s="115"/>
      <c r="N800" s="118"/>
      <c r="O800" s="119"/>
      <c r="P800" s="119"/>
      <c r="Q800" s="115"/>
      <c r="T800" s="118"/>
      <c r="U800" s="119"/>
      <c r="V800" s="119"/>
      <c r="W800" s="115"/>
    </row>
    <row r="801" spans="1:23" s="114" customFormat="1" x14ac:dyDescent="0.2">
      <c r="B801" s="118"/>
      <c r="C801" s="119"/>
      <c r="D801" s="119"/>
      <c r="E801" s="115"/>
      <c r="H801" s="118"/>
      <c r="I801" s="119"/>
      <c r="J801" s="119"/>
      <c r="K801" s="115"/>
      <c r="N801" s="118"/>
      <c r="O801" s="119"/>
      <c r="P801" s="119"/>
      <c r="Q801" s="115"/>
      <c r="T801" s="118"/>
      <c r="U801" s="119"/>
      <c r="V801" s="119"/>
      <c r="W801" s="115"/>
    </row>
    <row r="802" spans="1:23" s="114" customFormat="1" x14ac:dyDescent="0.2">
      <c r="B802" s="118"/>
      <c r="C802" s="119"/>
      <c r="D802" s="119"/>
      <c r="E802" s="115"/>
      <c r="H802" s="118"/>
      <c r="I802" s="119"/>
      <c r="J802" s="119"/>
      <c r="K802" s="115"/>
      <c r="N802" s="118"/>
      <c r="O802" s="119"/>
      <c r="P802" s="119"/>
      <c r="Q802" s="115"/>
      <c r="T802" s="118"/>
      <c r="U802" s="119"/>
      <c r="V802" s="119"/>
      <c r="W802" s="115"/>
    </row>
    <row r="803" spans="1:23" s="114" customFormat="1" ht="13.5" thickBot="1" x14ac:dyDescent="0.25">
      <c r="B803" s="118"/>
      <c r="C803" s="119"/>
      <c r="D803" s="119"/>
      <c r="E803" s="115"/>
      <c r="H803" s="118"/>
      <c r="I803" s="119"/>
      <c r="J803" s="119"/>
      <c r="K803" s="115"/>
      <c r="N803" s="118"/>
      <c r="O803" s="119"/>
      <c r="P803" s="119"/>
      <c r="Q803" s="115"/>
      <c r="T803" s="118"/>
      <c r="U803" s="119"/>
      <c r="V803" s="119"/>
      <c r="W803" s="115"/>
    </row>
    <row r="804" spans="1:23" s="114" customFormat="1" ht="13.5" thickBot="1" x14ac:dyDescent="0.25">
      <c r="A804" s="17">
        <v>38</v>
      </c>
      <c r="B804" s="18"/>
      <c r="C804" s="517" t="s">
        <v>167</v>
      </c>
      <c r="D804" s="519" t="s">
        <v>35</v>
      </c>
      <c r="E804" s="213">
        <f>+$W816</f>
        <v>0</v>
      </c>
      <c r="G804" s="17"/>
      <c r="H804" s="18"/>
      <c r="I804" s="517" t="s">
        <v>167</v>
      </c>
      <c r="J804" s="519" t="s">
        <v>35</v>
      </c>
      <c r="K804" s="213">
        <f>+$W816</f>
        <v>0</v>
      </c>
      <c r="M804" s="17">
        <v>38</v>
      </c>
      <c r="N804" s="18"/>
      <c r="O804" s="517" t="s">
        <v>167</v>
      </c>
      <c r="P804" s="519" t="s">
        <v>35</v>
      </c>
      <c r="Q804" s="213">
        <f>+$W816</f>
        <v>0</v>
      </c>
      <c r="S804" s="17"/>
      <c r="T804" s="18"/>
      <c r="U804" s="517" t="s">
        <v>167</v>
      </c>
      <c r="V804" s="519" t="s">
        <v>35</v>
      </c>
      <c r="W804" s="522" t="s">
        <v>18</v>
      </c>
    </row>
    <row r="805" spans="1:23" s="114" customFormat="1" ht="38.25" x14ac:dyDescent="0.2">
      <c r="A805" s="19" t="s">
        <v>7</v>
      </c>
      <c r="B805" s="35" t="str">
        <f>+" אסמכתא " &amp; B40 &amp;"         חזרה לטבלה "</f>
        <v xml:space="preserve"> אסמכתא          חזרה לטבלה </v>
      </c>
      <c r="C805" s="518"/>
      <c r="D805" s="520"/>
      <c r="E805" s="213" t="s">
        <v>18</v>
      </c>
      <c r="G805" s="19" t="s">
        <v>23</v>
      </c>
      <c r="H805" s="35" t="str">
        <f>+" אסמכתא " &amp; B40 &amp;"         חזרה לטבלה "</f>
        <v xml:space="preserve"> אסמכתא          חזרה לטבלה </v>
      </c>
      <c r="I805" s="518"/>
      <c r="J805" s="520"/>
      <c r="K805" s="213" t="s">
        <v>18</v>
      </c>
      <c r="M805" s="19" t="s">
        <v>7</v>
      </c>
      <c r="N805" s="35" t="str">
        <f>+" אסמכתא " &amp; B40 &amp;"         חזרה לטבלה "</f>
        <v xml:space="preserve"> אסמכתא          חזרה לטבלה </v>
      </c>
      <c r="O805" s="518"/>
      <c r="P805" s="520"/>
      <c r="Q805" s="213" t="s">
        <v>18</v>
      </c>
      <c r="S805" s="19" t="s">
        <v>23</v>
      </c>
      <c r="T805" s="35" t="str">
        <f>+" אסמכתא " &amp; B40 &amp;"         חזרה לטבלה "</f>
        <v xml:space="preserve"> אסמכתא          חזרה לטבלה </v>
      </c>
      <c r="U805" s="518"/>
      <c r="V805" s="520"/>
      <c r="W805" s="523"/>
    </row>
    <row r="806" spans="1:23" s="114" customFormat="1" x14ac:dyDescent="0.2">
      <c r="A806" s="21">
        <v>1</v>
      </c>
      <c r="B806" s="170"/>
      <c r="C806" s="171"/>
      <c r="D806" s="171"/>
      <c r="E806" s="172"/>
      <c r="G806" s="21">
        <v>12</v>
      </c>
      <c r="H806" s="170"/>
      <c r="I806" s="171"/>
      <c r="J806" s="171"/>
      <c r="K806" s="172"/>
      <c r="M806" s="21">
        <v>23</v>
      </c>
      <c r="N806" s="170"/>
      <c r="O806" s="171"/>
      <c r="P806" s="171"/>
      <c r="Q806" s="172"/>
      <c r="S806" s="21">
        <v>34</v>
      </c>
      <c r="T806" s="170"/>
      <c r="U806" s="171"/>
      <c r="V806" s="171"/>
      <c r="W806" s="172"/>
    </row>
    <row r="807" spans="1:23" s="114" customFormat="1" x14ac:dyDescent="0.2">
      <c r="A807" s="21">
        <v>2</v>
      </c>
      <c r="B807" s="170"/>
      <c r="C807" s="171"/>
      <c r="D807" s="171"/>
      <c r="E807" s="172"/>
      <c r="G807" s="21">
        <v>13</v>
      </c>
      <c r="H807" s="170"/>
      <c r="I807" s="171"/>
      <c r="J807" s="171"/>
      <c r="K807" s="172"/>
      <c r="M807" s="21">
        <v>24</v>
      </c>
      <c r="N807" s="170"/>
      <c r="O807" s="171"/>
      <c r="P807" s="171"/>
      <c r="Q807" s="172"/>
      <c r="S807" s="21">
        <v>35</v>
      </c>
      <c r="T807" s="170"/>
      <c r="U807" s="171"/>
      <c r="V807" s="171"/>
      <c r="W807" s="172"/>
    </row>
    <row r="808" spans="1:23" s="114" customFormat="1" x14ac:dyDescent="0.2">
      <c r="A808" s="21">
        <v>3</v>
      </c>
      <c r="B808" s="170"/>
      <c r="C808" s="171"/>
      <c r="D808" s="171"/>
      <c r="E808" s="172"/>
      <c r="G808" s="21">
        <v>14</v>
      </c>
      <c r="H808" s="170"/>
      <c r="I808" s="171"/>
      <c r="J808" s="171"/>
      <c r="K808" s="172"/>
      <c r="M808" s="21">
        <v>25</v>
      </c>
      <c r="N808" s="170"/>
      <c r="O808" s="171"/>
      <c r="P808" s="171"/>
      <c r="Q808" s="172"/>
      <c r="S808" s="21">
        <v>36</v>
      </c>
      <c r="T808" s="170"/>
      <c r="U808" s="171"/>
      <c r="V808" s="171"/>
      <c r="W808" s="172"/>
    </row>
    <row r="809" spans="1:23" s="114" customFormat="1" x14ac:dyDescent="0.2">
      <c r="A809" s="21">
        <v>4</v>
      </c>
      <c r="B809" s="170"/>
      <c r="C809" s="171"/>
      <c r="D809" s="171"/>
      <c r="E809" s="172"/>
      <c r="G809" s="21">
        <v>15</v>
      </c>
      <c r="H809" s="170"/>
      <c r="I809" s="171"/>
      <c r="J809" s="171"/>
      <c r="K809" s="172"/>
      <c r="M809" s="21">
        <v>26</v>
      </c>
      <c r="N809" s="170"/>
      <c r="O809" s="171"/>
      <c r="P809" s="171"/>
      <c r="Q809" s="172"/>
      <c r="S809" s="21">
        <v>37</v>
      </c>
      <c r="T809" s="170"/>
      <c r="U809" s="171"/>
      <c r="V809" s="171"/>
      <c r="W809" s="172"/>
    </row>
    <row r="810" spans="1:23" s="114" customFormat="1" x14ac:dyDescent="0.2">
      <c r="A810" s="21">
        <v>5</v>
      </c>
      <c r="B810" s="170"/>
      <c r="C810" s="171"/>
      <c r="D810" s="171"/>
      <c r="E810" s="172"/>
      <c r="G810" s="21">
        <v>16</v>
      </c>
      <c r="H810" s="170"/>
      <c r="I810" s="171"/>
      <c r="J810" s="171"/>
      <c r="K810" s="172"/>
      <c r="M810" s="21">
        <v>27</v>
      </c>
      <c r="N810" s="170"/>
      <c r="O810" s="171"/>
      <c r="P810" s="171"/>
      <c r="Q810" s="172"/>
      <c r="S810" s="21">
        <v>38</v>
      </c>
      <c r="T810" s="170"/>
      <c r="U810" s="171"/>
      <c r="V810" s="171"/>
      <c r="W810" s="172"/>
    </row>
    <row r="811" spans="1:23" s="114" customFormat="1" x14ac:dyDescent="0.2">
      <c r="A811" s="21">
        <v>6</v>
      </c>
      <c r="B811" s="170"/>
      <c r="C811" s="171"/>
      <c r="D811" s="171"/>
      <c r="E811" s="172"/>
      <c r="G811" s="21">
        <v>17</v>
      </c>
      <c r="H811" s="170"/>
      <c r="I811" s="171"/>
      <c r="J811" s="171"/>
      <c r="K811" s="172"/>
      <c r="M811" s="21">
        <v>28</v>
      </c>
      <c r="N811" s="170"/>
      <c r="O811" s="171"/>
      <c r="P811" s="171"/>
      <c r="Q811" s="172"/>
      <c r="S811" s="21">
        <v>39</v>
      </c>
      <c r="T811" s="170"/>
      <c r="U811" s="171"/>
      <c r="V811" s="171"/>
      <c r="W811" s="172"/>
    </row>
    <row r="812" spans="1:23" s="114" customFormat="1" x14ac:dyDescent="0.2">
      <c r="A812" s="21">
        <v>7</v>
      </c>
      <c r="B812" s="170"/>
      <c r="C812" s="171"/>
      <c r="D812" s="171"/>
      <c r="E812" s="172"/>
      <c r="G812" s="21">
        <v>18</v>
      </c>
      <c r="H812" s="170"/>
      <c r="I812" s="171"/>
      <c r="J812" s="171"/>
      <c r="K812" s="172"/>
      <c r="M812" s="21">
        <v>29</v>
      </c>
      <c r="N812" s="170"/>
      <c r="O812" s="171"/>
      <c r="P812" s="171"/>
      <c r="Q812" s="172"/>
      <c r="S812" s="21">
        <v>40</v>
      </c>
      <c r="T812" s="170"/>
      <c r="U812" s="171"/>
      <c r="V812" s="171"/>
      <c r="W812" s="172"/>
    </row>
    <row r="813" spans="1:23" s="114" customFormat="1" x14ac:dyDescent="0.2">
      <c r="A813" s="21">
        <v>8</v>
      </c>
      <c r="B813" s="170"/>
      <c r="C813" s="171"/>
      <c r="D813" s="171"/>
      <c r="E813" s="172"/>
      <c r="G813" s="21">
        <v>19</v>
      </c>
      <c r="H813" s="170"/>
      <c r="I813" s="171"/>
      <c r="J813" s="171"/>
      <c r="K813" s="172"/>
      <c r="M813" s="21">
        <v>30</v>
      </c>
      <c r="N813" s="170"/>
      <c r="O813" s="171"/>
      <c r="P813" s="171"/>
      <c r="Q813" s="172"/>
      <c r="S813" s="21">
        <v>41</v>
      </c>
      <c r="T813" s="170"/>
      <c r="U813" s="171"/>
      <c r="V813" s="171"/>
      <c r="W813" s="172"/>
    </row>
    <row r="814" spans="1:23" s="114" customFormat="1" x14ac:dyDescent="0.2">
      <c r="A814" s="21">
        <v>9</v>
      </c>
      <c r="B814" s="170"/>
      <c r="C814" s="171"/>
      <c r="D814" s="171"/>
      <c r="E814" s="172"/>
      <c r="G814" s="21">
        <v>20</v>
      </c>
      <c r="H814" s="170"/>
      <c r="I814" s="171"/>
      <c r="J814" s="171"/>
      <c r="K814" s="172"/>
      <c r="M814" s="21">
        <v>31</v>
      </c>
      <c r="N814" s="170"/>
      <c r="O814" s="171"/>
      <c r="P814" s="171"/>
      <c r="Q814" s="172"/>
      <c r="S814" s="21">
        <v>42</v>
      </c>
      <c r="T814" s="170"/>
      <c r="U814" s="171"/>
      <c r="V814" s="171"/>
      <c r="W814" s="172"/>
    </row>
    <row r="815" spans="1:23" s="114" customFormat="1" x14ac:dyDescent="0.2">
      <c r="A815" s="21">
        <v>10</v>
      </c>
      <c r="B815" s="170"/>
      <c r="C815" s="171"/>
      <c r="D815" s="171"/>
      <c r="E815" s="172"/>
      <c r="G815" s="21">
        <v>21</v>
      </c>
      <c r="H815" s="170"/>
      <c r="I815" s="171"/>
      <c r="J815" s="171"/>
      <c r="K815" s="172"/>
      <c r="M815" s="21">
        <v>32</v>
      </c>
      <c r="N815" s="170"/>
      <c r="O815" s="171"/>
      <c r="P815" s="171"/>
      <c r="Q815" s="172"/>
      <c r="S815" s="21">
        <v>43</v>
      </c>
      <c r="T815" s="170"/>
      <c r="U815" s="171"/>
      <c r="V815" s="171"/>
      <c r="W815" s="172"/>
    </row>
    <row r="816" spans="1:23" s="114" customFormat="1" ht="13.5" thickBot="1" x14ac:dyDescent="0.25">
      <c r="A816" s="21">
        <v>11</v>
      </c>
      <c r="B816" s="170"/>
      <c r="C816" s="171"/>
      <c r="D816" s="171"/>
      <c r="E816" s="172"/>
      <c r="G816" s="21">
        <v>22</v>
      </c>
      <c r="H816" s="170"/>
      <c r="I816" s="171"/>
      <c r="J816" s="171"/>
      <c r="K816" s="172"/>
      <c r="M816" s="21">
        <v>33</v>
      </c>
      <c r="N816" s="170"/>
      <c r="O816" s="171"/>
      <c r="P816" s="171"/>
      <c r="Q816" s="172"/>
      <c r="S816" s="22"/>
      <c r="T816" s="209" t="s">
        <v>3</v>
      </c>
      <c r="U816" s="24"/>
      <c r="V816" s="24"/>
      <c r="W816" s="210">
        <f>SUM(E806:E816)+SUM(K806:K816)+SUM(W806:W815)+SUM(Q806:Q816)</f>
        <v>0</v>
      </c>
    </row>
    <row r="817" spans="1:23" s="114" customFormat="1" x14ac:dyDescent="0.2">
      <c r="B817" s="118"/>
      <c r="C817" s="119"/>
      <c r="D817" s="119"/>
      <c r="E817" s="115"/>
      <c r="H817" s="118"/>
      <c r="I817" s="119"/>
      <c r="J817" s="119"/>
      <c r="K817" s="115"/>
      <c r="N817" s="118"/>
      <c r="O817" s="119"/>
      <c r="P817" s="119"/>
      <c r="Q817" s="115"/>
      <c r="T817" s="118"/>
      <c r="U817" s="119"/>
      <c r="V817" s="119"/>
      <c r="W817" s="115"/>
    </row>
    <row r="818" spans="1:23" s="114" customFormat="1" x14ac:dyDescent="0.2">
      <c r="B818" s="118"/>
      <c r="C818" s="119"/>
      <c r="D818" s="119"/>
      <c r="E818" s="115"/>
      <c r="H818" s="118"/>
      <c r="I818" s="119"/>
      <c r="J818" s="119"/>
      <c r="K818" s="115"/>
      <c r="N818" s="118"/>
      <c r="O818" s="119"/>
      <c r="P818" s="119"/>
      <c r="Q818" s="115"/>
      <c r="T818" s="118"/>
      <c r="U818" s="119"/>
      <c r="V818" s="119"/>
      <c r="W818" s="115"/>
    </row>
    <row r="819" spans="1:23" s="114" customFormat="1" x14ac:dyDescent="0.2">
      <c r="B819" s="118"/>
      <c r="C819" s="119"/>
      <c r="D819" s="119"/>
      <c r="E819" s="115"/>
      <c r="H819" s="118"/>
      <c r="I819" s="119"/>
      <c r="J819" s="119"/>
      <c r="K819" s="115"/>
      <c r="N819" s="118"/>
      <c r="O819" s="119"/>
      <c r="P819" s="119"/>
      <c r="Q819" s="115"/>
      <c r="T819" s="118"/>
      <c r="U819" s="119"/>
      <c r="V819" s="119"/>
      <c r="W819" s="115"/>
    </row>
    <row r="820" spans="1:23" s="114" customFormat="1" x14ac:dyDescent="0.2">
      <c r="B820" s="118"/>
      <c r="C820" s="119"/>
      <c r="D820" s="119"/>
      <c r="E820" s="115"/>
      <c r="H820" s="118"/>
      <c r="I820" s="119"/>
      <c r="J820" s="119"/>
      <c r="K820" s="115"/>
      <c r="N820" s="118"/>
      <c r="O820" s="119"/>
      <c r="P820" s="119"/>
      <c r="Q820" s="115"/>
      <c r="T820" s="118"/>
      <c r="U820" s="119"/>
      <c r="V820" s="119"/>
      <c r="W820" s="115"/>
    </row>
    <row r="821" spans="1:23" s="114" customFormat="1" x14ac:dyDescent="0.2">
      <c r="B821" s="118"/>
      <c r="C821" s="119"/>
      <c r="D821" s="119"/>
      <c r="E821" s="115"/>
      <c r="H821" s="118"/>
      <c r="I821" s="119"/>
      <c r="J821" s="119"/>
      <c r="K821" s="115"/>
      <c r="N821" s="118"/>
      <c r="O821" s="119"/>
      <c r="P821" s="119"/>
      <c r="Q821" s="115"/>
      <c r="T821" s="118"/>
      <c r="U821" s="119"/>
      <c r="V821" s="119"/>
      <c r="W821" s="115"/>
    </row>
    <row r="822" spans="1:23" s="114" customFormat="1" x14ac:dyDescent="0.2">
      <c r="B822" s="118"/>
      <c r="C822" s="119"/>
      <c r="D822" s="119"/>
      <c r="E822" s="115"/>
      <c r="H822" s="118"/>
      <c r="I822" s="119"/>
      <c r="J822" s="119"/>
      <c r="K822" s="115"/>
      <c r="N822" s="118"/>
      <c r="O822" s="119"/>
      <c r="P822" s="119"/>
      <c r="Q822" s="115"/>
      <c r="T822" s="118"/>
      <c r="U822" s="119"/>
      <c r="V822" s="119"/>
      <c r="W822" s="115"/>
    </row>
    <row r="823" spans="1:23" s="114" customFormat="1" ht="13.5" thickBot="1" x14ac:dyDescent="0.25">
      <c r="B823" s="118"/>
      <c r="C823" s="119"/>
      <c r="D823" s="119"/>
      <c r="E823" s="115"/>
      <c r="H823" s="118"/>
      <c r="I823" s="119"/>
      <c r="J823" s="119"/>
      <c r="K823" s="115"/>
      <c r="N823" s="118"/>
      <c r="O823" s="119"/>
      <c r="P823" s="119"/>
      <c r="Q823" s="115"/>
      <c r="T823" s="118"/>
      <c r="U823" s="119"/>
      <c r="V823" s="119"/>
      <c r="W823" s="115"/>
    </row>
    <row r="824" spans="1:23" s="114" customFormat="1" ht="13.5" thickBot="1" x14ac:dyDescent="0.25">
      <c r="A824" s="17">
        <v>39</v>
      </c>
      <c r="B824" s="18"/>
      <c r="C824" s="517" t="s">
        <v>167</v>
      </c>
      <c r="D824" s="519" t="s">
        <v>35</v>
      </c>
      <c r="E824" s="213">
        <f>+$W836</f>
        <v>0</v>
      </c>
      <c r="G824" s="17"/>
      <c r="H824" s="18"/>
      <c r="I824" s="517" t="s">
        <v>167</v>
      </c>
      <c r="J824" s="519" t="s">
        <v>35</v>
      </c>
      <c r="K824" s="213">
        <f>+$W836</f>
        <v>0</v>
      </c>
      <c r="M824" s="17">
        <v>39</v>
      </c>
      <c r="N824" s="18"/>
      <c r="O824" s="517" t="s">
        <v>167</v>
      </c>
      <c r="P824" s="519" t="s">
        <v>35</v>
      </c>
      <c r="Q824" s="213">
        <f>+$W836</f>
        <v>0</v>
      </c>
      <c r="S824" s="17"/>
      <c r="T824" s="18"/>
      <c r="U824" s="517" t="s">
        <v>167</v>
      </c>
      <c r="V824" s="519" t="s">
        <v>35</v>
      </c>
      <c r="W824" s="522" t="s">
        <v>18</v>
      </c>
    </row>
    <row r="825" spans="1:23" s="114" customFormat="1" ht="38.25" x14ac:dyDescent="0.2">
      <c r="A825" s="19" t="s">
        <v>7</v>
      </c>
      <c r="B825" s="35" t="str">
        <f>+" אסמכתא " &amp; B41 &amp;"         חזרה לטבלה "</f>
        <v xml:space="preserve"> אסמכתא          חזרה לטבלה </v>
      </c>
      <c r="C825" s="518"/>
      <c r="D825" s="520"/>
      <c r="E825" s="213" t="s">
        <v>18</v>
      </c>
      <c r="G825" s="19" t="s">
        <v>23</v>
      </c>
      <c r="H825" s="35" t="str">
        <f>+" אסמכתא " &amp; B41 &amp;"         חזרה לטבלה "</f>
        <v xml:space="preserve"> אסמכתא          חזרה לטבלה </v>
      </c>
      <c r="I825" s="518"/>
      <c r="J825" s="520"/>
      <c r="K825" s="213" t="s">
        <v>18</v>
      </c>
      <c r="M825" s="19" t="s">
        <v>7</v>
      </c>
      <c r="N825" s="35" t="str">
        <f>+" אסמכתא " &amp; B41 &amp;"         חזרה לטבלה "</f>
        <v xml:space="preserve"> אסמכתא          חזרה לטבלה </v>
      </c>
      <c r="O825" s="518"/>
      <c r="P825" s="520"/>
      <c r="Q825" s="213" t="s">
        <v>18</v>
      </c>
      <c r="S825" s="19" t="s">
        <v>23</v>
      </c>
      <c r="T825" s="35" t="str">
        <f>+" אסמכתא " &amp; B41 &amp;"         חזרה לטבלה "</f>
        <v xml:space="preserve"> אסמכתא          חזרה לטבלה </v>
      </c>
      <c r="U825" s="518"/>
      <c r="V825" s="520"/>
      <c r="W825" s="523"/>
    </row>
    <row r="826" spans="1:23" s="114" customFormat="1" x14ac:dyDescent="0.2">
      <c r="A826" s="21">
        <v>1</v>
      </c>
      <c r="B826" s="170"/>
      <c r="C826" s="171"/>
      <c r="D826" s="171"/>
      <c r="E826" s="172"/>
      <c r="G826" s="21">
        <v>12</v>
      </c>
      <c r="H826" s="170"/>
      <c r="I826" s="171"/>
      <c r="J826" s="171"/>
      <c r="K826" s="172"/>
      <c r="M826" s="21">
        <v>23</v>
      </c>
      <c r="N826" s="170"/>
      <c r="O826" s="171"/>
      <c r="P826" s="171"/>
      <c r="Q826" s="172"/>
      <c r="S826" s="21">
        <v>34</v>
      </c>
      <c r="T826" s="170"/>
      <c r="U826" s="171"/>
      <c r="V826" s="171"/>
      <c r="W826" s="172"/>
    </row>
    <row r="827" spans="1:23" s="114" customFormat="1" x14ac:dyDescent="0.2">
      <c r="A827" s="21">
        <v>2</v>
      </c>
      <c r="B827" s="170"/>
      <c r="C827" s="171"/>
      <c r="D827" s="171"/>
      <c r="E827" s="172"/>
      <c r="G827" s="21">
        <v>13</v>
      </c>
      <c r="H827" s="170"/>
      <c r="I827" s="171"/>
      <c r="J827" s="171"/>
      <c r="K827" s="172"/>
      <c r="M827" s="21">
        <v>24</v>
      </c>
      <c r="N827" s="170"/>
      <c r="O827" s="171"/>
      <c r="P827" s="171"/>
      <c r="Q827" s="172"/>
      <c r="S827" s="21">
        <v>35</v>
      </c>
      <c r="T827" s="170"/>
      <c r="U827" s="171"/>
      <c r="V827" s="171"/>
      <c r="W827" s="172"/>
    </row>
    <row r="828" spans="1:23" s="114" customFormat="1" x14ac:dyDescent="0.2">
      <c r="A828" s="21">
        <v>3</v>
      </c>
      <c r="B828" s="170"/>
      <c r="C828" s="171"/>
      <c r="D828" s="171"/>
      <c r="E828" s="172"/>
      <c r="G828" s="21">
        <v>14</v>
      </c>
      <c r="H828" s="170"/>
      <c r="I828" s="171"/>
      <c r="J828" s="171"/>
      <c r="K828" s="172"/>
      <c r="M828" s="21">
        <v>25</v>
      </c>
      <c r="N828" s="170"/>
      <c r="O828" s="171"/>
      <c r="P828" s="171"/>
      <c r="Q828" s="172"/>
      <c r="S828" s="21">
        <v>36</v>
      </c>
      <c r="T828" s="170"/>
      <c r="U828" s="171"/>
      <c r="V828" s="171"/>
      <c r="W828" s="172"/>
    </row>
    <row r="829" spans="1:23" s="114" customFormat="1" x14ac:dyDescent="0.2">
      <c r="A829" s="21">
        <v>4</v>
      </c>
      <c r="B829" s="170"/>
      <c r="C829" s="171"/>
      <c r="D829" s="171"/>
      <c r="E829" s="172"/>
      <c r="G829" s="21">
        <v>15</v>
      </c>
      <c r="H829" s="170"/>
      <c r="I829" s="171"/>
      <c r="J829" s="171"/>
      <c r="K829" s="172"/>
      <c r="M829" s="21">
        <v>26</v>
      </c>
      <c r="N829" s="170"/>
      <c r="O829" s="171"/>
      <c r="P829" s="171"/>
      <c r="Q829" s="172"/>
      <c r="S829" s="21">
        <v>37</v>
      </c>
      <c r="T829" s="170"/>
      <c r="U829" s="171"/>
      <c r="V829" s="171"/>
      <c r="W829" s="172"/>
    </row>
    <row r="830" spans="1:23" s="114" customFormat="1" x14ac:dyDescent="0.2">
      <c r="A830" s="21">
        <v>5</v>
      </c>
      <c r="B830" s="170"/>
      <c r="C830" s="171"/>
      <c r="D830" s="171"/>
      <c r="E830" s="172"/>
      <c r="G830" s="21">
        <v>16</v>
      </c>
      <c r="H830" s="170"/>
      <c r="I830" s="171"/>
      <c r="J830" s="171"/>
      <c r="K830" s="172"/>
      <c r="M830" s="21">
        <v>27</v>
      </c>
      <c r="N830" s="170"/>
      <c r="O830" s="171"/>
      <c r="P830" s="171"/>
      <c r="Q830" s="172"/>
      <c r="S830" s="21">
        <v>38</v>
      </c>
      <c r="T830" s="170"/>
      <c r="U830" s="171"/>
      <c r="V830" s="171"/>
      <c r="W830" s="172"/>
    </row>
    <row r="831" spans="1:23" s="114" customFormat="1" x14ac:dyDescent="0.2">
      <c r="A831" s="21">
        <v>6</v>
      </c>
      <c r="B831" s="170"/>
      <c r="C831" s="171"/>
      <c r="D831" s="171"/>
      <c r="E831" s="172"/>
      <c r="G831" s="21">
        <v>17</v>
      </c>
      <c r="H831" s="170"/>
      <c r="I831" s="171"/>
      <c r="J831" s="171"/>
      <c r="K831" s="172"/>
      <c r="M831" s="21">
        <v>28</v>
      </c>
      <c r="N831" s="170"/>
      <c r="O831" s="171"/>
      <c r="P831" s="171"/>
      <c r="Q831" s="172"/>
      <c r="S831" s="21">
        <v>39</v>
      </c>
      <c r="T831" s="170"/>
      <c r="U831" s="171"/>
      <c r="V831" s="171"/>
      <c r="W831" s="172"/>
    </row>
    <row r="832" spans="1:23" s="114" customFormat="1" x14ac:dyDescent="0.2">
      <c r="A832" s="21">
        <v>7</v>
      </c>
      <c r="B832" s="170"/>
      <c r="C832" s="171"/>
      <c r="D832" s="171"/>
      <c r="E832" s="172"/>
      <c r="G832" s="21">
        <v>18</v>
      </c>
      <c r="H832" s="170"/>
      <c r="I832" s="171"/>
      <c r="J832" s="171"/>
      <c r="K832" s="172"/>
      <c r="M832" s="21">
        <v>29</v>
      </c>
      <c r="N832" s="170"/>
      <c r="O832" s="171"/>
      <c r="P832" s="171"/>
      <c r="Q832" s="172"/>
      <c r="S832" s="21">
        <v>40</v>
      </c>
      <c r="T832" s="170"/>
      <c r="U832" s="171"/>
      <c r="V832" s="171"/>
      <c r="W832" s="172"/>
    </row>
    <row r="833" spans="1:23" s="114" customFormat="1" x14ac:dyDescent="0.2">
      <c r="A833" s="21">
        <v>8</v>
      </c>
      <c r="B833" s="170"/>
      <c r="C833" s="171"/>
      <c r="D833" s="171"/>
      <c r="E833" s="172"/>
      <c r="G833" s="21">
        <v>19</v>
      </c>
      <c r="H833" s="170"/>
      <c r="I833" s="171"/>
      <c r="J833" s="171"/>
      <c r="K833" s="172"/>
      <c r="M833" s="21">
        <v>30</v>
      </c>
      <c r="N833" s="170"/>
      <c r="O833" s="171"/>
      <c r="P833" s="171"/>
      <c r="Q833" s="172"/>
      <c r="S833" s="21">
        <v>41</v>
      </c>
      <c r="T833" s="170"/>
      <c r="U833" s="171"/>
      <c r="V833" s="171"/>
      <c r="W833" s="172"/>
    </row>
    <row r="834" spans="1:23" s="114" customFormat="1" x14ac:dyDescent="0.2">
      <c r="A834" s="21">
        <v>9</v>
      </c>
      <c r="B834" s="170"/>
      <c r="C834" s="171"/>
      <c r="D834" s="171"/>
      <c r="E834" s="172"/>
      <c r="G834" s="21">
        <v>20</v>
      </c>
      <c r="H834" s="170"/>
      <c r="I834" s="171"/>
      <c r="J834" s="171"/>
      <c r="K834" s="172"/>
      <c r="M834" s="21">
        <v>31</v>
      </c>
      <c r="N834" s="170"/>
      <c r="O834" s="171"/>
      <c r="P834" s="171"/>
      <c r="Q834" s="172"/>
      <c r="S834" s="21">
        <v>42</v>
      </c>
      <c r="T834" s="170"/>
      <c r="U834" s="171"/>
      <c r="V834" s="171"/>
      <c r="W834" s="172"/>
    </row>
    <row r="835" spans="1:23" s="114" customFormat="1" x14ac:dyDescent="0.2">
      <c r="A835" s="21">
        <v>10</v>
      </c>
      <c r="B835" s="170"/>
      <c r="C835" s="171"/>
      <c r="D835" s="171"/>
      <c r="E835" s="172"/>
      <c r="G835" s="21">
        <v>21</v>
      </c>
      <c r="H835" s="170"/>
      <c r="I835" s="171"/>
      <c r="J835" s="171"/>
      <c r="K835" s="172"/>
      <c r="M835" s="21">
        <v>32</v>
      </c>
      <c r="N835" s="170"/>
      <c r="O835" s="171"/>
      <c r="P835" s="171"/>
      <c r="Q835" s="172"/>
      <c r="S835" s="21">
        <v>43</v>
      </c>
      <c r="T835" s="170"/>
      <c r="U835" s="171"/>
      <c r="V835" s="171"/>
      <c r="W835" s="172"/>
    </row>
    <row r="836" spans="1:23" s="114" customFormat="1" ht="13.5" thickBot="1" x14ac:dyDescent="0.25">
      <c r="A836" s="21">
        <v>11</v>
      </c>
      <c r="B836" s="170"/>
      <c r="C836" s="171"/>
      <c r="D836" s="171"/>
      <c r="E836" s="172"/>
      <c r="G836" s="21">
        <v>22</v>
      </c>
      <c r="H836" s="170"/>
      <c r="I836" s="171"/>
      <c r="J836" s="171"/>
      <c r="K836" s="172"/>
      <c r="M836" s="21">
        <v>33</v>
      </c>
      <c r="N836" s="170"/>
      <c r="O836" s="171"/>
      <c r="P836" s="171"/>
      <c r="Q836" s="172"/>
      <c r="S836" s="22"/>
      <c r="T836" s="209" t="s">
        <v>3</v>
      </c>
      <c r="U836" s="24"/>
      <c r="V836" s="24"/>
      <c r="W836" s="210">
        <f>SUM(E826:E836)+SUM(K826:K836)+SUM(W826:W835)+SUM(Q826:Q836)</f>
        <v>0</v>
      </c>
    </row>
    <row r="837" spans="1:23" s="114" customFormat="1" x14ac:dyDescent="0.2">
      <c r="B837" s="118"/>
      <c r="C837" s="119"/>
      <c r="D837" s="119"/>
      <c r="E837" s="115"/>
      <c r="H837" s="118"/>
      <c r="I837" s="119"/>
      <c r="J837" s="119"/>
      <c r="K837" s="115"/>
      <c r="N837" s="118"/>
      <c r="O837" s="119"/>
      <c r="P837" s="119"/>
      <c r="Q837" s="115"/>
      <c r="T837" s="118"/>
      <c r="U837" s="119"/>
      <c r="V837" s="119"/>
      <c r="W837" s="115"/>
    </row>
    <row r="838" spans="1:23" s="114" customFormat="1" x14ac:dyDescent="0.2">
      <c r="B838" s="118"/>
      <c r="C838" s="119"/>
      <c r="D838" s="119"/>
      <c r="E838" s="115"/>
      <c r="H838" s="118"/>
      <c r="I838" s="119"/>
      <c r="J838" s="119"/>
      <c r="K838" s="115"/>
      <c r="N838" s="118"/>
      <c r="O838" s="119"/>
      <c r="P838" s="119"/>
      <c r="Q838" s="115"/>
      <c r="T838" s="118"/>
      <c r="U838" s="119"/>
      <c r="V838" s="119"/>
      <c r="W838" s="115"/>
    </row>
    <row r="839" spans="1:23" s="114" customFormat="1" x14ac:dyDescent="0.2">
      <c r="B839" s="118"/>
      <c r="C839" s="119"/>
      <c r="D839" s="119"/>
      <c r="E839" s="115"/>
      <c r="H839" s="118"/>
      <c r="I839" s="119"/>
      <c r="J839" s="119"/>
      <c r="K839" s="115"/>
      <c r="N839" s="118"/>
      <c r="O839" s="119"/>
      <c r="P839" s="119"/>
      <c r="Q839" s="115"/>
      <c r="T839" s="118"/>
      <c r="U839" s="119"/>
      <c r="V839" s="119"/>
      <c r="W839" s="115"/>
    </row>
    <row r="840" spans="1:23" s="114" customFormat="1" x14ac:dyDescent="0.2">
      <c r="B840" s="118"/>
      <c r="C840" s="119"/>
      <c r="D840" s="119"/>
      <c r="E840" s="115"/>
      <c r="H840" s="118"/>
      <c r="I840" s="119"/>
      <c r="J840" s="119"/>
      <c r="K840" s="115"/>
      <c r="N840" s="118"/>
      <c r="O840" s="119"/>
      <c r="P840" s="119"/>
      <c r="Q840" s="115"/>
      <c r="T840" s="118"/>
      <c r="U840" s="119"/>
      <c r="V840" s="119"/>
      <c r="W840" s="115"/>
    </row>
    <row r="841" spans="1:23" s="114" customFormat="1" x14ac:dyDescent="0.2">
      <c r="B841" s="118"/>
      <c r="C841" s="119"/>
      <c r="D841" s="119"/>
      <c r="E841" s="115"/>
      <c r="H841" s="118"/>
      <c r="I841" s="119"/>
      <c r="J841" s="119"/>
      <c r="K841" s="115"/>
      <c r="N841" s="118"/>
      <c r="O841" s="119"/>
      <c r="P841" s="119"/>
      <c r="Q841" s="115"/>
      <c r="T841" s="118"/>
      <c r="U841" s="119"/>
      <c r="V841" s="119"/>
      <c r="W841" s="115"/>
    </row>
    <row r="842" spans="1:23" s="114" customFormat="1" x14ac:dyDescent="0.2">
      <c r="B842" s="118"/>
      <c r="C842" s="119"/>
      <c r="D842" s="119"/>
      <c r="E842" s="115"/>
      <c r="H842" s="118"/>
      <c r="I842" s="119"/>
      <c r="J842" s="119"/>
      <c r="K842" s="115"/>
      <c r="N842" s="118"/>
      <c r="O842" s="119"/>
      <c r="P842" s="119"/>
      <c r="Q842" s="115"/>
      <c r="T842" s="118"/>
      <c r="U842" s="119"/>
      <c r="V842" s="119"/>
      <c r="W842" s="115"/>
    </row>
    <row r="843" spans="1:23" s="114" customFormat="1" ht="13.5" thickBot="1" x14ac:dyDescent="0.25">
      <c r="B843" s="118"/>
      <c r="C843" s="119"/>
      <c r="D843" s="119"/>
      <c r="E843" s="115"/>
      <c r="H843" s="118"/>
      <c r="I843" s="119"/>
      <c r="J843" s="119"/>
      <c r="K843" s="115"/>
      <c r="N843" s="118"/>
      <c r="O843" s="119"/>
      <c r="P843" s="119"/>
      <c r="Q843" s="115"/>
      <c r="T843" s="118"/>
      <c r="U843" s="119"/>
      <c r="V843" s="119"/>
      <c r="W843" s="115"/>
    </row>
    <row r="844" spans="1:23" s="114" customFormat="1" ht="13.5" thickBot="1" x14ac:dyDescent="0.25">
      <c r="A844" s="17">
        <v>40</v>
      </c>
      <c r="B844" s="18"/>
      <c r="C844" s="517" t="s">
        <v>167</v>
      </c>
      <c r="D844" s="519" t="s">
        <v>35</v>
      </c>
      <c r="E844" s="213">
        <f>+$W856</f>
        <v>0</v>
      </c>
      <c r="G844" s="17"/>
      <c r="H844" s="18"/>
      <c r="I844" s="517" t="s">
        <v>167</v>
      </c>
      <c r="J844" s="519" t="s">
        <v>35</v>
      </c>
      <c r="K844" s="213">
        <f>+$W856</f>
        <v>0</v>
      </c>
      <c r="M844" s="17">
        <v>40</v>
      </c>
      <c r="N844" s="18"/>
      <c r="O844" s="517" t="s">
        <v>167</v>
      </c>
      <c r="P844" s="519" t="s">
        <v>35</v>
      </c>
      <c r="Q844" s="213">
        <f>+$W856</f>
        <v>0</v>
      </c>
      <c r="S844" s="17"/>
      <c r="T844" s="18"/>
      <c r="U844" s="517" t="s">
        <v>167</v>
      </c>
      <c r="V844" s="519" t="s">
        <v>35</v>
      </c>
      <c r="W844" s="522" t="s">
        <v>18</v>
      </c>
    </row>
    <row r="845" spans="1:23" s="114" customFormat="1" ht="38.25" x14ac:dyDescent="0.2">
      <c r="A845" s="19" t="s">
        <v>7</v>
      </c>
      <c r="B845" s="35" t="str">
        <f>+" אסמכתא " &amp; B42 &amp;"         חזרה לטבלה "</f>
        <v xml:space="preserve"> אסמכתא          חזרה לטבלה </v>
      </c>
      <c r="C845" s="518"/>
      <c r="D845" s="520"/>
      <c r="E845" s="213" t="s">
        <v>18</v>
      </c>
      <c r="G845" s="19" t="s">
        <v>23</v>
      </c>
      <c r="H845" s="35" t="str">
        <f>+" אסמכתא " &amp; B42 &amp;"         חזרה לטבלה "</f>
        <v xml:space="preserve"> אסמכתא          חזרה לטבלה </v>
      </c>
      <c r="I845" s="518"/>
      <c r="J845" s="520"/>
      <c r="K845" s="213" t="s">
        <v>18</v>
      </c>
      <c r="M845" s="19" t="s">
        <v>7</v>
      </c>
      <c r="N845" s="35" t="str">
        <f>+" אסמכתא " &amp; B42 &amp;"         חזרה לטבלה "</f>
        <v xml:space="preserve"> אסמכתא          חזרה לטבלה </v>
      </c>
      <c r="O845" s="518"/>
      <c r="P845" s="520"/>
      <c r="Q845" s="213" t="s">
        <v>18</v>
      </c>
      <c r="S845" s="19" t="s">
        <v>23</v>
      </c>
      <c r="T845" s="35" t="str">
        <f>+" אסמכתא " &amp; B42 &amp;"         חזרה לטבלה "</f>
        <v xml:space="preserve"> אסמכתא          חזרה לטבלה </v>
      </c>
      <c r="U845" s="518"/>
      <c r="V845" s="520"/>
      <c r="W845" s="523"/>
    </row>
    <row r="846" spans="1:23" s="114" customFormat="1" x14ac:dyDescent="0.2">
      <c r="A846" s="21">
        <v>1</v>
      </c>
      <c r="B846" s="170"/>
      <c r="C846" s="171"/>
      <c r="D846" s="171"/>
      <c r="E846" s="172"/>
      <c r="G846" s="21">
        <v>12</v>
      </c>
      <c r="H846" s="170"/>
      <c r="I846" s="171"/>
      <c r="J846" s="171"/>
      <c r="K846" s="172"/>
      <c r="M846" s="21">
        <v>23</v>
      </c>
      <c r="N846" s="170"/>
      <c r="O846" s="171"/>
      <c r="P846" s="171"/>
      <c r="Q846" s="172"/>
      <c r="S846" s="21">
        <v>34</v>
      </c>
      <c r="T846" s="170"/>
      <c r="U846" s="171"/>
      <c r="V846" s="171"/>
      <c r="W846" s="172"/>
    </row>
    <row r="847" spans="1:23" s="114" customFormat="1" x14ac:dyDescent="0.2">
      <c r="A847" s="21">
        <v>2</v>
      </c>
      <c r="B847" s="170"/>
      <c r="C847" s="171"/>
      <c r="D847" s="171"/>
      <c r="E847" s="172"/>
      <c r="G847" s="21">
        <v>13</v>
      </c>
      <c r="H847" s="170"/>
      <c r="I847" s="171"/>
      <c r="J847" s="171"/>
      <c r="K847" s="172"/>
      <c r="M847" s="21">
        <v>24</v>
      </c>
      <c r="N847" s="170"/>
      <c r="O847" s="171"/>
      <c r="P847" s="171"/>
      <c r="Q847" s="172"/>
      <c r="S847" s="21">
        <v>35</v>
      </c>
      <c r="T847" s="170"/>
      <c r="U847" s="171"/>
      <c r="V847" s="171"/>
      <c r="W847" s="172"/>
    </row>
    <row r="848" spans="1:23" s="114" customFormat="1" x14ac:dyDescent="0.2">
      <c r="A848" s="21">
        <v>3</v>
      </c>
      <c r="B848" s="170"/>
      <c r="C848" s="171"/>
      <c r="D848" s="171"/>
      <c r="E848" s="172"/>
      <c r="G848" s="21">
        <v>14</v>
      </c>
      <c r="H848" s="170"/>
      <c r="I848" s="171"/>
      <c r="J848" s="171"/>
      <c r="K848" s="172"/>
      <c r="M848" s="21">
        <v>25</v>
      </c>
      <c r="N848" s="170"/>
      <c r="O848" s="171"/>
      <c r="P848" s="171"/>
      <c r="Q848" s="172"/>
      <c r="S848" s="21">
        <v>36</v>
      </c>
      <c r="T848" s="170"/>
      <c r="U848" s="171"/>
      <c r="V848" s="171"/>
      <c r="W848" s="172"/>
    </row>
    <row r="849" spans="1:23" s="114" customFormat="1" x14ac:dyDescent="0.2">
      <c r="A849" s="21">
        <v>4</v>
      </c>
      <c r="B849" s="170"/>
      <c r="C849" s="171"/>
      <c r="D849" s="171"/>
      <c r="E849" s="172"/>
      <c r="G849" s="21">
        <v>15</v>
      </c>
      <c r="H849" s="170"/>
      <c r="I849" s="171"/>
      <c r="J849" s="171"/>
      <c r="K849" s="172"/>
      <c r="M849" s="21">
        <v>26</v>
      </c>
      <c r="N849" s="170"/>
      <c r="O849" s="171"/>
      <c r="P849" s="171"/>
      <c r="Q849" s="172"/>
      <c r="S849" s="21">
        <v>37</v>
      </c>
      <c r="T849" s="170"/>
      <c r="U849" s="171"/>
      <c r="V849" s="171"/>
      <c r="W849" s="172"/>
    </row>
    <row r="850" spans="1:23" s="114" customFormat="1" x14ac:dyDescent="0.2">
      <c r="A850" s="21">
        <v>5</v>
      </c>
      <c r="B850" s="170"/>
      <c r="C850" s="171"/>
      <c r="D850" s="171"/>
      <c r="E850" s="172"/>
      <c r="G850" s="21">
        <v>16</v>
      </c>
      <c r="H850" s="170"/>
      <c r="I850" s="171"/>
      <c r="J850" s="171"/>
      <c r="K850" s="172"/>
      <c r="M850" s="21">
        <v>27</v>
      </c>
      <c r="N850" s="170"/>
      <c r="O850" s="171"/>
      <c r="P850" s="171"/>
      <c r="Q850" s="172"/>
      <c r="S850" s="21">
        <v>38</v>
      </c>
      <c r="T850" s="170"/>
      <c r="U850" s="171"/>
      <c r="V850" s="171"/>
      <c r="W850" s="172"/>
    </row>
    <row r="851" spans="1:23" s="114" customFormat="1" x14ac:dyDescent="0.2">
      <c r="A851" s="21">
        <v>6</v>
      </c>
      <c r="B851" s="170"/>
      <c r="C851" s="171"/>
      <c r="D851" s="171"/>
      <c r="E851" s="172"/>
      <c r="G851" s="21">
        <v>17</v>
      </c>
      <c r="H851" s="170"/>
      <c r="I851" s="171"/>
      <c r="J851" s="171"/>
      <c r="K851" s="172"/>
      <c r="M851" s="21">
        <v>28</v>
      </c>
      <c r="N851" s="170"/>
      <c r="O851" s="171"/>
      <c r="P851" s="171"/>
      <c r="Q851" s="172"/>
      <c r="S851" s="21">
        <v>39</v>
      </c>
      <c r="T851" s="170"/>
      <c r="U851" s="171"/>
      <c r="V851" s="171"/>
      <c r="W851" s="172"/>
    </row>
    <row r="852" spans="1:23" s="114" customFormat="1" x14ac:dyDescent="0.2">
      <c r="A852" s="21">
        <v>7</v>
      </c>
      <c r="B852" s="170"/>
      <c r="C852" s="171"/>
      <c r="D852" s="171"/>
      <c r="E852" s="172"/>
      <c r="G852" s="21">
        <v>18</v>
      </c>
      <c r="H852" s="170"/>
      <c r="I852" s="171"/>
      <c r="J852" s="171"/>
      <c r="K852" s="172"/>
      <c r="M852" s="21">
        <v>29</v>
      </c>
      <c r="N852" s="170"/>
      <c r="O852" s="171"/>
      <c r="P852" s="171"/>
      <c r="Q852" s="172"/>
      <c r="S852" s="21">
        <v>40</v>
      </c>
      <c r="T852" s="170"/>
      <c r="U852" s="171"/>
      <c r="V852" s="171"/>
      <c r="W852" s="172"/>
    </row>
    <row r="853" spans="1:23" s="114" customFormat="1" x14ac:dyDescent="0.2">
      <c r="A853" s="21">
        <v>8</v>
      </c>
      <c r="B853" s="170"/>
      <c r="C853" s="171"/>
      <c r="D853" s="171"/>
      <c r="E853" s="172"/>
      <c r="G853" s="21">
        <v>19</v>
      </c>
      <c r="H853" s="170"/>
      <c r="I853" s="171"/>
      <c r="J853" s="171"/>
      <c r="K853" s="172"/>
      <c r="M853" s="21">
        <v>30</v>
      </c>
      <c r="N853" s="170"/>
      <c r="O853" s="171"/>
      <c r="P853" s="171"/>
      <c r="Q853" s="172"/>
      <c r="S853" s="21">
        <v>41</v>
      </c>
      <c r="T853" s="170"/>
      <c r="U853" s="171"/>
      <c r="V853" s="171"/>
      <c r="W853" s="172"/>
    </row>
    <row r="854" spans="1:23" s="114" customFormat="1" x14ac:dyDescent="0.2">
      <c r="A854" s="21">
        <v>9</v>
      </c>
      <c r="B854" s="170"/>
      <c r="C854" s="171"/>
      <c r="D854" s="171"/>
      <c r="E854" s="172"/>
      <c r="G854" s="21">
        <v>20</v>
      </c>
      <c r="H854" s="170"/>
      <c r="I854" s="171"/>
      <c r="J854" s="171"/>
      <c r="K854" s="172"/>
      <c r="M854" s="21">
        <v>31</v>
      </c>
      <c r="N854" s="170"/>
      <c r="O854" s="171"/>
      <c r="P854" s="171"/>
      <c r="Q854" s="172"/>
      <c r="S854" s="21">
        <v>42</v>
      </c>
      <c r="T854" s="170"/>
      <c r="U854" s="171"/>
      <c r="V854" s="171"/>
      <c r="W854" s="172"/>
    </row>
    <row r="855" spans="1:23" s="114" customFormat="1" x14ac:dyDescent="0.2">
      <c r="A855" s="21">
        <v>10</v>
      </c>
      <c r="B855" s="170"/>
      <c r="C855" s="171"/>
      <c r="D855" s="171"/>
      <c r="E855" s="172"/>
      <c r="G855" s="21">
        <v>21</v>
      </c>
      <c r="H855" s="170"/>
      <c r="I855" s="171"/>
      <c r="J855" s="171"/>
      <c r="K855" s="172"/>
      <c r="M855" s="21">
        <v>32</v>
      </c>
      <c r="N855" s="170"/>
      <c r="O855" s="171"/>
      <c r="P855" s="171"/>
      <c r="Q855" s="172"/>
      <c r="S855" s="21">
        <v>43</v>
      </c>
      <c r="T855" s="170"/>
      <c r="U855" s="171"/>
      <c r="V855" s="171"/>
      <c r="W855" s="172"/>
    </row>
    <row r="856" spans="1:23" s="114" customFormat="1" ht="13.5" thickBot="1" x14ac:dyDescent="0.25">
      <c r="A856" s="21">
        <v>11</v>
      </c>
      <c r="B856" s="170"/>
      <c r="C856" s="171"/>
      <c r="D856" s="171"/>
      <c r="E856" s="172"/>
      <c r="G856" s="21">
        <v>22</v>
      </c>
      <c r="H856" s="170"/>
      <c r="I856" s="171"/>
      <c r="J856" s="171"/>
      <c r="K856" s="172"/>
      <c r="M856" s="21">
        <v>33</v>
      </c>
      <c r="N856" s="170"/>
      <c r="O856" s="171"/>
      <c r="P856" s="171"/>
      <c r="Q856" s="172"/>
      <c r="S856" s="22"/>
      <c r="T856" s="209" t="s">
        <v>3</v>
      </c>
      <c r="U856" s="24"/>
      <c r="V856" s="24"/>
      <c r="W856" s="210">
        <f>SUM(E846:E856)+SUM(K846:K856)+SUM(W846:W855)+SUM(Q846:Q856)</f>
        <v>0</v>
      </c>
    </row>
    <row r="857" spans="1:23" s="114" customFormat="1" x14ac:dyDescent="0.2">
      <c r="K857" s="115"/>
    </row>
    <row r="858" spans="1:23" s="114" customFormat="1" x14ac:dyDescent="0.2">
      <c r="K858" s="115"/>
    </row>
    <row r="859" spans="1:23" s="114" customFormat="1" x14ac:dyDescent="0.2">
      <c r="K859" s="115"/>
    </row>
    <row r="860" spans="1:23" s="114" customFormat="1" x14ac:dyDescent="0.2">
      <c r="K860" s="115"/>
    </row>
    <row r="861" spans="1:23" s="114" customFormat="1" x14ac:dyDescent="0.2">
      <c r="K861" s="115"/>
    </row>
    <row r="862" spans="1:23" s="114" customFormat="1" x14ac:dyDescent="0.2">
      <c r="K862" s="115"/>
    </row>
    <row r="863" spans="1:23" s="114" customFormat="1" x14ac:dyDescent="0.2">
      <c r="K863" s="115"/>
    </row>
    <row r="864" spans="1:23" s="114" customFormat="1" x14ac:dyDescent="0.2">
      <c r="K864" s="115"/>
    </row>
    <row r="865" spans="11:11" s="114" customFormat="1" x14ac:dyDescent="0.2">
      <c r="K865" s="115"/>
    </row>
    <row r="866" spans="11:11" s="114" customFormat="1" x14ac:dyDescent="0.2">
      <c r="K866" s="115"/>
    </row>
    <row r="867" spans="11:11" s="114" customFormat="1" x14ac:dyDescent="0.2">
      <c r="K867" s="115"/>
    </row>
    <row r="868" spans="11:11" s="114" customFormat="1" x14ac:dyDescent="0.2">
      <c r="K868" s="115"/>
    </row>
    <row r="869" spans="11:11" s="114" customFormat="1" x14ac:dyDescent="0.2">
      <c r="K869" s="115"/>
    </row>
    <row r="870" spans="11:11" s="114" customFormat="1" x14ac:dyDescent="0.2">
      <c r="K870" s="115"/>
    </row>
    <row r="871" spans="11:11" s="114" customFormat="1" x14ac:dyDescent="0.2">
      <c r="K871" s="115"/>
    </row>
    <row r="872" spans="11:11" s="114" customFormat="1" x14ac:dyDescent="0.2">
      <c r="K872" s="115"/>
    </row>
    <row r="873" spans="11:11" s="114" customFormat="1" x14ac:dyDescent="0.2">
      <c r="K873" s="115"/>
    </row>
    <row r="874" spans="11:11" s="114" customFormat="1" x14ac:dyDescent="0.2">
      <c r="K874" s="115"/>
    </row>
    <row r="875" spans="11:11" s="114" customFormat="1" x14ac:dyDescent="0.2">
      <c r="K875" s="115"/>
    </row>
    <row r="876" spans="11:11" s="114" customFormat="1" x14ac:dyDescent="0.2">
      <c r="K876" s="115"/>
    </row>
    <row r="877" spans="11:11" s="114" customFormat="1" x14ac:dyDescent="0.2">
      <c r="K877" s="115"/>
    </row>
    <row r="878" spans="11:11" s="114" customFormat="1" x14ac:dyDescent="0.2">
      <c r="K878" s="115"/>
    </row>
    <row r="879" spans="11:11" s="114" customFormat="1" x14ac:dyDescent="0.2">
      <c r="K879" s="115"/>
    </row>
    <row r="880" spans="11:11" s="114" customFormat="1" x14ac:dyDescent="0.2">
      <c r="K880" s="115"/>
    </row>
    <row r="881" spans="11:11" s="114" customFormat="1" x14ac:dyDescent="0.2">
      <c r="K881" s="115"/>
    </row>
    <row r="882" spans="11:11" s="114" customFormat="1" x14ac:dyDescent="0.2">
      <c r="K882" s="115"/>
    </row>
    <row r="883" spans="11:11" s="114" customFormat="1" x14ac:dyDescent="0.2">
      <c r="K883" s="115"/>
    </row>
    <row r="884" spans="11:11" s="114" customFormat="1" x14ac:dyDescent="0.2">
      <c r="K884" s="115"/>
    </row>
    <row r="885" spans="11:11" s="114" customFormat="1" x14ac:dyDescent="0.2">
      <c r="K885" s="115"/>
    </row>
    <row r="886" spans="11:11" s="114" customFormat="1" x14ac:dyDescent="0.2">
      <c r="K886" s="115"/>
    </row>
    <row r="887" spans="11:11" s="114" customFormat="1" x14ac:dyDescent="0.2">
      <c r="K887" s="115"/>
    </row>
    <row r="888" spans="11:11" s="114" customFormat="1" x14ac:dyDescent="0.2">
      <c r="K888" s="115"/>
    </row>
    <row r="889" spans="11:11" s="114" customFormat="1" x14ac:dyDescent="0.2">
      <c r="K889" s="115"/>
    </row>
    <row r="890" spans="11:11" s="114" customFormat="1" x14ac:dyDescent="0.2">
      <c r="K890" s="115"/>
    </row>
    <row r="891" spans="11:11" s="114" customFormat="1" x14ac:dyDescent="0.2">
      <c r="K891" s="115"/>
    </row>
    <row r="892" spans="11:11" s="114" customFormat="1" x14ac:dyDescent="0.2">
      <c r="K892" s="115"/>
    </row>
    <row r="893" spans="11:11" s="114" customFormat="1" x14ac:dyDescent="0.2">
      <c r="K893" s="115"/>
    </row>
    <row r="894" spans="11:11" s="114" customFormat="1" x14ac:dyDescent="0.2">
      <c r="K894" s="115"/>
    </row>
    <row r="895" spans="11:11" s="114" customFormat="1" x14ac:dyDescent="0.2">
      <c r="K895" s="115"/>
    </row>
    <row r="896" spans="11:11" s="114" customFormat="1" x14ac:dyDescent="0.2">
      <c r="K896" s="115"/>
    </row>
    <row r="897" spans="11:11" s="114" customFormat="1" x14ac:dyDescent="0.2">
      <c r="K897" s="115"/>
    </row>
    <row r="898" spans="11:11" s="114" customFormat="1" x14ac:dyDescent="0.2">
      <c r="K898" s="115"/>
    </row>
    <row r="899" spans="11:11" s="114" customFormat="1" x14ac:dyDescent="0.2">
      <c r="K899" s="115"/>
    </row>
    <row r="900" spans="11:11" s="114" customFormat="1" x14ac:dyDescent="0.2">
      <c r="K900" s="115"/>
    </row>
    <row r="901" spans="11:11" s="114" customFormat="1" x14ac:dyDescent="0.2">
      <c r="K901" s="115"/>
    </row>
    <row r="902" spans="11:11" s="114" customFormat="1" x14ac:dyDescent="0.2">
      <c r="K902" s="115"/>
    </row>
    <row r="903" spans="11:11" s="114" customFormat="1" x14ac:dyDescent="0.2">
      <c r="K903" s="115"/>
    </row>
    <row r="904" spans="11:11" s="114" customFormat="1" x14ac:dyDescent="0.2">
      <c r="K904" s="115"/>
    </row>
    <row r="905" spans="11:11" s="114" customFormat="1" x14ac:dyDescent="0.2">
      <c r="K905" s="115"/>
    </row>
    <row r="906" spans="11:11" s="114" customFormat="1" x14ac:dyDescent="0.2">
      <c r="K906" s="115"/>
    </row>
    <row r="907" spans="11:11" s="114" customFormat="1" x14ac:dyDescent="0.2">
      <c r="K907" s="115"/>
    </row>
    <row r="908" spans="11:11" s="114" customFormat="1" x14ac:dyDescent="0.2">
      <c r="K908" s="115"/>
    </row>
    <row r="909" spans="11:11" s="114" customFormat="1" x14ac:dyDescent="0.2">
      <c r="K909" s="115"/>
    </row>
    <row r="910" spans="11:11" s="114" customFormat="1" x14ac:dyDescent="0.2">
      <c r="K910" s="115"/>
    </row>
    <row r="911" spans="11:11" s="114" customFormat="1" x14ac:dyDescent="0.2">
      <c r="K911" s="115"/>
    </row>
    <row r="912" spans="11:11" s="114" customFormat="1" x14ac:dyDescent="0.2">
      <c r="K912" s="115"/>
    </row>
    <row r="913" spans="11:11" s="114" customFormat="1" x14ac:dyDescent="0.2">
      <c r="K913" s="115"/>
    </row>
    <row r="914" spans="11:11" s="114" customFormat="1" x14ac:dyDescent="0.2">
      <c r="K914" s="115"/>
    </row>
    <row r="915" spans="11:11" s="114" customFormat="1" x14ac:dyDescent="0.2">
      <c r="K915" s="115"/>
    </row>
    <row r="916" spans="11:11" s="114" customFormat="1" x14ac:dyDescent="0.2">
      <c r="K916" s="115"/>
    </row>
    <row r="917" spans="11:11" s="114" customFormat="1" x14ac:dyDescent="0.2">
      <c r="K917" s="115"/>
    </row>
    <row r="918" spans="11:11" s="114" customFormat="1" x14ac:dyDescent="0.2">
      <c r="K918" s="115"/>
    </row>
    <row r="919" spans="11:11" s="114" customFormat="1" x14ac:dyDescent="0.2">
      <c r="K919" s="115"/>
    </row>
    <row r="920" spans="11:11" s="114" customFormat="1" x14ac:dyDescent="0.2">
      <c r="K920" s="115"/>
    </row>
    <row r="921" spans="11:11" s="114" customFormat="1" x14ac:dyDescent="0.2">
      <c r="K921" s="115"/>
    </row>
    <row r="922" spans="11:11" s="114" customFormat="1" x14ac:dyDescent="0.2">
      <c r="K922" s="115"/>
    </row>
    <row r="923" spans="11:11" s="114" customFormat="1" x14ac:dyDescent="0.2">
      <c r="K923" s="115"/>
    </row>
    <row r="924" spans="11:11" s="114" customFormat="1" x14ac:dyDescent="0.2">
      <c r="K924" s="115"/>
    </row>
    <row r="925" spans="11:11" s="114" customFormat="1" x14ac:dyDescent="0.2">
      <c r="K925" s="115"/>
    </row>
    <row r="926" spans="11:11" s="114" customFormat="1" x14ac:dyDescent="0.2">
      <c r="K926" s="115"/>
    </row>
    <row r="927" spans="11:11" s="114" customFormat="1" x14ac:dyDescent="0.2">
      <c r="K927" s="115"/>
    </row>
    <row r="928" spans="11:11" s="114" customFormat="1" x14ac:dyDescent="0.2">
      <c r="K928" s="115"/>
    </row>
    <row r="929" spans="11:11" s="114" customFormat="1" x14ac:dyDescent="0.2">
      <c r="K929" s="115"/>
    </row>
    <row r="930" spans="11:11" s="114" customFormat="1" x14ac:dyDescent="0.2">
      <c r="K930" s="115"/>
    </row>
    <row r="931" spans="11:11" s="114" customFormat="1" x14ac:dyDescent="0.2">
      <c r="K931" s="115"/>
    </row>
    <row r="932" spans="11:11" s="114" customFormat="1" x14ac:dyDescent="0.2">
      <c r="K932" s="115"/>
    </row>
    <row r="933" spans="11:11" s="114" customFormat="1" x14ac:dyDescent="0.2">
      <c r="K933" s="115"/>
    </row>
    <row r="934" spans="11:11" s="114" customFormat="1" x14ac:dyDescent="0.2">
      <c r="K934" s="115"/>
    </row>
    <row r="935" spans="11:11" s="114" customFormat="1" x14ac:dyDescent="0.2">
      <c r="K935" s="115"/>
    </row>
    <row r="936" spans="11:11" s="114" customFormat="1" x14ac:dyDescent="0.2">
      <c r="K936" s="115"/>
    </row>
    <row r="937" spans="11:11" s="114" customFormat="1" x14ac:dyDescent="0.2">
      <c r="K937" s="115"/>
    </row>
    <row r="938" spans="11:11" s="114" customFormat="1" x14ac:dyDescent="0.2">
      <c r="K938" s="115"/>
    </row>
    <row r="939" spans="11:11" s="114" customFormat="1" x14ac:dyDescent="0.2">
      <c r="K939" s="115"/>
    </row>
    <row r="940" spans="11:11" s="114" customFormat="1" x14ac:dyDescent="0.2">
      <c r="K940" s="115"/>
    </row>
    <row r="941" spans="11:11" s="114" customFormat="1" x14ac:dyDescent="0.2">
      <c r="K941" s="115"/>
    </row>
    <row r="942" spans="11:11" s="114" customFormat="1" x14ac:dyDescent="0.2">
      <c r="K942" s="115"/>
    </row>
    <row r="943" spans="11:11" s="114" customFormat="1" x14ac:dyDescent="0.2">
      <c r="K943" s="115"/>
    </row>
    <row r="944" spans="11:11" s="114" customFormat="1" x14ac:dyDescent="0.2">
      <c r="K944" s="115"/>
    </row>
    <row r="945" spans="11:11" s="114" customFormat="1" x14ac:dyDescent="0.2">
      <c r="K945" s="115"/>
    </row>
    <row r="946" spans="11:11" s="114" customFormat="1" x14ac:dyDescent="0.2">
      <c r="K946" s="115"/>
    </row>
    <row r="947" spans="11:11" s="114" customFormat="1" x14ac:dyDescent="0.2">
      <c r="K947" s="115"/>
    </row>
    <row r="948" spans="11:11" s="114" customFormat="1" x14ac:dyDescent="0.2">
      <c r="K948" s="115"/>
    </row>
    <row r="949" spans="11:11" s="114" customFormat="1" x14ac:dyDescent="0.2">
      <c r="K949" s="115"/>
    </row>
    <row r="950" spans="11:11" s="114" customFormat="1" x14ac:dyDescent="0.2">
      <c r="K950" s="115"/>
    </row>
    <row r="951" spans="11:11" s="114" customFormat="1" x14ac:dyDescent="0.2">
      <c r="K951" s="115"/>
    </row>
    <row r="952" spans="11:11" s="114" customFormat="1" x14ac:dyDescent="0.2">
      <c r="K952" s="115"/>
    </row>
    <row r="953" spans="11:11" s="114" customFormat="1" x14ac:dyDescent="0.2">
      <c r="K953" s="115"/>
    </row>
    <row r="954" spans="11:11" s="114" customFormat="1" x14ac:dyDescent="0.2">
      <c r="K954" s="115"/>
    </row>
    <row r="955" spans="11:11" s="114" customFormat="1" x14ac:dyDescent="0.2">
      <c r="K955" s="115"/>
    </row>
    <row r="956" spans="11:11" s="114" customFormat="1" x14ac:dyDescent="0.2">
      <c r="K956" s="115"/>
    </row>
    <row r="957" spans="11:11" s="114" customFormat="1" x14ac:dyDescent="0.2">
      <c r="K957" s="115"/>
    </row>
    <row r="958" spans="11:11" s="114" customFormat="1" x14ac:dyDescent="0.2">
      <c r="K958" s="115"/>
    </row>
    <row r="959" spans="11:11" s="114" customFormat="1" x14ac:dyDescent="0.2">
      <c r="K959" s="115"/>
    </row>
    <row r="960" spans="11:11" s="114" customFormat="1" x14ac:dyDescent="0.2">
      <c r="K960" s="115"/>
    </row>
    <row r="961" spans="11:11" s="114" customFormat="1" x14ac:dyDescent="0.2">
      <c r="K961" s="115"/>
    </row>
    <row r="962" spans="11:11" s="114" customFormat="1" x14ac:dyDescent="0.2">
      <c r="K962" s="115"/>
    </row>
    <row r="963" spans="11:11" s="114" customFormat="1" x14ac:dyDescent="0.2">
      <c r="K963" s="115"/>
    </row>
    <row r="964" spans="11:11" s="114" customFormat="1" x14ac:dyDescent="0.2">
      <c r="K964" s="115"/>
    </row>
    <row r="965" spans="11:11" s="114" customFormat="1" x14ac:dyDescent="0.2">
      <c r="K965" s="115"/>
    </row>
    <row r="966" spans="11:11" s="114" customFormat="1" x14ac:dyDescent="0.2">
      <c r="K966" s="115"/>
    </row>
    <row r="967" spans="11:11" s="114" customFormat="1" x14ac:dyDescent="0.2">
      <c r="K967" s="115"/>
    </row>
    <row r="968" spans="11:11" s="114" customFormat="1" x14ac:dyDescent="0.2">
      <c r="K968" s="115"/>
    </row>
    <row r="969" spans="11:11" s="114" customFormat="1" x14ac:dyDescent="0.2">
      <c r="K969" s="115"/>
    </row>
    <row r="970" spans="11:11" s="114" customFormat="1" x14ac:dyDescent="0.2">
      <c r="K970" s="115"/>
    </row>
    <row r="971" spans="11:11" s="114" customFormat="1" x14ac:dyDescent="0.2">
      <c r="K971" s="115"/>
    </row>
    <row r="972" spans="11:11" s="114" customFormat="1" x14ac:dyDescent="0.2">
      <c r="K972" s="115"/>
    </row>
    <row r="973" spans="11:11" s="114" customFormat="1" x14ac:dyDescent="0.2">
      <c r="K973" s="115"/>
    </row>
    <row r="974" spans="11:11" s="114" customFormat="1" x14ac:dyDescent="0.2">
      <c r="K974" s="115"/>
    </row>
    <row r="975" spans="11:11" s="114" customFormat="1" x14ac:dyDescent="0.2">
      <c r="K975" s="115"/>
    </row>
    <row r="976" spans="11:11" s="114" customFormat="1" x14ac:dyDescent="0.2">
      <c r="K976" s="115"/>
    </row>
    <row r="977" spans="11:11" s="114" customFormat="1" x14ac:dyDescent="0.2">
      <c r="K977" s="115"/>
    </row>
    <row r="978" spans="11:11" s="114" customFormat="1" x14ac:dyDescent="0.2">
      <c r="K978" s="115"/>
    </row>
    <row r="979" spans="11:11" s="114" customFormat="1" x14ac:dyDescent="0.2">
      <c r="K979" s="115"/>
    </row>
    <row r="980" spans="11:11" s="114" customFormat="1" x14ac:dyDescent="0.2">
      <c r="K980" s="115"/>
    </row>
    <row r="981" spans="11:11" s="114" customFormat="1" x14ac:dyDescent="0.2">
      <c r="K981" s="115"/>
    </row>
    <row r="982" spans="11:11" s="114" customFormat="1" x14ac:dyDescent="0.2">
      <c r="K982" s="115"/>
    </row>
    <row r="983" spans="11:11" s="114" customFormat="1" x14ac:dyDescent="0.2">
      <c r="K983" s="115"/>
    </row>
    <row r="984" spans="11:11" s="114" customFormat="1" x14ac:dyDescent="0.2">
      <c r="K984" s="115"/>
    </row>
    <row r="985" spans="11:11" s="114" customFormat="1" x14ac:dyDescent="0.2">
      <c r="K985" s="115"/>
    </row>
    <row r="986" spans="11:11" s="114" customFormat="1" x14ac:dyDescent="0.2">
      <c r="K986" s="115"/>
    </row>
    <row r="987" spans="11:11" s="114" customFormat="1" x14ac:dyDescent="0.2">
      <c r="K987" s="115"/>
    </row>
    <row r="988" spans="11:11" s="114" customFormat="1" x14ac:dyDescent="0.2">
      <c r="K988" s="115"/>
    </row>
    <row r="989" spans="11:11" s="114" customFormat="1" x14ac:dyDescent="0.2">
      <c r="K989" s="115"/>
    </row>
    <row r="990" spans="11:11" s="114" customFormat="1" x14ac:dyDescent="0.2">
      <c r="K990" s="115"/>
    </row>
    <row r="991" spans="11:11" s="114" customFormat="1" x14ac:dyDescent="0.2">
      <c r="K991" s="115"/>
    </row>
    <row r="992" spans="11:11" s="114" customFormat="1" x14ac:dyDescent="0.2">
      <c r="K992" s="115"/>
    </row>
    <row r="993" spans="11:11" s="114" customFormat="1" x14ac:dyDescent="0.2">
      <c r="K993" s="115"/>
    </row>
    <row r="994" spans="11:11" s="114" customFormat="1" x14ac:dyDescent="0.2">
      <c r="K994" s="115"/>
    </row>
    <row r="995" spans="11:11" s="114" customFormat="1" x14ac:dyDescent="0.2">
      <c r="K995" s="115"/>
    </row>
    <row r="996" spans="11:11" s="114" customFormat="1" x14ac:dyDescent="0.2">
      <c r="K996" s="115"/>
    </row>
    <row r="997" spans="11:11" s="114" customFormat="1" x14ac:dyDescent="0.2">
      <c r="K997" s="115"/>
    </row>
    <row r="998" spans="11:11" s="114" customFormat="1" x14ac:dyDescent="0.2">
      <c r="K998" s="115"/>
    </row>
    <row r="999" spans="11:11" s="114" customFormat="1" x14ac:dyDescent="0.2">
      <c r="K999" s="115"/>
    </row>
    <row r="1000" spans="11:11" s="114" customFormat="1" x14ac:dyDescent="0.2">
      <c r="K1000" s="115"/>
    </row>
    <row r="1001" spans="11:11" s="114" customFormat="1" x14ac:dyDescent="0.2">
      <c r="K1001" s="115"/>
    </row>
    <row r="1002" spans="11:11" s="114" customFormat="1" x14ac:dyDescent="0.2">
      <c r="K1002" s="115"/>
    </row>
    <row r="1003" spans="11:11" s="114" customFormat="1" x14ac:dyDescent="0.2">
      <c r="K1003" s="115"/>
    </row>
    <row r="1004" spans="11:11" s="114" customFormat="1" x14ac:dyDescent="0.2">
      <c r="K1004" s="115"/>
    </row>
    <row r="1005" spans="11:11" s="114" customFormat="1" x14ac:dyDescent="0.2">
      <c r="K1005" s="115"/>
    </row>
    <row r="1006" spans="11:11" s="114" customFormat="1" x14ac:dyDescent="0.2">
      <c r="K1006" s="115"/>
    </row>
    <row r="1007" spans="11:11" s="114" customFormat="1" x14ac:dyDescent="0.2">
      <c r="K1007" s="115"/>
    </row>
    <row r="1008" spans="11:11" s="114" customFormat="1" x14ac:dyDescent="0.2">
      <c r="K1008" s="115"/>
    </row>
    <row r="1009" spans="11:11" s="114" customFormat="1" x14ac:dyDescent="0.2">
      <c r="K1009" s="115"/>
    </row>
    <row r="1010" spans="11:11" s="114" customFormat="1" x14ac:dyDescent="0.2">
      <c r="K1010" s="115"/>
    </row>
    <row r="1011" spans="11:11" s="114" customFormat="1" x14ac:dyDescent="0.2">
      <c r="K1011" s="115"/>
    </row>
    <row r="1012" spans="11:11" s="114" customFormat="1" x14ac:dyDescent="0.2">
      <c r="K1012" s="115"/>
    </row>
    <row r="1013" spans="11:11" s="114" customFormat="1" x14ac:dyDescent="0.2">
      <c r="K1013" s="115"/>
    </row>
    <row r="1014" spans="11:11" s="114" customFormat="1" x14ac:dyDescent="0.2">
      <c r="K1014" s="115"/>
    </row>
    <row r="1015" spans="11:11" s="114" customFormat="1" x14ac:dyDescent="0.2">
      <c r="K1015" s="115"/>
    </row>
    <row r="1016" spans="11:11" s="114" customFormat="1" x14ac:dyDescent="0.2">
      <c r="K1016" s="115"/>
    </row>
    <row r="1017" spans="11:11" s="114" customFormat="1" x14ac:dyDescent="0.2">
      <c r="K1017" s="115"/>
    </row>
    <row r="1018" spans="11:11" s="114" customFormat="1" x14ac:dyDescent="0.2">
      <c r="K1018" s="115"/>
    </row>
    <row r="1019" spans="11:11" s="114" customFormat="1" x14ac:dyDescent="0.2">
      <c r="K1019" s="115"/>
    </row>
    <row r="1020" spans="11:11" s="114" customFormat="1" x14ac:dyDescent="0.2">
      <c r="K1020" s="115"/>
    </row>
    <row r="1021" spans="11:11" s="114" customFormat="1" x14ac:dyDescent="0.2">
      <c r="K1021" s="115"/>
    </row>
    <row r="1022" spans="11:11" s="114" customFormat="1" x14ac:dyDescent="0.2">
      <c r="K1022" s="115"/>
    </row>
    <row r="1023" spans="11:11" s="114" customFormat="1" x14ac:dyDescent="0.2">
      <c r="K1023" s="115"/>
    </row>
    <row r="1024" spans="11:11" s="114" customFormat="1" x14ac:dyDescent="0.2">
      <c r="K1024" s="115"/>
    </row>
    <row r="1025" spans="11:11" s="114" customFormat="1" x14ac:dyDescent="0.2">
      <c r="K1025" s="115"/>
    </row>
    <row r="1026" spans="11:11" s="114" customFormat="1" x14ac:dyDescent="0.2">
      <c r="K1026" s="115"/>
    </row>
    <row r="1027" spans="11:11" s="114" customFormat="1" x14ac:dyDescent="0.2">
      <c r="K1027" s="115"/>
    </row>
    <row r="1028" spans="11:11" s="114" customFormat="1" x14ac:dyDescent="0.2">
      <c r="K1028" s="115"/>
    </row>
    <row r="1029" spans="11:11" s="114" customFormat="1" x14ac:dyDescent="0.2">
      <c r="K1029" s="115"/>
    </row>
    <row r="1030" spans="11:11" s="114" customFormat="1" x14ac:dyDescent="0.2">
      <c r="K1030" s="115"/>
    </row>
    <row r="1031" spans="11:11" s="114" customFormat="1" x14ac:dyDescent="0.2">
      <c r="K1031" s="115"/>
    </row>
    <row r="1032" spans="11:11" s="114" customFormat="1" x14ac:dyDescent="0.2">
      <c r="K1032" s="115"/>
    </row>
    <row r="1033" spans="11:11" s="114" customFormat="1" x14ac:dyDescent="0.2">
      <c r="K1033" s="115"/>
    </row>
    <row r="1034" spans="11:11" s="114" customFormat="1" x14ac:dyDescent="0.2">
      <c r="K1034" s="115"/>
    </row>
    <row r="1035" spans="11:11" s="114" customFormat="1" x14ac:dyDescent="0.2">
      <c r="K1035" s="115"/>
    </row>
    <row r="1036" spans="11:11" s="114" customFormat="1" x14ac:dyDescent="0.2">
      <c r="K1036" s="115"/>
    </row>
    <row r="1037" spans="11:11" s="114" customFormat="1" x14ac:dyDescent="0.2">
      <c r="K1037" s="115"/>
    </row>
    <row r="1038" spans="11:11" s="114" customFormat="1" x14ac:dyDescent="0.2">
      <c r="K1038" s="115"/>
    </row>
    <row r="1039" spans="11:11" s="114" customFormat="1" x14ac:dyDescent="0.2">
      <c r="K1039" s="115"/>
    </row>
    <row r="1040" spans="11:11" s="114" customFormat="1" x14ac:dyDescent="0.2">
      <c r="K1040" s="115"/>
    </row>
    <row r="1041" spans="11:11" s="114" customFormat="1" x14ac:dyDescent="0.2">
      <c r="K1041" s="115"/>
    </row>
    <row r="1042" spans="11:11" s="114" customFormat="1" x14ac:dyDescent="0.2">
      <c r="K1042" s="115"/>
    </row>
    <row r="1043" spans="11:11" s="114" customFormat="1" x14ac:dyDescent="0.2">
      <c r="K1043" s="115"/>
    </row>
    <row r="1044" spans="11:11" s="114" customFormat="1" x14ac:dyDescent="0.2">
      <c r="K1044" s="115"/>
    </row>
    <row r="1045" spans="11:11" s="114" customFormat="1" x14ac:dyDescent="0.2">
      <c r="K1045" s="115"/>
    </row>
    <row r="1046" spans="11:11" s="114" customFormat="1" x14ac:dyDescent="0.2">
      <c r="K1046" s="115"/>
    </row>
    <row r="1047" spans="11:11" s="114" customFormat="1" x14ac:dyDescent="0.2">
      <c r="K1047" s="115"/>
    </row>
    <row r="1048" spans="11:11" s="114" customFormat="1" x14ac:dyDescent="0.2">
      <c r="K1048" s="115"/>
    </row>
    <row r="1049" spans="11:11" s="114" customFormat="1" x14ac:dyDescent="0.2">
      <c r="K1049" s="115"/>
    </row>
    <row r="1050" spans="11:11" s="114" customFormat="1" x14ac:dyDescent="0.2">
      <c r="K1050" s="115"/>
    </row>
    <row r="1051" spans="11:11" s="114" customFormat="1" x14ac:dyDescent="0.2">
      <c r="K1051" s="115"/>
    </row>
    <row r="1052" spans="11:11" s="114" customFormat="1" x14ac:dyDescent="0.2">
      <c r="K1052" s="115"/>
    </row>
    <row r="1053" spans="11:11" s="114" customFormat="1" x14ac:dyDescent="0.2">
      <c r="K1053" s="115"/>
    </row>
    <row r="1054" spans="11:11" s="114" customFormat="1" x14ac:dyDescent="0.2">
      <c r="K1054" s="115"/>
    </row>
    <row r="1055" spans="11:11" s="114" customFormat="1" x14ac:dyDescent="0.2">
      <c r="K1055" s="115"/>
    </row>
    <row r="1056" spans="11:11" s="114" customFormat="1" x14ac:dyDescent="0.2">
      <c r="K1056" s="115"/>
    </row>
    <row r="1057" spans="11:11" s="114" customFormat="1" x14ac:dyDescent="0.2">
      <c r="K1057" s="115"/>
    </row>
    <row r="1058" spans="11:11" s="114" customFormat="1" x14ac:dyDescent="0.2">
      <c r="K1058" s="115"/>
    </row>
    <row r="1059" spans="11:11" s="114" customFormat="1" x14ac:dyDescent="0.2">
      <c r="K1059" s="115"/>
    </row>
    <row r="1060" spans="11:11" s="114" customFormat="1" x14ac:dyDescent="0.2">
      <c r="K1060" s="115"/>
    </row>
    <row r="1061" spans="11:11" s="114" customFormat="1" x14ac:dyDescent="0.2">
      <c r="K1061" s="115"/>
    </row>
    <row r="1062" spans="11:11" s="114" customFormat="1" x14ac:dyDescent="0.2">
      <c r="K1062" s="115"/>
    </row>
    <row r="1063" spans="11:11" s="114" customFormat="1" x14ac:dyDescent="0.2">
      <c r="K1063" s="115"/>
    </row>
    <row r="1064" spans="11:11" s="114" customFormat="1" x14ac:dyDescent="0.2">
      <c r="K1064" s="115"/>
    </row>
    <row r="1065" spans="11:11" s="114" customFormat="1" x14ac:dyDescent="0.2">
      <c r="K1065" s="115"/>
    </row>
    <row r="1066" spans="11:11" s="114" customFormat="1" x14ac:dyDescent="0.2">
      <c r="K1066" s="115"/>
    </row>
    <row r="1067" spans="11:11" s="114" customFormat="1" x14ac:dyDescent="0.2">
      <c r="K1067" s="115"/>
    </row>
    <row r="1068" spans="11:11" s="114" customFormat="1" x14ac:dyDescent="0.2">
      <c r="K1068" s="115"/>
    </row>
    <row r="1069" spans="11:11" s="114" customFormat="1" x14ac:dyDescent="0.2">
      <c r="K1069" s="115"/>
    </row>
    <row r="1070" spans="11:11" s="114" customFormat="1" x14ac:dyDescent="0.2">
      <c r="K1070" s="115"/>
    </row>
    <row r="1071" spans="11:11" s="114" customFormat="1" x14ac:dyDescent="0.2">
      <c r="K1071" s="115"/>
    </row>
    <row r="1072" spans="11:11" s="114" customFormat="1" x14ac:dyDescent="0.2">
      <c r="K1072" s="115"/>
    </row>
    <row r="1073" spans="11:11" s="114" customFormat="1" x14ac:dyDescent="0.2">
      <c r="K1073" s="115"/>
    </row>
    <row r="1074" spans="11:11" s="114" customFormat="1" x14ac:dyDescent="0.2">
      <c r="K1074" s="115"/>
    </row>
    <row r="1075" spans="11:11" s="114" customFormat="1" x14ac:dyDescent="0.2">
      <c r="K1075" s="115"/>
    </row>
    <row r="1076" spans="11:11" s="114" customFormat="1" x14ac:dyDescent="0.2">
      <c r="K1076" s="115"/>
    </row>
    <row r="1077" spans="11:11" s="114" customFormat="1" x14ac:dyDescent="0.2">
      <c r="K1077" s="115"/>
    </row>
    <row r="1078" spans="11:11" s="114" customFormat="1" x14ac:dyDescent="0.2">
      <c r="K1078" s="115"/>
    </row>
    <row r="1079" spans="11:11" s="114" customFormat="1" x14ac:dyDescent="0.2">
      <c r="K1079" s="115"/>
    </row>
    <row r="1080" spans="11:11" s="114" customFormat="1" x14ac:dyDescent="0.2">
      <c r="K1080" s="115"/>
    </row>
    <row r="1081" spans="11:11" s="114" customFormat="1" x14ac:dyDescent="0.2">
      <c r="K1081" s="115"/>
    </row>
    <row r="1082" spans="11:11" s="114" customFormat="1" x14ac:dyDescent="0.2">
      <c r="K1082" s="115"/>
    </row>
    <row r="1083" spans="11:11" s="114" customFormat="1" x14ac:dyDescent="0.2">
      <c r="K1083" s="115"/>
    </row>
    <row r="1084" spans="11:11" s="114" customFormat="1" x14ac:dyDescent="0.2">
      <c r="K1084" s="115"/>
    </row>
    <row r="1085" spans="11:11" s="114" customFormat="1" x14ac:dyDescent="0.2">
      <c r="K1085" s="115"/>
    </row>
    <row r="1086" spans="11:11" s="114" customFormat="1" x14ac:dyDescent="0.2">
      <c r="K1086" s="115"/>
    </row>
    <row r="1087" spans="11:11" s="114" customFormat="1" x14ac:dyDescent="0.2">
      <c r="K1087" s="115"/>
    </row>
    <row r="1088" spans="11:11" s="114" customFormat="1" x14ac:dyDescent="0.2">
      <c r="K1088" s="115"/>
    </row>
    <row r="1089" spans="11:11" s="114" customFormat="1" x14ac:dyDescent="0.2">
      <c r="K1089" s="115"/>
    </row>
    <row r="1090" spans="11:11" s="114" customFormat="1" x14ac:dyDescent="0.2">
      <c r="K1090" s="115"/>
    </row>
    <row r="1091" spans="11:11" s="114" customFormat="1" x14ac:dyDescent="0.2">
      <c r="K1091" s="115"/>
    </row>
    <row r="1092" spans="11:11" s="114" customFormat="1" x14ac:dyDescent="0.2">
      <c r="K1092" s="115"/>
    </row>
    <row r="1093" spans="11:11" s="114" customFormat="1" x14ac:dyDescent="0.2">
      <c r="K1093" s="115"/>
    </row>
    <row r="1094" spans="11:11" s="114" customFormat="1" x14ac:dyDescent="0.2">
      <c r="K1094" s="115"/>
    </row>
    <row r="1095" spans="11:11" s="114" customFormat="1" x14ac:dyDescent="0.2">
      <c r="K1095" s="115"/>
    </row>
    <row r="1096" spans="11:11" s="114" customFormat="1" x14ac:dyDescent="0.2">
      <c r="K1096" s="115"/>
    </row>
    <row r="1097" spans="11:11" s="114" customFormat="1" x14ac:dyDescent="0.2">
      <c r="K1097" s="115"/>
    </row>
    <row r="1098" spans="11:11" s="114" customFormat="1" x14ac:dyDescent="0.2">
      <c r="K1098" s="115"/>
    </row>
    <row r="1099" spans="11:11" s="114" customFormat="1" x14ac:dyDescent="0.2">
      <c r="K1099" s="115"/>
    </row>
    <row r="1100" spans="11:11" s="114" customFormat="1" x14ac:dyDescent="0.2">
      <c r="K1100" s="115"/>
    </row>
    <row r="1101" spans="11:11" s="114" customFormat="1" x14ac:dyDescent="0.2">
      <c r="K1101" s="115"/>
    </row>
    <row r="1102" spans="11:11" s="114" customFormat="1" x14ac:dyDescent="0.2">
      <c r="K1102" s="115"/>
    </row>
    <row r="1103" spans="11:11" s="114" customFormat="1" x14ac:dyDescent="0.2">
      <c r="K1103" s="115"/>
    </row>
    <row r="1104" spans="11:11" s="114" customFormat="1" x14ac:dyDescent="0.2">
      <c r="K1104" s="115"/>
    </row>
    <row r="1105" spans="11:11" s="114" customFormat="1" x14ac:dyDescent="0.2">
      <c r="K1105" s="115"/>
    </row>
    <row r="1106" spans="11:11" s="114" customFormat="1" x14ac:dyDescent="0.2">
      <c r="K1106" s="115"/>
    </row>
    <row r="1107" spans="11:11" s="114" customFormat="1" x14ac:dyDescent="0.2">
      <c r="K1107" s="115"/>
    </row>
    <row r="1108" spans="11:11" s="114" customFormat="1" x14ac:dyDescent="0.2">
      <c r="K1108" s="115"/>
    </row>
    <row r="1109" spans="11:11" s="114" customFormat="1" x14ac:dyDescent="0.2">
      <c r="K1109" s="115"/>
    </row>
    <row r="1110" spans="11:11" s="114" customFormat="1" x14ac:dyDescent="0.2">
      <c r="K1110" s="115"/>
    </row>
    <row r="1111" spans="11:11" s="114" customFormat="1" x14ac:dyDescent="0.2">
      <c r="K1111" s="115"/>
    </row>
    <row r="1112" spans="11:11" s="114" customFormat="1" x14ac:dyDescent="0.2">
      <c r="K1112" s="115"/>
    </row>
    <row r="1113" spans="11:11" s="114" customFormat="1" x14ac:dyDescent="0.2">
      <c r="K1113" s="115"/>
    </row>
    <row r="1114" spans="11:11" s="114" customFormat="1" x14ac:dyDescent="0.2">
      <c r="K1114" s="115"/>
    </row>
    <row r="1115" spans="11:11" s="114" customFormat="1" x14ac:dyDescent="0.2">
      <c r="K1115" s="115"/>
    </row>
    <row r="1116" spans="11:11" s="114" customFormat="1" x14ac:dyDescent="0.2">
      <c r="K1116" s="115"/>
    </row>
    <row r="1117" spans="11:11" s="114" customFormat="1" x14ac:dyDescent="0.2">
      <c r="K1117" s="115"/>
    </row>
    <row r="1118" spans="11:11" s="114" customFormat="1" x14ac:dyDescent="0.2">
      <c r="K1118" s="115"/>
    </row>
    <row r="1119" spans="11:11" s="114" customFormat="1" x14ac:dyDescent="0.2">
      <c r="K1119" s="115"/>
    </row>
    <row r="1120" spans="11:11" s="114" customFormat="1" x14ac:dyDescent="0.2">
      <c r="K1120" s="115"/>
    </row>
    <row r="1121" spans="11:11" s="114" customFormat="1" x14ac:dyDescent="0.2">
      <c r="K1121" s="115"/>
    </row>
    <row r="1122" spans="11:11" s="114" customFormat="1" x14ac:dyDescent="0.2">
      <c r="K1122" s="115"/>
    </row>
    <row r="1123" spans="11:11" s="114" customFormat="1" x14ac:dyDescent="0.2">
      <c r="K1123" s="115"/>
    </row>
    <row r="1124" spans="11:11" s="114" customFormat="1" x14ac:dyDescent="0.2">
      <c r="K1124" s="115"/>
    </row>
    <row r="1125" spans="11:11" s="114" customFormat="1" x14ac:dyDescent="0.2">
      <c r="K1125" s="115"/>
    </row>
    <row r="1126" spans="11:11" s="114" customFormat="1" x14ac:dyDescent="0.2">
      <c r="K1126" s="115"/>
    </row>
    <row r="1127" spans="11:11" s="114" customFormat="1" x14ac:dyDescent="0.2">
      <c r="K1127" s="115"/>
    </row>
    <row r="1128" spans="11:11" s="114" customFormat="1" x14ac:dyDescent="0.2">
      <c r="K1128" s="115"/>
    </row>
    <row r="1129" spans="11:11" s="114" customFormat="1" x14ac:dyDescent="0.2">
      <c r="K1129" s="115"/>
    </row>
    <row r="1130" spans="11:11" s="114" customFormat="1" x14ac:dyDescent="0.2">
      <c r="K1130" s="115"/>
    </row>
    <row r="1131" spans="11:11" s="114" customFormat="1" x14ac:dyDescent="0.2">
      <c r="K1131" s="115"/>
    </row>
    <row r="1132" spans="11:11" s="114" customFormat="1" x14ac:dyDescent="0.2">
      <c r="K1132" s="115"/>
    </row>
    <row r="1133" spans="11:11" s="114" customFormat="1" x14ac:dyDescent="0.2">
      <c r="K1133" s="115"/>
    </row>
    <row r="1134" spans="11:11" s="114" customFormat="1" x14ac:dyDescent="0.2">
      <c r="K1134" s="115"/>
    </row>
    <row r="1135" spans="11:11" s="114" customFormat="1" x14ac:dyDescent="0.2">
      <c r="K1135" s="115"/>
    </row>
    <row r="1136" spans="11:11" s="114" customFormat="1" x14ac:dyDescent="0.2">
      <c r="K1136" s="115"/>
    </row>
    <row r="1137" spans="11:11" s="114" customFormat="1" x14ac:dyDescent="0.2">
      <c r="K1137" s="115"/>
    </row>
    <row r="1138" spans="11:11" s="114" customFormat="1" x14ac:dyDescent="0.2">
      <c r="K1138" s="115"/>
    </row>
    <row r="1139" spans="11:11" s="114" customFormat="1" x14ac:dyDescent="0.2">
      <c r="K1139" s="115"/>
    </row>
    <row r="1140" spans="11:11" s="114" customFormat="1" x14ac:dyDescent="0.2">
      <c r="K1140" s="115"/>
    </row>
    <row r="1141" spans="11:11" s="114" customFormat="1" x14ac:dyDescent="0.2">
      <c r="K1141" s="115"/>
    </row>
    <row r="1142" spans="11:11" s="114" customFormat="1" x14ac:dyDescent="0.2">
      <c r="K1142" s="115"/>
    </row>
    <row r="1143" spans="11:11" s="114" customFormat="1" x14ac:dyDescent="0.2">
      <c r="K1143" s="115"/>
    </row>
    <row r="1144" spans="11:11" s="114" customFormat="1" x14ac:dyDescent="0.2">
      <c r="K1144" s="115"/>
    </row>
    <row r="1145" spans="11:11" s="114" customFormat="1" x14ac:dyDescent="0.2">
      <c r="K1145" s="115"/>
    </row>
    <row r="1146" spans="11:11" s="114" customFormat="1" x14ac:dyDescent="0.2">
      <c r="K1146" s="115"/>
    </row>
    <row r="1147" spans="11:11" s="114" customFormat="1" x14ac:dyDescent="0.2">
      <c r="K1147" s="115"/>
    </row>
    <row r="1148" spans="11:11" s="114" customFormat="1" x14ac:dyDescent="0.2">
      <c r="K1148" s="115"/>
    </row>
    <row r="1149" spans="11:11" s="114" customFormat="1" x14ac:dyDescent="0.2">
      <c r="K1149" s="115"/>
    </row>
    <row r="1150" spans="11:11" s="114" customFormat="1" x14ac:dyDescent="0.2">
      <c r="K1150" s="115"/>
    </row>
    <row r="1151" spans="11:11" s="114" customFormat="1" x14ac:dyDescent="0.2">
      <c r="K1151" s="115"/>
    </row>
    <row r="1152" spans="11:11" s="114" customFormat="1" x14ac:dyDescent="0.2">
      <c r="K1152" s="115"/>
    </row>
    <row r="1153" spans="11:11" s="114" customFormat="1" x14ac:dyDescent="0.2">
      <c r="K1153" s="115"/>
    </row>
    <row r="1154" spans="11:11" s="114" customFormat="1" x14ac:dyDescent="0.2">
      <c r="K1154" s="115"/>
    </row>
    <row r="1155" spans="11:11" s="114" customFormat="1" x14ac:dyDescent="0.2">
      <c r="K1155" s="115"/>
    </row>
    <row r="1156" spans="11:11" s="114" customFormat="1" x14ac:dyDescent="0.2">
      <c r="K1156" s="115"/>
    </row>
    <row r="1157" spans="11:11" s="114" customFormat="1" x14ac:dyDescent="0.2">
      <c r="K1157" s="115"/>
    </row>
    <row r="1158" spans="11:11" s="114" customFormat="1" x14ac:dyDescent="0.2">
      <c r="K1158" s="115"/>
    </row>
    <row r="1159" spans="11:11" s="114" customFormat="1" x14ac:dyDescent="0.2">
      <c r="K1159" s="115"/>
    </row>
    <row r="1160" spans="11:11" s="114" customFormat="1" x14ac:dyDescent="0.2">
      <c r="K1160" s="115"/>
    </row>
    <row r="1161" spans="11:11" s="114" customFormat="1" x14ac:dyDescent="0.2">
      <c r="K1161" s="115"/>
    </row>
    <row r="1162" spans="11:11" s="114" customFormat="1" x14ac:dyDescent="0.2">
      <c r="K1162" s="115"/>
    </row>
    <row r="1163" spans="11:11" s="114" customFormat="1" x14ac:dyDescent="0.2">
      <c r="K1163" s="115"/>
    </row>
    <row r="1164" spans="11:11" s="114" customFormat="1" x14ac:dyDescent="0.2">
      <c r="K1164" s="115"/>
    </row>
    <row r="1165" spans="11:11" s="114" customFormat="1" x14ac:dyDescent="0.2">
      <c r="K1165" s="115"/>
    </row>
    <row r="1166" spans="11:11" s="114" customFormat="1" x14ac:dyDescent="0.2">
      <c r="K1166" s="115"/>
    </row>
    <row r="1167" spans="11:11" s="114" customFormat="1" x14ac:dyDescent="0.2">
      <c r="K1167" s="115"/>
    </row>
    <row r="1168" spans="11:11" s="114" customFormat="1" x14ac:dyDescent="0.2">
      <c r="K1168" s="115"/>
    </row>
    <row r="1169" spans="11:11" s="114" customFormat="1" x14ac:dyDescent="0.2">
      <c r="K1169" s="115"/>
    </row>
    <row r="1170" spans="11:11" s="114" customFormat="1" x14ac:dyDescent="0.2">
      <c r="K1170" s="115"/>
    </row>
    <row r="1171" spans="11:11" s="114" customFormat="1" x14ac:dyDescent="0.2">
      <c r="K1171" s="115"/>
    </row>
    <row r="1172" spans="11:11" s="114" customFormat="1" x14ac:dyDescent="0.2">
      <c r="K1172" s="115"/>
    </row>
    <row r="1173" spans="11:11" s="114" customFormat="1" x14ac:dyDescent="0.2">
      <c r="K1173" s="115"/>
    </row>
    <row r="1174" spans="11:11" s="114" customFormat="1" x14ac:dyDescent="0.2">
      <c r="K1174" s="115"/>
    </row>
    <row r="1175" spans="11:11" s="114" customFormat="1" x14ac:dyDescent="0.2">
      <c r="K1175" s="115"/>
    </row>
    <row r="1176" spans="11:11" s="114" customFormat="1" x14ac:dyDescent="0.2">
      <c r="K1176" s="115"/>
    </row>
    <row r="1177" spans="11:11" s="114" customFormat="1" x14ac:dyDescent="0.2">
      <c r="K1177" s="115"/>
    </row>
    <row r="1178" spans="11:11" s="114" customFormat="1" x14ac:dyDescent="0.2">
      <c r="K1178" s="115"/>
    </row>
    <row r="1179" spans="11:11" s="114" customFormat="1" x14ac:dyDescent="0.2">
      <c r="K1179" s="115"/>
    </row>
    <row r="1180" spans="11:11" s="114" customFormat="1" x14ac:dyDescent="0.2">
      <c r="K1180" s="115"/>
    </row>
    <row r="1181" spans="11:11" s="114" customFormat="1" x14ac:dyDescent="0.2">
      <c r="K1181" s="115"/>
    </row>
    <row r="1182" spans="11:11" s="114" customFormat="1" x14ac:dyDescent="0.2">
      <c r="K1182" s="115"/>
    </row>
    <row r="1183" spans="11:11" s="114" customFormat="1" x14ac:dyDescent="0.2">
      <c r="K1183" s="115"/>
    </row>
    <row r="1184" spans="11:11" s="114" customFormat="1" x14ac:dyDescent="0.2">
      <c r="K1184" s="115"/>
    </row>
    <row r="1185" spans="11:11" s="114" customFormat="1" x14ac:dyDescent="0.2">
      <c r="K1185" s="115"/>
    </row>
    <row r="1186" spans="11:11" s="114" customFormat="1" x14ac:dyDescent="0.2">
      <c r="K1186" s="115"/>
    </row>
    <row r="1187" spans="11:11" s="114" customFormat="1" x14ac:dyDescent="0.2">
      <c r="K1187" s="115"/>
    </row>
    <row r="1188" spans="11:11" s="114" customFormat="1" x14ac:dyDescent="0.2">
      <c r="K1188" s="115"/>
    </row>
    <row r="1189" spans="11:11" s="114" customFormat="1" x14ac:dyDescent="0.2">
      <c r="K1189" s="115"/>
    </row>
    <row r="1190" spans="11:11" s="114" customFormat="1" x14ac:dyDescent="0.2">
      <c r="K1190" s="115"/>
    </row>
    <row r="1191" spans="11:11" s="114" customFormat="1" x14ac:dyDescent="0.2">
      <c r="K1191" s="115"/>
    </row>
    <row r="1192" spans="11:11" s="114" customFormat="1" x14ac:dyDescent="0.2">
      <c r="K1192" s="115"/>
    </row>
    <row r="1193" spans="11:11" s="114" customFormat="1" x14ac:dyDescent="0.2">
      <c r="K1193" s="115"/>
    </row>
    <row r="1194" spans="11:11" s="114" customFormat="1" x14ac:dyDescent="0.2">
      <c r="K1194" s="115"/>
    </row>
    <row r="1195" spans="11:11" s="114" customFormat="1" x14ac:dyDescent="0.2">
      <c r="K1195" s="115"/>
    </row>
    <row r="1196" spans="11:11" s="114" customFormat="1" x14ac:dyDescent="0.2">
      <c r="K1196" s="115"/>
    </row>
    <row r="1197" spans="11:11" s="114" customFormat="1" x14ac:dyDescent="0.2">
      <c r="K1197" s="115"/>
    </row>
    <row r="1198" spans="11:11" s="114" customFormat="1" x14ac:dyDescent="0.2">
      <c r="K1198" s="115"/>
    </row>
    <row r="1199" spans="11:11" s="114" customFormat="1" x14ac:dyDescent="0.2">
      <c r="K1199" s="115"/>
    </row>
    <row r="1200" spans="11:11" s="114" customFormat="1" x14ac:dyDescent="0.2">
      <c r="K1200" s="115"/>
    </row>
    <row r="1201" spans="11:11" s="114" customFormat="1" x14ac:dyDescent="0.2">
      <c r="K1201" s="115"/>
    </row>
    <row r="1202" spans="11:11" s="114" customFormat="1" x14ac:dyDescent="0.2">
      <c r="K1202" s="115"/>
    </row>
    <row r="1203" spans="11:11" s="114" customFormat="1" x14ac:dyDescent="0.2">
      <c r="K1203" s="115"/>
    </row>
    <row r="1204" spans="11:11" s="114" customFormat="1" x14ac:dyDescent="0.2">
      <c r="K1204" s="115"/>
    </row>
    <row r="1205" spans="11:11" s="114" customFormat="1" x14ac:dyDescent="0.2">
      <c r="K1205" s="115"/>
    </row>
    <row r="1206" spans="11:11" s="114" customFormat="1" x14ac:dyDescent="0.2">
      <c r="K1206" s="115"/>
    </row>
    <row r="1207" spans="11:11" s="114" customFormat="1" x14ac:dyDescent="0.2">
      <c r="K1207" s="115"/>
    </row>
    <row r="1208" spans="11:11" s="114" customFormat="1" x14ac:dyDescent="0.2">
      <c r="K1208" s="115"/>
    </row>
    <row r="1209" spans="11:11" s="114" customFormat="1" x14ac:dyDescent="0.2">
      <c r="K1209" s="115"/>
    </row>
    <row r="1210" spans="11:11" s="114" customFormat="1" x14ac:dyDescent="0.2">
      <c r="K1210" s="115"/>
    </row>
    <row r="1211" spans="11:11" s="114" customFormat="1" x14ac:dyDescent="0.2">
      <c r="K1211" s="115"/>
    </row>
    <row r="1212" spans="11:11" s="114" customFormat="1" x14ac:dyDescent="0.2">
      <c r="K1212" s="115"/>
    </row>
    <row r="1213" spans="11:11" s="114" customFormat="1" x14ac:dyDescent="0.2">
      <c r="K1213" s="115"/>
    </row>
    <row r="1214" spans="11:11" s="114" customFormat="1" x14ac:dyDescent="0.2">
      <c r="K1214" s="115"/>
    </row>
    <row r="1215" spans="11:11" s="114" customFormat="1" x14ac:dyDescent="0.2">
      <c r="K1215" s="115"/>
    </row>
    <row r="1216" spans="11:11" s="114" customFormat="1" x14ac:dyDescent="0.2">
      <c r="K1216" s="115"/>
    </row>
    <row r="1217" spans="11:11" s="114" customFormat="1" x14ac:dyDescent="0.2">
      <c r="K1217" s="115"/>
    </row>
    <row r="1218" spans="11:11" s="114" customFormat="1" x14ac:dyDescent="0.2">
      <c r="K1218" s="115"/>
    </row>
    <row r="1219" spans="11:11" s="114" customFormat="1" x14ac:dyDescent="0.2">
      <c r="K1219" s="115"/>
    </row>
    <row r="1220" spans="11:11" s="114" customFormat="1" x14ac:dyDescent="0.2">
      <c r="K1220" s="115"/>
    </row>
    <row r="1221" spans="11:11" s="114" customFormat="1" x14ac:dyDescent="0.2">
      <c r="K1221" s="115"/>
    </row>
    <row r="1222" spans="11:11" s="114" customFormat="1" x14ac:dyDescent="0.2">
      <c r="K1222" s="115"/>
    </row>
    <row r="1223" spans="11:11" s="114" customFormat="1" x14ac:dyDescent="0.2">
      <c r="K1223" s="115"/>
    </row>
    <row r="1224" spans="11:11" s="114" customFormat="1" x14ac:dyDescent="0.2">
      <c r="K1224" s="115"/>
    </row>
    <row r="1225" spans="11:11" s="114" customFormat="1" x14ac:dyDescent="0.2">
      <c r="K1225" s="115"/>
    </row>
    <row r="1226" spans="11:11" s="114" customFormat="1" x14ac:dyDescent="0.2">
      <c r="K1226" s="115"/>
    </row>
    <row r="1227" spans="11:11" s="114" customFormat="1" x14ac:dyDescent="0.2">
      <c r="K1227" s="115"/>
    </row>
    <row r="1228" spans="11:11" s="114" customFormat="1" x14ac:dyDescent="0.2">
      <c r="K1228" s="115"/>
    </row>
    <row r="1229" spans="11:11" s="114" customFormat="1" x14ac:dyDescent="0.2">
      <c r="K1229" s="115"/>
    </row>
    <row r="1230" spans="11:11" s="114" customFormat="1" x14ac:dyDescent="0.2">
      <c r="K1230" s="115"/>
    </row>
    <row r="1231" spans="11:11" s="114" customFormat="1" x14ac:dyDescent="0.2">
      <c r="K1231" s="115"/>
    </row>
    <row r="1232" spans="11:11" s="114" customFormat="1" x14ac:dyDescent="0.2">
      <c r="K1232" s="115"/>
    </row>
    <row r="1233" spans="11:11" s="114" customFormat="1" x14ac:dyDescent="0.2">
      <c r="K1233" s="115"/>
    </row>
    <row r="1234" spans="11:11" s="114" customFormat="1" x14ac:dyDescent="0.2">
      <c r="K1234" s="115"/>
    </row>
    <row r="1235" spans="11:11" s="114" customFormat="1" x14ac:dyDescent="0.2">
      <c r="K1235" s="115"/>
    </row>
    <row r="1236" spans="11:11" s="114" customFormat="1" x14ac:dyDescent="0.2">
      <c r="K1236" s="115"/>
    </row>
    <row r="1237" spans="11:11" s="114" customFormat="1" x14ac:dyDescent="0.2">
      <c r="K1237" s="115"/>
    </row>
    <row r="1238" spans="11:11" s="114" customFormat="1" x14ac:dyDescent="0.2">
      <c r="K1238" s="115"/>
    </row>
    <row r="1239" spans="11:11" s="114" customFormat="1" x14ac:dyDescent="0.2">
      <c r="K1239" s="115"/>
    </row>
    <row r="1240" spans="11:11" s="114" customFormat="1" x14ac:dyDescent="0.2">
      <c r="K1240" s="115"/>
    </row>
    <row r="1241" spans="11:11" s="114" customFormat="1" x14ac:dyDescent="0.2">
      <c r="K1241" s="115"/>
    </row>
    <row r="1242" spans="11:11" s="114" customFormat="1" x14ac:dyDescent="0.2">
      <c r="K1242" s="115"/>
    </row>
    <row r="1243" spans="11:11" s="114" customFormat="1" x14ac:dyDescent="0.2">
      <c r="K1243" s="115"/>
    </row>
    <row r="1244" spans="11:11" s="114" customFormat="1" x14ac:dyDescent="0.2">
      <c r="K1244" s="115"/>
    </row>
    <row r="1245" spans="11:11" s="114" customFormat="1" x14ac:dyDescent="0.2">
      <c r="K1245" s="115"/>
    </row>
    <row r="1246" spans="11:11" s="114" customFormat="1" x14ac:dyDescent="0.2">
      <c r="K1246" s="115"/>
    </row>
    <row r="1247" spans="11:11" s="114" customFormat="1" x14ac:dyDescent="0.2">
      <c r="K1247" s="115"/>
    </row>
    <row r="1248" spans="11:11" s="114" customFormat="1" x14ac:dyDescent="0.2">
      <c r="K1248" s="115"/>
    </row>
    <row r="1249" spans="11:11" s="114" customFormat="1" x14ac:dyDescent="0.2">
      <c r="K1249" s="115"/>
    </row>
    <row r="1250" spans="11:11" s="114" customFormat="1" x14ac:dyDescent="0.2">
      <c r="K1250" s="115"/>
    </row>
    <row r="1251" spans="11:11" s="114" customFormat="1" x14ac:dyDescent="0.2">
      <c r="K1251" s="115"/>
    </row>
    <row r="1252" spans="11:11" s="114" customFormat="1" x14ac:dyDescent="0.2">
      <c r="K1252" s="115"/>
    </row>
    <row r="1253" spans="11:11" s="114" customFormat="1" x14ac:dyDescent="0.2">
      <c r="K1253" s="115"/>
    </row>
    <row r="1254" spans="11:11" s="114" customFormat="1" x14ac:dyDescent="0.2">
      <c r="K1254" s="115"/>
    </row>
    <row r="1255" spans="11:11" s="114" customFormat="1" x14ac:dyDescent="0.2">
      <c r="K1255" s="115"/>
    </row>
    <row r="1256" spans="11:11" s="114" customFormat="1" x14ac:dyDescent="0.2">
      <c r="K1256" s="115"/>
    </row>
    <row r="1257" spans="11:11" s="114" customFormat="1" x14ac:dyDescent="0.2">
      <c r="K1257" s="115"/>
    </row>
    <row r="1258" spans="11:11" s="114" customFormat="1" x14ac:dyDescent="0.2">
      <c r="K1258" s="115"/>
    </row>
    <row r="1259" spans="11:11" s="114" customFormat="1" x14ac:dyDescent="0.2">
      <c r="K1259" s="115"/>
    </row>
    <row r="1260" spans="11:11" s="114" customFormat="1" x14ac:dyDescent="0.2">
      <c r="K1260" s="115"/>
    </row>
    <row r="1261" spans="11:11" s="114" customFormat="1" x14ac:dyDescent="0.2">
      <c r="K1261" s="115"/>
    </row>
    <row r="1262" spans="11:11" s="114" customFormat="1" x14ac:dyDescent="0.2">
      <c r="K1262" s="115"/>
    </row>
    <row r="1263" spans="11:11" s="114" customFormat="1" x14ac:dyDescent="0.2">
      <c r="K1263" s="115"/>
    </row>
    <row r="1264" spans="11:11" s="114" customFormat="1" x14ac:dyDescent="0.2">
      <c r="K1264" s="115"/>
    </row>
    <row r="1265" spans="11:11" s="114" customFormat="1" x14ac:dyDescent="0.2">
      <c r="K1265" s="115"/>
    </row>
    <row r="1266" spans="11:11" s="114" customFormat="1" x14ac:dyDescent="0.2">
      <c r="K1266" s="115"/>
    </row>
    <row r="1267" spans="11:11" s="114" customFormat="1" x14ac:dyDescent="0.2">
      <c r="K1267" s="115"/>
    </row>
    <row r="1268" spans="11:11" s="114" customFormat="1" x14ac:dyDescent="0.2">
      <c r="K1268" s="115"/>
    </row>
    <row r="1269" spans="11:11" s="114" customFormat="1" x14ac:dyDescent="0.2">
      <c r="K1269" s="115"/>
    </row>
    <row r="1270" spans="11:11" s="114" customFormat="1" x14ac:dyDescent="0.2">
      <c r="K1270" s="115"/>
    </row>
    <row r="1271" spans="11:11" s="114" customFormat="1" x14ac:dyDescent="0.2">
      <c r="K1271" s="115"/>
    </row>
    <row r="1272" spans="11:11" s="114" customFormat="1" x14ac:dyDescent="0.2">
      <c r="K1272" s="115"/>
    </row>
    <row r="1273" spans="11:11" s="114" customFormat="1" x14ac:dyDescent="0.2">
      <c r="K1273" s="115"/>
    </row>
  </sheetData>
  <protectedRanges>
    <protectedRange sqref="B846:E856 U846:V856 H846:K856 W846:W855 T846:T855 N846:Q856" name="חומרים40"/>
    <protectedRange sqref="B826:E836 U826:V836 H826:K836 W826:W835 T826:T835 N826:Q836" name="חומרים39"/>
    <protectedRange sqref="B806:E816 U806:V816 H806:K816 W806:W815 T806:T815 N806:Q816" name="חומרים38"/>
    <protectedRange sqref="B786:E796 U786:V796 H786:K796 W786:W795 T786:T795 N786:Q796" name="חומרים37"/>
    <protectedRange sqref="B766:E776 U766:V776 H766:K776 W766:W775 T766:T775 N766:Q776" name="חומרים36"/>
    <protectedRange sqref="B746:E756 U746:V756 H746:K756 W746:W755 T746:T755 N746:Q756" name="חומרים35"/>
    <protectedRange sqref="B726:E736 U726:V736 H726:K736 W726:W735 T726:T735 N726:Q736" name="חומרים34"/>
    <protectedRange sqref="B706:E716 U706:V716 H706:K716 W706:W715 T706:T715 N706:Q716" name="חומרים33"/>
    <protectedRange sqref="B686:E696 U686:V696 H686:K696 W686:W695 T686:T695 N686:Q696" name="חומרים32"/>
    <protectedRange sqref="B666:E676 U666:V676 H666:K676 W666:W675 T666:T675 N666:Q676" name="חומרים31"/>
    <protectedRange sqref="B646:E656 U646:V656 H646:K656 W646:W655 T646:T655 N646:Q656" name="חומרים30"/>
    <protectedRange sqref="B626:E636 U626:V636 H626:K636 W626:W635 T626:T635 N626:Q636" name="חומרים29"/>
    <protectedRange sqref="B606:E616 U606:V616 H606:K616 W606:W615 T606:T615 N606:Q616" name="חומרים28"/>
    <protectedRange sqref="B586:E596 U586:V596 H586:K596 W586:W595 T586:T595 N586:Q596" name="חומרים27"/>
    <protectedRange sqref="B566:E576 U566:V576 H566:K576 W566:W575 T566:T575 N566:Q576" name="חומרים26"/>
    <protectedRange sqref="U126:V136 B126:E136 H126:K136 W126:W135 T126:T135 N126:Q136" name="חומרים4"/>
    <protectedRange sqref="B546:E556 U546:V556 H546:K556 W546:W555 T546:T555 N546:Q556" name="חומרים25"/>
    <protectedRange sqref="B526:E536 U526:V536 H526:K536 W526:W535 T526:T535 N526:Q536" name="חומרים24"/>
    <protectedRange sqref="B506:E516 U506:V516 H506:K516 W506:W515 T506:T515 N506:Q516" name="חומרים23"/>
    <protectedRange sqref="B486:E496 U486:V496 H486:K496 W486:W495 T486:T495 N486:Q496" name="חומרים22"/>
    <protectedRange sqref="B466:E476 U466:V476 H466:K476 W466:W475 T466:T475 N466:Q476" name="חומרים21"/>
    <protectedRange sqref="B446:E456 U446:V456 H446:K456 W446:W455 T446:T455 N446:Q456" name="חומרים20"/>
    <protectedRange sqref="B426:E436 U426:V436 H426:K436 W426:W435 T426:T435 N426:Q436" name="חומרים19"/>
    <protectedRange sqref="B406:E416 U406:V416 H406:K416 W406:W415 T406:T415 N406:Q416" name="חומרים18"/>
    <protectedRange sqref="B386:E396 U386:V396 H386:K396 W386:W395 T386:T395 N386:Q396" name="חומרים17"/>
    <protectedRange sqref="B366:E376 U366:V376 H366:K376 W366:W375 T366:T375 N366:Q376" name="חומרים16"/>
    <protectedRange sqref="B346:E356 U346:V356 H346:K356 W346:W355 T346:T355 N346:Q356" name="חומרים15"/>
    <protectedRange sqref="B326:E336 U326:V336 H326:K336 W326:W335 T326:T335 N326:Q336" name="חומרים14"/>
    <protectedRange sqref="B306:E316 U306:V316 H306:K316 W306:W315 T306:T315 N306:Q316" name="חומרים13"/>
    <protectedRange sqref="B286:E296 U286:V296 H286:K296 W286:W295 T286:T295 N286:Q296" name="חומרים12"/>
    <protectedRange sqref="B266:E276 U266:V276 H266:K276 W266:W275 T266:T275 N266:Q276" name="חומרים11"/>
    <protectedRange sqref="B246:E256 U246:V256 H246:K256 W246:W255 T246:T255 N246:Q256" name="חומרים10"/>
    <protectedRange sqref="B226:E236 U226:V236 H226:K236 W226:W235 T226:T235 N226:Q236" name="חומרים9"/>
    <protectedRange sqref="B206:E216 U206:V216 H206:K216 W206:W215 T206:T215 N206:Q216" name="חומרים8"/>
    <protectedRange sqref="C3:C42 H3:H42" name="חומרים0"/>
    <protectedRange sqref="U186:V196 B186:E196 H186:K196 W186:W195 T186:T195 N186:Q196" name="חומרים7"/>
    <protectedRange sqref="U146:V156 B146:E156 H146:K156 W146:W155 T146:T155 N146:Q156" name="חומרים5"/>
    <protectedRange sqref="U106:V116 B106:E116 H106:K116 W106:W115 T106:T115 N106:Q116" name="חומרים3"/>
    <protectedRange sqref="U66:V76 B66:E76 H66:K76 W66:W75 T66:T75 N66:Q76" name="חומרים1"/>
    <protectedRange sqref="B86:E96 U86:V96 I86:K96 W86:W95 H86:H97 T86:T95 N86:Q96" name="חומרים2"/>
    <protectedRange sqref="U166:V176 B166:E176 H166:K176 W166:W175 T166:T175 N166:Q176" name="חומרים6"/>
  </protectedRanges>
  <customSheetViews>
    <customSheetView guid="{18145DD3-A370-4987-B463-78475180EB1E}" fitToPage="1" showRuler="0">
      <pane xSplit="1" ySplit="2" topLeftCell="B3" activePane="bottomRight" state="frozen"/>
      <selection pane="bottomRight" activeCell="A47" sqref="A47:B50"/>
      <pageMargins left="0.74803149606299213" right="0.74803149606299213" top="0.38" bottom="0.43" header="0.27" footer="0.23"/>
      <printOptions horizontalCentered="1" verticalCentered="1"/>
      <pageSetup paperSize="9" scale="10" orientation="portrait" horizontalDpi="1200" verticalDpi="1200" r:id="rId1"/>
      <headerFooter alignWithMargins="0">
        <oddFooter>עמוד &amp;P מתוך &amp;N</oddFooter>
      </headerFooter>
    </customSheetView>
  </customSheetViews>
  <mergeCells count="364">
    <mergeCell ref="W764:W765"/>
    <mergeCell ref="W784:W785"/>
    <mergeCell ref="W744:W745"/>
    <mergeCell ref="C844:C845"/>
    <mergeCell ref="I844:I845"/>
    <mergeCell ref="D844:D845"/>
    <mergeCell ref="J844:J845"/>
    <mergeCell ref="O824:O825"/>
    <mergeCell ref="J804:J805"/>
    <mergeCell ref="C824:C825"/>
    <mergeCell ref="U804:U805"/>
    <mergeCell ref="I824:I825"/>
    <mergeCell ref="D824:D825"/>
    <mergeCell ref="J824:J825"/>
    <mergeCell ref="O844:O845"/>
    <mergeCell ref="U844:U845"/>
    <mergeCell ref="U824:U825"/>
    <mergeCell ref="P824:P825"/>
    <mergeCell ref="U764:U765"/>
    <mergeCell ref="P744:P745"/>
    <mergeCell ref="W844:W845"/>
    <mergeCell ref="P844:P845"/>
    <mergeCell ref="V844:V845"/>
    <mergeCell ref="W824:W825"/>
    <mergeCell ref="V824:V825"/>
    <mergeCell ref="W804:W805"/>
    <mergeCell ref="P804:P805"/>
    <mergeCell ref="V804:V805"/>
    <mergeCell ref="P784:P785"/>
    <mergeCell ref="C804:C805"/>
    <mergeCell ref="I804:I805"/>
    <mergeCell ref="D804:D805"/>
    <mergeCell ref="O804:O805"/>
    <mergeCell ref="P764:P765"/>
    <mergeCell ref="D764:D765"/>
    <mergeCell ref="J764:J765"/>
    <mergeCell ref="O764:O765"/>
    <mergeCell ref="V764:V765"/>
    <mergeCell ref="V784:V785"/>
    <mergeCell ref="U784:U785"/>
    <mergeCell ref="C784:C785"/>
    <mergeCell ref="I784:I785"/>
    <mergeCell ref="D784:D785"/>
    <mergeCell ref="J784:J785"/>
    <mergeCell ref="O784:O785"/>
    <mergeCell ref="C764:C765"/>
    <mergeCell ref="I764:I765"/>
    <mergeCell ref="W704:W705"/>
    <mergeCell ref="P704:P705"/>
    <mergeCell ref="V704:V705"/>
    <mergeCell ref="C704:C705"/>
    <mergeCell ref="I704:I705"/>
    <mergeCell ref="D704:D705"/>
    <mergeCell ref="J704:J705"/>
    <mergeCell ref="O704:O705"/>
    <mergeCell ref="U704:U705"/>
    <mergeCell ref="W724:W725"/>
    <mergeCell ref="P724:P725"/>
    <mergeCell ref="V724:V725"/>
    <mergeCell ref="C724:C725"/>
    <mergeCell ref="I724:I725"/>
    <mergeCell ref="D724:D725"/>
    <mergeCell ref="J724:J725"/>
    <mergeCell ref="O724:O725"/>
    <mergeCell ref="U724:U725"/>
    <mergeCell ref="V744:V745"/>
    <mergeCell ref="C744:C745"/>
    <mergeCell ref="I744:I745"/>
    <mergeCell ref="D744:D745"/>
    <mergeCell ref="O684:O685"/>
    <mergeCell ref="U684:U685"/>
    <mergeCell ref="J744:J745"/>
    <mergeCell ref="O744:O745"/>
    <mergeCell ref="U744:U745"/>
    <mergeCell ref="W684:W685"/>
    <mergeCell ref="P684:P685"/>
    <mergeCell ref="V684:V685"/>
    <mergeCell ref="C684:C685"/>
    <mergeCell ref="I684:I685"/>
    <mergeCell ref="D684:D685"/>
    <mergeCell ref="J684:J685"/>
    <mergeCell ref="O664:O665"/>
    <mergeCell ref="U664:U665"/>
    <mergeCell ref="W664:W665"/>
    <mergeCell ref="P664:P665"/>
    <mergeCell ref="V664:V665"/>
    <mergeCell ref="C664:C665"/>
    <mergeCell ref="I664:I665"/>
    <mergeCell ref="D664:D665"/>
    <mergeCell ref="J664:J665"/>
    <mergeCell ref="O644:O645"/>
    <mergeCell ref="U644:U645"/>
    <mergeCell ref="W644:W645"/>
    <mergeCell ref="P644:P645"/>
    <mergeCell ref="V644:V645"/>
    <mergeCell ref="C644:C645"/>
    <mergeCell ref="I644:I645"/>
    <mergeCell ref="D644:D645"/>
    <mergeCell ref="J644:J645"/>
    <mergeCell ref="O624:O625"/>
    <mergeCell ref="U624:U625"/>
    <mergeCell ref="W624:W625"/>
    <mergeCell ref="P624:P625"/>
    <mergeCell ref="V624:V625"/>
    <mergeCell ref="C624:C625"/>
    <mergeCell ref="I624:I625"/>
    <mergeCell ref="D624:D625"/>
    <mergeCell ref="J624:J625"/>
    <mergeCell ref="O604:O605"/>
    <mergeCell ref="U604:U605"/>
    <mergeCell ref="W604:W605"/>
    <mergeCell ref="P604:P605"/>
    <mergeCell ref="V604:V605"/>
    <mergeCell ref="C604:C605"/>
    <mergeCell ref="I604:I605"/>
    <mergeCell ref="D604:D605"/>
    <mergeCell ref="J604:J605"/>
    <mergeCell ref="O584:O585"/>
    <mergeCell ref="U584:U585"/>
    <mergeCell ref="W584:W585"/>
    <mergeCell ref="P584:P585"/>
    <mergeCell ref="V584:V585"/>
    <mergeCell ref="C584:C585"/>
    <mergeCell ref="I584:I585"/>
    <mergeCell ref="D584:D585"/>
    <mergeCell ref="J584:J585"/>
    <mergeCell ref="O564:O565"/>
    <mergeCell ref="U564:U565"/>
    <mergeCell ref="W564:W565"/>
    <mergeCell ref="P564:P565"/>
    <mergeCell ref="V564:V565"/>
    <mergeCell ref="C564:C565"/>
    <mergeCell ref="I564:I565"/>
    <mergeCell ref="D564:D565"/>
    <mergeCell ref="J564:J565"/>
    <mergeCell ref="O544:O545"/>
    <mergeCell ref="U544:U545"/>
    <mergeCell ref="W544:W545"/>
    <mergeCell ref="P544:P545"/>
    <mergeCell ref="V544:V545"/>
    <mergeCell ref="C544:C545"/>
    <mergeCell ref="I544:I545"/>
    <mergeCell ref="D544:D545"/>
    <mergeCell ref="J544:J545"/>
    <mergeCell ref="O524:O525"/>
    <mergeCell ref="U524:U525"/>
    <mergeCell ref="W524:W525"/>
    <mergeCell ref="P524:P525"/>
    <mergeCell ref="V524:V525"/>
    <mergeCell ref="C524:C525"/>
    <mergeCell ref="I524:I525"/>
    <mergeCell ref="D524:D525"/>
    <mergeCell ref="J524:J525"/>
    <mergeCell ref="O504:O505"/>
    <mergeCell ref="U504:U505"/>
    <mergeCell ref="W504:W505"/>
    <mergeCell ref="P504:P505"/>
    <mergeCell ref="V504:V505"/>
    <mergeCell ref="C504:C505"/>
    <mergeCell ref="I504:I505"/>
    <mergeCell ref="D504:D505"/>
    <mergeCell ref="J504:J505"/>
    <mergeCell ref="O484:O485"/>
    <mergeCell ref="U484:U485"/>
    <mergeCell ref="W484:W485"/>
    <mergeCell ref="P484:P485"/>
    <mergeCell ref="V484:V485"/>
    <mergeCell ref="C484:C485"/>
    <mergeCell ref="I484:I485"/>
    <mergeCell ref="D484:D485"/>
    <mergeCell ref="J484:J485"/>
    <mergeCell ref="O464:O465"/>
    <mergeCell ref="U464:U465"/>
    <mergeCell ref="W464:W465"/>
    <mergeCell ref="P464:P465"/>
    <mergeCell ref="V464:V465"/>
    <mergeCell ref="C464:C465"/>
    <mergeCell ref="I464:I465"/>
    <mergeCell ref="D464:D465"/>
    <mergeCell ref="J464:J465"/>
    <mergeCell ref="O444:O445"/>
    <mergeCell ref="U444:U445"/>
    <mergeCell ref="W444:W445"/>
    <mergeCell ref="P444:P445"/>
    <mergeCell ref="V444:V445"/>
    <mergeCell ref="C444:C445"/>
    <mergeCell ref="I444:I445"/>
    <mergeCell ref="D444:D445"/>
    <mergeCell ref="J444:J445"/>
    <mergeCell ref="O424:O425"/>
    <mergeCell ref="U424:U425"/>
    <mergeCell ref="W424:W425"/>
    <mergeCell ref="P424:P425"/>
    <mergeCell ref="V424:V425"/>
    <mergeCell ref="C424:C425"/>
    <mergeCell ref="I424:I425"/>
    <mergeCell ref="D424:D425"/>
    <mergeCell ref="J424:J425"/>
    <mergeCell ref="O404:O405"/>
    <mergeCell ref="U404:U405"/>
    <mergeCell ref="W404:W405"/>
    <mergeCell ref="P404:P405"/>
    <mergeCell ref="V404:V405"/>
    <mergeCell ref="C404:C405"/>
    <mergeCell ref="I404:I405"/>
    <mergeCell ref="D404:D405"/>
    <mergeCell ref="J404:J405"/>
    <mergeCell ref="O384:O385"/>
    <mergeCell ref="U384:U385"/>
    <mergeCell ref="W384:W385"/>
    <mergeCell ref="P384:P385"/>
    <mergeCell ref="V384:V385"/>
    <mergeCell ref="C384:C385"/>
    <mergeCell ref="I384:I385"/>
    <mergeCell ref="D384:D385"/>
    <mergeCell ref="J384:J385"/>
    <mergeCell ref="O364:O365"/>
    <mergeCell ref="U364:U365"/>
    <mergeCell ref="W364:W365"/>
    <mergeCell ref="P364:P365"/>
    <mergeCell ref="V364:V365"/>
    <mergeCell ref="C364:C365"/>
    <mergeCell ref="I364:I365"/>
    <mergeCell ref="D364:D365"/>
    <mergeCell ref="J364:J365"/>
    <mergeCell ref="O344:O345"/>
    <mergeCell ref="U344:U345"/>
    <mergeCell ref="W344:W345"/>
    <mergeCell ref="P344:P345"/>
    <mergeCell ref="V344:V345"/>
    <mergeCell ref="C344:C345"/>
    <mergeCell ref="I344:I345"/>
    <mergeCell ref="D344:D345"/>
    <mergeCell ref="J344:J345"/>
    <mergeCell ref="O324:O325"/>
    <mergeCell ref="U324:U325"/>
    <mergeCell ref="W324:W325"/>
    <mergeCell ref="P324:P325"/>
    <mergeCell ref="V324:V325"/>
    <mergeCell ref="C324:C325"/>
    <mergeCell ref="I324:I325"/>
    <mergeCell ref="D324:D325"/>
    <mergeCell ref="J324:J325"/>
    <mergeCell ref="O304:O305"/>
    <mergeCell ref="U304:U305"/>
    <mergeCell ref="W304:W305"/>
    <mergeCell ref="P304:P305"/>
    <mergeCell ref="V304:V305"/>
    <mergeCell ref="C304:C305"/>
    <mergeCell ref="I304:I305"/>
    <mergeCell ref="D304:D305"/>
    <mergeCell ref="J304:J305"/>
    <mergeCell ref="O284:O285"/>
    <mergeCell ref="U284:U285"/>
    <mergeCell ref="W284:W285"/>
    <mergeCell ref="P284:P285"/>
    <mergeCell ref="V284:V285"/>
    <mergeCell ref="C284:C285"/>
    <mergeCell ref="I284:I285"/>
    <mergeCell ref="D284:D285"/>
    <mergeCell ref="J284:J285"/>
    <mergeCell ref="O264:O265"/>
    <mergeCell ref="U264:U265"/>
    <mergeCell ref="W264:W265"/>
    <mergeCell ref="P264:P265"/>
    <mergeCell ref="V264:V265"/>
    <mergeCell ref="C264:C265"/>
    <mergeCell ref="I264:I265"/>
    <mergeCell ref="D264:D265"/>
    <mergeCell ref="J264:J265"/>
    <mergeCell ref="O244:O245"/>
    <mergeCell ref="U244:U245"/>
    <mergeCell ref="W244:W245"/>
    <mergeCell ref="P244:P245"/>
    <mergeCell ref="V244:V245"/>
    <mergeCell ref="C244:C245"/>
    <mergeCell ref="I244:I245"/>
    <mergeCell ref="D244:D245"/>
    <mergeCell ref="J244:J245"/>
    <mergeCell ref="O224:O225"/>
    <mergeCell ref="U224:U225"/>
    <mergeCell ref="W224:W225"/>
    <mergeCell ref="P224:P225"/>
    <mergeCell ref="V224:V225"/>
    <mergeCell ref="C224:C225"/>
    <mergeCell ref="I224:I225"/>
    <mergeCell ref="D224:D225"/>
    <mergeCell ref="J224:J225"/>
    <mergeCell ref="O204:O205"/>
    <mergeCell ref="U204:U205"/>
    <mergeCell ref="W204:W205"/>
    <mergeCell ref="P204:P205"/>
    <mergeCell ref="V204:V205"/>
    <mergeCell ref="C204:C205"/>
    <mergeCell ref="I204:I205"/>
    <mergeCell ref="D204:D205"/>
    <mergeCell ref="J204:J205"/>
    <mergeCell ref="O184:O185"/>
    <mergeCell ref="U184:U185"/>
    <mergeCell ref="W184:W185"/>
    <mergeCell ref="P184:P185"/>
    <mergeCell ref="V184:V185"/>
    <mergeCell ref="C184:C185"/>
    <mergeCell ref="I184:I185"/>
    <mergeCell ref="D184:D185"/>
    <mergeCell ref="J184:J185"/>
    <mergeCell ref="O164:O165"/>
    <mergeCell ref="U164:U165"/>
    <mergeCell ref="W164:W165"/>
    <mergeCell ref="P164:P165"/>
    <mergeCell ref="V164:V165"/>
    <mergeCell ref="C164:C165"/>
    <mergeCell ref="I164:I165"/>
    <mergeCell ref="D164:D165"/>
    <mergeCell ref="J164:J165"/>
    <mergeCell ref="O144:O145"/>
    <mergeCell ref="U144:U145"/>
    <mergeCell ref="W144:W145"/>
    <mergeCell ref="V144:V145"/>
    <mergeCell ref="C144:C145"/>
    <mergeCell ref="I144:I145"/>
    <mergeCell ref="D144:D145"/>
    <mergeCell ref="J144:J145"/>
    <mergeCell ref="P144:P145"/>
    <mergeCell ref="C124:C125"/>
    <mergeCell ref="I124:I125"/>
    <mergeCell ref="D124:D125"/>
    <mergeCell ref="J124:J125"/>
    <mergeCell ref="O124:O125"/>
    <mergeCell ref="U124:U125"/>
    <mergeCell ref="W124:W125"/>
    <mergeCell ref="D104:D105"/>
    <mergeCell ref="J104:J105"/>
    <mergeCell ref="V104:V105"/>
    <mergeCell ref="V124:V125"/>
    <mergeCell ref="P104:P105"/>
    <mergeCell ref="P124:P125"/>
    <mergeCell ref="W104:W105"/>
    <mergeCell ref="U64:U65"/>
    <mergeCell ref="C104:C105"/>
    <mergeCell ref="I104:I105"/>
    <mergeCell ref="O104:O105"/>
    <mergeCell ref="U104:U105"/>
    <mergeCell ref="P84:P85"/>
    <mergeCell ref="J84:J85"/>
    <mergeCell ref="W64:W65"/>
    <mergeCell ref="C84:C85"/>
    <mergeCell ref="I84:I85"/>
    <mergeCell ref="O84:O85"/>
    <mergeCell ref="U84:U85"/>
    <mergeCell ref="W84:W85"/>
    <mergeCell ref="V64:V65"/>
    <mergeCell ref="V84:V85"/>
    <mergeCell ref="D84:D85"/>
    <mergeCell ref="J64:J65"/>
    <mergeCell ref="A1:B1"/>
    <mergeCell ref="C64:C65"/>
    <mergeCell ref="I64:I65"/>
    <mergeCell ref="A47:B47"/>
    <mergeCell ref="A48:B50"/>
    <mergeCell ref="P64:P65"/>
    <mergeCell ref="D64:D65"/>
    <mergeCell ref="O64:O65"/>
    <mergeCell ref="F1:L1"/>
  </mergeCells>
  <phoneticPr fontId="6" type="noConversion"/>
  <conditionalFormatting sqref="C44:D44">
    <cfRule type="expression" dxfId="110" priority="16" stopIfTrue="1">
      <formula>($A$44=0)</formula>
    </cfRule>
  </conditionalFormatting>
  <conditionalFormatting sqref="B44">
    <cfRule type="expression" dxfId="109" priority="14" stopIfTrue="1">
      <formula>($A$44=0)</formula>
    </cfRule>
  </conditionalFormatting>
  <conditionalFormatting sqref="J44:K44">
    <cfRule type="expression" dxfId="108" priority="8" stopIfTrue="1">
      <formula>$A$44=0</formula>
    </cfRule>
  </conditionalFormatting>
  <conditionalFormatting sqref="L44">
    <cfRule type="expression" dxfId="107" priority="7" stopIfTrue="1">
      <formula>$A$44=0</formula>
    </cfRule>
  </conditionalFormatting>
  <conditionalFormatting sqref="H44:I44">
    <cfRule type="expression" dxfId="106" priority="6" stopIfTrue="1">
      <formula>($A$44=0)</formula>
    </cfRule>
  </conditionalFormatting>
  <conditionalFormatting sqref="F44">
    <cfRule type="expression" dxfId="105" priority="5" stopIfTrue="1">
      <formula>($A$44=0)</formula>
    </cfRule>
  </conditionalFormatting>
  <conditionalFormatting sqref="G44">
    <cfRule type="expression" dxfId="104" priority="4" stopIfTrue="1">
      <formula>($A$44=0)</formula>
    </cfRule>
  </conditionalFormatting>
  <conditionalFormatting sqref="A44">
    <cfRule type="expression" dxfId="103" priority="2" stopIfTrue="1">
      <formula>($A$44=0)</formula>
    </cfRule>
  </conditionalFormatting>
  <conditionalFormatting sqref="E44">
    <cfRule type="expression" dxfId="102" priority="1" stopIfTrue="1">
      <formula>($A$44=0)</formula>
    </cfRule>
  </conditionalFormatting>
  <dataValidations count="3">
    <dataValidation type="decimal" allowBlank="1" showInputMessage="1" showErrorMessage="1" sqref="I3:I42 D3:E42">
      <formula1>0</formula1>
      <formula2>999999999</formula2>
    </dataValidation>
    <dataValidation type="decimal" allowBlank="1" showInputMessage="1" showErrorMessage="1" error="נא להזין את הסכום ששולם בפועל בש&quot;ח." sqref="K826:K843 E846:E856 W66:W856 E66:E83 E86:E103 E106:E123 E126:E143 E146:E163 E166:E183 E186:E203 E206:E223 E226:E243 E246:E263 E266:E283 E286:E303 E306:E323 E326:E343 E346:E363 E366:E383 E386:E403 E406:E423 E426:E443 E446:E463 E466:E483 E486:E503 E506:E523 E526:E543 E546:E563 E566:E583 E586:E603 E606:E623 E626:E643 E646:E663 E666:E683 E686:E703 E706:E723 E726:E743 E746:E763 E766:E783 E786:E803 E806:E823 E826:E843 K846:K856 K66:K83 K86:K103 K106:K123 K126:K143 K146:K163 K166:K183 K186:K203 K206:K223 K226:K243 K246:K263 K266:K283 K286:K303 K306:K323 K326:K343 K346:K363 K366:K383 K386:K403 K406:K423 K426:K443 K446:K463 K466:K483 K486:K503 K506:K523 K526:K543 K546:K563 K566:K583 K586:K603 K606:K623 K626:K643 K646:K663 K666:K683 K686:K703 K706:K723 K726:K743 K746:K763 K766:K783 K786:K803 K806:K823 Q846:Q856 Q66:Q83 Q86:Q103 Q106:Q123 Q126:Q143 Q146:Q163 Q166:Q183 Q186:Q203 Q206:Q223 Q226:Q243 Q246:Q263 Q266:Q283 Q286:Q303 Q306:Q323 Q326:Q343 Q346:Q363 Q366:Q383 Q386:Q403 Q406:Q423 Q426:Q443 Q446:Q463 Q466:Q483 Q486:Q503 Q506:Q523 Q526:Q543 Q546:Q563 Q566:Q583 Q586:Q603 Q606:Q623 Q626:Q643 Q646:Q663 Q666:Q683 Q686:Q703 Q706:Q723 Q726:Q743 Q746:Q763 Q766:Q783 Q786:Q803 Q806:Q823 Q826:Q843">
      <formula1>-999999999</formula1>
      <formula2>999999999</formula2>
    </dataValidation>
    <dataValidation type="date" operator="greaterThan" allowBlank="1" showInputMessage="1" showErrorMessage="1" error="הזנת תאריך שגויה, נא להזין שנית:_x000a_DD/MM/YYYY" sqref="I826:J843 U826:V843 U806:V823 U786:V803 U766:V783 U746:V763 U726:V743 U706:V723 U686:V703 U666:V683 U646:V663 U626:V643 U606:V623 U586:V603 U566:V583 U546:V563 U526:V543 U506:V523 U486:V503 U466:V483 U446:V463 U426:V443 U406:V423 U386:V403 U366:V383 U346:V363 U326:V343 U306:V323 U286:V303 U266:V283 U246:V263 U226:V243 U206:V223 U186:V203 U166:V183 U146:V163 U126:V143 U106:V123 U86:V103 U66:V83 U846:V856 C806:D823 O806:P823 O786:P803 O766:P783 O746:P763 O726:P743 O706:P723 O686:P703 O666:P683 O646:P663 O626:P643 O606:P623 O586:P603 O566:P583 O546:P563 O526:P543 O506:P523 O486:P503 O466:P483 O446:P463 O426:P443 O406:P423 O386:P403 O366:P383 O346:P363 O326:P343 O306:P323 O286:P303 O266:P283 O246:P263 O226:P243 O206:P223 O186:P203 O166:P183 O146:P163 O126:P143 O106:P123 O86:P103 O66:P83 O846:P856 C826:D843 I806:J823 I786:J803 I766:J783 I746:J763 I726:J743 I706:J723 I686:J703 I666:J683 I646:J663 I626:J643 I606:J623 I586:J603 I566:J583 I546:J563 I526:J543 I506:J523 I486:J503 I466:J483 I446:J463 I426:J443 I406:J423 I386:J403 I366:J383 I346:J363 I326:J343 I306:J323 I286:J303 I266:J283 I246:J263 I226:J243 I206:J223 I186:J203 I166:J183 I146:J163 I126:J143 I106:J123 I86:J103 I66:J83 I846:J856 C846:D856 O826:P843 C66:D83 C86:D103 C106:D123 C126:D143 C146:D163 C166:D183 C186:D203 C206:D223 C226:D243 C246:D263 C266:D283 C286:D303 C306:D323 C326:D343 C346:D363 C366:D383 C386:D403 C406:D423 C426:D443 C446:D463 C466:D483 C486:D503 C506:D523 C526:D543 C546:D563 C566:D583 C586:D603 C606:D623 C626:D643 C646:D663 C666:D683 C686:D703 C706:D723 C726:D743 C746:D763 C766:D783 C786:D803">
      <formula1>36526</formula1>
    </dataValidation>
  </dataValidations>
  <hyperlinks>
    <hyperlink ref="B85" location="חומרים!C4" tooltip="הקשה על התא, תחזיר אותך לטבלת החומרים המרכזת" display="חומרים!C4"/>
    <hyperlink ref="B105" location="חומרים!C5" tooltip="הקשה על התא, תחזיר אותך לטבלת החומרים המרכזת" display="חומרים!C5"/>
    <hyperlink ref="B125" location="חומרים!C6" tooltip="הקשה על התא, תחזיר אותך לטבלת החומרים המרכזת" display="חומרים!C6"/>
    <hyperlink ref="B145" location="חומרים!C7" tooltip="הקשה על התא, תחזיר אותך לטבלת החומרים המרכזת" display="חומרים!C7"/>
    <hyperlink ref="B165" location="חומרים!C8" tooltip="הקשה על התא, תחזיר אותך לטבלת החומרים המרכזת" display="חומרים!C8"/>
    <hyperlink ref="B185" location="חומרים!C9" tooltip="הקשה על התא, תחזיר אותך לטבלת החומרים המרכזת" display="חומרים!C9"/>
    <hyperlink ref="B205" location="חומרים!C10" tooltip="הקשה על התא, תחזיר אותך לטבלת החומרים המרכזת" display="חומרים!C10"/>
    <hyperlink ref="B225" location="חומרים!C11" tooltip="הקשה על התא, תחזיר אותך לטבלת החומרים המרכזת" display="חומרים!C11"/>
    <hyperlink ref="B245" location="חומרים!C12" tooltip="הקשה על התא, תחזיר אותך לטבלת החומרים המרכזת" display="חומרים!C12"/>
    <hyperlink ref="B265" location="חומרים!C13" tooltip="הקשה על התא, תחזיר אותך לטבלת החומרים המרכזת" display="חומרים!C13"/>
    <hyperlink ref="B285" location="חומרים!C14" tooltip="הקשה על התא, תחזיר אותך לטבלת החומרים המרכזת" display="חומרים!C14"/>
    <hyperlink ref="B305" location="חומרים!C15" tooltip="הקשה על התא, תחזיר אותך לטבלת החומרים המרכזת" display="חומרים!C15"/>
    <hyperlink ref="B325" location="חומרים!C16" tooltip="הקשה על התא, תחזיר אותך לטבלת החומרים המרכזת" display="חומרים!C16"/>
    <hyperlink ref="B345" location="חומרים!C17" tooltip="הקשה על התא, תחזיר אותך לטבלת החומרים המרכזת" display="חומרים!C17"/>
    <hyperlink ref="B365" location="חומרים!C18" tooltip="הקשה על התא, תחזיר אותך לטבלת החומרים המרכזת" display="חומרים!C18"/>
    <hyperlink ref="B385" location="חומרים!C19" tooltip="הקשה על התא, תחזיר אותך לטבלת החומרים המרכזת" display="חומרים!C19"/>
    <hyperlink ref="B405" location="חומרים!C20" tooltip="הקשה על התא, תחזיר אותך לטבלת החומרים המרכזת" display="חומרים!C20"/>
    <hyperlink ref="B425" location="חומרים!C21" tooltip="הקשה על התא, תחזיר אותך לטבלת החומרים המרכזת" display="חומרים!C21"/>
    <hyperlink ref="B445" location="חומרים!C22" tooltip="הקשה על התא, תחזיר אותך לטבלת החומרים המרכזת" display="חומרים!C22"/>
    <hyperlink ref="B465" location="חומרים!C23" tooltip="הקשה על התא, תחזיר אותך לטבלת החומרים המרכזת" display="חומרים!C23"/>
    <hyperlink ref="B485" location="חומרים!C24" tooltip="הקשה על התא, תחזיר אותך לטבלת החומרים המרכזת" display="חומרים!C24"/>
    <hyperlink ref="B505" location="חומרים!C25" tooltip="הקשה על התא, תחזיר אותך לטבלת החומרים המרכזת" display="חומרים!C25"/>
    <hyperlink ref="B525" location="חומרים!C26" tooltip="הקשה על התא, תחזיר אותך לטבלת החומרים המרכזת" display="חומרים!C26"/>
    <hyperlink ref="B545" location="חומרים!C27" tooltip="הקשה על התא, תחזיר אותך לטבלת החומרים המרכזת" display="חומרים!C27"/>
    <hyperlink ref="B565" location="חומרים!C28" tooltip="הקשה על התא, תחזיר אותך לטבלת החומרים המרכזת" display="חומרים!C28"/>
    <hyperlink ref="B585" location="חומרים!C29" tooltip="הקשה על התא, תחזיר אותך לטבלת החומרים המרכזת" display="חומרים!C29"/>
    <hyperlink ref="B605" location="חומרים!C30" tooltip="הקשה על התא, תחזיר אותך לטבלת החומרים המרכזת" display="חומרים!C30"/>
    <hyperlink ref="B625" location="חומרים!C31" tooltip="הקשה על התא, תחזיר אותך לטבלת החומרים המרכזת" display="חומרים!C31"/>
    <hyperlink ref="B645" location="חומרים!C32" tooltip="הקשה על התא, תחזיר אותך לטבלת החומרים המרכזת" display="חומרים!C32"/>
    <hyperlink ref="C5" location="חומרים!A104:A116" tooltip="הקשה על התא תעביר אותך לטבלה מקושרת בה יש לפרט את החשבוניות הרלבנטיות לסעיף" display="חומרים!A104:A116"/>
    <hyperlink ref="C6" location="חומרים!A124:A136" tooltip="הקשה על התא תעביר אותך לטבלה מקושרת בה יש לפרט את החשבוניות הרלבנטיות לסעיף" display="חומרים!A124:A136"/>
    <hyperlink ref="C7" location="חומרים!A144:A156" tooltip="הקשה על התא תעביר אותך לטבלה מקושרת בה יש לפרט את החשבוניות הרלבנטיות לסעיף" display="חומרים!A144:A156"/>
    <hyperlink ref="C8" location="חומרים!A164:A176" tooltip="הקשה על התא תעביר אותך לטבלה מקושרת בה יש לפרט את החשבוניות הרלבנטיות לסעיף" display="חומרים!A164:A176"/>
    <hyperlink ref="C9" location="חומרים!A184:A196" tooltip="הקשה על התא תעביר אותך לטבלה מקושרת בה יש לפרט את החשבוניות הרלבנטיות לסעיף" display="חומרים!A184:A196"/>
    <hyperlink ref="C10" location="חומרים!A204:A216" tooltip="הקשה על התא תעביר אותך לטבלה מקושרת בה יש לפרט את החשבוניות הרלבנטיות לסעיף" display="חומרים!A204:A216"/>
    <hyperlink ref="C11" location="חומרים!A224:A236" tooltip="הקשה על התא תעביר אותך לטבלה מקושרת בה יש לפרט את החשבוניות הרלבנטיות לסעיף" display="חומרים!A224:A236"/>
    <hyperlink ref="C12" location="חומרים!A244:A256" tooltip="הקשה על התא תעביר אותך לטבלה מקושרת בה יש לפרט את החשבוניות הרלבנטיות לסעיף" display="חומרים!A244:A256"/>
    <hyperlink ref="C13" location="חומרים!A264:A276" tooltip="הקשה על התא תעביר אותך לטבלה מקושרת בה יש לפרט את החשבוניות הרלבנטיות לסעיף" display="חומרים!A264:A276"/>
    <hyperlink ref="C14" location="חומרים!A284:A296" tooltip="הקשה על התא תעביר אותך לטבלה מקושרת בה יש לפרט את החשבוניות הרלבנטיות לסעיף" display="חומרים!A284:A296"/>
    <hyperlink ref="C15" location="חומרים!A304:A316" tooltip="הקשה על התא תעביר אותך לטבלה מקושרת בה יש לפרט את החשבוניות הרלבנטיות לסעיף" display="חומרים!A304:A316"/>
    <hyperlink ref="C16" location="חומרים!A324:A336" tooltip="הקשה על התא תעביר אותך לטבלה מקושרת בה יש לפרט את החשבוניות הרלבנטיות לסעיף" display="חומרים!A324:A336"/>
    <hyperlink ref="C17" location="חומרים!A344:A356" tooltip="הקשה על התא תעביר אותך לטבלה מקושרת בה יש לפרט את החשבוניות הרלבנטיות לסעיף" display="חומרים!A344:A356"/>
    <hyperlink ref="C18" location="חומרים!A364:A376" tooltip="הקשה על התא תעביר אותך לטבלה מקושרת בה יש לפרט את החשבוניות הרלבנטיות לסעיף" display="חומרים!A364:A376"/>
    <hyperlink ref="C19" location="חומרים!A384:A396" tooltip="הקשה על התא תעביר אותך לטבלה מקושרת בה יש לפרט את החשבוניות הרלבנטיות לסעיף" display="חומרים!A384:A396"/>
    <hyperlink ref="C20" location="חומרים!A404:A416" tooltip="הקשה על התא תעביר אותך לטבלה מקושרת בה יש לפרט את החשבוניות הרלבנטיות לסעיף" display="חומרים!A404:A416"/>
    <hyperlink ref="C21" location="חומרים!A424:A436" tooltip="הקשה על התא תעביר אותך לטבלה מקושרת בה יש לפרט את החשבוניות הרלבנטיות לסעיף" display="חומרים!A424:A436"/>
    <hyperlink ref="C22" location="חומרים!A444:A456" tooltip="הקשה על התא תעביר אותך לטבלה מקושרת בה יש לפרט את החשבוניות הרלבנטיות לסעיף" display="חומרים!A444:A456"/>
    <hyperlink ref="C23" location="חומרים!A464:A476" tooltip="הקשה על התא תעביר אותך לטבלה מקושרת בה יש לפרט את החשבוניות הרלבנטיות לסעיף" display="חומרים!A464:A476"/>
    <hyperlink ref="C24" location="חומרים!A484:A496" tooltip="הקשה על התא תעביר אותך לטבלה מקושרת בה יש לפרט את החשבוניות הרלבנטיות לסעיף" display="חומרים!A484:A496"/>
    <hyperlink ref="C25" location="חומרים!A504:A516" tooltip="הקשה על התא תעביר אותך לטבלה מקושרת בה יש לפרט את החשבוניות הרלבנטיות לסעיף" display="חומרים!A504:A516"/>
    <hyperlink ref="C26" location="חומרים!A524:A536" tooltip="הקשה על התא תעביר אותך לטבלה מקושרת בה יש לפרט את החשבוניות הרלבנטיות לסעיף" display="חומרים!A524:A536"/>
    <hyperlink ref="C27" location="חומרים!A544:A556" tooltip="הקשה על התא תעביר אותך לטבלה מקושרת בה יש לפרט את החשבוניות הרלבנטיות לסעיף" display="חומרים!A544:A556"/>
    <hyperlink ref="C28" location="חומרים!A564:A576" tooltip="הקשה על התא תעביר אותך לטבלה מקושרת בה יש לפרט את החשבוניות הרלבנטיות לסעיף" display="חומרים!A564:A576"/>
    <hyperlink ref="C29" location="חומרים!A584:A596" tooltip="הקשה על התא תעביר אותך לטבלה מקושרת בה יש לפרט את החשבוניות הרלבנטיות לסעיף" display="חומרים!A584:A596"/>
    <hyperlink ref="C30" location="חומרים!A604:A616" tooltip="הקשה על התא תעביר אותך לטבלה מקושרת בה יש לפרט את החשבוניות הרלבנטיות לסעיף" display="חומרים!A604:A616"/>
    <hyperlink ref="C31" location="חומרים!A624:A636" tooltip="הקשה על התא תעביר אותך לטבלה מקושרת בה יש לפרט את החשבוניות הרלבנטיות לסעיף" display="חומרים!A624:A636"/>
    <hyperlink ref="C32" location="חומרים!A644:A656" tooltip="הקשה על התא תעביר אותך לטבלה מקושרת בה יש לפרט את החשבוניות הרלבנטיות לסעיף" display="חומרים!A644:A656"/>
    <hyperlink ref="C4" location="חומרים!A84:A96" tooltip="הקשה על התא תעביר אותך לטבלה מקושרת בה יש לפרט את החשבוניות הרלבנטיות לסעיף" display="חומרים!A84:A96"/>
    <hyperlink ref="H105" location="חומרים!C5" tooltip="הקשה על התא, תחזיר אותך לטבלת החומרים המרכזת" display="חומרים!C5"/>
    <hyperlink ref="H125" location="חומרים!C6" tooltip="הקשה על התא, תחזיר אותך לטבלת החומרים המרכזת" display="חומרים!C6"/>
    <hyperlink ref="H145" location="חומרים!C7" tooltip="הקשה על התא, תחזיר אותך לטבלת החומרים המרכזת" display="חומרים!C7"/>
    <hyperlink ref="H165" location="חומרים!C8" tooltip="הקשה על התא, תחזיר אותך לטבלת החומרים המרכזת" display="חומרים!C8"/>
    <hyperlink ref="H185" location="חומרים!C9" tooltip="הקשה על התא, תחזיר אותך לטבלת החומרים המרכזת" display="חומרים!C9"/>
    <hyperlink ref="H205" location="חומרים!C10" tooltip="הקשה על התא, תחזיר אותך לטבלת החומרים המרכזת" display="חומרים!C10"/>
    <hyperlink ref="H225" location="חומרים!C11" tooltip="הקשה על התא, תחזיר אותך לטבלת החומרים המרכזת" display="חומרים!C11"/>
    <hyperlink ref="H245" location="חומרים!C12" tooltip="הקשה על התא, תחזיר אותך לטבלת החומרים המרכזת" display="חומרים!C12"/>
    <hyperlink ref="H265" location="חומרים!C13" tooltip="הקשה על התא, תחזיר אותך לטבלת החומרים המרכזת" display="חומרים!C13"/>
    <hyperlink ref="H285" location="חומרים!C14" tooltip="הקשה על התא, תחזיר אותך לטבלת החומרים המרכזת" display="חומרים!C14"/>
    <hyperlink ref="H305" location="חומרים!C15" tooltip="הקשה על התא, תחזיר אותך לטבלת החומרים המרכזת" display="חומרים!C15"/>
    <hyperlink ref="H325" location="חומרים!C16" tooltip="הקשה על התא, תחזיר אותך לטבלת החומרים המרכזת" display="חומרים!C16"/>
    <hyperlink ref="H345" location="חומרים!C17" tooltip="הקשה על התא, תחזיר אותך לטבלת החומרים המרכזת" display="חומרים!C17"/>
    <hyperlink ref="H365" location="חומרים!C18" tooltip="הקשה על התא, תחזיר אותך לטבלת החומרים המרכזת" display="חומרים!C18"/>
    <hyperlink ref="H385" location="חומרים!C19" tooltip="הקשה על התא, תחזיר אותך לטבלת החומרים המרכזת" display="חומרים!C19"/>
    <hyperlink ref="H405" location="חומרים!C20" tooltip="הקשה על התא, תחזיר אותך לטבלת החומרים המרכזת" display="חומרים!C20"/>
    <hyperlink ref="H425" location="חומרים!C21" tooltip="הקשה על התא, תחזיר אותך לטבלת החומרים המרכזת" display="חומרים!C21"/>
    <hyperlink ref="H445" location="חומרים!C22" tooltip="הקשה על התא, תחזיר אותך לטבלת החומרים המרכזת" display="חומרים!C22"/>
    <hyperlink ref="H465" location="חומרים!C23" tooltip="הקשה על התא, תחזיר אותך לטבלת החומרים המרכזת" display="חומרים!C23"/>
    <hyperlink ref="H485" location="חומרים!C24" tooltip="הקשה על התא, תחזיר אותך לטבלת החומרים המרכזת" display="חומרים!C24"/>
    <hyperlink ref="H505" location="חומרים!C25" tooltip="הקשה על התא, תחזיר אותך לטבלת החומרים המרכזת" display="חומרים!C25"/>
    <hyperlink ref="H525" location="חומרים!C26" tooltip="הקשה על התא, תחזיר אותך לטבלת החומרים המרכזת" display="חומרים!C26"/>
    <hyperlink ref="H545" location="חומרים!C27" tooltip="הקשה על התא, תחזיר אותך לטבלת החומרים המרכזת" display="חומרים!C27"/>
    <hyperlink ref="H565" location="חומרים!C28" tooltip="הקשה על התא, תחזיר אותך לטבלת החומרים המרכזת" display="חומרים!C28"/>
    <hyperlink ref="H585" location="חומרים!C29" tooltip="הקשה על התא, תחזיר אותך לטבלת החומרים המרכזת" display="חומרים!C29"/>
    <hyperlink ref="H605" location="חומרים!C30" tooltip="הקשה על התא, תחזיר אותך לטבלת החומרים המרכזת" display="חומרים!C30"/>
    <hyperlink ref="H625" location="חומרים!C31" tooltip="הקשה על התא, תחזיר אותך לטבלת החומרים המרכזת" display="חומרים!C31"/>
    <hyperlink ref="H645" location="חומרים!C32" tooltip="הקשה על התא, תחזיר אותך לטבלת החומרים המרכזת" display="חומרים!C32"/>
    <hyperlink ref="H85" location="חומרים!C4" tooltip="הקשה על התא, תחזיר אותך לטבלת החומרים המרכזת" display="חומרים!C4"/>
    <hyperlink ref="C3" location="חומרים!A64:A76" tooltip="הקשה על התא תעביר אותך לטבלה מקושרת בה יש לפרט את החשבוניות הרלבנטיות לסעיף" display="חומרים!A64:A76"/>
    <hyperlink ref="B665" location="חומרים!C33" tooltip="הקשה על התא, תחזיר אותך לטבלת החומרים המרכזת" display="חומרים!C33"/>
    <hyperlink ref="B685" location="חומרים!C34" tooltip="הקשה על התא, תחזיר אותך לטבלת החומרים המרכזת" display="חומרים!C34"/>
    <hyperlink ref="B725" location="חומרים!C36" tooltip="הקשה על התא, תחזיר אותך לטבלת החומרים המרכזת" display="חומרים!C36"/>
    <hyperlink ref="B745" location="חומרים!C37" tooltip="הקשה על התא, תחזיר אותך לטבלת החומרים המרכזת" display="חומרים!C37"/>
    <hyperlink ref="B765" location="חומרים!C38" tooltip="הקשה על התא, תחזיר אותך לטבלת החומרים המרכזת" display="חומרים!C38"/>
    <hyperlink ref="B785" location="חומרים!C39" tooltip="הקשה על התא, תחזיר אותך לטבלת החומרים המרכזת" display="חומרים!C39"/>
    <hyperlink ref="B805" location="חומרים!C40" tooltip="הקשה על התא, תחזיר אותך לטבלת החומרים המרכזת" display="חומרים!C40"/>
    <hyperlink ref="B825" location="חומרים!C41" tooltip="הקשה על התא, תחזיר אותך לטבלת החומרים המרכזת" display="חומרים!C41"/>
    <hyperlink ref="B845" location="חומרים!C42" tooltip="הקשה על התא, תחזיר אותך לטבלת החומרים המרכזת" display="חומרים!C42"/>
    <hyperlink ref="H665" location="חומרים!C33" tooltip="הקשה על התא, תחזיר אותך לטבלת החומרים המרכזת" display="חומרים!C33"/>
    <hyperlink ref="H685" location="חומרים!C34" tooltip="הקשה על התא, תחזיר אותך לטבלת החומרים המרכזת" display="חומרים!C34"/>
    <hyperlink ref="H725" location="חומרים!C36" tooltip="הקשה על התא, תחזיר אותך לטבלת החומרים המרכזת" display="חומרים!C36"/>
    <hyperlink ref="H745" location="חומרים!C37" tooltip="הקשה על התא, תחזיר אותך לטבלת החומרים המרכזת" display="חומרים!C37"/>
    <hyperlink ref="H765" location="חומרים!C38" tooltip="הקשה על התא, תחזיר אותך לטבלת החומרים המרכזת" display="חומרים!C38"/>
    <hyperlink ref="H785" location="חומרים!C39" tooltip="הקשה על התא, תחזיר אותך לטבלת החומרים המרכזת" display="חומרים!C39"/>
    <hyperlink ref="H805" location="חומרים!C40" tooltip="הקשה על התא, תחזיר אותך לטבלת החומרים המרכזת" display="חומרים!C40"/>
    <hyperlink ref="H825" location="חומרים!C41" tooltip="הקשה על התא, תחזיר אותך לטבלת החומרים המרכזת" display="חומרים!C41"/>
    <hyperlink ref="H845" location="חומרים!C42" tooltip="הקשה על התא, תחזיר אותך לטבלת החומרים המרכזת" display="חומרים!C42"/>
    <hyperlink ref="C33" location="חומרים!A664:A676" tooltip="הקשה על התא תעביר אותך לטבלה מקושרת בה יש לפרט את החשבוניות הרלבנטיות לסעיף" display="חומרים!A664:A676"/>
    <hyperlink ref="C34" location="חומרים!A684:A696" tooltip="הקשה על התא תעביר אותך לטבלה מקושרת בה יש לפרט את החשבוניות הרלבנטיות לסעיף" display="חומרים!A684:A696"/>
    <hyperlink ref="C35" location="חומרים!A704:A716" tooltip="הקשה על התא תעביר אותך לטבלה מקושרת בה יש לפרט את החשבוניות הרלבנטיות לסעיף" display="חומרים!A704:A716"/>
    <hyperlink ref="C36" location="חומרים!A724:A736" tooltip="הקשה על התא תעביר אותך לטבלה מקושרת בה יש לפרט את החשבוניות הרלבנטיות לסעיף" display="חומרים!A724:A736"/>
    <hyperlink ref="C37" location="חומרים!A744:A756" tooltip="הקשה על התא תעביר אותך לטבלה מקושרת בה יש לפרט את החשבוניות הרלבנטיות לסעיף" display="חומרים!A744:A756"/>
    <hyperlink ref="C38" location="חומרים!A764:A776" tooltip="הקשה על התא תעביר אותך לטבלה מקושרת בה יש לפרט את החשבוניות הרלבנטיות לסעיף" display="חומרים!A764:A776"/>
    <hyperlink ref="C39" location="חומרים!A784:A796" tooltip="הקשה על התא תעביר אותך לטבלה מקושרת בה יש לפרט את החשבוניות הרלבנטיות לסעיף" display="חומרים!A784:A796"/>
    <hyperlink ref="C40" location="חומרים!A804:A816" tooltip="הקשה על התא תעביר אותך לטבלה מקושרת בה יש לפרט את החשבוניות הרלבנטיות לסעיף" display="חומרים!A804:A816"/>
    <hyperlink ref="C41" location="חומרים!A824:A836" tooltip="הקשה על התא תעביר אותך לטבלה מקושרת בה יש לפרט את החשבוניות הרלבנטיות לסעיף" display="חומרים!A824:A836"/>
    <hyperlink ref="C42" location="חומרים!A844:A856" tooltip="הקשה על התא תעביר אותך לטבלה מקושרת בה יש לפרט את החשבוניות הרלבנטיות לסעיף" display="חומרים!A844:A856"/>
    <hyperlink ref="B705" location="חומרים!C35" tooltip="הקשה על התא, תחזיר אותך לטבלת החומרים המרכזת" display="חומרים!C35"/>
    <hyperlink ref="H705" location="חומרים!C35" tooltip="הקשה על התא, תחזיר אותך לטבלת החומרים המרכזת" display="חומרים!C35"/>
    <hyperlink ref="N65" location="חומרים!C3" tooltip="הקשה על התא, תחזיר אותך לטבלת החומרים המרכזת" display="חומרים!C3"/>
    <hyperlink ref="N85" location="חומרים!C4" tooltip="הקשה על התא, תחזיר אותך לטבלת החומרים המרכזת" display="חומרים!C4"/>
    <hyperlink ref="N105" location="חומרים!C5" tooltip="הקשה על התא, תחזיר אותך לטבלת החומרים המרכזת" display="חומרים!C5"/>
    <hyperlink ref="N125" location="חומרים!C6" tooltip="הקשה על התא, תחזיר אותך לטבלת החומרים המרכזת" display="חומרים!C6"/>
    <hyperlink ref="N145" location="חומרים!C7" tooltip="הקשה על התא, תחזיר אותך לטבלת החומרים המרכזת" display="חומרים!C7"/>
    <hyperlink ref="N165" location="חומרים!C8" tooltip="הקשה על התא, תחזיר אותך לטבלת החומרים המרכזת" display="חומרים!C8"/>
    <hyperlink ref="N185" location="חומרים!C9" tooltip="הקשה על התא, תחזיר אותך לטבלת החומרים המרכזת" display="חומרים!C9"/>
    <hyperlink ref="N205" location="חומרים!C10" tooltip="הקשה על התא, תחזיר אותך לטבלת החומרים המרכזת" display="חומרים!C10"/>
    <hyperlink ref="N225" location="חומרים!C11" tooltip="הקשה על התא, תחזיר אותך לטבלת החומרים המרכזת" display="חומרים!C11"/>
    <hyperlink ref="N245" location="חומרים!C12" tooltip="הקשה על התא, תחזיר אותך לטבלת החומרים המרכזת" display="חומרים!C12"/>
    <hyperlink ref="N265" location="חומרים!C13" tooltip="הקשה על התא, תחזיר אותך לטבלת החומרים המרכזת" display="חומרים!C13"/>
    <hyperlink ref="N285" location="חומרים!C14" tooltip="הקשה על התא, תחזיר אותך לטבלת החומרים המרכזת" display="חומרים!C14"/>
    <hyperlink ref="N305" location="חומרים!C15" tooltip="הקשה על התא, תחזיר אותך לטבלת החומרים המרכזת" display="חומרים!C15"/>
    <hyperlink ref="N325" location="חומרים!C16" tooltip="הקשה על התא, תחזיר אותך לטבלת החומרים המרכזת" display="חומרים!C16"/>
    <hyperlink ref="N345" location="חומרים!C17" tooltip="הקשה על התא, תחזיר אותך לטבלת החומרים המרכזת" display="חומרים!C17"/>
    <hyperlink ref="N365" location="חומרים!C18" tooltip="הקשה על התא, תחזיר אותך לטבלת החומרים המרכזת" display="חומרים!C18"/>
    <hyperlink ref="N385" location="חומרים!C19" tooltip="הקשה על התא, תחזיר אותך לטבלת החומרים המרכזת" display="חומרים!C19"/>
    <hyperlink ref="N405" location="חומרים!C20" tooltip="הקשה על התא, תחזיר אותך לטבלת החומרים המרכזת" display="חומרים!C20"/>
    <hyperlink ref="N425" location="חומרים!C21" tooltip="הקשה על התא, תחזיר אותך לטבלת החומרים המרכזת" display="חומרים!C21"/>
    <hyperlink ref="N445" location="חומרים!C22" tooltip="הקשה על התא, תחזיר אותך לטבלת החומרים המרכזת" display="חומרים!C22"/>
    <hyperlink ref="N465" location="חומרים!C23" tooltip="הקשה על התא, תחזיר אותך לטבלת החומרים המרכזת" display="חומרים!C23"/>
    <hyperlink ref="N485" location="חומרים!C24" tooltip="הקשה על התא, תחזיר אותך לטבלת החומרים המרכזת" display="חומרים!C24"/>
    <hyperlink ref="N505" location="חומרים!C25" tooltip="הקשה על התא, תחזיר אותך לטבלת החומרים המרכזת" display="חומרים!C25"/>
    <hyperlink ref="N525" location="חומרים!C26" tooltip="הקשה על התא, תחזיר אותך לטבלת החומרים המרכזת" display="חומרים!C26"/>
    <hyperlink ref="N545" location="חומרים!C27" tooltip="הקשה על התא, תחזיר אותך לטבלת החומרים המרכזת" display="חומרים!C27"/>
    <hyperlink ref="N565" location="חומרים!C28" tooltip="הקשה על התא, תחזיר אותך לטבלת החומרים המרכזת" display="חומרים!C28"/>
    <hyperlink ref="N585" location="חומרים!C29" tooltip="הקשה על התא, תחזיר אותך לטבלת החומרים המרכזת" display="חומרים!C29"/>
    <hyperlink ref="N605" location="חומרים!C30" tooltip="הקשה על התא, תחזיר אותך לטבלת החומרים המרכזת" display="חומרים!C30"/>
    <hyperlink ref="N625" location="חומרים!C31" tooltip="הקשה על התא, תחזיר אותך לטבלת החומרים המרכזת" display="חומרים!C31"/>
    <hyperlink ref="N645" location="חומרים!C32" tooltip="הקשה על התא, תחזיר אותך לטבלת החומרים המרכזת" display="חומרים!C32"/>
    <hyperlink ref="T105" location="חומרים!C5" tooltip="הקשה על התא, תחזיר אותך לטבלת החומרים המרכזת" display="חומרים!C5"/>
    <hyperlink ref="T125" location="חומרים!C6" tooltip="הקשה על התא, תחזיר אותך לטבלת החומרים המרכזת" display="חומרים!C6"/>
    <hyperlink ref="T145" location="חומרים!C7" tooltip="הקשה על התא, תחזיר אותך לטבלת החומרים המרכזת" display="חומרים!C7"/>
    <hyperlink ref="T165" location="חומרים!C8" tooltip="הקשה על התא, תחזיר אותך לטבלת החומרים המרכזת" display="חומרים!C8"/>
    <hyperlink ref="T185" location="חומרים!C9" tooltip="הקשה על התא, תחזיר אותך לטבלת החומרים המרכזת" display="חומרים!C9"/>
    <hyperlink ref="T205" location="חומרים!C10" tooltip="הקשה על התא, תחזיר אותך לטבלת החומרים המרכזת" display="חומרים!C10"/>
    <hyperlink ref="T225" location="חומרים!C11" tooltip="הקשה על התא, תחזיר אותך לטבלת החומרים המרכזת" display="חומרים!C11"/>
    <hyperlink ref="T245" location="חומרים!C12" tooltip="הקשה על התא, תחזיר אותך לטבלת החומרים המרכזת" display="חומרים!C12"/>
    <hyperlink ref="T265" location="חומרים!C13" tooltip="הקשה על התא, תחזיר אותך לטבלת החומרים המרכזת" display="חומרים!C13"/>
    <hyperlink ref="T285" location="חומרים!C14" tooltip="הקשה על התא, תחזיר אותך לטבלת החומרים המרכזת" display="חומרים!C14"/>
    <hyperlink ref="T305" location="חומרים!C15" tooltip="הקשה על התא, תחזיר אותך לטבלת החומרים המרכזת" display="חומרים!C15"/>
    <hyperlink ref="T325" location="חומרים!C16" tooltip="הקשה על התא, תחזיר אותך לטבלת החומרים המרכזת" display="חומרים!C16"/>
    <hyperlink ref="T345" location="חומרים!C17" tooltip="הקשה על התא, תחזיר אותך לטבלת החומרים המרכזת" display="חומרים!C17"/>
    <hyperlink ref="T365" location="חומרים!C18" tooltip="הקשה על התא, תחזיר אותך לטבלת החומרים המרכזת" display="חומרים!C18"/>
    <hyperlink ref="T385" location="חומרים!C19" tooltip="הקשה על התא, תחזיר אותך לטבלת החומרים המרכזת" display="חומרים!C19"/>
    <hyperlink ref="T405" location="חומרים!C20" tooltip="הקשה על התא, תחזיר אותך לטבלת החומרים המרכזת" display="חומרים!C20"/>
    <hyperlink ref="T425" location="חומרים!C21" tooltip="הקשה על התא, תחזיר אותך לטבלת החומרים המרכזת" display="חומרים!C21"/>
    <hyperlink ref="T445" location="חומרים!C22" tooltip="הקשה על התא, תחזיר אותך לטבלת החומרים המרכזת" display="חומרים!C22"/>
    <hyperlink ref="T465" location="חומרים!C23" tooltip="הקשה על התא, תחזיר אותך לטבלת החומרים המרכזת" display="חומרים!C23"/>
    <hyperlink ref="T485" location="חומרים!C24" tooltip="הקשה על התא, תחזיר אותך לטבלת החומרים המרכזת" display="חומרים!C24"/>
    <hyperlink ref="T505" location="חומרים!C25" tooltip="הקשה על התא, תחזיר אותך לטבלת החומרים המרכזת" display="חומרים!C25"/>
    <hyperlink ref="T525" location="חומרים!C26" tooltip="הקשה על התא, תחזיר אותך לטבלת החומרים המרכזת" display="חומרים!C26"/>
    <hyperlink ref="T545" location="חומרים!C27" tooltip="הקשה על התא, תחזיר אותך לטבלת החומרים המרכזת" display="חומרים!C27"/>
    <hyperlink ref="T565" location="חומרים!C28" tooltip="הקשה על התא, תחזיר אותך לטבלת החומרים המרכזת" display="חומרים!C28"/>
    <hyperlink ref="T585" location="חומרים!C29" tooltip="הקשה על התא, תחזיר אותך לטבלת החומרים המרכזת" display="חומרים!C29"/>
    <hyperlink ref="T605" location="'חומרים '!C30" tooltip="הקשה על התא, תחזיר אותך לטבלת החומרים המרכזת" display="'חומרים '!C30"/>
    <hyperlink ref="T625" location="חומרים!C31" tooltip="הקשה על התא, תחזיר אותך לטבלת החומרים המרכזת" display="חומרים!C31"/>
    <hyperlink ref="T645" location="חומרים!C32" tooltip="הקשה על התא, תחזיר אותך לטבלת החומרים המרכזת" display="חומרים!C32"/>
    <hyperlink ref="T65" location="חומרים!C3" tooltip="הקשה על התא, תחזיר אותך לטבלת החומרים המרכזת" display="חומרים!C3"/>
    <hyperlink ref="T85" location="חומרים!C4" tooltip="הקשה על התא, תחזיר אותך לטבלת החומרים המרכזת" display="חומרים!C4"/>
    <hyperlink ref="N665" location="חומרים!C33" tooltip="הקשה על התא, תחזיר אותך לטבלת החומרים המרכזת" display="חומרים!C33"/>
    <hyperlink ref="N685" location="חומרים!C34" tooltip="הקשה על התא, תחזיר אותך לטבלת החומרים המרכזת" display="חומרים!C34"/>
    <hyperlink ref="N725" location="חומרים!C36" tooltip="הקשה על התא, תחזיר אותך לטבלת החומרים המרכזת" display="חומרים!C36"/>
    <hyperlink ref="N745" location="חומרים!C37" tooltip="הקשה על התא, תחזיר אותך לטבלת החומרים המרכזת" display="חומרים!C37"/>
    <hyperlink ref="N765" location="חומרים!C38" tooltip="הקשה על התא, תחזיר אותך לטבלת החומרים המרכזת" display="חומרים!C38"/>
    <hyperlink ref="N785" location="חומרים!C39" tooltip="הקשה על התא, תחזיר אותך לטבלת החומרים המרכזת" display="חומרים!C39"/>
    <hyperlink ref="N805" location="חומרים!C40" tooltip="הקשה על התא, תחזיר אותך לטבלת החומרים המרכזת" display="חומרים!C40"/>
    <hyperlink ref="N825" location="חומרים!C41" tooltip="הקשה על התא, תחזיר אותך לטבלת החומרים המרכזת" display="חומרים!C41"/>
    <hyperlink ref="N845" location="חומרים!C42" tooltip="הקשה על התא, תחזיר אותך לטבלת החומרים המרכזת" display="חומרים!C42"/>
    <hyperlink ref="T665" location="חומרים!C33" tooltip="הקשה על התא, תחזיר אותך לטבלת החומרים המרכזת" display="חומרים!C33"/>
    <hyperlink ref="T685" location="חומרים!C34" tooltip="הקשה על התא, תחזיר אותך לטבלת החומרים המרכזת" display="חומרים!C34"/>
    <hyperlink ref="T725" location="חומרים!C36" tooltip="הקשה על התא, תחזיר אותך לטבלת החומרים המרכזת" display="חומרים!C36"/>
    <hyperlink ref="T745" location="חומרים!C37" tooltip="הקשה על התא, תחזיר אותך לטבלת החומרים המרכזת" display="חומרים!C37"/>
    <hyperlink ref="T765" location="חומרים!C38" tooltip="הקשה על התא, תחזיר אותך לטבלת החומרים המרכזת" display="חומרים!C38"/>
    <hyperlink ref="T785" location="חומרים!C39" tooltip="הקשה על התא, תחזיר אותך לטבלת החומרים המרכזת" display="חומרים!C39"/>
    <hyperlink ref="T805" location="חומרים!C40" tooltip="הקשה על התא, תחזיר אותך לטבלת החומרים המרכזת" display="חומרים!C40"/>
    <hyperlink ref="T825" location="חומרים!C41" tooltip="הקשה על התא, תחזיר אותך לטבלת החומרים המרכזת" display="חומרים!C41"/>
    <hyperlink ref="T845" location="חומרים!C42" tooltip="הקשה על התא, תחזיר אותך לטבלת החומרים המרכזת" display="חומרים!C42"/>
    <hyperlink ref="N705" location="חומרים!C35" tooltip="הקשה על התא, תחזיר אותך לטבלת החומרים המרכזת" display="חומרים!C35"/>
    <hyperlink ref="T705" location="חומרים!C35" tooltip="הקשה על התא, תחזיר אותך לטבלת החומרים המרכזת" display="חומרים!C35"/>
    <hyperlink ref="H65" location="חומרים!C3" tooltip="הקשה על התא, תחזיר אותך לטבלת החומרים המרכזת" display="חומרים!C3"/>
    <hyperlink ref="B65" location="חומרים!C3" tooltip="הקשה על התא, תחזיר אותך לטבלת החומרים המרכזת" display="חומרים!C3"/>
  </hyperlinks>
  <printOptions horizontalCentered="1" verticalCentered="1"/>
  <pageMargins left="0.74803149606299213" right="0.74803149606299213" top="0.38" bottom="0.43" header="0.27" footer="0.23"/>
  <pageSetup paperSize="9" scale="10" orientation="portrait" horizontalDpi="1200" verticalDpi="1200" r:id="rId2"/>
  <headerFooter alignWithMargins="0">
    <oddFooter>עמוד &amp;P מתוך &amp;N</oddFooter>
  </headerFooter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2312365C-A359-45D3-9FF1-8A453B894E31}">
            <xm:f>COUNTA('ראשי-פרטים כלליים וריכוז הוצאות'!$G$20,'ראשי-פרטים כלליים וריכוז הוצאות'!$G$18)&lt;&gt;2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</border>
            </x14:dxf>
          </x14:cfRule>
          <xm:sqref>F1:L45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indexed="42"/>
    <pageSetUpPr fitToPage="1"/>
  </sheetPr>
  <dimension ref="A1:AA987"/>
  <sheetViews>
    <sheetView showGridLines="0" rightToLeft="1" workbookViewId="0">
      <pane ySplit="1" topLeftCell="A2" activePane="bottomLeft" state="frozen"/>
      <selection pane="bottomLeft" activeCell="W42" sqref="W42"/>
    </sheetView>
  </sheetViews>
  <sheetFormatPr defaultColWidth="9.140625" defaultRowHeight="12.75" x14ac:dyDescent="0.2"/>
  <cols>
    <col min="1" max="1" width="6" style="240" customWidth="1"/>
    <col min="2" max="2" width="29" style="233" customWidth="1"/>
    <col min="3" max="3" width="14.85546875" style="233" customWidth="1"/>
    <col min="4" max="4" width="12.28515625" style="233" customWidth="1"/>
    <col min="5" max="5" width="15.140625" style="233" customWidth="1"/>
    <col min="6" max="6" width="18.140625" style="233" customWidth="1"/>
    <col min="7" max="7" width="20.140625" style="233" customWidth="1"/>
    <col min="8" max="8" width="18.85546875" style="233" customWidth="1"/>
    <col min="9" max="9" width="15.28515625" style="233" bestFit="1" customWidth="1"/>
    <col min="10" max="10" width="11" style="233" customWidth="1"/>
    <col min="11" max="11" width="14.140625" style="233" customWidth="1"/>
    <col min="12" max="25" width="12.28515625" style="233" customWidth="1"/>
    <col min="26" max="16384" width="9.140625" style="233"/>
  </cols>
  <sheetData>
    <row r="1" spans="1:12" s="12" customFormat="1" ht="21.75" customHeight="1" x14ac:dyDescent="0.2">
      <c r="A1" s="532" t="s">
        <v>56</v>
      </c>
      <c r="B1" s="533"/>
      <c r="C1" s="79" t="s">
        <v>49</v>
      </c>
      <c r="D1" s="80">
        <f>'ראשי-פרטים כלליים וריכוז הוצאות'!C10:D10</f>
        <v>0</v>
      </c>
      <c r="E1" s="324">
        <f>'ראשי-פרטים כלליים וריכוז הוצאות'!F5</f>
        <v>0</v>
      </c>
      <c r="F1" s="524" t="s">
        <v>174</v>
      </c>
      <c r="G1" s="525"/>
      <c r="H1" s="525"/>
      <c r="I1" s="525"/>
      <c r="J1" s="525"/>
      <c r="K1" s="525"/>
      <c r="L1" s="526"/>
    </row>
    <row r="2" spans="1:12" ht="39" thickBot="1" x14ac:dyDescent="0.25">
      <c r="A2" s="290" t="s">
        <v>4</v>
      </c>
      <c r="B2" s="290" t="s">
        <v>36</v>
      </c>
      <c r="C2" s="291" t="s">
        <v>37</v>
      </c>
      <c r="D2" s="291" t="s">
        <v>75</v>
      </c>
      <c r="E2" s="291"/>
      <c r="F2" s="374" t="s">
        <v>36</v>
      </c>
      <c r="G2" s="375" t="s">
        <v>181</v>
      </c>
      <c r="H2" s="376" t="s">
        <v>37</v>
      </c>
      <c r="I2" s="376" t="s">
        <v>75</v>
      </c>
      <c r="J2" s="376" t="s">
        <v>176</v>
      </c>
      <c r="K2" s="376" t="s">
        <v>177</v>
      </c>
      <c r="L2" s="377" t="s">
        <v>178</v>
      </c>
    </row>
    <row r="3" spans="1:12" s="237" customFormat="1" ht="27" customHeight="1" x14ac:dyDescent="0.2">
      <c r="A3" s="234">
        <v>1</v>
      </c>
      <c r="B3" s="265"/>
      <c r="C3" s="192">
        <f>+$AA87</f>
        <v>0</v>
      </c>
      <c r="D3" s="236">
        <v>0</v>
      </c>
      <c r="E3" s="236"/>
      <c r="F3" s="368">
        <f t="shared" ref="F3:F48" si="0">B3</f>
        <v>0</v>
      </c>
      <c r="G3" s="369"/>
      <c r="H3" s="370">
        <f t="shared" ref="H3:H48" si="1">C3</f>
        <v>0</v>
      </c>
      <c r="I3" s="370">
        <f t="shared" ref="I3:I48" si="2">D3</f>
        <v>0</v>
      </c>
      <c r="J3" s="371"/>
      <c r="K3" s="372"/>
      <c r="L3" s="373"/>
    </row>
    <row r="4" spans="1:12" s="237" customFormat="1" ht="27" customHeight="1" x14ac:dyDescent="0.2">
      <c r="A4" s="234">
        <v>2</v>
      </c>
      <c r="B4" s="265"/>
      <c r="C4" s="238">
        <f>+$AA107</f>
        <v>0</v>
      </c>
      <c r="D4" s="236">
        <v>0</v>
      </c>
      <c r="E4" s="236"/>
      <c r="F4" s="325">
        <f t="shared" si="0"/>
        <v>0</v>
      </c>
      <c r="G4" s="265"/>
      <c r="H4" s="236">
        <f t="shared" si="1"/>
        <v>0</v>
      </c>
      <c r="I4" s="236">
        <f t="shared" si="2"/>
        <v>0</v>
      </c>
      <c r="J4" s="275"/>
      <c r="K4" s="281"/>
      <c r="L4" s="312"/>
    </row>
    <row r="5" spans="1:12" s="237" customFormat="1" ht="27" customHeight="1" x14ac:dyDescent="0.2">
      <c r="A5" s="234">
        <v>3</v>
      </c>
      <c r="B5" s="265"/>
      <c r="C5" s="238">
        <f>+$AA127</f>
        <v>0</v>
      </c>
      <c r="D5" s="236">
        <v>0</v>
      </c>
      <c r="E5" s="236"/>
      <c r="F5" s="325">
        <f t="shared" si="0"/>
        <v>0</v>
      </c>
      <c r="G5" s="265"/>
      <c r="H5" s="236">
        <f t="shared" si="1"/>
        <v>0</v>
      </c>
      <c r="I5" s="236">
        <f t="shared" si="2"/>
        <v>0</v>
      </c>
      <c r="J5" s="275"/>
      <c r="K5" s="281"/>
      <c r="L5" s="312"/>
    </row>
    <row r="6" spans="1:12" s="237" customFormat="1" ht="27" customHeight="1" x14ac:dyDescent="0.2">
      <c r="A6" s="234">
        <v>4</v>
      </c>
      <c r="B6" s="265"/>
      <c r="C6" s="238">
        <f>+$AA147</f>
        <v>0</v>
      </c>
      <c r="D6" s="236">
        <v>0</v>
      </c>
      <c r="E6" s="236"/>
      <c r="F6" s="325">
        <f t="shared" si="0"/>
        <v>0</v>
      </c>
      <c r="G6" s="265"/>
      <c r="H6" s="236">
        <f t="shared" si="1"/>
        <v>0</v>
      </c>
      <c r="I6" s="236">
        <f t="shared" si="2"/>
        <v>0</v>
      </c>
      <c r="J6" s="275"/>
      <c r="K6" s="281"/>
      <c r="L6" s="312"/>
    </row>
    <row r="7" spans="1:12" s="237" customFormat="1" ht="27" customHeight="1" x14ac:dyDescent="0.2">
      <c r="A7" s="234">
        <v>5</v>
      </c>
      <c r="B7" s="265"/>
      <c r="C7" s="238">
        <f>+$AA167</f>
        <v>0</v>
      </c>
      <c r="D7" s="236">
        <v>0</v>
      </c>
      <c r="E7" s="236"/>
      <c r="F7" s="325">
        <f t="shared" si="0"/>
        <v>0</v>
      </c>
      <c r="G7" s="265"/>
      <c r="H7" s="236">
        <f t="shared" si="1"/>
        <v>0</v>
      </c>
      <c r="I7" s="236">
        <f t="shared" si="2"/>
        <v>0</v>
      </c>
      <c r="J7" s="275"/>
      <c r="K7" s="281"/>
      <c r="L7" s="312"/>
    </row>
    <row r="8" spans="1:12" s="237" customFormat="1" ht="27" customHeight="1" x14ac:dyDescent="0.2">
      <c r="A8" s="234">
        <v>6</v>
      </c>
      <c r="B8" s="265"/>
      <c r="C8" s="238">
        <f>+$AA187</f>
        <v>0</v>
      </c>
      <c r="D8" s="236">
        <v>0</v>
      </c>
      <c r="E8" s="236"/>
      <c r="F8" s="325">
        <f t="shared" si="0"/>
        <v>0</v>
      </c>
      <c r="G8" s="265"/>
      <c r="H8" s="236">
        <f t="shared" si="1"/>
        <v>0</v>
      </c>
      <c r="I8" s="236">
        <f t="shared" si="2"/>
        <v>0</v>
      </c>
      <c r="J8" s="275"/>
      <c r="K8" s="281"/>
      <c r="L8" s="312"/>
    </row>
    <row r="9" spans="1:12" s="237" customFormat="1" ht="27" customHeight="1" x14ac:dyDescent="0.2">
      <c r="A9" s="234">
        <v>7</v>
      </c>
      <c r="B9" s="235"/>
      <c r="C9" s="238">
        <f>+$AA207</f>
        <v>0</v>
      </c>
      <c r="D9" s="236">
        <v>0</v>
      </c>
      <c r="E9" s="236"/>
      <c r="F9" s="325">
        <f t="shared" si="0"/>
        <v>0</v>
      </c>
      <c r="G9" s="265"/>
      <c r="H9" s="236">
        <f t="shared" si="1"/>
        <v>0</v>
      </c>
      <c r="I9" s="236">
        <f t="shared" si="2"/>
        <v>0</v>
      </c>
      <c r="J9" s="275"/>
      <c r="K9" s="281"/>
      <c r="L9" s="312"/>
    </row>
    <row r="10" spans="1:12" s="237" customFormat="1" ht="27" customHeight="1" x14ac:dyDescent="0.2">
      <c r="A10" s="234">
        <v>8</v>
      </c>
      <c r="B10" s="235"/>
      <c r="C10" s="238">
        <f>+$AA227</f>
        <v>0</v>
      </c>
      <c r="D10" s="236">
        <v>0</v>
      </c>
      <c r="E10" s="236"/>
      <c r="F10" s="325">
        <f t="shared" si="0"/>
        <v>0</v>
      </c>
      <c r="G10" s="265"/>
      <c r="H10" s="236">
        <f t="shared" si="1"/>
        <v>0</v>
      </c>
      <c r="I10" s="236">
        <f t="shared" si="2"/>
        <v>0</v>
      </c>
      <c r="J10" s="275"/>
      <c r="K10" s="281"/>
      <c r="L10" s="312"/>
    </row>
    <row r="11" spans="1:12" s="237" customFormat="1" ht="27" customHeight="1" x14ac:dyDescent="0.2">
      <c r="A11" s="234">
        <v>9</v>
      </c>
      <c r="B11" s="235"/>
      <c r="C11" s="238">
        <f>+$AA247</f>
        <v>0</v>
      </c>
      <c r="D11" s="236">
        <v>0</v>
      </c>
      <c r="E11" s="236"/>
      <c r="F11" s="325">
        <f t="shared" si="0"/>
        <v>0</v>
      </c>
      <c r="G11" s="265"/>
      <c r="H11" s="236">
        <f t="shared" si="1"/>
        <v>0</v>
      </c>
      <c r="I11" s="236">
        <f t="shared" si="2"/>
        <v>0</v>
      </c>
      <c r="J11" s="275"/>
      <c r="K11" s="281"/>
      <c r="L11" s="312"/>
    </row>
    <row r="12" spans="1:12" s="237" customFormat="1" ht="27" customHeight="1" x14ac:dyDescent="0.2">
      <c r="A12" s="234">
        <v>10</v>
      </c>
      <c r="B12" s="235"/>
      <c r="C12" s="238">
        <f>+$AA267</f>
        <v>0</v>
      </c>
      <c r="D12" s="236">
        <v>0</v>
      </c>
      <c r="E12" s="236"/>
      <c r="F12" s="325">
        <f t="shared" si="0"/>
        <v>0</v>
      </c>
      <c r="G12" s="265"/>
      <c r="H12" s="236">
        <f t="shared" si="1"/>
        <v>0</v>
      </c>
      <c r="I12" s="236">
        <f t="shared" si="2"/>
        <v>0</v>
      </c>
      <c r="J12" s="275"/>
      <c r="K12" s="281"/>
      <c r="L12" s="312"/>
    </row>
    <row r="13" spans="1:12" s="237" customFormat="1" ht="27" customHeight="1" x14ac:dyDescent="0.2">
      <c r="A13" s="234">
        <v>11</v>
      </c>
      <c r="B13" s="235"/>
      <c r="C13" s="238">
        <f>+$AA287</f>
        <v>0</v>
      </c>
      <c r="D13" s="236">
        <v>0</v>
      </c>
      <c r="E13" s="236"/>
      <c r="F13" s="325">
        <f t="shared" si="0"/>
        <v>0</v>
      </c>
      <c r="G13" s="265"/>
      <c r="H13" s="236">
        <f t="shared" si="1"/>
        <v>0</v>
      </c>
      <c r="I13" s="236">
        <f t="shared" si="2"/>
        <v>0</v>
      </c>
      <c r="J13" s="275"/>
      <c r="K13" s="281"/>
      <c r="L13" s="312"/>
    </row>
    <row r="14" spans="1:12" s="237" customFormat="1" ht="27" customHeight="1" x14ac:dyDescent="0.2">
      <c r="A14" s="234">
        <v>12</v>
      </c>
      <c r="B14" s="235"/>
      <c r="C14" s="238">
        <f>+$AA307</f>
        <v>0</v>
      </c>
      <c r="D14" s="236">
        <v>0</v>
      </c>
      <c r="E14" s="236"/>
      <c r="F14" s="325">
        <f t="shared" si="0"/>
        <v>0</v>
      </c>
      <c r="G14" s="265"/>
      <c r="H14" s="236">
        <f t="shared" si="1"/>
        <v>0</v>
      </c>
      <c r="I14" s="236">
        <f t="shared" si="2"/>
        <v>0</v>
      </c>
      <c r="J14" s="275"/>
      <c r="K14" s="281"/>
      <c r="L14" s="312"/>
    </row>
    <row r="15" spans="1:12" s="237" customFormat="1" ht="27" customHeight="1" x14ac:dyDescent="0.2">
      <c r="A15" s="234">
        <v>13</v>
      </c>
      <c r="B15" s="235"/>
      <c r="C15" s="238">
        <f>+$AA327</f>
        <v>0</v>
      </c>
      <c r="D15" s="236">
        <v>0</v>
      </c>
      <c r="E15" s="236"/>
      <c r="F15" s="325">
        <f t="shared" si="0"/>
        <v>0</v>
      </c>
      <c r="G15" s="265"/>
      <c r="H15" s="236">
        <f t="shared" si="1"/>
        <v>0</v>
      </c>
      <c r="I15" s="236">
        <f t="shared" si="2"/>
        <v>0</v>
      </c>
      <c r="J15" s="275"/>
      <c r="K15" s="281"/>
      <c r="L15" s="312"/>
    </row>
    <row r="16" spans="1:12" s="237" customFormat="1" ht="27" customHeight="1" x14ac:dyDescent="0.2">
      <c r="A16" s="234">
        <v>14</v>
      </c>
      <c r="B16" s="235"/>
      <c r="C16" s="238">
        <f>+$AA347</f>
        <v>0</v>
      </c>
      <c r="D16" s="236">
        <v>0</v>
      </c>
      <c r="E16" s="236"/>
      <c r="F16" s="325">
        <f t="shared" si="0"/>
        <v>0</v>
      </c>
      <c r="G16" s="265"/>
      <c r="H16" s="236">
        <f t="shared" si="1"/>
        <v>0</v>
      </c>
      <c r="I16" s="236">
        <f t="shared" si="2"/>
        <v>0</v>
      </c>
      <c r="J16" s="275"/>
      <c r="K16" s="281"/>
      <c r="L16" s="312"/>
    </row>
    <row r="17" spans="1:12" s="237" customFormat="1" ht="27" customHeight="1" x14ac:dyDescent="0.2">
      <c r="A17" s="234">
        <v>15</v>
      </c>
      <c r="B17" s="235"/>
      <c r="C17" s="238">
        <f>+$AA367</f>
        <v>0</v>
      </c>
      <c r="D17" s="236">
        <v>0</v>
      </c>
      <c r="E17" s="236"/>
      <c r="F17" s="325">
        <f t="shared" si="0"/>
        <v>0</v>
      </c>
      <c r="G17" s="265"/>
      <c r="H17" s="236">
        <f t="shared" si="1"/>
        <v>0</v>
      </c>
      <c r="I17" s="236">
        <f t="shared" si="2"/>
        <v>0</v>
      </c>
      <c r="J17" s="275"/>
      <c r="K17" s="281"/>
      <c r="L17" s="312"/>
    </row>
    <row r="18" spans="1:12" s="237" customFormat="1" ht="27" customHeight="1" x14ac:dyDescent="0.2">
      <c r="A18" s="234">
        <v>16</v>
      </c>
      <c r="B18" s="235"/>
      <c r="C18" s="238">
        <f>+$AA387</f>
        <v>0</v>
      </c>
      <c r="D18" s="236">
        <v>0</v>
      </c>
      <c r="E18" s="236"/>
      <c r="F18" s="325">
        <f t="shared" si="0"/>
        <v>0</v>
      </c>
      <c r="G18" s="265"/>
      <c r="H18" s="236">
        <f t="shared" si="1"/>
        <v>0</v>
      </c>
      <c r="I18" s="236">
        <f t="shared" si="2"/>
        <v>0</v>
      </c>
      <c r="J18" s="275"/>
      <c r="K18" s="281"/>
      <c r="L18" s="312"/>
    </row>
    <row r="19" spans="1:12" s="237" customFormat="1" ht="27" customHeight="1" x14ac:dyDescent="0.2">
      <c r="A19" s="234">
        <v>17</v>
      </c>
      <c r="B19" s="235"/>
      <c r="C19" s="238">
        <f>+$AA407</f>
        <v>0</v>
      </c>
      <c r="D19" s="236">
        <v>0</v>
      </c>
      <c r="E19" s="236"/>
      <c r="F19" s="325">
        <f t="shared" si="0"/>
        <v>0</v>
      </c>
      <c r="G19" s="265"/>
      <c r="H19" s="236">
        <f t="shared" si="1"/>
        <v>0</v>
      </c>
      <c r="I19" s="236">
        <f t="shared" si="2"/>
        <v>0</v>
      </c>
      <c r="J19" s="275"/>
      <c r="K19" s="281"/>
      <c r="L19" s="312"/>
    </row>
    <row r="20" spans="1:12" s="237" customFormat="1" ht="27" customHeight="1" x14ac:dyDescent="0.2">
      <c r="A20" s="234">
        <v>18</v>
      </c>
      <c r="B20" s="235"/>
      <c r="C20" s="238">
        <f>+$AA427</f>
        <v>0</v>
      </c>
      <c r="D20" s="236">
        <v>0</v>
      </c>
      <c r="E20" s="236"/>
      <c r="F20" s="325">
        <f t="shared" si="0"/>
        <v>0</v>
      </c>
      <c r="G20" s="265"/>
      <c r="H20" s="236">
        <f t="shared" si="1"/>
        <v>0</v>
      </c>
      <c r="I20" s="236">
        <f t="shared" si="2"/>
        <v>0</v>
      </c>
      <c r="J20" s="275"/>
      <c r="K20" s="281"/>
      <c r="L20" s="312"/>
    </row>
    <row r="21" spans="1:12" s="237" customFormat="1" ht="27" customHeight="1" x14ac:dyDescent="0.2">
      <c r="A21" s="234">
        <v>19</v>
      </c>
      <c r="B21" s="235"/>
      <c r="C21" s="238">
        <f>+$AA447</f>
        <v>0</v>
      </c>
      <c r="D21" s="236">
        <v>0</v>
      </c>
      <c r="E21" s="236"/>
      <c r="F21" s="325">
        <f t="shared" si="0"/>
        <v>0</v>
      </c>
      <c r="G21" s="265"/>
      <c r="H21" s="236">
        <f t="shared" si="1"/>
        <v>0</v>
      </c>
      <c r="I21" s="236">
        <f t="shared" si="2"/>
        <v>0</v>
      </c>
      <c r="J21" s="275"/>
      <c r="K21" s="281"/>
      <c r="L21" s="312"/>
    </row>
    <row r="22" spans="1:12" s="237" customFormat="1" ht="27" customHeight="1" x14ac:dyDescent="0.2">
      <c r="A22" s="234">
        <v>20</v>
      </c>
      <c r="B22" s="235"/>
      <c r="C22" s="238">
        <f>+$AA467</f>
        <v>0</v>
      </c>
      <c r="D22" s="236">
        <v>0</v>
      </c>
      <c r="E22" s="236"/>
      <c r="F22" s="325">
        <f t="shared" si="0"/>
        <v>0</v>
      </c>
      <c r="G22" s="265"/>
      <c r="H22" s="236">
        <f t="shared" si="1"/>
        <v>0</v>
      </c>
      <c r="I22" s="236">
        <f t="shared" si="2"/>
        <v>0</v>
      </c>
      <c r="J22" s="275"/>
      <c r="K22" s="281"/>
      <c r="L22" s="312"/>
    </row>
    <row r="23" spans="1:12" s="237" customFormat="1" ht="27" customHeight="1" x14ac:dyDescent="0.2">
      <c r="A23" s="234">
        <v>21</v>
      </c>
      <c r="B23" s="235"/>
      <c r="C23" s="238">
        <f>+$AA487</f>
        <v>0</v>
      </c>
      <c r="D23" s="236">
        <v>0</v>
      </c>
      <c r="E23" s="236"/>
      <c r="F23" s="325">
        <f t="shared" si="0"/>
        <v>0</v>
      </c>
      <c r="G23" s="265"/>
      <c r="H23" s="236">
        <f t="shared" si="1"/>
        <v>0</v>
      </c>
      <c r="I23" s="236">
        <f t="shared" si="2"/>
        <v>0</v>
      </c>
      <c r="J23" s="275"/>
      <c r="K23" s="281"/>
      <c r="L23" s="312"/>
    </row>
    <row r="24" spans="1:12" s="237" customFormat="1" ht="27" customHeight="1" x14ac:dyDescent="0.2">
      <c r="A24" s="234">
        <v>22</v>
      </c>
      <c r="B24" s="235"/>
      <c r="C24" s="238">
        <f>+$AA507</f>
        <v>0</v>
      </c>
      <c r="D24" s="236">
        <v>0</v>
      </c>
      <c r="E24" s="236"/>
      <c r="F24" s="325">
        <f t="shared" si="0"/>
        <v>0</v>
      </c>
      <c r="G24" s="265"/>
      <c r="H24" s="236">
        <f t="shared" si="1"/>
        <v>0</v>
      </c>
      <c r="I24" s="236">
        <f t="shared" si="2"/>
        <v>0</v>
      </c>
      <c r="J24" s="275"/>
      <c r="K24" s="281"/>
      <c r="L24" s="312"/>
    </row>
    <row r="25" spans="1:12" s="237" customFormat="1" ht="27" customHeight="1" x14ac:dyDescent="0.2">
      <c r="A25" s="234">
        <v>23</v>
      </c>
      <c r="B25" s="235"/>
      <c r="C25" s="238">
        <f>+$AA527</f>
        <v>0</v>
      </c>
      <c r="D25" s="236">
        <v>0</v>
      </c>
      <c r="E25" s="236"/>
      <c r="F25" s="325">
        <f t="shared" si="0"/>
        <v>0</v>
      </c>
      <c r="G25" s="265"/>
      <c r="H25" s="236">
        <f t="shared" si="1"/>
        <v>0</v>
      </c>
      <c r="I25" s="236">
        <f t="shared" si="2"/>
        <v>0</v>
      </c>
      <c r="J25" s="275"/>
      <c r="K25" s="281"/>
      <c r="L25" s="312"/>
    </row>
    <row r="26" spans="1:12" s="237" customFormat="1" ht="27" customHeight="1" x14ac:dyDescent="0.2">
      <c r="A26" s="234">
        <v>24</v>
      </c>
      <c r="B26" s="235"/>
      <c r="C26" s="238">
        <f>+$AA547</f>
        <v>0</v>
      </c>
      <c r="D26" s="236">
        <v>0</v>
      </c>
      <c r="E26" s="236"/>
      <c r="F26" s="325">
        <f t="shared" si="0"/>
        <v>0</v>
      </c>
      <c r="G26" s="265"/>
      <c r="H26" s="236">
        <f t="shared" si="1"/>
        <v>0</v>
      </c>
      <c r="I26" s="236">
        <f t="shared" si="2"/>
        <v>0</v>
      </c>
      <c r="J26" s="275"/>
      <c r="K26" s="281"/>
      <c r="L26" s="312"/>
    </row>
    <row r="27" spans="1:12" s="237" customFormat="1" ht="27" customHeight="1" x14ac:dyDescent="0.2">
      <c r="A27" s="234">
        <v>25</v>
      </c>
      <c r="B27" s="235"/>
      <c r="C27" s="238">
        <f>+$AA567</f>
        <v>0</v>
      </c>
      <c r="D27" s="236">
        <v>0</v>
      </c>
      <c r="E27" s="236"/>
      <c r="F27" s="325">
        <f t="shared" si="0"/>
        <v>0</v>
      </c>
      <c r="G27" s="265"/>
      <c r="H27" s="236">
        <f t="shared" si="1"/>
        <v>0</v>
      </c>
      <c r="I27" s="236">
        <f t="shared" si="2"/>
        <v>0</v>
      </c>
      <c r="J27" s="275"/>
      <c r="K27" s="281"/>
      <c r="L27" s="312"/>
    </row>
    <row r="28" spans="1:12" s="237" customFormat="1" ht="27" customHeight="1" x14ac:dyDescent="0.2">
      <c r="A28" s="234">
        <v>26</v>
      </c>
      <c r="B28" s="235"/>
      <c r="C28" s="238">
        <f>+$AA587</f>
        <v>0</v>
      </c>
      <c r="D28" s="236">
        <v>0</v>
      </c>
      <c r="E28" s="236"/>
      <c r="F28" s="325">
        <f t="shared" si="0"/>
        <v>0</v>
      </c>
      <c r="G28" s="265"/>
      <c r="H28" s="236">
        <f t="shared" si="1"/>
        <v>0</v>
      </c>
      <c r="I28" s="236">
        <f t="shared" si="2"/>
        <v>0</v>
      </c>
      <c r="J28" s="275"/>
      <c r="K28" s="281"/>
      <c r="L28" s="312"/>
    </row>
    <row r="29" spans="1:12" s="237" customFormat="1" ht="27" customHeight="1" x14ac:dyDescent="0.2">
      <c r="A29" s="234">
        <v>27</v>
      </c>
      <c r="B29" s="235"/>
      <c r="C29" s="238">
        <f>+$AA607</f>
        <v>0</v>
      </c>
      <c r="D29" s="236">
        <v>0</v>
      </c>
      <c r="E29" s="236"/>
      <c r="F29" s="325">
        <f t="shared" si="0"/>
        <v>0</v>
      </c>
      <c r="G29" s="265"/>
      <c r="H29" s="236">
        <f t="shared" si="1"/>
        <v>0</v>
      </c>
      <c r="I29" s="236">
        <f t="shared" si="2"/>
        <v>0</v>
      </c>
      <c r="J29" s="275"/>
      <c r="K29" s="281"/>
      <c r="L29" s="312"/>
    </row>
    <row r="30" spans="1:12" s="237" customFormat="1" ht="27" customHeight="1" x14ac:dyDescent="0.2">
      <c r="A30" s="234">
        <v>28</v>
      </c>
      <c r="B30" s="235"/>
      <c r="C30" s="238">
        <f>+$AA627</f>
        <v>0</v>
      </c>
      <c r="D30" s="236">
        <v>0</v>
      </c>
      <c r="E30" s="236"/>
      <c r="F30" s="325">
        <f t="shared" si="0"/>
        <v>0</v>
      </c>
      <c r="G30" s="265"/>
      <c r="H30" s="236">
        <f t="shared" si="1"/>
        <v>0</v>
      </c>
      <c r="I30" s="236">
        <f t="shared" si="2"/>
        <v>0</v>
      </c>
      <c r="J30" s="275"/>
      <c r="K30" s="281"/>
      <c r="L30" s="312"/>
    </row>
    <row r="31" spans="1:12" s="237" customFormat="1" ht="27" customHeight="1" x14ac:dyDescent="0.2">
      <c r="A31" s="234">
        <v>29</v>
      </c>
      <c r="B31" s="235"/>
      <c r="C31" s="238">
        <f>+$AA647</f>
        <v>0</v>
      </c>
      <c r="D31" s="236">
        <v>0</v>
      </c>
      <c r="E31" s="236"/>
      <c r="F31" s="325">
        <f t="shared" si="0"/>
        <v>0</v>
      </c>
      <c r="G31" s="265"/>
      <c r="H31" s="236">
        <f t="shared" si="1"/>
        <v>0</v>
      </c>
      <c r="I31" s="236">
        <f t="shared" si="2"/>
        <v>0</v>
      </c>
      <c r="J31" s="275"/>
      <c r="K31" s="281"/>
      <c r="L31" s="312"/>
    </row>
    <row r="32" spans="1:12" s="237" customFormat="1" ht="27" customHeight="1" x14ac:dyDescent="0.2">
      <c r="A32" s="234">
        <v>30</v>
      </c>
      <c r="B32" s="235"/>
      <c r="C32" s="192">
        <f>+$AA667</f>
        <v>0</v>
      </c>
      <c r="D32" s="236">
        <v>0</v>
      </c>
      <c r="E32" s="236"/>
      <c r="F32" s="325">
        <f t="shared" si="0"/>
        <v>0</v>
      </c>
      <c r="G32" s="265"/>
      <c r="H32" s="236">
        <f t="shared" si="1"/>
        <v>0</v>
      </c>
      <c r="I32" s="236">
        <f t="shared" si="2"/>
        <v>0</v>
      </c>
      <c r="J32" s="275"/>
      <c r="K32" s="281"/>
      <c r="L32" s="312"/>
    </row>
    <row r="33" spans="1:12" s="237" customFormat="1" ht="27" customHeight="1" x14ac:dyDescent="0.2">
      <c r="A33" s="234">
        <v>31</v>
      </c>
      <c r="B33" s="235"/>
      <c r="C33" s="192">
        <f>+$AA687</f>
        <v>0</v>
      </c>
      <c r="D33" s="236">
        <v>0</v>
      </c>
      <c r="E33" s="236"/>
      <c r="F33" s="325">
        <f t="shared" si="0"/>
        <v>0</v>
      </c>
      <c r="G33" s="265"/>
      <c r="H33" s="236">
        <f t="shared" si="1"/>
        <v>0</v>
      </c>
      <c r="I33" s="236">
        <f t="shared" si="2"/>
        <v>0</v>
      </c>
      <c r="J33" s="275"/>
      <c r="K33" s="281"/>
      <c r="L33" s="312"/>
    </row>
    <row r="34" spans="1:12" s="237" customFormat="1" ht="27" customHeight="1" x14ac:dyDescent="0.2">
      <c r="A34" s="234">
        <v>32</v>
      </c>
      <c r="B34" s="235"/>
      <c r="C34" s="192">
        <f>+$AA707</f>
        <v>0</v>
      </c>
      <c r="D34" s="236">
        <v>0</v>
      </c>
      <c r="E34" s="236"/>
      <c r="F34" s="325">
        <f t="shared" si="0"/>
        <v>0</v>
      </c>
      <c r="G34" s="265"/>
      <c r="H34" s="236">
        <f t="shared" si="1"/>
        <v>0</v>
      </c>
      <c r="I34" s="236">
        <f t="shared" si="2"/>
        <v>0</v>
      </c>
      <c r="J34" s="275"/>
      <c r="K34" s="281"/>
      <c r="L34" s="312"/>
    </row>
    <row r="35" spans="1:12" s="237" customFormat="1" ht="27" customHeight="1" x14ac:dyDescent="0.2">
      <c r="A35" s="234">
        <v>33</v>
      </c>
      <c r="B35" s="235"/>
      <c r="C35" s="192">
        <f>+$AA727</f>
        <v>0</v>
      </c>
      <c r="D35" s="236">
        <v>0</v>
      </c>
      <c r="E35" s="236"/>
      <c r="F35" s="325">
        <f t="shared" si="0"/>
        <v>0</v>
      </c>
      <c r="G35" s="265"/>
      <c r="H35" s="236">
        <f t="shared" si="1"/>
        <v>0</v>
      </c>
      <c r="I35" s="236">
        <f t="shared" si="2"/>
        <v>0</v>
      </c>
      <c r="J35" s="275"/>
      <c r="K35" s="281"/>
      <c r="L35" s="312"/>
    </row>
    <row r="36" spans="1:12" s="237" customFormat="1" ht="27" customHeight="1" x14ac:dyDescent="0.2">
      <c r="A36" s="234">
        <v>34</v>
      </c>
      <c r="B36" s="235"/>
      <c r="C36" s="192">
        <f>+$AA747</f>
        <v>0</v>
      </c>
      <c r="D36" s="236">
        <v>0</v>
      </c>
      <c r="E36" s="236"/>
      <c r="F36" s="325">
        <f t="shared" si="0"/>
        <v>0</v>
      </c>
      <c r="G36" s="265"/>
      <c r="H36" s="236">
        <f t="shared" si="1"/>
        <v>0</v>
      </c>
      <c r="I36" s="236">
        <f t="shared" si="2"/>
        <v>0</v>
      </c>
      <c r="J36" s="275"/>
      <c r="K36" s="281"/>
      <c r="L36" s="312"/>
    </row>
    <row r="37" spans="1:12" s="237" customFormat="1" ht="27" customHeight="1" x14ac:dyDescent="0.2">
      <c r="A37" s="234">
        <v>35</v>
      </c>
      <c r="B37" s="235"/>
      <c r="C37" s="192">
        <f>+$AA767</f>
        <v>0</v>
      </c>
      <c r="D37" s="236">
        <v>0</v>
      </c>
      <c r="E37" s="236"/>
      <c r="F37" s="325">
        <f t="shared" si="0"/>
        <v>0</v>
      </c>
      <c r="G37" s="265"/>
      <c r="H37" s="236">
        <f t="shared" si="1"/>
        <v>0</v>
      </c>
      <c r="I37" s="236">
        <f t="shared" si="2"/>
        <v>0</v>
      </c>
      <c r="J37" s="275"/>
      <c r="K37" s="281"/>
      <c r="L37" s="312"/>
    </row>
    <row r="38" spans="1:12" s="237" customFormat="1" ht="27" customHeight="1" x14ac:dyDescent="0.2">
      <c r="A38" s="234">
        <v>36</v>
      </c>
      <c r="B38" s="235"/>
      <c r="C38" s="192">
        <f>+$AA787</f>
        <v>0</v>
      </c>
      <c r="D38" s="236">
        <v>0</v>
      </c>
      <c r="E38" s="236"/>
      <c r="F38" s="325">
        <f t="shared" si="0"/>
        <v>0</v>
      </c>
      <c r="G38" s="265"/>
      <c r="H38" s="236">
        <f t="shared" si="1"/>
        <v>0</v>
      </c>
      <c r="I38" s="236">
        <f t="shared" si="2"/>
        <v>0</v>
      </c>
      <c r="J38" s="275"/>
      <c r="K38" s="281"/>
      <c r="L38" s="312"/>
    </row>
    <row r="39" spans="1:12" s="237" customFormat="1" ht="27" customHeight="1" x14ac:dyDescent="0.2">
      <c r="A39" s="234">
        <v>37</v>
      </c>
      <c r="B39" s="235"/>
      <c r="C39" s="192">
        <f>+$AA807</f>
        <v>0</v>
      </c>
      <c r="D39" s="236">
        <v>0</v>
      </c>
      <c r="E39" s="236"/>
      <c r="F39" s="325">
        <f t="shared" si="0"/>
        <v>0</v>
      </c>
      <c r="G39" s="265"/>
      <c r="H39" s="236">
        <f t="shared" si="1"/>
        <v>0</v>
      </c>
      <c r="I39" s="236">
        <f t="shared" si="2"/>
        <v>0</v>
      </c>
      <c r="J39" s="275"/>
      <c r="K39" s="281"/>
      <c r="L39" s="312"/>
    </row>
    <row r="40" spans="1:12" s="237" customFormat="1" ht="27" customHeight="1" x14ac:dyDescent="0.2">
      <c r="A40" s="234">
        <v>38</v>
      </c>
      <c r="B40" s="235"/>
      <c r="C40" s="192">
        <f>+$AA827</f>
        <v>0</v>
      </c>
      <c r="D40" s="236">
        <v>0</v>
      </c>
      <c r="E40" s="236"/>
      <c r="F40" s="325">
        <f t="shared" si="0"/>
        <v>0</v>
      </c>
      <c r="G40" s="265"/>
      <c r="H40" s="236">
        <f t="shared" si="1"/>
        <v>0</v>
      </c>
      <c r="I40" s="236">
        <f t="shared" si="2"/>
        <v>0</v>
      </c>
      <c r="J40" s="275"/>
      <c r="K40" s="281"/>
      <c r="L40" s="312"/>
    </row>
    <row r="41" spans="1:12" s="237" customFormat="1" ht="27" customHeight="1" x14ac:dyDescent="0.2">
      <c r="A41" s="234">
        <v>39</v>
      </c>
      <c r="B41" s="235"/>
      <c r="C41" s="192">
        <f>+$AA847</f>
        <v>0</v>
      </c>
      <c r="D41" s="236">
        <v>0</v>
      </c>
      <c r="E41" s="236"/>
      <c r="F41" s="325">
        <f t="shared" si="0"/>
        <v>0</v>
      </c>
      <c r="G41" s="265"/>
      <c r="H41" s="236">
        <f t="shared" si="1"/>
        <v>0</v>
      </c>
      <c r="I41" s="236">
        <f t="shared" si="2"/>
        <v>0</v>
      </c>
      <c r="J41" s="275"/>
      <c r="K41" s="281"/>
      <c r="L41" s="312"/>
    </row>
    <row r="42" spans="1:12" s="237" customFormat="1" ht="27" customHeight="1" x14ac:dyDescent="0.2">
      <c r="A42" s="234">
        <v>40</v>
      </c>
      <c r="B42" s="235"/>
      <c r="C42" s="192">
        <f>+$AA867</f>
        <v>0</v>
      </c>
      <c r="D42" s="236">
        <v>0</v>
      </c>
      <c r="E42" s="236"/>
      <c r="F42" s="325">
        <f t="shared" si="0"/>
        <v>0</v>
      </c>
      <c r="G42" s="265"/>
      <c r="H42" s="236">
        <f t="shared" si="1"/>
        <v>0</v>
      </c>
      <c r="I42" s="236">
        <f t="shared" si="2"/>
        <v>0</v>
      </c>
      <c r="J42" s="275"/>
      <c r="K42" s="281"/>
      <c r="L42" s="312"/>
    </row>
    <row r="43" spans="1:12" s="237" customFormat="1" ht="27" customHeight="1" x14ac:dyDescent="0.2">
      <c r="A43" s="234">
        <v>41</v>
      </c>
      <c r="B43" s="235"/>
      <c r="C43" s="192">
        <f>+$AA887</f>
        <v>0</v>
      </c>
      <c r="D43" s="236">
        <v>0</v>
      </c>
      <c r="E43" s="236"/>
      <c r="F43" s="325">
        <f t="shared" si="0"/>
        <v>0</v>
      </c>
      <c r="G43" s="265"/>
      <c r="H43" s="236">
        <f t="shared" si="1"/>
        <v>0</v>
      </c>
      <c r="I43" s="236">
        <f t="shared" si="2"/>
        <v>0</v>
      </c>
      <c r="J43" s="275"/>
      <c r="K43" s="281"/>
      <c r="L43" s="312"/>
    </row>
    <row r="44" spans="1:12" s="237" customFormat="1" ht="27" customHeight="1" x14ac:dyDescent="0.2">
      <c r="A44" s="234">
        <v>42</v>
      </c>
      <c r="B44" s="235"/>
      <c r="C44" s="192">
        <f>+$AA907</f>
        <v>0</v>
      </c>
      <c r="D44" s="236">
        <v>0</v>
      </c>
      <c r="E44" s="236"/>
      <c r="F44" s="325">
        <f t="shared" si="0"/>
        <v>0</v>
      </c>
      <c r="G44" s="265"/>
      <c r="H44" s="236">
        <f t="shared" si="1"/>
        <v>0</v>
      </c>
      <c r="I44" s="236">
        <f t="shared" si="2"/>
        <v>0</v>
      </c>
      <c r="J44" s="275"/>
      <c r="K44" s="281"/>
      <c r="L44" s="312"/>
    </row>
    <row r="45" spans="1:12" s="237" customFormat="1" ht="27" customHeight="1" x14ac:dyDescent="0.2">
      <c r="A45" s="234">
        <v>43</v>
      </c>
      <c r="B45" s="235"/>
      <c r="C45" s="192">
        <f>+$AA927</f>
        <v>0</v>
      </c>
      <c r="D45" s="236">
        <v>0</v>
      </c>
      <c r="E45" s="236"/>
      <c r="F45" s="325">
        <f t="shared" si="0"/>
        <v>0</v>
      </c>
      <c r="G45" s="265"/>
      <c r="H45" s="236">
        <f t="shared" si="1"/>
        <v>0</v>
      </c>
      <c r="I45" s="236">
        <f t="shared" si="2"/>
        <v>0</v>
      </c>
      <c r="J45" s="275"/>
      <c r="K45" s="281"/>
      <c r="L45" s="312"/>
    </row>
    <row r="46" spans="1:12" s="237" customFormat="1" ht="27" customHeight="1" x14ac:dyDescent="0.2">
      <c r="A46" s="234">
        <v>44</v>
      </c>
      <c r="B46" s="235"/>
      <c r="C46" s="192">
        <f>+$AA947</f>
        <v>0</v>
      </c>
      <c r="D46" s="236">
        <v>0</v>
      </c>
      <c r="E46" s="236"/>
      <c r="F46" s="325">
        <f t="shared" si="0"/>
        <v>0</v>
      </c>
      <c r="G46" s="265"/>
      <c r="H46" s="236">
        <f t="shared" si="1"/>
        <v>0</v>
      </c>
      <c r="I46" s="236">
        <f t="shared" si="2"/>
        <v>0</v>
      </c>
      <c r="J46" s="275"/>
      <c r="K46" s="281"/>
      <c r="L46" s="312"/>
    </row>
    <row r="47" spans="1:12" s="237" customFormat="1" ht="27" customHeight="1" x14ac:dyDescent="0.2">
      <c r="A47" s="234">
        <v>45</v>
      </c>
      <c r="B47" s="235"/>
      <c r="C47" s="192">
        <f>+$AA967</f>
        <v>0</v>
      </c>
      <c r="D47" s="236">
        <v>0</v>
      </c>
      <c r="E47" s="236"/>
      <c r="F47" s="325">
        <f t="shared" si="0"/>
        <v>0</v>
      </c>
      <c r="G47" s="265"/>
      <c r="H47" s="236">
        <f t="shared" si="1"/>
        <v>0</v>
      </c>
      <c r="I47" s="236">
        <f t="shared" si="2"/>
        <v>0</v>
      </c>
      <c r="J47" s="275"/>
      <c r="K47" s="281"/>
      <c r="L47" s="312"/>
    </row>
    <row r="48" spans="1:12" s="237" customFormat="1" ht="27" customHeight="1" thickBot="1" x14ac:dyDescent="0.25">
      <c r="A48" s="234">
        <v>46</v>
      </c>
      <c r="B48" s="235"/>
      <c r="C48" s="192">
        <f>+$AA987</f>
        <v>0</v>
      </c>
      <c r="D48" s="236">
        <v>0</v>
      </c>
      <c r="E48" s="236"/>
      <c r="F48" s="326">
        <f t="shared" si="0"/>
        <v>0</v>
      </c>
      <c r="G48" s="265"/>
      <c r="H48" s="327">
        <f t="shared" si="1"/>
        <v>0</v>
      </c>
      <c r="I48" s="327">
        <f t="shared" si="2"/>
        <v>0</v>
      </c>
      <c r="J48" s="319"/>
      <c r="K48" s="320"/>
      <c r="L48" s="321"/>
    </row>
    <row r="49" spans="1:12" s="237" customFormat="1" ht="24.75" customHeight="1" thickBot="1" x14ac:dyDescent="0.25">
      <c r="A49" s="234"/>
      <c r="B49" s="234" t="s">
        <v>3</v>
      </c>
      <c r="C49" s="239">
        <f>SUM(C3:C48)</f>
        <v>0</v>
      </c>
      <c r="D49" s="239">
        <f>SUM(D3:D48)</f>
        <v>0</v>
      </c>
      <c r="E49" s="239"/>
      <c r="F49" s="328" t="s">
        <v>3</v>
      </c>
      <c r="G49" s="329"/>
      <c r="H49" s="329">
        <f>SUM(H3:H48)</f>
        <v>0</v>
      </c>
      <c r="I49" s="378">
        <f>SUM(I3:I48)</f>
        <v>0</v>
      </c>
      <c r="J49" s="379">
        <f t="shared" ref="J49:L49" si="3">SUM(J3:J48)</f>
        <v>0</v>
      </c>
      <c r="K49" s="380">
        <f t="shared" si="3"/>
        <v>0</v>
      </c>
      <c r="L49" s="381">
        <f t="shared" si="3"/>
        <v>0</v>
      </c>
    </row>
    <row r="50" spans="1:12" ht="13.5" thickBot="1" x14ac:dyDescent="0.25">
      <c r="C50" s="241"/>
      <c r="D50" s="241"/>
      <c r="E50" s="242"/>
      <c r="L50" s="242"/>
    </row>
    <row r="51" spans="1:12" ht="17.25" thickTop="1" thickBot="1" x14ac:dyDescent="0.3">
      <c r="A51" s="534" t="s">
        <v>156</v>
      </c>
      <c r="B51" s="535"/>
      <c r="C51" s="241"/>
      <c r="D51" s="241"/>
      <c r="E51" s="242"/>
      <c r="L51" s="242"/>
    </row>
    <row r="52" spans="1:12" ht="14.25" thickTop="1" thickBot="1" x14ac:dyDescent="0.25">
      <c r="A52" s="536"/>
      <c r="B52" s="537"/>
      <c r="C52" s="241"/>
      <c r="D52" s="241"/>
      <c r="E52" s="242"/>
      <c r="L52" s="242"/>
    </row>
    <row r="53" spans="1:12" ht="14.25" customHeight="1" thickTop="1" thickBot="1" x14ac:dyDescent="0.25">
      <c r="A53" s="536"/>
      <c r="B53" s="537"/>
      <c r="C53" s="241"/>
      <c r="D53" s="241"/>
      <c r="E53" s="242"/>
    </row>
    <row r="54" spans="1:12" ht="14.25" customHeight="1" thickTop="1" thickBot="1" x14ac:dyDescent="0.25">
      <c r="A54" s="536"/>
      <c r="B54" s="537"/>
      <c r="C54" s="241"/>
      <c r="D54" s="241"/>
      <c r="E54" s="242"/>
    </row>
    <row r="55" spans="1:12" ht="14.25" customHeight="1" thickTop="1" x14ac:dyDescent="0.2">
      <c r="A55" s="242"/>
      <c r="B55" s="242"/>
      <c r="C55" s="241"/>
      <c r="D55" s="241"/>
      <c r="E55" s="242"/>
    </row>
    <row r="56" spans="1:12" x14ac:dyDescent="0.2">
      <c r="C56" s="241"/>
      <c r="D56" s="241"/>
      <c r="E56" s="242"/>
    </row>
    <row r="57" spans="1:12" x14ac:dyDescent="0.2">
      <c r="C57" s="241"/>
      <c r="D57" s="241"/>
      <c r="E57" s="242"/>
    </row>
    <row r="73" spans="1:27" ht="18.75" x14ac:dyDescent="0.3">
      <c r="B73" s="243" t="s">
        <v>41</v>
      </c>
      <c r="C73" s="244">
        <f>'ראשי-פרטים כלליים וריכוז הוצאות'!C21:D21</f>
        <v>0</v>
      </c>
      <c r="D73" s="245" t="s">
        <v>42</v>
      </c>
      <c r="E73" s="244">
        <f>'ראשי-פרטים כלליים וריכוז הוצאות'!E21:F21</f>
        <v>0</v>
      </c>
    </row>
    <row r="74" spans="1:27" ht="13.5" thickBot="1" x14ac:dyDescent="0.25"/>
    <row r="75" spans="1:27" ht="16.5" customHeight="1" thickBot="1" x14ac:dyDescent="0.25">
      <c r="A75" s="246">
        <v>1</v>
      </c>
      <c r="B75" s="247"/>
      <c r="C75" s="527" t="s">
        <v>34</v>
      </c>
      <c r="D75" s="527" t="s">
        <v>166</v>
      </c>
      <c r="E75" s="527" t="s">
        <v>35</v>
      </c>
      <c r="F75" s="249">
        <f>+$AA87</f>
        <v>0</v>
      </c>
      <c r="H75" s="530" t="s">
        <v>23</v>
      </c>
      <c r="I75" s="247"/>
      <c r="J75" s="527" t="s">
        <v>34</v>
      </c>
      <c r="K75" s="527" t="s">
        <v>166</v>
      </c>
      <c r="L75" s="527" t="s">
        <v>35</v>
      </c>
      <c r="M75" s="249">
        <f>+$AA87</f>
        <v>0</v>
      </c>
      <c r="O75" s="246">
        <v>1</v>
      </c>
      <c r="P75" s="247"/>
      <c r="Q75" s="527" t="s">
        <v>34</v>
      </c>
      <c r="R75" s="527" t="s">
        <v>166</v>
      </c>
      <c r="S75" s="527" t="s">
        <v>35</v>
      </c>
      <c r="T75" s="249">
        <f>+$AA87</f>
        <v>0</v>
      </c>
      <c r="V75" s="530" t="s">
        <v>23</v>
      </c>
      <c r="W75" s="247"/>
      <c r="X75" s="527" t="s">
        <v>34</v>
      </c>
      <c r="Y75" s="527" t="s">
        <v>166</v>
      </c>
      <c r="Z75" s="527" t="s">
        <v>35</v>
      </c>
      <c r="AA75" s="527" t="s">
        <v>18</v>
      </c>
    </row>
    <row r="76" spans="1:27" ht="25.5" x14ac:dyDescent="0.2">
      <c r="A76" s="250" t="s">
        <v>7</v>
      </c>
      <c r="B76" s="251" t="str">
        <f>+" אסמכתא " &amp; B3 &amp;"         חזרה לטבלה "</f>
        <v xml:space="preserve"> אסמכתא          חזרה לטבלה </v>
      </c>
      <c r="C76" s="528"/>
      <c r="D76" s="529"/>
      <c r="E76" s="528"/>
      <c r="F76" s="248" t="s">
        <v>18</v>
      </c>
      <c r="H76" s="531"/>
      <c r="I76" s="251" t="str">
        <f>+" אסמכתא " &amp; B3 &amp;"         חזרה לטבלה "</f>
        <v xml:space="preserve"> אסמכתא          חזרה לטבלה </v>
      </c>
      <c r="J76" s="528"/>
      <c r="K76" s="529"/>
      <c r="L76" s="528"/>
      <c r="M76" s="248" t="s">
        <v>18</v>
      </c>
      <c r="O76" s="250" t="s">
        <v>7</v>
      </c>
      <c r="P76" s="251" t="str">
        <f>+" אסמכתא " &amp; B3 &amp;"         חזרה לטבלה "</f>
        <v xml:space="preserve"> אסמכתא          חזרה לטבלה </v>
      </c>
      <c r="Q76" s="528"/>
      <c r="R76" s="529"/>
      <c r="S76" s="528"/>
      <c r="T76" s="248" t="s">
        <v>18</v>
      </c>
      <c r="V76" s="531"/>
      <c r="W76" s="251" t="str">
        <f>+" אסמכתא " &amp; B3 &amp;"         חזרה לטבלה "</f>
        <v xml:space="preserve"> אסמכתא          חזרה לטבלה </v>
      </c>
      <c r="X76" s="528"/>
      <c r="Y76" s="529"/>
      <c r="Z76" s="528"/>
      <c r="AA76" s="528"/>
    </row>
    <row r="77" spans="1:27" x14ac:dyDescent="0.2">
      <c r="A77" s="252">
        <v>1</v>
      </c>
      <c r="B77" s="253"/>
      <c r="C77" s="254"/>
      <c r="D77" s="255"/>
      <c r="E77" s="255"/>
      <c r="F77" s="256"/>
      <c r="H77" s="252">
        <v>12</v>
      </c>
      <c r="I77" s="257"/>
      <c r="J77" s="254"/>
      <c r="K77" s="255"/>
      <c r="L77" s="255"/>
      <c r="M77" s="256"/>
      <c r="O77" s="252">
        <v>23</v>
      </c>
      <c r="P77" s="253"/>
      <c r="Q77" s="254"/>
      <c r="R77" s="255"/>
      <c r="S77" s="255"/>
      <c r="T77" s="256"/>
      <c r="V77" s="252">
        <v>34</v>
      </c>
      <c r="W77" s="257"/>
      <c r="X77" s="254"/>
      <c r="Y77" s="255"/>
      <c r="Z77" s="255"/>
      <c r="AA77" s="256"/>
    </row>
    <row r="78" spans="1:27" x14ac:dyDescent="0.2">
      <c r="A78" s="252">
        <v>2</v>
      </c>
      <c r="B78" s="253"/>
      <c r="C78" s="254"/>
      <c r="D78" s="255"/>
      <c r="E78" s="255"/>
      <c r="F78" s="256"/>
      <c r="H78" s="252">
        <v>13</v>
      </c>
      <c r="I78" s="257"/>
      <c r="J78" s="254"/>
      <c r="K78" s="255"/>
      <c r="L78" s="255"/>
      <c r="M78" s="256"/>
      <c r="O78" s="252">
        <v>24</v>
      </c>
      <c r="P78" s="253"/>
      <c r="Q78" s="254"/>
      <c r="R78" s="255"/>
      <c r="S78" s="255"/>
      <c r="T78" s="256"/>
      <c r="V78" s="252">
        <v>35</v>
      </c>
      <c r="W78" s="257"/>
      <c r="X78" s="254"/>
      <c r="Y78" s="255"/>
      <c r="Z78" s="255"/>
      <c r="AA78" s="256"/>
    </row>
    <row r="79" spans="1:27" x14ac:dyDescent="0.2">
      <c r="A79" s="252">
        <v>3</v>
      </c>
      <c r="B79" s="253"/>
      <c r="C79" s="254"/>
      <c r="D79" s="255"/>
      <c r="E79" s="255"/>
      <c r="F79" s="256"/>
      <c r="H79" s="252">
        <v>14</v>
      </c>
      <c r="I79" s="257"/>
      <c r="J79" s="254"/>
      <c r="K79" s="255"/>
      <c r="L79" s="255"/>
      <c r="M79" s="256"/>
      <c r="O79" s="252">
        <v>25</v>
      </c>
      <c r="P79" s="253"/>
      <c r="Q79" s="254"/>
      <c r="R79" s="255"/>
      <c r="S79" s="255"/>
      <c r="T79" s="256"/>
      <c r="V79" s="252">
        <v>36</v>
      </c>
      <c r="W79" s="257"/>
      <c r="X79" s="254"/>
      <c r="Y79" s="255"/>
      <c r="Z79" s="255"/>
      <c r="AA79" s="256"/>
    </row>
    <row r="80" spans="1:27" x14ac:dyDescent="0.2">
      <c r="A80" s="252">
        <v>4</v>
      </c>
      <c r="B80" s="253"/>
      <c r="C80" s="254"/>
      <c r="D80" s="255"/>
      <c r="E80" s="255"/>
      <c r="F80" s="256"/>
      <c r="H80" s="252">
        <v>15</v>
      </c>
      <c r="I80" s="257"/>
      <c r="J80" s="254"/>
      <c r="K80" s="255"/>
      <c r="L80" s="255"/>
      <c r="M80" s="256"/>
      <c r="O80" s="252">
        <v>26</v>
      </c>
      <c r="P80" s="253"/>
      <c r="Q80" s="254"/>
      <c r="R80" s="255"/>
      <c r="S80" s="255"/>
      <c r="T80" s="256"/>
      <c r="V80" s="252">
        <v>37</v>
      </c>
      <c r="W80" s="257"/>
      <c r="X80" s="254"/>
      <c r="Y80" s="255"/>
      <c r="Z80" s="255"/>
      <c r="AA80" s="256"/>
    </row>
    <row r="81" spans="1:27" x14ac:dyDescent="0.2">
      <c r="A81" s="252">
        <v>5</v>
      </c>
      <c r="B81" s="253"/>
      <c r="C81" s="254"/>
      <c r="D81" s="255"/>
      <c r="E81" s="255"/>
      <c r="F81" s="256"/>
      <c r="H81" s="252">
        <v>16</v>
      </c>
      <c r="I81" s="257"/>
      <c r="J81" s="254"/>
      <c r="K81" s="255"/>
      <c r="L81" s="255"/>
      <c r="M81" s="256"/>
      <c r="O81" s="252">
        <v>27</v>
      </c>
      <c r="P81" s="253"/>
      <c r="Q81" s="254"/>
      <c r="R81" s="255"/>
      <c r="S81" s="255"/>
      <c r="T81" s="256"/>
      <c r="V81" s="252">
        <v>38</v>
      </c>
      <c r="W81" s="257"/>
      <c r="X81" s="254"/>
      <c r="Y81" s="255"/>
      <c r="Z81" s="255"/>
      <c r="AA81" s="256"/>
    </row>
    <row r="82" spans="1:27" x14ac:dyDescent="0.2">
      <c r="A82" s="252">
        <v>6</v>
      </c>
      <c r="B82" s="253"/>
      <c r="C82" s="254"/>
      <c r="D82" s="255"/>
      <c r="E82" s="255"/>
      <c r="F82" s="256"/>
      <c r="H82" s="252">
        <v>17</v>
      </c>
      <c r="I82" s="257"/>
      <c r="J82" s="254"/>
      <c r="K82" s="255"/>
      <c r="L82" s="255"/>
      <c r="M82" s="256"/>
      <c r="O82" s="252">
        <v>28</v>
      </c>
      <c r="P82" s="253"/>
      <c r="Q82" s="254"/>
      <c r="R82" s="255"/>
      <c r="S82" s="255"/>
      <c r="T82" s="256"/>
      <c r="V82" s="252">
        <v>39</v>
      </c>
      <c r="W82" s="257"/>
      <c r="X82" s="254"/>
      <c r="Y82" s="255"/>
      <c r="Z82" s="255"/>
      <c r="AA82" s="256"/>
    </row>
    <row r="83" spans="1:27" x14ac:dyDescent="0.2">
      <c r="A83" s="252">
        <v>7</v>
      </c>
      <c r="B83" s="253"/>
      <c r="C83" s="254"/>
      <c r="D83" s="255"/>
      <c r="E83" s="255"/>
      <c r="F83" s="256"/>
      <c r="H83" s="252">
        <v>18</v>
      </c>
      <c r="I83" s="257"/>
      <c r="J83" s="254"/>
      <c r="K83" s="255"/>
      <c r="L83" s="255"/>
      <c r="M83" s="256"/>
      <c r="O83" s="252">
        <v>29</v>
      </c>
      <c r="P83" s="253"/>
      <c r="Q83" s="254"/>
      <c r="R83" s="255"/>
      <c r="S83" s="255"/>
      <c r="T83" s="256"/>
      <c r="V83" s="252">
        <v>40</v>
      </c>
      <c r="W83" s="257"/>
      <c r="X83" s="254"/>
      <c r="Y83" s="255"/>
      <c r="Z83" s="255"/>
      <c r="AA83" s="256"/>
    </row>
    <row r="84" spans="1:27" x14ac:dyDescent="0.2">
      <c r="A84" s="252">
        <v>8</v>
      </c>
      <c r="B84" s="253"/>
      <c r="C84" s="254"/>
      <c r="D84" s="255"/>
      <c r="E84" s="255"/>
      <c r="F84" s="256"/>
      <c r="H84" s="252">
        <v>19</v>
      </c>
      <c r="I84" s="257"/>
      <c r="J84" s="254"/>
      <c r="K84" s="255"/>
      <c r="L84" s="255"/>
      <c r="M84" s="256"/>
      <c r="O84" s="252">
        <v>30</v>
      </c>
      <c r="P84" s="253"/>
      <c r="Q84" s="254"/>
      <c r="R84" s="255"/>
      <c r="S84" s="255"/>
      <c r="T84" s="256"/>
      <c r="V84" s="252">
        <v>41</v>
      </c>
      <c r="W84" s="257"/>
      <c r="X84" s="254"/>
      <c r="Y84" s="255"/>
      <c r="Z84" s="255"/>
      <c r="AA84" s="256"/>
    </row>
    <row r="85" spans="1:27" x14ac:dyDescent="0.2">
      <c r="A85" s="252">
        <v>9</v>
      </c>
      <c r="B85" s="253"/>
      <c r="C85" s="254"/>
      <c r="D85" s="255"/>
      <c r="E85" s="255"/>
      <c r="F85" s="256"/>
      <c r="H85" s="252">
        <v>20</v>
      </c>
      <c r="I85" s="257"/>
      <c r="J85" s="254"/>
      <c r="K85" s="255"/>
      <c r="L85" s="255"/>
      <c r="M85" s="256"/>
      <c r="O85" s="252">
        <v>31</v>
      </c>
      <c r="P85" s="253"/>
      <c r="Q85" s="254"/>
      <c r="R85" s="255"/>
      <c r="S85" s="255"/>
      <c r="T85" s="256"/>
      <c r="V85" s="252">
        <v>42</v>
      </c>
      <c r="W85" s="257"/>
      <c r="X85" s="254"/>
      <c r="Y85" s="255"/>
      <c r="Z85" s="255"/>
      <c r="AA85" s="256"/>
    </row>
    <row r="86" spans="1:27" x14ac:dyDescent="0.2">
      <c r="A86" s="252">
        <v>10</v>
      </c>
      <c r="B86" s="253"/>
      <c r="C86" s="254"/>
      <c r="D86" s="255"/>
      <c r="E86" s="255"/>
      <c r="F86" s="256"/>
      <c r="H86" s="252">
        <v>21</v>
      </c>
      <c r="I86" s="257"/>
      <c r="J86" s="254"/>
      <c r="K86" s="255"/>
      <c r="L86" s="255"/>
      <c r="M86" s="256"/>
      <c r="O86" s="252">
        <v>32</v>
      </c>
      <c r="P86" s="253"/>
      <c r="Q86" s="254"/>
      <c r="R86" s="255"/>
      <c r="S86" s="255"/>
      <c r="T86" s="256"/>
      <c r="V86" s="252">
        <v>43</v>
      </c>
      <c r="W86" s="257"/>
      <c r="X86" s="254"/>
      <c r="Y86" s="255"/>
      <c r="Z86" s="255"/>
      <c r="AA86" s="256"/>
    </row>
    <row r="87" spans="1:27" ht="13.5" thickBot="1" x14ac:dyDescent="0.25">
      <c r="A87" s="258">
        <v>11</v>
      </c>
      <c r="B87" s="253"/>
      <c r="C87" s="254"/>
      <c r="D87" s="255"/>
      <c r="E87" s="255"/>
      <c r="F87" s="256"/>
      <c r="H87" s="252">
        <v>22</v>
      </c>
      <c r="I87" s="257"/>
      <c r="J87" s="254"/>
      <c r="K87" s="255"/>
      <c r="L87" s="255"/>
      <c r="M87" s="256"/>
      <c r="O87" s="252">
        <v>33</v>
      </c>
      <c r="P87" s="253"/>
      <c r="Q87" s="254"/>
      <c r="R87" s="255"/>
      <c r="S87" s="255"/>
      <c r="T87" s="256"/>
      <c r="V87" s="259"/>
      <c r="W87" s="260"/>
      <c r="X87" s="261"/>
      <c r="Y87" s="261"/>
      <c r="Z87" s="262" t="s">
        <v>3</v>
      </c>
      <c r="AA87" s="263">
        <f>SUM(F77:F87)+SUM(M77:M87)+SUM(AA77:AA86)+SUM(T77:T87)</f>
        <v>0</v>
      </c>
    </row>
    <row r="88" spans="1:27" x14ac:dyDescent="0.2">
      <c r="E88" s="264"/>
      <c r="L88" s="264"/>
      <c r="O88" s="240"/>
      <c r="S88" s="264"/>
      <c r="Z88" s="264"/>
    </row>
    <row r="89" spans="1:27" x14ac:dyDescent="0.2">
      <c r="E89" s="264"/>
      <c r="L89" s="264"/>
      <c r="O89" s="240"/>
      <c r="S89" s="264"/>
      <c r="Z89" s="264"/>
    </row>
    <row r="90" spans="1:27" x14ac:dyDescent="0.2">
      <c r="E90" s="264"/>
      <c r="L90" s="264"/>
      <c r="O90" s="240"/>
      <c r="S90" s="264"/>
      <c r="Z90" s="264"/>
    </row>
    <row r="91" spans="1:27" x14ac:dyDescent="0.2">
      <c r="E91" s="264"/>
      <c r="L91" s="264"/>
      <c r="O91" s="240"/>
      <c r="S91" s="264"/>
      <c r="Z91" s="264"/>
    </row>
    <row r="92" spans="1:27" x14ac:dyDescent="0.2">
      <c r="E92" s="264"/>
      <c r="L92" s="264"/>
      <c r="O92" s="240"/>
      <c r="S92" s="264"/>
      <c r="Z92" s="264"/>
    </row>
    <row r="93" spans="1:27" x14ac:dyDescent="0.2">
      <c r="E93" s="264"/>
      <c r="L93" s="264"/>
      <c r="O93" s="240"/>
      <c r="S93" s="264"/>
      <c r="Z93" s="264"/>
    </row>
    <row r="94" spans="1:27" ht="13.5" thickBot="1" x14ac:dyDescent="0.25">
      <c r="E94" s="264"/>
      <c r="L94" s="264"/>
      <c r="O94" s="240"/>
      <c r="S94" s="264"/>
      <c r="Z94" s="264"/>
    </row>
    <row r="95" spans="1:27" ht="16.5" customHeight="1" thickBot="1" x14ac:dyDescent="0.25">
      <c r="A95" s="246">
        <v>2</v>
      </c>
      <c r="B95" s="247"/>
      <c r="C95" s="527" t="s">
        <v>34</v>
      </c>
      <c r="D95" s="527" t="s">
        <v>166</v>
      </c>
      <c r="E95" s="527" t="s">
        <v>35</v>
      </c>
      <c r="F95" s="249">
        <f>+$AA107</f>
        <v>0</v>
      </c>
      <c r="H95" s="530" t="s">
        <v>23</v>
      </c>
      <c r="I95" s="247"/>
      <c r="J95" s="527" t="s">
        <v>34</v>
      </c>
      <c r="K95" s="527" t="s">
        <v>166</v>
      </c>
      <c r="L95" s="527" t="s">
        <v>35</v>
      </c>
      <c r="M95" s="249">
        <f>+$AA107</f>
        <v>0</v>
      </c>
      <c r="O95" s="246">
        <v>2</v>
      </c>
      <c r="P95" s="247"/>
      <c r="Q95" s="527" t="s">
        <v>34</v>
      </c>
      <c r="R95" s="527" t="s">
        <v>166</v>
      </c>
      <c r="S95" s="527" t="s">
        <v>35</v>
      </c>
      <c r="T95" s="249">
        <f>+$AA107</f>
        <v>0</v>
      </c>
      <c r="V95" s="530" t="s">
        <v>23</v>
      </c>
      <c r="W95" s="247"/>
      <c r="X95" s="527" t="s">
        <v>34</v>
      </c>
      <c r="Y95" s="527" t="s">
        <v>166</v>
      </c>
      <c r="Z95" s="527" t="s">
        <v>35</v>
      </c>
      <c r="AA95" s="527" t="s">
        <v>18</v>
      </c>
    </row>
    <row r="96" spans="1:27" ht="25.5" x14ac:dyDescent="0.2">
      <c r="A96" s="250" t="s">
        <v>7</v>
      </c>
      <c r="B96" s="251" t="str">
        <f>+" אסמכתא " &amp; B4 &amp;"         חזרה לטבלה "</f>
        <v xml:space="preserve"> אסמכתא          חזרה לטבלה </v>
      </c>
      <c r="C96" s="528"/>
      <c r="D96" s="529"/>
      <c r="E96" s="528"/>
      <c r="F96" s="248" t="s">
        <v>18</v>
      </c>
      <c r="H96" s="531"/>
      <c r="I96" s="251" t="str">
        <f>+" אסמכתא " &amp; B4 &amp;"         חזרה לטבלה "</f>
        <v xml:space="preserve"> אסמכתא          חזרה לטבלה </v>
      </c>
      <c r="J96" s="528"/>
      <c r="K96" s="529"/>
      <c r="L96" s="528"/>
      <c r="M96" s="248" t="s">
        <v>18</v>
      </c>
      <c r="O96" s="250" t="s">
        <v>7</v>
      </c>
      <c r="P96" s="251" t="str">
        <f>+" אסמכתא " &amp; B4 &amp;"         חזרה לטבלה "</f>
        <v xml:space="preserve"> אסמכתא          חזרה לטבלה </v>
      </c>
      <c r="Q96" s="528"/>
      <c r="R96" s="529"/>
      <c r="S96" s="528"/>
      <c r="T96" s="248" t="s">
        <v>18</v>
      </c>
      <c r="V96" s="531"/>
      <c r="W96" s="251" t="str">
        <f>+" אסמכתא " &amp; B4 &amp;"         חזרה לטבלה "</f>
        <v xml:space="preserve"> אסמכתא          חזרה לטבלה </v>
      </c>
      <c r="X96" s="528"/>
      <c r="Y96" s="529"/>
      <c r="Z96" s="528"/>
      <c r="AA96" s="528"/>
    </row>
    <row r="97" spans="1:27" x14ac:dyDescent="0.2">
      <c r="A97" s="252">
        <v>1</v>
      </c>
      <c r="B97" s="253"/>
      <c r="C97" s="254"/>
      <c r="D97" s="255"/>
      <c r="E97" s="255"/>
      <c r="F97" s="256"/>
      <c r="H97" s="252">
        <v>12</v>
      </c>
      <c r="I97" s="257"/>
      <c r="J97" s="254"/>
      <c r="K97" s="255"/>
      <c r="L97" s="255"/>
      <c r="M97" s="256"/>
      <c r="O97" s="252">
        <v>23</v>
      </c>
      <c r="P97" s="253"/>
      <c r="Q97" s="254"/>
      <c r="R97" s="255"/>
      <c r="S97" s="255"/>
      <c r="T97" s="256"/>
      <c r="V97" s="252">
        <v>34</v>
      </c>
      <c r="W97" s="257"/>
      <c r="X97" s="254"/>
      <c r="Y97" s="255"/>
      <c r="Z97" s="255"/>
      <c r="AA97" s="256"/>
    </row>
    <row r="98" spans="1:27" x14ac:dyDescent="0.2">
      <c r="A98" s="252">
        <v>2</v>
      </c>
      <c r="B98" s="253"/>
      <c r="C98" s="254"/>
      <c r="D98" s="255"/>
      <c r="E98" s="255"/>
      <c r="F98" s="256"/>
      <c r="H98" s="252">
        <v>13</v>
      </c>
      <c r="I98" s="257"/>
      <c r="J98" s="254"/>
      <c r="K98" s="255"/>
      <c r="L98" s="255"/>
      <c r="M98" s="256"/>
      <c r="O98" s="252">
        <v>24</v>
      </c>
      <c r="P98" s="253"/>
      <c r="Q98" s="254"/>
      <c r="R98" s="255"/>
      <c r="S98" s="255"/>
      <c r="T98" s="256"/>
      <c r="V98" s="252">
        <v>35</v>
      </c>
      <c r="W98" s="257"/>
      <c r="X98" s="254"/>
      <c r="Y98" s="255"/>
      <c r="Z98" s="255"/>
      <c r="AA98" s="256"/>
    </row>
    <row r="99" spans="1:27" x14ac:dyDescent="0.2">
      <c r="A99" s="252">
        <v>3</v>
      </c>
      <c r="B99" s="253"/>
      <c r="C99" s="254"/>
      <c r="D99" s="255"/>
      <c r="E99" s="255"/>
      <c r="F99" s="256"/>
      <c r="H99" s="252">
        <v>14</v>
      </c>
      <c r="I99" s="257"/>
      <c r="J99" s="254"/>
      <c r="K99" s="255"/>
      <c r="L99" s="255"/>
      <c r="M99" s="256"/>
      <c r="O99" s="252">
        <v>25</v>
      </c>
      <c r="P99" s="253"/>
      <c r="Q99" s="254"/>
      <c r="R99" s="255"/>
      <c r="S99" s="255"/>
      <c r="T99" s="256"/>
      <c r="V99" s="252">
        <v>36</v>
      </c>
      <c r="W99" s="257"/>
      <c r="X99" s="254"/>
      <c r="Y99" s="255"/>
      <c r="Z99" s="255"/>
      <c r="AA99" s="256"/>
    </row>
    <row r="100" spans="1:27" x14ac:dyDescent="0.2">
      <c r="A100" s="252">
        <v>4</v>
      </c>
      <c r="B100" s="253"/>
      <c r="C100" s="254"/>
      <c r="D100" s="255"/>
      <c r="E100" s="255"/>
      <c r="F100" s="256"/>
      <c r="H100" s="252">
        <v>15</v>
      </c>
      <c r="I100" s="257"/>
      <c r="J100" s="254"/>
      <c r="K100" s="255"/>
      <c r="L100" s="255"/>
      <c r="M100" s="256"/>
      <c r="O100" s="252">
        <v>26</v>
      </c>
      <c r="P100" s="253"/>
      <c r="Q100" s="254"/>
      <c r="R100" s="255"/>
      <c r="S100" s="255"/>
      <c r="T100" s="256"/>
      <c r="V100" s="252">
        <v>37</v>
      </c>
      <c r="W100" s="257"/>
      <c r="X100" s="254"/>
      <c r="Y100" s="255"/>
      <c r="Z100" s="255"/>
      <c r="AA100" s="256"/>
    </row>
    <row r="101" spans="1:27" x14ac:dyDescent="0.2">
      <c r="A101" s="252">
        <v>5</v>
      </c>
      <c r="B101" s="253"/>
      <c r="C101" s="254"/>
      <c r="D101" s="255"/>
      <c r="E101" s="255"/>
      <c r="F101" s="256"/>
      <c r="H101" s="252">
        <v>16</v>
      </c>
      <c r="I101" s="257"/>
      <c r="J101" s="254"/>
      <c r="K101" s="255"/>
      <c r="L101" s="255"/>
      <c r="M101" s="256"/>
      <c r="O101" s="252">
        <v>27</v>
      </c>
      <c r="P101" s="253"/>
      <c r="Q101" s="254"/>
      <c r="R101" s="255"/>
      <c r="S101" s="255"/>
      <c r="T101" s="256"/>
      <c r="V101" s="252">
        <v>38</v>
      </c>
      <c r="W101" s="257"/>
      <c r="X101" s="254"/>
      <c r="Y101" s="255"/>
      <c r="Z101" s="255"/>
      <c r="AA101" s="256"/>
    </row>
    <row r="102" spans="1:27" x14ac:dyDescent="0.2">
      <c r="A102" s="252">
        <v>6</v>
      </c>
      <c r="B102" s="253"/>
      <c r="C102" s="254"/>
      <c r="D102" s="255"/>
      <c r="E102" s="255"/>
      <c r="F102" s="256"/>
      <c r="H102" s="252">
        <v>17</v>
      </c>
      <c r="I102" s="257"/>
      <c r="J102" s="254"/>
      <c r="K102" s="255"/>
      <c r="L102" s="255"/>
      <c r="M102" s="256"/>
      <c r="O102" s="252">
        <v>28</v>
      </c>
      <c r="P102" s="253"/>
      <c r="Q102" s="254"/>
      <c r="R102" s="255"/>
      <c r="S102" s="255"/>
      <c r="T102" s="256"/>
      <c r="V102" s="252">
        <v>39</v>
      </c>
      <c r="W102" s="257"/>
      <c r="X102" s="254"/>
      <c r="Y102" s="255"/>
      <c r="Z102" s="255"/>
      <c r="AA102" s="256"/>
    </row>
    <row r="103" spans="1:27" x14ac:dyDescent="0.2">
      <c r="A103" s="252">
        <v>7</v>
      </c>
      <c r="B103" s="253"/>
      <c r="C103" s="254"/>
      <c r="D103" s="255"/>
      <c r="E103" s="255"/>
      <c r="F103" s="256"/>
      <c r="H103" s="252">
        <v>18</v>
      </c>
      <c r="I103" s="257"/>
      <c r="J103" s="254"/>
      <c r="K103" s="255"/>
      <c r="L103" s="255"/>
      <c r="M103" s="256"/>
      <c r="O103" s="252">
        <v>29</v>
      </c>
      <c r="P103" s="253"/>
      <c r="Q103" s="254"/>
      <c r="R103" s="255"/>
      <c r="S103" s="255"/>
      <c r="T103" s="256"/>
      <c r="V103" s="252">
        <v>40</v>
      </c>
      <c r="W103" s="257"/>
      <c r="X103" s="254"/>
      <c r="Y103" s="255"/>
      <c r="Z103" s="255"/>
      <c r="AA103" s="256"/>
    </row>
    <row r="104" spans="1:27" x14ac:dyDescent="0.2">
      <c r="A104" s="252">
        <v>8</v>
      </c>
      <c r="B104" s="253"/>
      <c r="C104" s="254"/>
      <c r="D104" s="255"/>
      <c r="E104" s="255"/>
      <c r="F104" s="256"/>
      <c r="H104" s="252">
        <v>19</v>
      </c>
      <c r="I104" s="257"/>
      <c r="J104" s="254"/>
      <c r="K104" s="255"/>
      <c r="L104" s="255"/>
      <c r="M104" s="256"/>
      <c r="O104" s="252">
        <v>30</v>
      </c>
      <c r="P104" s="253"/>
      <c r="Q104" s="254"/>
      <c r="R104" s="255"/>
      <c r="S104" s="255"/>
      <c r="T104" s="256"/>
      <c r="V104" s="252">
        <v>41</v>
      </c>
      <c r="W104" s="257"/>
      <c r="X104" s="254"/>
      <c r="Y104" s="255"/>
      <c r="Z104" s="255"/>
      <c r="AA104" s="256"/>
    </row>
    <row r="105" spans="1:27" x14ac:dyDescent="0.2">
      <c r="A105" s="252">
        <v>9</v>
      </c>
      <c r="B105" s="253"/>
      <c r="C105" s="254"/>
      <c r="D105" s="255"/>
      <c r="E105" s="255"/>
      <c r="F105" s="256"/>
      <c r="H105" s="252">
        <v>20</v>
      </c>
      <c r="I105" s="257"/>
      <c r="J105" s="254"/>
      <c r="K105" s="255"/>
      <c r="L105" s="255"/>
      <c r="M105" s="256"/>
      <c r="O105" s="252">
        <v>31</v>
      </c>
      <c r="P105" s="253"/>
      <c r="Q105" s="254"/>
      <c r="R105" s="255"/>
      <c r="S105" s="255"/>
      <c r="T105" s="256"/>
      <c r="V105" s="252">
        <v>42</v>
      </c>
      <c r="W105" s="257"/>
      <c r="X105" s="254"/>
      <c r="Y105" s="255"/>
      <c r="Z105" s="255"/>
      <c r="AA105" s="256"/>
    </row>
    <row r="106" spans="1:27" x14ac:dyDescent="0.2">
      <c r="A106" s="252">
        <v>10</v>
      </c>
      <c r="B106" s="253"/>
      <c r="C106" s="254"/>
      <c r="D106" s="255"/>
      <c r="E106" s="255"/>
      <c r="F106" s="256"/>
      <c r="H106" s="252">
        <v>21</v>
      </c>
      <c r="I106" s="257"/>
      <c r="J106" s="254"/>
      <c r="K106" s="255"/>
      <c r="L106" s="255"/>
      <c r="M106" s="256"/>
      <c r="O106" s="252">
        <v>32</v>
      </c>
      <c r="P106" s="253"/>
      <c r="Q106" s="254"/>
      <c r="R106" s="255"/>
      <c r="S106" s="255"/>
      <c r="T106" s="256"/>
      <c r="V106" s="252">
        <v>43</v>
      </c>
      <c r="W106" s="257"/>
      <c r="X106" s="254"/>
      <c r="Y106" s="255"/>
      <c r="Z106" s="255"/>
      <c r="AA106" s="256"/>
    </row>
    <row r="107" spans="1:27" ht="13.5" thickBot="1" x14ac:dyDescent="0.25">
      <c r="A107" s="258">
        <v>11</v>
      </c>
      <c r="B107" s="253"/>
      <c r="C107" s="254"/>
      <c r="D107" s="255"/>
      <c r="E107" s="255"/>
      <c r="F107" s="256"/>
      <c r="H107" s="252">
        <v>22</v>
      </c>
      <c r="I107" s="257"/>
      <c r="J107" s="254"/>
      <c r="K107" s="255"/>
      <c r="L107" s="255"/>
      <c r="M107" s="256"/>
      <c r="O107" s="252">
        <v>33</v>
      </c>
      <c r="P107" s="253"/>
      <c r="Q107" s="254"/>
      <c r="R107" s="255"/>
      <c r="S107" s="255"/>
      <c r="T107" s="256"/>
      <c r="V107" s="259"/>
      <c r="W107" s="260"/>
      <c r="X107" s="261"/>
      <c r="Y107" s="261"/>
      <c r="Z107" s="262" t="s">
        <v>3</v>
      </c>
      <c r="AA107" s="263">
        <f>SUM(F97:F107)+SUM(M97:M107)+SUM(AA97:AA106)+SUM(T97:T107)</f>
        <v>0</v>
      </c>
    </row>
    <row r="108" spans="1:27" x14ac:dyDescent="0.2">
      <c r="E108" s="264"/>
      <c r="L108" s="264"/>
      <c r="O108" s="240"/>
      <c r="S108" s="264"/>
      <c r="Z108" s="264"/>
    </row>
    <row r="109" spans="1:27" x14ac:dyDescent="0.2">
      <c r="E109" s="264"/>
      <c r="L109" s="264"/>
      <c r="O109" s="240"/>
      <c r="S109" s="264"/>
      <c r="Z109" s="264"/>
    </row>
    <row r="110" spans="1:27" x14ac:dyDescent="0.2">
      <c r="E110" s="264"/>
      <c r="L110" s="264"/>
      <c r="O110" s="240"/>
      <c r="S110" s="264"/>
      <c r="Z110" s="264"/>
    </row>
    <row r="111" spans="1:27" x14ac:dyDescent="0.2">
      <c r="E111" s="264"/>
      <c r="L111" s="264"/>
      <c r="O111" s="240"/>
      <c r="S111" s="264"/>
      <c r="Z111" s="264"/>
    </row>
    <row r="112" spans="1:27" x14ac:dyDescent="0.2">
      <c r="E112" s="264"/>
      <c r="L112" s="264"/>
      <c r="O112" s="240"/>
      <c r="S112" s="264"/>
      <c r="Z112" s="264"/>
    </row>
    <row r="113" spans="1:27" x14ac:dyDescent="0.2">
      <c r="E113" s="264"/>
      <c r="L113" s="264"/>
      <c r="O113" s="240"/>
      <c r="S113" s="264"/>
      <c r="Z113" s="264"/>
    </row>
    <row r="114" spans="1:27" ht="13.5" thickBot="1" x14ac:dyDescent="0.25">
      <c r="E114" s="264"/>
      <c r="L114" s="264"/>
      <c r="O114" s="240"/>
      <c r="S114" s="264"/>
      <c r="Z114" s="264"/>
    </row>
    <row r="115" spans="1:27" ht="16.5" customHeight="1" thickBot="1" x14ac:dyDescent="0.25">
      <c r="A115" s="246">
        <v>3</v>
      </c>
      <c r="B115" s="247"/>
      <c r="C115" s="527" t="s">
        <v>34</v>
      </c>
      <c r="D115" s="527" t="s">
        <v>166</v>
      </c>
      <c r="E115" s="527" t="s">
        <v>35</v>
      </c>
      <c r="F115" s="249">
        <f>+$AA127</f>
        <v>0</v>
      </c>
      <c r="H115" s="530" t="s">
        <v>23</v>
      </c>
      <c r="I115" s="247"/>
      <c r="J115" s="527" t="s">
        <v>34</v>
      </c>
      <c r="K115" s="527" t="s">
        <v>166</v>
      </c>
      <c r="L115" s="527" t="s">
        <v>35</v>
      </c>
      <c r="M115" s="249">
        <f>+$AA127</f>
        <v>0</v>
      </c>
      <c r="O115" s="246">
        <v>3</v>
      </c>
      <c r="P115" s="247"/>
      <c r="Q115" s="527" t="s">
        <v>34</v>
      </c>
      <c r="R115" s="527" t="s">
        <v>166</v>
      </c>
      <c r="S115" s="527" t="s">
        <v>35</v>
      </c>
      <c r="T115" s="249">
        <f>+$AA127</f>
        <v>0</v>
      </c>
      <c r="V115" s="530" t="s">
        <v>23</v>
      </c>
      <c r="W115" s="247"/>
      <c r="X115" s="527" t="s">
        <v>34</v>
      </c>
      <c r="Y115" s="527" t="s">
        <v>166</v>
      </c>
      <c r="Z115" s="527" t="s">
        <v>35</v>
      </c>
      <c r="AA115" s="527" t="s">
        <v>18</v>
      </c>
    </row>
    <row r="116" spans="1:27" ht="25.5" x14ac:dyDescent="0.2">
      <c r="A116" s="250" t="s">
        <v>7</v>
      </c>
      <c r="B116" s="251" t="str">
        <f>+" אסמכתא " &amp; B5 &amp;"         חזרה לטבלה "</f>
        <v xml:space="preserve"> אסמכתא          חזרה לטבלה </v>
      </c>
      <c r="C116" s="528"/>
      <c r="D116" s="529"/>
      <c r="E116" s="528"/>
      <c r="F116" s="248" t="s">
        <v>18</v>
      </c>
      <c r="H116" s="531"/>
      <c r="I116" s="251" t="str">
        <f>+" אסמכתא " &amp; B5 &amp;"         חזרה לטבלה "</f>
        <v xml:space="preserve"> אסמכתא          חזרה לטבלה </v>
      </c>
      <c r="J116" s="528"/>
      <c r="K116" s="529"/>
      <c r="L116" s="528"/>
      <c r="M116" s="248" t="s">
        <v>18</v>
      </c>
      <c r="O116" s="250" t="s">
        <v>7</v>
      </c>
      <c r="P116" s="251" t="str">
        <f>+" אסמכתא " &amp; B5 &amp;"         חזרה לטבלה "</f>
        <v xml:space="preserve"> אסמכתא          חזרה לטבלה </v>
      </c>
      <c r="Q116" s="528"/>
      <c r="R116" s="529"/>
      <c r="S116" s="528"/>
      <c r="T116" s="248" t="s">
        <v>18</v>
      </c>
      <c r="V116" s="531"/>
      <c r="W116" s="251" t="str">
        <f>+" אסמכתא " &amp; B5 &amp;"         חזרה לטבלה "</f>
        <v xml:space="preserve"> אסמכתא          חזרה לטבלה </v>
      </c>
      <c r="X116" s="528"/>
      <c r="Y116" s="529"/>
      <c r="Z116" s="528"/>
      <c r="AA116" s="528"/>
    </row>
    <row r="117" spans="1:27" x14ac:dyDescent="0.2">
      <c r="A117" s="252">
        <v>1</v>
      </c>
      <c r="B117" s="253"/>
      <c r="C117" s="254"/>
      <c r="D117" s="255"/>
      <c r="E117" s="255"/>
      <c r="F117" s="256"/>
      <c r="H117" s="252">
        <v>12</v>
      </c>
      <c r="I117" s="257"/>
      <c r="J117" s="254"/>
      <c r="K117" s="255"/>
      <c r="L117" s="255"/>
      <c r="M117" s="256"/>
      <c r="O117" s="252">
        <v>23</v>
      </c>
      <c r="P117" s="253"/>
      <c r="Q117" s="254"/>
      <c r="R117" s="255"/>
      <c r="S117" s="255"/>
      <c r="T117" s="256"/>
      <c r="V117" s="252">
        <v>34</v>
      </c>
      <c r="W117" s="257"/>
      <c r="X117" s="254"/>
      <c r="Y117" s="255"/>
      <c r="Z117" s="255"/>
      <c r="AA117" s="256"/>
    </row>
    <row r="118" spans="1:27" x14ac:dyDescent="0.2">
      <c r="A118" s="252">
        <v>2</v>
      </c>
      <c r="B118" s="253"/>
      <c r="C118" s="254"/>
      <c r="D118" s="255"/>
      <c r="E118" s="255"/>
      <c r="F118" s="256"/>
      <c r="H118" s="252">
        <v>13</v>
      </c>
      <c r="I118" s="257"/>
      <c r="J118" s="254"/>
      <c r="K118" s="255"/>
      <c r="L118" s="255"/>
      <c r="M118" s="256"/>
      <c r="O118" s="252">
        <v>24</v>
      </c>
      <c r="P118" s="253"/>
      <c r="Q118" s="254"/>
      <c r="R118" s="255"/>
      <c r="S118" s="255"/>
      <c r="T118" s="256"/>
      <c r="V118" s="252">
        <v>35</v>
      </c>
      <c r="W118" s="257"/>
      <c r="X118" s="254"/>
      <c r="Y118" s="255"/>
      <c r="Z118" s="255"/>
      <c r="AA118" s="256"/>
    </row>
    <row r="119" spans="1:27" x14ac:dyDescent="0.2">
      <c r="A119" s="252">
        <v>3</v>
      </c>
      <c r="B119" s="253"/>
      <c r="C119" s="254"/>
      <c r="D119" s="255"/>
      <c r="E119" s="255"/>
      <c r="F119" s="256"/>
      <c r="H119" s="252">
        <v>14</v>
      </c>
      <c r="I119" s="257"/>
      <c r="J119" s="254"/>
      <c r="K119" s="255"/>
      <c r="L119" s="255"/>
      <c r="M119" s="256"/>
      <c r="O119" s="252">
        <v>25</v>
      </c>
      <c r="P119" s="253"/>
      <c r="Q119" s="254"/>
      <c r="R119" s="255"/>
      <c r="S119" s="255"/>
      <c r="T119" s="256"/>
      <c r="V119" s="252">
        <v>36</v>
      </c>
      <c r="W119" s="257"/>
      <c r="X119" s="254"/>
      <c r="Y119" s="255"/>
      <c r="Z119" s="255"/>
      <c r="AA119" s="256"/>
    </row>
    <row r="120" spans="1:27" x14ac:dyDescent="0.2">
      <c r="A120" s="252">
        <v>4</v>
      </c>
      <c r="B120" s="253"/>
      <c r="C120" s="254"/>
      <c r="D120" s="255"/>
      <c r="E120" s="255"/>
      <c r="F120" s="256"/>
      <c r="H120" s="252">
        <v>15</v>
      </c>
      <c r="I120" s="257"/>
      <c r="J120" s="254"/>
      <c r="K120" s="255"/>
      <c r="L120" s="255"/>
      <c r="M120" s="256"/>
      <c r="O120" s="252">
        <v>26</v>
      </c>
      <c r="P120" s="253"/>
      <c r="Q120" s="254"/>
      <c r="R120" s="255"/>
      <c r="S120" s="255"/>
      <c r="T120" s="256"/>
      <c r="V120" s="252">
        <v>37</v>
      </c>
      <c r="W120" s="257"/>
      <c r="X120" s="254"/>
      <c r="Y120" s="255"/>
      <c r="Z120" s="255"/>
      <c r="AA120" s="256"/>
    </row>
    <row r="121" spans="1:27" x14ac:dyDescent="0.2">
      <c r="A121" s="252">
        <v>5</v>
      </c>
      <c r="B121" s="253"/>
      <c r="C121" s="254"/>
      <c r="D121" s="255"/>
      <c r="E121" s="255"/>
      <c r="F121" s="256"/>
      <c r="H121" s="252">
        <v>16</v>
      </c>
      <c r="I121" s="257"/>
      <c r="J121" s="254"/>
      <c r="K121" s="255"/>
      <c r="L121" s="255"/>
      <c r="M121" s="256"/>
      <c r="O121" s="252">
        <v>27</v>
      </c>
      <c r="P121" s="253"/>
      <c r="Q121" s="254"/>
      <c r="R121" s="255"/>
      <c r="S121" s="255"/>
      <c r="T121" s="256"/>
      <c r="V121" s="252">
        <v>38</v>
      </c>
      <c r="W121" s="257"/>
      <c r="X121" s="254"/>
      <c r="Y121" s="255"/>
      <c r="Z121" s="255"/>
      <c r="AA121" s="256"/>
    </row>
    <row r="122" spans="1:27" x14ac:dyDescent="0.2">
      <c r="A122" s="252">
        <v>6</v>
      </c>
      <c r="B122" s="253"/>
      <c r="C122" s="254"/>
      <c r="D122" s="255"/>
      <c r="E122" s="255"/>
      <c r="F122" s="256"/>
      <c r="H122" s="252">
        <v>17</v>
      </c>
      <c r="I122" s="257"/>
      <c r="J122" s="254"/>
      <c r="K122" s="255"/>
      <c r="L122" s="255"/>
      <c r="M122" s="256"/>
      <c r="O122" s="252">
        <v>28</v>
      </c>
      <c r="P122" s="253"/>
      <c r="Q122" s="254"/>
      <c r="R122" s="255"/>
      <c r="S122" s="255"/>
      <c r="T122" s="256"/>
      <c r="V122" s="252">
        <v>39</v>
      </c>
      <c r="W122" s="257"/>
      <c r="X122" s="254"/>
      <c r="Y122" s="255"/>
      <c r="Z122" s="255"/>
      <c r="AA122" s="256"/>
    </row>
    <row r="123" spans="1:27" x14ac:dyDescent="0.2">
      <c r="A123" s="252">
        <v>7</v>
      </c>
      <c r="B123" s="253"/>
      <c r="C123" s="254"/>
      <c r="D123" s="255"/>
      <c r="E123" s="255"/>
      <c r="F123" s="256"/>
      <c r="H123" s="252">
        <v>18</v>
      </c>
      <c r="I123" s="257"/>
      <c r="J123" s="254"/>
      <c r="K123" s="255"/>
      <c r="L123" s="255"/>
      <c r="M123" s="256"/>
      <c r="O123" s="252">
        <v>29</v>
      </c>
      <c r="P123" s="253"/>
      <c r="Q123" s="254"/>
      <c r="R123" s="255"/>
      <c r="S123" s="255"/>
      <c r="T123" s="256"/>
      <c r="V123" s="252">
        <v>40</v>
      </c>
      <c r="W123" s="257"/>
      <c r="X123" s="254"/>
      <c r="Y123" s="255"/>
      <c r="Z123" s="255"/>
      <c r="AA123" s="256"/>
    </row>
    <row r="124" spans="1:27" x14ac:dyDescent="0.2">
      <c r="A124" s="252">
        <v>8</v>
      </c>
      <c r="B124" s="253"/>
      <c r="C124" s="254"/>
      <c r="D124" s="255"/>
      <c r="E124" s="255"/>
      <c r="F124" s="256"/>
      <c r="H124" s="252">
        <v>19</v>
      </c>
      <c r="I124" s="257"/>
      <c r="J124" s="254"/>
      <c r="K124" s="255"/>
      <c r="L124" s="255"/>
      <c r="M124" s="256"/>
      <c r="O124" s="252">
        <v>30</v>
      </c>
      <c r="P124" s="253"/>
      <c r="Q124" s="254"/>
      <c r="R124" s="255"/>
      <c r="S124" s="255"/>
      <c r="T124" s="256"/>
      <c r="V124" s="252">
        <v>41</v>
      </c>
      <c r="W124" s="257"/>
      <c r="X124" s="254"/>
      <c r="Y124" s="255"/>
      <c r="Z124" s="255"/>
      <c r="AA124" s="256"/>
    </row>
    <row r="125" spans="1:27" x14ac:dyDescent="0.2">
      <c r="A125" s="252">
        <v>9</v>
      </c>
      <c r="B125" s="253"/>
      <c r="C125" s="254"/>
      <c r="D125" s="255"/>
      <c r="E125" s="255"/>
      <c r="F125" s="256"/>
      <c r="H125" s="252">
        <v>20</v>
      </c>
      <c r="I125" s="257"/>
      <c r="J125" s="254"/>
      <c r="K125" s="255"/>
      <c r="L125" s="255"/>
      <c r="M125" s="256"/>
      <c r="O125" s="252">
        <v>31</v>
      </c>
      <c r="P125" s="253"/>
      <c r="Q125" s="254"/>
      <c r="R125" s="255"/>
      <c r="S125" s="255"/>
      <c r="T125" s="256"/>
      <c r="V125" s="252">
        <v>42</v>
      </c>
      <c r="W125" s="257"/>
      <c r="X125" s="254"/>
      <c r="Y125" s="255"/>
      <c r="Z125" s="255"/>
      <c r="AA125" s="256"/>
    </row>
    <row r="126" spans="1:27" x14ac:dyDescent="0.2">
      <c r="A126" s="252">
        <v>10</v>
      </c>
      <c r="B126" s="253"/>
      <c r="C126" s="254"/>
      <c r="D126" s="255"/>
      <c r="E126" s="255"/>
      <c r="F126" s="256"/>
      <c r="H126" s="252">
        <v>21</v>
      </c>
      <c r="I126" s="257"/>
      <c r="J126" s="254"/>
      <c r="K126" s="255"/>
      <c r="L126" s="255"/>
      <c r="M126" s="256"/>
      <c r="O126" s="252">
        <v>32</v>
      </c>
      <c r="P126" s="253"/>
      <c r="Q126" s="254"/>
      <c r="R126" s="255"/>
      <c r="S126" s="255"/>
      <c r="T126" s="256"/>
      <c r="V126" s="252">
        <v>43</v>
      </c>
      <c r="W126" s="257"/>
      <c r="X126" s="254"/>
      <c r="Y126" s="255"/>
      <c r="Z126" s="255"/>
      <c r="AA126" s="256"/>
    </row>
    <row r="127" spans="1:27" ht="13.5" thickBot="1" x14ac:dyDescent="0.25">
      <c r="A127" s="258">
        <v>11</v>
      </c>
      <c r="B127" s="253"/>
      <c r="C127" s="254"/>
      <c r="D127" s="255"/>
      <c r="E127" s="255"/>
      <c r="F127" s="256"/>
      <c r="H127" s="252">
        <v>22</v>
      </c>
      <c r="I127" s="257"/>
      <c r="J127" s="254"/>
      <c r="K127" s="255"/>
      <c r="L127" s="255"/>
      <c r="M127" s="256"/>
      <c r="O127" s="252">
        <v>33</v>
      </c>
      <c r="P127" s="253"/>
      <c r="Q127" s="254"/>
      <c r="R127" s="255"/>
      <c r="S127" s="255"/>
      <c r="T127" s="256"/>
      <c r="V127" s="259"/>
      <c r="W127" s="260"/>
      <c r="X127" s="261"/>
      <c r="Y127" s="261"/>
      <c r="Z127" s="262" t="s">
        <v>3</v>
      </c>
      <c r="AA127" s="263">
        <f>SUM(F117:F127)+SUM(M117:M127)+SUM(AA117:AA126)+SUM(T117:T127)</f>
        <v>0</v>
      </c>
    </row>
    <row r="128" spans="1:27" x14ac:dyDescent="0.2">
      <c r="E128" s="264"/>
      <c r="L128" s="264"/>
      <c r="O128" s="240"/>
      <c r="S128" s="264"/>
      <c r="Z128" s="264"/>
    </row>
    <row r="129" spans="1:27" x14ac:dyDescent="0.2">
      <c r="E129" s="264"/>
      <c r="L129" s="264"/>
      <c r="O129" s="240"/>
      <c r="S129" s="264"/>
      <c r="Z129" s="264"/>
    </row>
    <row r="130" spans="1:27" x14ac:dyDescent="0.2">
      <c r="E130" s="264"/>
      <c r="L130" s="264"/>
      <c r="O130" s="240"/>
      <c r="S130" s="264"/>
      <c r="Z130" s="264"/>
    </row>
    <row r="131" spans="1:27" x14ac:dyDescent="0.2">
      <c r="E131" s="264"/>
      <c r="L131" s="264"/>
      <c r="O131" s="240"/>
      <c r="S131" s="264"/>
      <c r="Z131" s="264"/>
    </row>
    <row r="132" spans="1:27" x14ac:dyDescent="0.2">
      <c r="E132" s="264"/>
      <c r="L132" s="264"/>
      <c r="O132" s="240"/>
      <c r="S132" s="264"/>
      <c r="Z132" s="264"/>
    </row>
    <row r="133" spans="1:27" x14ac:dyDescent="0.2">
      <c r="E133" s="264"/>
      <c r="L133" s="264"/>
      <c r="O133" s="240"/>
      <c r="S133" s="264"/>
      <c r="Z133" s="264"/>
    </row>
    <row r="134" spans="1:27" ht="13.5" thickBot="1" x14ac:dyDescent="0.25">
      <c r="E134" s="264"/>
      <c r="L134" s="264"/>
      <c r="O134" s="240"/>
      <c r="S134" s="264"/>
      <c r="Z134" s="264"/>
    </row>
    <row r="135" spans="1:27" ht="16.5" customHeight="1" thickBot="1" x14ac:dyDescent="0.25">
      <c r="A135" s="246">
        <v>4</v>
      </c>
      <c r="B135" s="247"/>
      <c r="C135" s="527" t="s">
        <v>34</v>
      </c>
      <c r="D135" s="527" t="s">
        <v>166</v>
      </c>
      <c r="E135" s="527" t="s">
        <v>35</v>
      </c>
      <c r="F135" s="249">
        <f>+$AA147</f>
        <v>0</v>
      </c>
      <c r="H135" s="530" t="s">
        <v>23</v>
      </c>
      <c r="I135" s="247"/>
      <c r="J135" s="527" t="s">
        <v>34</v>
      </c>
      <c r="K135" s="527" t="s">
        <v>166</v>
      </c>
      <c r="L135" s="527" t="s">
        <v>35</v>
      </c>
      <c r="M135" s="249">
        <f>+$AA147</f>
        <v>0</v>
      </c>
      <c r="O135" s="246">
        <v>4</v>
      </c>
      <c r="P135" s="247"/>
      <c r="Q135" s="527" t="s">
        <v>34</v>
      </c>
      <c r="R135" s="527" t="s">
        <v>166</v>
      </c>
      <c r="S135" s="527" t="s">
        <v>35</v>
      </c>
      <c r="T135" s="249">
        <f>+$AA147</f>
        <v>0</v>
      </c>
      <c r="V135" s="530" t="s">
        <v>23</v>
      </c>
      <c r="W135" s="247"/>
      <c r="X135" s="527" t="s">
        <v>34</v>
      </c>
      <c r="Y135" s="527" t="s">
        <v>166</v>
      </c>
      <c r="Z135" s="527" t="s">
        <v>35</v>
      </c>
      <c r="AA135" s="527" t="s">
        <v>18</v>
      </c>
    </row>
    <row r="136" spans="1:27" ht="25.5" x14ac:dyDescent="0.2">
      <c r="A136" s="250" t="s">
        <v>7</v>
      </c>
      <c r="B136" s="251" t="str">
        <f>+" אסמכתא " &amp; B6 &amp;"         חזרה לטבלה "</f>
        <v xml:space="preserve"> אסמכתא          חזרה לטבלה </v>
      </c>
      <c r="C136" s="528"/>
      <c r="D136" s="529"/>
      <c r="E136" s="528"/>
      <c r="F136" s="248" t="s">
        <v>18</v>
      </c>
      <c r="H136" s="531"/>
      <c r="I136" s="251" t="str">
        <f>+" אסמכתא " &amp; B6 &amp;"         חזרה לטבלה "</f>
        <v xml:space="preserve"> אסמכתא          חזרה לטבלה </v>
      </c>
      <c r="J136" s="528"/>
      <c r="K136" s="529"/>
      <c r="L136" s="528"/>
      <c r="M136" s="248" t="s">
        <v>18</v>
      </c>
      <c r="O136" s="250" t="s">
        <v>7</v>
      </c>
      <c r="P136" s="251" t="str">
        <f>+" אסמכתא " &amp; B6 &amp;"         חזרה לטבלה "</f>
        <v xml:space="preserve"> אסמכתא          חזרה לטבלה </v>
      </c>
      <c r="Q136" s="528"/>
      <c r="R136" s="529"/>
      <c r="S136" s="528"/>
      <c r="T136" s="248" t="s">
        <v>18</v>
      </c>
      <c r="V136" s="531"/>
      <c r="W136" s="251" t="str">
        <f>+" אסמכתא " &amp; B6 &amp;"         חזרה לטבלה "</f>
        <v xml:space="preserve"> אסמכתא          חזרה לטבלה </v>
      </c>
      <c r="X136" s="528"/>
      <c r="Y136" s="529"/>
      <c r="Z136" s="528"/>
      <c r="AA136" s="528"/>
    </row>
    <row r="137" spans="1:27" x14ac:dyDescent="0.2">
      <c r="A137" s="252">
        <v>1</v>
      </c>
      <c r="B137" s="253"/>
      <c r="C137" s="254"/>
      <c r="D137" s="255"/>
      <c r="E137" s="255"/>
      <c r="F137" s="256"/>
      <c r="H137" s="252">
        <v>12</v>
      </c>
      <c r="I137" s="257"/>
      <c r="J137" s="254"/>
      <c r="K137" s="255"/>
      <c r="L137" s="255"/>
      <c r="M137" s="256"/>
      <c r="O137" s="252">
        <v>23</v>
      </c>
      <c r="P137" s="253"/>
      <c r="Q137" s="254"/>
      <c r="R137" s="255"/>
      <c r="S137" s="255"/>
      <c r="T137" s="256"/>
      <c r="V137" s="252">
        <v>34</v>
      </c>
      <c r="W137" s="257"/>
      <c r="X137" s="254"/>
      <c r="Y137" s="255"/>
      <c r="Z137" s="255"/>
      <c r="AA137" s="256"/>
    </row>
    <row r="138" spans="1:27" x14ac:dyDescent="0.2">
      <c r="A138" s="252">
        <v>2</v>
      </c>
      <c r="B138" s="253"/>
      <c r="C138" s="254"/>
      <c r="D138" s="255"/>
      <c r="E138" s="255"/>
      <c r="F138" s="256"/>
      <c r="H138" s="252">
        <v>13</v>
      </c>
      <c r="I138" s="257"/>
      <c r="J138" s="254"/>
      <c r="K138" s="255"/>
      <c r="L138" s="255"/>
      <c r="M138" s="256"/>
      <c r="O138" s="252">
        <v>24</v>
      </c>
      <c r="P138" s="253"/>
      <c r="Q138" s="254"/>
      <c r="R138" s="255"/>
      <c r="S138" s="255"/>
      <c r="T138" s="256"/>
      <c r="V138" s="252">
        <v>35</v>
      </c>
      <c r="W138" s="257"/>
      <c r="X138" s="254"/>
      <c r="Y138" s="255"/>
      <c r="Z138" s="255"/>
      <c r="AA138" s="256"/>
    </row>
    <row r="139" spans="1:27" x14ac:dyDescent="0.2">
      <c r="A139" s="252">
        <v>3</v>
      </c>
      <c r="B139" s="253"/>
      <c r="C139" s="254"/>
      <c r="D139" s="255"/>
      <c r="E139" s="255"/>
      <c r="F139" s="256"/>
      <c r="H139" s="252">
        <v>14</v>
      </c>
      <c r="I139" s="257"/>
      <c r="J139" s="254"/>
      <c r="K139" s="255"/>
      <c r="L139" s="255"/>
      <c r="M139" s="256"/>
      <c r="O139" s="252">
        <v>25</v>
      </c>
      <c r="P139" s="253"/>
      <c r="Q139" s="254"/>
      <c r="R139" s="255"/>
      <c r="S139" s="255"/>
      <c r="T139" s="256"/>
      <c r="V139" s="252">
        <v>36</v>
      </c>
      <c r="W139" s="257"/>
      <c r="X139" s="254"/>
      <c r="Y139" s="255"/>
      <c r="Z139" s="255"/>
      <c r="AA139" s="256"/>
    </row>
    <row r="140" spans="1:27" x14ac:dyDescent="0.2">
      <c r="A140" s="252">
        <v>4</v>
      </c>
      <c r="B140" s="253"/>
      <c r="C140" s="254"/>
      <c r="D140" s="255"/>
      <c r="E140" s="255"/>
      <c r="F140" s="256"/>
      <c r="H140" s="252">
        <v>15</v>
      </c>
      <c r="I140" s="257"/>
      <c r="J140" s="254"/>
      <c r="K140" s="255"/>
      <c r="L140" s="255"/>
      <c r="M140" s="256"/>
      <c r="O140" s="252">
        <v>26</v>
      </c>
      <c r="P140" s="253"/>
      <c r="Q140" s="254"/>
      <c r="R140" s="255"/>
      <c r="S140" s="255"/>
      <c r="T140" s="256"/>
      <c r="V140" s="252">
        <v>37</v>
      </c>
      <c r="W140" s="257"/>
      <c r="X140" s="254"/>
      <c r="Y140" s="255"/>
      <c r="Z140" s="255"/>
      <c r="AA140" s="256"/>
    </row>
    <row r="141" spans="1:27" x14ac:dyDescent="0.2">
      <c r="A141" s="252">
        <v>5</v>
      </c>
      <c r="B141" s="253"/>
      <c r="C141" s="254"/>
      <c r="D141" s="255"/>
      <c r="E141" s="255"/>
      <c r="F141" s="256"/>
      <c r="H141" s="252">
        <v>16</v>
      </c>
      <c r="I141" s="257"/>
      <c r="J141" s="254"/>
      <c r="K141" s="255"/>
      <c r="L141" s="255"/>
      <c r="M141" s="256"/>
      <c r="O141" s="252">
        <v>27</v>
      </c>
      <c r="P141" s="253"/>
      <c r="Q141" s="254"/>
      <c r="R141" s="255"/>
      <c r="S141" s="255"/>
      <c r="T141" s="256"/>
      <c r="V141" s="252">
        <v>38</v>
      </c>
      <c r="W141" s="257"/>
      <c r="X141" s="254"/>
      <c r="Y141" s="255"/>
      <c r="Z141" s="255"/>
      <c r="AA141" s="256"/>
    </row>
    <row r="142" spans="1:27" x14ac:dyDescent="0.2">
      <c r="A142" s="252">
        <v>6</v>
      </c>
      <c r="B142" s="253"/>
      <c r="C142" s="254"/>
      <c r="D142" s="255"/>
      <c r="E142" s="255"/>
      <c r="F142" s="256"/>
      <c r="H142" s="252">
        <v>17</v>
      </c>
      <c r="I142" s="257"/>
      <c r="J142" s="254"/>
      <c r="K142" s="255"/>
      <c r="L142" s="255"/>
      <c r="M142" s="256"/>
      <c r="O142" s="252">
        <v>28</v>
      </c>
      <c r="P142" s="253"/>
      <c r="Q142" s="254"/>
      <c r="R142" s="255"/>
      <c r="S142" s="255"/>
      <c r="T142" s="256"/>
      <c r="V142" s="252">
        <v>39</v>
      </c>
      <c r="W142" s="257"/>
      <c r="X142" s="254"/>
      <c r="Y142" s="255"/>
      <c r="Z142" s="255"/>
      <c r="AA142" s="256"/>
    </row>
    <row r="143" spans="1:27" x14ac:dyDescent="0.2">
      <c r="A143" s="252">
        <v>7</v>
      </c>
      <c r="B143" s="253"/>
      <c r="C143" s="254"/>
      <c r="D143" s="255"/>
      <c r="E143" s="255"/>
      <c r="F143" s="256"/>
      <c r="H143" s="252">
        <v>18</v>
      </c>
      <c r="I143" s="257"/>
      <c r="J143" s="254"/>
      <c r="K143" s="255"/>
      <c r="L143" s="255"/>
      <c r="M143" s="256"/>
      <c r="O143" s="252">
        <v>29</v>
      </c>
      <c r="P143" s="253"/>
      <c r="Q143" s="254"/>
      <c r="R143" s="255"/>
      <c r="S143" s="255"/>
      <c r="T143" s="256"/>
      <c r="V143" s="252">
        <v>40</v>
      </c>
      <c r="W143" s="257"/>
      <c r="X143" s="254"/>
      <c r="Y143" s="255"/>
      <c r="Z143" s="255"/>
      <c r="AA143" s="256"/>
    </row>
    <row r="144" spans="1:27" x14ac:dyDescent="0.2">
      <c r="A144" s="252">
        <v>8</v>
      </c>
      <c r="B144" s="253"/>
      <c r="C144" s="254"/>
      <c r="D144" s="255"/>
      <c r="E144" s="255"/>
      <c r="F144" s="256"/>
      <c r="H144" s="252">
        <v>19</v>
      </c>
      <c r="I144" s="257"/>
      <c r="J144" s="254"/>
      <c r="K144" s="255"/>
      <c r="L144" s="255"/>
      <c r="M144" s="256"/>
      <c r="O144" s="252">
        <v>30</v>
      </c>
      <c r="P144" s="253"/>
      <c r="Q144" s="254"/>
      <c r="R144" s="255"/>
      <c r="S144" s="255"/>
      <c r="T144" s="256"/>
      <c r="V144" s="252">
        <v>41</v>
      </c>
      <c r="W144" s="257"/>
      <c r="X144" s="254"/>
      <c r="Y144" s="255"/>
      <c r="Z144" s="255"/>
      <c r="AA144" s="256"/>
    </row>
    <row r="145" spans="1:27" x14ac:dyDescent="0.2">
      <c r="A145" s="252">
        <v>9</v>
      </c>
      <c r="B145" s="253"/>
      <c r="C145" s="254"/>
      <c r="D145" s="255"/>
      <c r="E145" s="255"/>
      <c r="F145" s="256"/>
      <c r="H145" s="252">
        <v>20</v>
      </c>
      <c r="I145" s="257"/>
      <c r="J145" s="254"/>
      <c r="K145" s="255"/>
      <c r="L145" s="255"/>
      <c r="M145" s="256"/>
      <c r="O145" s="252">
        <v>31</v>
      </c>
      <c r="P145" s="253"/>
      <c r="Q145" s="254"/>
      <c r="R145" s="255"/>
      <c r="S145" s="255"/>
      <c r="T145" s="256"/>
      <c r="V145" s="252">
        <v>42</v>
      </c>
      <c r="W145" s="257"/>
      <c r="X145" s="254"/>
      <c r="Y145" s="255"/>
      <c r="Z145" s="255"/>
      <c r="AA145" s="256"/>
    </row>
    <row r="146" spans="1:27" x14ac:dyDescent="0.2">
      <c r="A146" s="252">
        <v>10</v>
      </c>
      <c r="B146" s="253"/>
      <c r="C146" s="254"/>
      <c r="D146" s="255"/>
      <c r="E146" s="255"/>
      <c r="F146" s="256"/>
      <c r="H146" s="252">
        <v>21</v>
      </c>
      <c r="I146" s="257"/>
      <c r="J146" s="254"/>
      <c r="K146" s="255"/>
      <c r="L146" s="255"/>
      <c r="M146" s="256"/>
      <c r="O146" s="252">
        <v>32</v>
      </c>
      <c r="P146" s="253"/>
      <c r="Q146" s="254"/>
      <c r="R146" s="255"/>
      <c r="S146" s="255"/>
      <c r="T146" s="256"/>
      <c r="V146" s="252">
        <v>43</v>
      </c>
      <c r="W146" s="257"/>
      <c r="X146" s="254"/>
      <c r="Y146" s="255"/>
      <c r="Z146" s="255"/>
      <c r="AA146" s="256"/>
    </row>
    <row r="147" spans="1:27" ht="13.5" thickBot="1" x14ac:dyDescent="0.25">
      <c r="A147" s="258">
        <v>11</v>
      </c>
      <c r="B147" s="253"/>
      <c r="C147" s="254"/>
      <c r="D147" s="255"/>
      <c r="E147" s="255"/>
      <c r="F147" s="256"/>
      <c r="H147" s="252">
        <v>22</v>
      </c>
      <c r="I147" s="257"/>
      <c r="J147" s="254"/>
      <c r="K147" s="255"/>
      <c r="L147" s="255"/>
      <c r="M147" s="256"/>
      <c r="O147" s="252">
        <v>33</v>
      </c>
      <c r="P147" s="253"/>
      <c r="Q147" s="254"/>
      <c r="R147" s="255"/>
      <c r="S147" s="255"/>
      <c r="T147" s="256"/>
      <c r="V147" s="259"/>
      <c r="W147" s="260"/>
      <c r="X147" s="261"/>
      <c r="Y147" s="261"/>
      <c r="Z147" s="262" t="s">
        <v>3</v>
      </c>
      <c r="AA147" s="263">
        <f>SUM(F137:F147)+SUM(M137:M147)+SUM(AA137:AA146)+SUM(T137:T147)</f>
        <v>0</v>
      </c>
    </row>
    <row r="148" spans="1:27" x14ac:dyDescent="0.2">
      <c r="E148" s="264"/>
      <c r="L148" s="264"/>
      <c r="O148" s="240"/>
      <c r="S148" s="264"/>
      <c r="Z148" s="264"/>
    </row>
    <row r="149" spans="1:27" x14ac:dyDescent="0.2">
      <c r="E149" s="264"/>
      <c r="L149" s="264"/>
      <c r="O149" s="240"/>
      <c r="S149" s="264"/>
      <c r="Z149" s="264"/>
    </row>
    <row r="150" spans="1:27" x14ac:dyDescent="0.2">
      <c r="E150" s="264"/>
      <c r="L150" s="264"/>
      <c r="O150" s="240"/>
      <c r="S150" s="264"/>
      <c r="Z150" s="264"/>
    </row>
    <row r="151" spans="1:27" x14ac:dyDescent="0.2">
      <c r="E151" s="264"/>
      <c r="L151" s="264"/>
      <c r="O151" s="240"/>
      <c r="S151" s="264"/>
      <c r="Z151" s="264"/>
    </row>
    <row r="152" spans="1:27" x14ac:dyDescent="0.2">
      <c r="E152" s="264"/>
      <c r="L152" s="264"/>
      <c r="O152" s="240"/>
      <c r="S152" s="264"/>
      <c r="Z152" s="264"/>
    </row>
    <row r="153" spans="1:27" x14ac:dyDescent="0.2">
      <c r="E153" s="264"/>
      <c r="L153" s="264"/>
      <c r="O153" s="240"/>
      <c r="S153" s="264"/>
      <c r="Z153" s="264"/>
    </row>
    <row r="154" spans="1:27" ht="13.5" thickBot="1" x14ac:dyDescent="0.25">
      <c r="E154" s="264"/>
      <c r="L154" s="264"/>
      <c r="O154" s="240"/>
      <c r="S154" s="264"/>
      <c r="Z154" s="264"/>
    </row>
    <row r="155" spans="1:27" ht="16.5" customHeight="1" thickBot="1" x14ac:dyDescent="0.25">
      <c r="A155" s="246">
        <v>5</v>
      </c>
      <c r="B155" s="247"/>
      <c r="C155" s="527" t="s">
        <v>34</v>
      </c>
      <c r="D155" s="527" t="s">
        <v>166</v>
      </c>
      <c r="E155" s="527" t="s">
        <v>35</v>
      </c>
      <c r="F155" s="249">
        <f>+$AA167</f>
        <v>0</v>
      </c>
      <c r="H155" s="530" t="s">
        <v>23</v>
      </c>
      <c r="I155" s="247"/>
      <c r="J155" s="527" t="s">
        <v>34</v>
      </c>
      <c r="K155" s="527" t="s">
        <v>166</v>
      </c>
      <c r="L155" s="527" t="s">
        <v>35</v>
      </c>
      <c r="M155" s="249">
        <f>+$AA167</f>
        <v>0</v>
      </c>
      <c r="O155" s="246">
        <v>5</v>
      </c>
      <c r="P155" s="247"/>
      <c r="Q155" s="527" t="s">
        <v>34</v>
      </c>
      <c r="R155" s="527" t="s">
        <v>166</v>
      </c>
      <c r="S155" s="527" t="s">
        <v>35</v>
      </c>
      <c r="T155" s="249">
        <f>+$AA167</f>
        <v>0</v>
      </c>
      <c r="V155" s="530" t="s">
        <v>23</v>
      </c>
      <c r="W155" s="247"/>
      <c r="X155" s="527" t="s">
        <v>34</v>
      </c>
      <c r="Y155" s="527" t="s">
        <v>166</v>
      </c>
      <c r="Z155" s="527" t="s">
        <v>35</v>
      </c>
      <c r="AA155" s="527" t="s">
        <v>18</v>
      </c>
    </row>
    <row r="156" spans="1:27" ht="25.5" x14ac:dyDescent="0.2">
      <c r="A156" s="250" t="s">
        <v>7</v>
      </c>
      <c r="B156" s="251" t="str">
        <f>+" אסמכתא " &amp; B7 &amp;"         חזרה לטבלה "</f>
        <v xml:space="preserve"> אסמכתא          חזרה לטבלה </v>
      </c>
      <c r="C156" s="528"/>
      <c r="D156" s="529"/>
      <c r="E156" s="528"/>
      <c r="F156" s="248" t="s">
        <v>18</v>
      </c>
      <c r="H156" s="531"/>
      <c r="I156" s="251" t="str">
        <f>+" אסמכתא " &amp; B7 &amp;"         חזרה לטבלה "</f>
        <v xml:space="preserve"> אסמכתא          חזרה לטבלה </v>
      </c>
      <c r="J156" s="528"/>
      <c r="K156" s="529"/>
      <c r="L156" s="528"/>
      <c r="M156" s="248" t="s">
        <v>18</v>
      </c>
      <c r="O156" s="250" t="s">
        <v>7</v>
      </c>
      <c r="P156" s="251" t="str">
        <f>+" אסמכתא " &amp; B7 &amp;"         חזרה לטבלה "</f>
        <v xml:space="preserve"> אסמכתא          חזרה לטבלה </v>
      </c>
      <c r="Q156" s="528"/>
      <c r="R156" s="529"/>
      <c r="S156" s="528"/>
      <c r="T156" s="248" t="s">
        <v>18</v>
      </c>
      <c r="V156" s="531"/>
      <c r="W156" s="251" t="str">
        <f>+" אסמכתא " &amp; B7 &amp;"         חזרה לטבלה "</f>
        <v xml:space="preserve"> אסמכתא          חזרה לטבלה </v>
      </c>
      <c r="X156" s="528"/>
      <c r="Y156" s="529"/>
      <c r="Z156" s="528"/>
      <c r="AA156" s="528"/>
    </row>
    <row r="157" spans="1:27" x14ac:dyDescent="0.2">
      <c r="A157" s="252">
        <v>1</v>
      </c>
      <c r="B157" s="253"/>
      <c r="C157" s="254"/>
      <c r="D157" s="255"/>
      <c r="E157" s="255"/>
      <c r="F157" s="256"/>
      <c r="H157" s="252">
        <v>12</v>
      </c>
      <c r="I157" s="257"/>
      <c r="J157" s="254"/>
      <c r="K157" s="255"/>
      <c r="L157" s="255"/>
      <c r="M157" s="256"/>
      <c r="O157" s="252">
        <v>23</v>
      </c>
      <c r="P157" s="253"/>
      <c r="Q157" s="254"/>
      <c r="R157" s="255"/>
      <c r="S157" s="255"/>
      <c r="T157" s="256"/>
      <c r="V157" s="252">
        <v>34</v>
      </c>
      <c r="W157" s="257"/>
      <c r="X157" s="254"/>
      <c r="Y157" s="255"/>
      <c r="Z157" s="255"/>
      <c r="AA157" s="256"/>
    </row>
    <row r="158" spans="1:27" x14ac:dyDescent="0.2">
      <c r="A158" s="252">
        <v>2</v>
      </c>
      <c r="B158" s="253"/>
      <c r="C158" s="254"/>
      <c r="D158" s="255"/>
      <c r="E158" s="255"/>
      <c r="F158" s="256"/>
      <c r="H158" s="252">
        <v>13</v>
      </c>
      <c r="I158" s="257"/>
      <c r="J158" s="254"/>
      <c r="K158" s="255"/>
      <c r="L158" s="255"/>
      <c r="M158" s="256"/>
      <c r="O158" s="252">
        <v>24</v>
      </c>
      <c r="P158" s="253"/>
      <c r="Q158" s="254"/>
      <c r="R158" s="255"/>
      <c r="S158" s="255"/>
      <c r="T158" s="256"/>
      <c r="V158" s="252">
        <v>35</v>
      </c>
      <c r="W158" s="257"/>
      <c r="X158" s="254"/>
      <c r="Y158" s="255"/>
      <c r="Z158" s="255"/>
      <c r="AA158" s="256"/>
    </row>
    <row r="159" spans="1:27" x14ac:dyDescent="0.2">
      <c r="A159" s="252">
        <v>3</v>
      </c>
      <c r="B159" s="253"/>
      <c r="C159" s="254"/>
      <c r="D159" s="255"/>
      <c r="E159" s="255"/>
      <c r="F159" s="256"/>
      <c r="H159" s="252">
        <v>14</v>
      </c>
      <c r="I159" s="257"/>
      <c r="J159" s="254"/>
      <c r="K159" s="255"/>
      <c r="L159" s="255"/>
      <c r="M159" s="256"/>
      <c r="O159" s="252">
        <v>25</v>
      </c>
      <c r="P159" s="253"/>
      <c r="Q159" s="254"/>
      <c r="R159" s="255"/>
      <c r="S159" s="255"/>
      <c r="T159" s="256"/>
      <c r="V159" s="252">
        <v>36</v>
      </c>
      <c r="W159" s="257"/>
      <c r="X159" s="254"/>
      <c r="Y159" s="255"/>
      <c r="Z159" s="255"/>
      <c r="AA159" s="256"/>
    </row>
    <row r="160" spans="1:27" x14ac:dyDescent="0.2">
      <c r="A160" s="252">
        <v>4</v>
      </c>
      <c r="B160" s="253"/>
      <c r="C160" s="254"/>
      <c r="D160" s="255"/>
      <c r="E160" s="255"/>
      <c r="F160" s="256"/>
      <c r="H160" s="252">
        <v>15</v>
      </c>
      <c r="I160" s="257"/>
      <c r="J160" s="254"/>
      <c r="K160" s="255"/>
      <c r="L160" s="255"/>
      <c r="M160" s="256"/>
      <c r="O160" s="252">
        <v>26</v>
      </c>
      <c r="P160" s="253"/>
      <c r="Q160" s="254"/>
      <c r="R160" s="255"/>
      <c r="S160" s="255"/>
      <c r="T160" s="256"/>
      <c r="V160" s="252">
        <v>37</v>
      </c>
      <c r="W160" s="257"/>
      <c r="X160" s="254"/>
      <c r="Y160" s="255"/>
      <c r="Z160" s="255"/>
      <c r="AA160" s="256"/>
    </row>
    <row r="161" spans="1:27" x14ac:dyDescent="0.2">
      <c r="A161" s="252">
        <v>5</v>
      </c>
      <c r="B161" s="253"/>
      <c r="C161" s="254"/>
      <c r="D161" s="255"/>
      <c r="E161" s="255"/>
      <c r="F161" s="256"/>
      <c r="H161" s="252">
        <v>16</v>
      </c>
      <c r="I161" s="257"/>
      <c r="J161" s="254"/>
      <c r="K161" s="255"/>
      <c r="L161" s="255"/>
      <c r="M161" s="256"/>
      <c r="O161" s="252">
        <v>27</v>
      </c>
      <c r="P161" s="253"/>
      <c r="Q161" s="254"/>
      <c r="R161" s="255"/>
      <c r="S161" s="255"/>
      <c r="T161" s="256"/>
      <c r="V161" s="252">
        <v>38</v>
      </c>
      <c r="W161" s="257"/>
      <c r="X161" s="254"/>
      <c r="Y161" s="255"/>
      <c r="Z161" s="255"/>
      <c r="AA161" s="256"/>
    </row>
    <row r="162" spans="1:27" x14ac:dyDescent="0.2">
      <c r="A162" s="252">
        <v>6</v>
      </c>
      <c r="B162" s="253"/>
      <c r="C162" s="254"/>
      <c r="D162" s="255"/>
      <c r="E162" s="255"/>
      <c r="F162" s="256"/>
      <c r="H162" s="252">
        <v>17</v>
      </c>
      <c r="I162" s="257"/>
      <c r="J162" s="254"/>
      <c r="K162" s="255"/>
      <c r="L162" s="255"/>
      <c r="M162" s="256"/>
      <c r="O162" s="252">
        <v>28</v>
      </c>
      <c r="P162" s="253"/>
      <c r="Q162" s="254"/>
      <c r="R162" s="255"/>
      <c r="S162" s="255"/>
      <c r="T162" s="256"/>
      <c r="V162" s="252">
        <v>39</v>
      </c>
      <c r="W162" s="257"/>
      <c r="X162" s="254"/>
      <c r="Y162" s="255"/>
      <c r="Z162" s="255"/>
      <c r="AA162" s="256"/>
    </row>
    <row r="163" spans="1:27" x14ac:dyDescent="0.2">
      <c r="A163" s="252">
        <v>7</v>
      </c>
      <c r="B163" s="253"/>
      <c r="C163" s="254"/>
      <c r="D163" s="255"/>
      <c r="E163" s="255"/>
      <c r="F163" s="256"/>
      <c r="H163" s="252">
        <v>18</v>
      </c>
      <c r="I163" s="257"/>
      <c r="J163" s="254"/>
      <c r="K163" s="255"/>
      <c r="L163" s="255"/>
      <c r="M163" s="256"/>
      <c r="O163" s="252">
        <v>29</v>
      </c>
      <c r="P163" s="253"/>
      <c r="Q163" s="254"/>
      <c r="R163" s="255"/>
      <c r="S163" s="255"/>
      <c r="T163" s="256"/>
      <c r="V163" s="252">
        <v>40</v>
      </c>
      <c r="W163" s="257"/>
      <c r="X163" s="254"/>
      <c r="Y163" s="255"/>
      <c r="Z163" s="255"/>
      <c r="AA163" s="256"/>
    </row>
    <row r="164" spans="1:27" x14ac:dyDescent="0.2">
      <c r="A164" s="252">
        <v>8</v>
      </c>
      <c r="B164" s="253"/>
      <c r="C164" s="254"/>
      <c r="D164" s="255"/>
      <c r="E164" s="255"/>
      <c r="F164" s="256"/>
      <c r="H164" s="252">
        <v>19</v>
      </c>
      <c r="I164" s="257"/>
      <c r="J164" s="254"/>
      <c r="K164" s="255"/>
      <c r="L164" s="255"/>
      <c r="M164" s="256"/>
      <c r="O164" s="252">
        <v>30</v>
      </c>
      <c r="P164" s="253"/>
      <c r="Q164" s="254"/>
      <c r="R164" s="255"/>
      <c r="S164" s="255"/>
      <c r="T164" s="256"/>
      <c r="V164" s="252">
        <v>41</v>
      </c>
      <c r="W164" s="257"/>
      <c r="X164" s="254"/>
      <c r="Y164" s="255"/>
      <c r="Z164" s="255"/>
      <c r="AA164" s="256"/>
    </row>
    <row r="165" spans="1:27" x14ac:dyDescent="0.2">
      <c r="A165" s="252">
        <v>9</v>
      </c>
      <c r="B165" s="253"/>
      <c r="C165" s="254"/>
      <c r="D165" s="255"/>
      <c r="E165" s="255"/>
      <c r="F165" s="256"/>
      <c r="H165" s="252">
        <v>20</v>
      </c>
      <c r="I165" s="257"/>
      <c r="J165" s="254"/>
      <c r="K165" s="255"/>
      <c r="L165" s="255"/>
      <c r="M165" s="256"/>
      <c r="O165" s="252">
        <v>31</v>
      </c>
      <c r="P165" s="253"/>
      <c r="Q165" s="254"/>
      <c r="R165" s="255"/>
      <c r="S165" s="255"/>
      <c r="T165" s="256"/>
      <c r="V165" s="252">
        <v>42</v>
      </c>
      <c r="W165" s="257"/>
      <c r="X165" s="254"/>
      <c r="Y165" s="255"/>
      <c r="Z165" s="255"/>
      <c r="AA165" s="256"/>
    </row>
    <row r="166" spans="1:27" x14ac:dyDescent="0.2">
      <c r="A166" s="252">
        <v>10</v>
      </c>
      <c r="B166" s="253"/>
      <c r="C166" s="254"/>
      <c r="D166" s="255"/>
      <c r="E166" s="255"/>
      <c r="F166" s="256"/>
      <c r="H166" s="252">
        <v>21</v>
      </c>
      <c r="I166" s="257"/>
      <c r="J166" s="254"/>
      <c r="K166" s="255"/>
      <c r="L166" s="255"/>
      <c r="M166" s="256"/>
      <c r="O166" s="252">
        <v>32</v>
      </c>
      <c r="P166" s="253"/>
      <c r="Q166" s="254"/>
      <c r="R166" s="255"/>
      <c r="S166" s="255"/>
      <c r="T166" s="256"/>
      <c r="V166" s="252">
        <v>43</v>
      </c>
      <c r="W166" s="257"/>
      <c r="X166" s="254"/>
      <c r="Y166" s="255"/>
      <c r="Z166" s="255"/>
      <c r="AA166" s="256"/>
    </row>
    <row r="167" spans="1:27" ht="13.5" thickBot="1" x14ac:dyDescent="0.25">
      <c r="A167" s="258">
        <v>11</v>
      </c>
      <c r="B167" s="253"/>
      <c r="C167" s="254"/>
      <c r="D167" s="255"/>
      <c r="E167" s="255"/>
      <c r="F167" s="256"/>
      <c r="H167" s="252">
        <v>22</v>
      </c>
      <c r="I167" s="257"/>
      <c r="J167" s="254"/>
      <c r="K167" s="255"/>
      <c r="L167" s="255"/>
      <c r="M167" s="256"/>
      <c r="O167" s="252">
        <v>33</v>
      </c>
      <c r="P167" s="253"/>
      <c r="Q167" s="254"/>
      <c r="R167" s="255"/>
      <c r="S167" s="255"/>
      <c r="T167" s="256"/>
      <c r="V167" s="259"/>
      <c r="W167" s="260"/>
      <c r="X167" s="261"/>
      <c r="Y167" s="261"/>
      <c r="Z167" s="262" t="s">
        <v>3</v>
      </c>
      <c r="AA167" s="263">
        <f>SUM(F157:F167)+SUM(M157:M167)+SUM(AA157:AA166)+SUM(T157:T167)</f>
        <v>0</v>
      </c>
    </row>
    <row r="168" spans="1:27" x14ac:dyDescent="0.2">
      <c r="E168" s="264"/>
      <c r="L168" s="264"/>
      <c r="O168" s="240"/>
      <c r="S168" s="264"/>
      <c r="Z168" s="264"/>
    </row>
    <row r="169" spans="1:27" x14ac:dyDescent="0.2">
      <c r="E169" s="264"/>
      <c r="L169" s="264"/>
      <c r="O169" s="240"/>
      <c r="S169" s="264"/>
      <c r="Z169" s="264"/>
    </row>
    <row r="170" spans="1:27" x14ac:dyDescent="0.2">
      <c r="E170" s="264"/>
      <c r="L170" s="264"/>
      <c r="O170" s="240"/>
      <c r="S170" s="264"/>
      <c r="Z170" s="264"/>
    </row>
    <row r="171" spans="1:27" x14ac:dyDescent="0.2">
      <c r="E171" s="264"/>
      <c r="L171" s="264"/>
      <c r="O171" s="240"/>
      <c r="S171" s="264"/>
      <c r="Z171" s="264"/>
    </row>
    <row r="172" spans="1:27" x14ac:dyDescent="0.2">
      <c r="E172" s="264"/>
      <c r="L172" s="264"/>
      <c r="O172" s="240"/>
      <c r="S172" s="264"/>
      <c r="Z172" s="264"/>
    </row>
    <row r="173" spans="1:27" x14ac:dyDescent="0.2">
      <c r="E173" s="264"/>
      <c r="L173" s="264"/>
      <c r="O173" s="240"/>
      <c r="S173" s="264"/>
      <c r="Z173" s="264"/>
    </row>
    <row r="174" spans="1:27" ht="13.5" thickBot="1" x14ac:dyDescent="0.25">
      <c r="E174" s="264"/>
      <c r="L174" s="264"/>
      <c r="O174" s="240"/>
      <c r="S174" s="264"/>
      <c r="Z174" s="264"/>
    </row>
    <row r="175" spans="1:27" ht="16.5" customHeight="1" thickBot="1" x14ac:dyDescent="0.25">
      <c r="A175" s="246">
        <v>6</v>
      </c>
      <c r="B175" s="247"/>
      <c r="C175" s="527" t="s">
        <v>34</v>
      </c>
      <c r="D175" s="527" t="s">
        <v>166</v>
      </c>
      <c r="E175" s="527" t="s">
        <v>35</v>
      </c>
      <c r="F175" s="249">
        <f>+$AA187</f>
        <v>0</v>
      </c>
      <c r="H175" s="530" t="s">
        <v>23</v>
      </c>
      <c r="I175" s="247"/>
      <c r="J175" s="527" t="s">
        <v>34</v>
      </c>
      <c r="K175" s="527" t="s">
        <v>166</v>
      </c>
      <c r="L175" s="527" t="s">
        <v>35</v>
      </c>
      <c r="M175" s="249">
        <f>+$AA187</f>
        <v>0</v>
      </c>
      <c r="O175" s="246">
        <v>6</v>
      </c>
      <c r="P175" s="247"/>
      <c r="Q175" s="527" t="s">
        <v>34</v>
      </c>
      <c r="R175" s="527" t="s">
        <v>166</v>
      </c>
      <c r="S175" s="527" t="s">
        <v>35</v>
      </c>
      <c r="T175" s="249">
        <f>+$AA187</f>
        <v>0</v>
      </c>
      <c r="V175" s="530" t="s">
        <v>23</v>
      </c>
      <c r="W175" s="247"/>
      <c r="X175" s="527" t="s">
        <v>34</v>
      </c>
      <c r="Y175" s="527" t="s">
        <v>166</v>
      </c>
      <c r="Z175" s="527" t="s">
        <v>35</v>
      </c>
      <c r="AA175" s="527" t="s">
        <v>18</v>
      </c>
    </row>
    <row r="176" spans="1:27" ht="25.5" x14ac:dyDescent="0.2">
      <c r="A176" s="250" t="s">
        <v>7</v>
      </c>
      <c r="B176" s="251" t="str">
        <f>+" אסמכתא " &amp; B8 &amp;"         חזרה לטבלה "</f>
        <v xml:space="preserve"> אסמכתא          חזרה לטבלה </v>
      </c>
      <c r="C176" s="528"/>
      <c r="D176" s="529"/>
      <c r="E176" s="528"/>
      <c r="F176" s="248" t="s">
        <v>18</v>
      </c>
      <c r="H176" s="531"/>
      <c r="I176" s="251" t="str">
        <f>+" אסמכתא " &amp; B8 &amp;"         חזרה לטבלה "</f>
        <v xml:space="preserve"> אסמכתא          חזרה לטבלה </v>
      </c>
      <c r="J176" s="528"/>
      <c r="K176" s="529"/>
      <c r="L176" s="529"/>
      <c r="M176" s="248" t="s">
        <v>18</v>
      </c>
      <c r="O176" s="250" t="s">
        <v>7</v>
      </c>
      <c r="P176" s="251" t="str">
        <f>+" אסמכתא " &amp; B8 &amp;"         חזרה לטבלה "</f>
        <v xml:space="preserve"> אסמכתא          חזרה לטבלה </v>
      </c>
      <c r="Q176" s="528"/>
      <c r="R176" s="529"/>
      <c r="S176" s="528"/>
      <c r="T176" s="248" t="s">
        <v>18</v>
      </c>
      <c r="V176" s="531"/>
      <c r="W176" s="251" t="str">
        <f>+" אסמכתא " &amp; B8 &amp;"         חזרה לטבלה "</f>
        <v xml:space="preserve"> אסמכתא          חזרה לטבלה </v>
      </c>
      <c r="X176" s="528"/>
      <c r="Y176" s="529"/>
      <c r="Z176" s="528"/>
      <c r="AA176" s="528"/>
    </row>
    <row r="177" spans="1:27" x14ac:dyDescent="0.2">
      <c r="A177" s="252">
        <v>1</v>
      </c>
      <c r="B177" s="253"/>
      <c r="C177" s="254"/>
      <c r="D177" s="255"/>
      <c r="E177" s="255"/>
      <c r="F177" s="256"/>
      <c r="H177" s="252">
        <v>12</v>
      </c>
      <c r="I177" s="257"/>
      <c r="J177" s="254"/>
      <c r="K177" s="255"/>
      <c r="L177" s="255"/>
      <c r="M177" s="256"/>
      <c r="O177" s="252">
        <v>23</v>
      </c>
      <c r="P177" s="253"/>
      <c r="Q177" s="254"/>
      <c r="R177" s="255"/>
      <c r="S177" s="255"/>
      <c r="T177" s="256"/>
      <c r="V177" s="252">
        <v>34</v>
      </c>
      <c r="W177" s="257"/>
      <c r="X177" s="254"/>
      <c r="Y177" s="255"/>
      <c r="Z177" s="255"/>
      <c r="AA177" s="256"/>
    </row>
    <row r="178" spans="1:27" x14ac:dyDescent="0.2">
      <c r="A178" s="252">
        <v>2</v>
      </c>
      <c r="B178" s="253"/>
      <c r="C178" s="254"/>
      <c r="D178" s="255"/>
      <c r="E178" s="255"/>
      <c r="F178" s="256"/>
      <c r="H178" s="252">
        <v>13</v>
      </c>
      <c r="I178" s="257"/>
      <c r="J178" s="254"/>
      <c r="K178" s="255"/>
      <c r="L178" s="255"/>
      <c r="M178" s="256"/>
      <c r="O178" s="252">
        <v>24</v>
      </c>
      <c r="P178" s="253"/>
      <c r="Q178" s="254"/>
      <c r="R178" s="255"/>
      <c r="S178" s="255"/>
      <c r="T178" s="256"/>
      <c r="V178" s="252">
        <v>35</v>
      </c>
      <c r="W178" s="257"/>
      <c r="X178" s="254"/>
      <c r="Y178" s="255"/>
      <c r="Z178" s="255"/>
      <c r="AA178" s="256"/>
    </row>
    <row r="179" spans="1:27" x14ac:dyDescent="0.2">
      <c r="A179" s="252">
        <v>3</v>
      </c>
      <c r="B179" s="253"/>
      <c r="C179" s="254"/>
      <c r="D179" s="255"/>
      <c r="E179" s="255"/>
      <c r="F179" s="256"/>
      <c r="H179" s="252">
        <v>14</v>
      </c>
      <c r="I179" s="257"/>
      <c r="J179" s="254"/>
      <c r="K179" s="255"/>
      <c r="L179" s="255"/>
      <c r="M179" s="256"/>
      <c r="O179" s="252">
        <v>25</v>
      </c>
      <c r="P179" s="253"/>
      <c r="Q179" s="254"/>
      <c r="R179" s="255"/>
      <c r="S179" s="255"/>
      <c r="T179" s="256"/>
      <c r="V179" s="252">
        <v>36</v>
      </c>
      <c r="W179" s="257"/>
      <c r="X179" s="254"/>
      <c r="Y179" s="255"/>
      <c r="Z179" s="255"/>
      <c r="AA179" s="256"/>
    </row>
    <row r="180" spans="1:27" x14ac:dyDescent="0.2">
      <c r="A180" s="252">
        <v>4</v>
      </c>
      <c r="B180" s="253"/>
      <c r="C180" s="254"/>
      <c r="D180" s="255"/>
      <c r="E180" s="255"/>
      <c r="F180" s="256"/>
      <c r="H180" s="252">
        <v>15</v>
      </c>
      <c r="I180" s="257"/>
      <c r="J180" s="254"/>
      <c r="K180" s="255"/>
      <c r="L180" s="255"/>
      <c r="M180" s="256"/>
      <c r="O180" s="252">
        <v>26</v>
      </c>
      <c r="P180" s="253"/>
      <c r="Q180" s="254"/>
      <c r="R180" s="255"/>
      <c r="S180" s="255"/>
      <c r="T180" s="256"/>
      <c r="V180" s="252">
        <v>37</v>
      </c>
      <c r="W180" s="257"/>
      <c r="X180" s="254"/>
      <c r="Y180" s="255"/>
      <c r="Z180" s="255"/>
      <c r="AA180" s="256"/>
    </row>
    <row r="181" spans="1:27" x14ac:dyDescent="0.2">
      <c r="A181" s="252">
        <v>5</v>
      </c>
      <c r="B181" s="253"/>
      <c r="C181" s="254"/>
      <c r="D181" s="255"/>
      <c r="E181" s="255"/>
      <c r="F181" s="256"/>
      <c r="H181" s="252">
        <v>16</v>
      </c>
      <c r="I181" s="257"/>
      <c r="J181" s="254"/>
      <c r="K181" s="255"/>
      <c r="L181" s="255"/>
      <c r="M181" s="256"/>
      <c r="O181" s="252">
        <v>27</v>
      </c>
      <c r="P181" s="253"/>
      <c r="Q181" s="254"/>
      <c r="R181" s="255"/>
      <c r="S181" s="255"/>
      <c r="T181" s="256"/>
      <c r="V181" s="252">
        <v>38</v>
      </c>
      <c r="W181" s="257"/>
      <c r="X181" s="254"/>
      <c r="Y181" s="255"/>
      <c r="Z181" s="255"/>
      <c r="AA181" s="256"/>
    </row>
    <row r="182" spans="1:27" x14ac:dyDescent="0.2">
      <c r="A182" s="252">
        <v>6</v>
      </c>
      <c r="B182" s="253"/>
      <c r="C182" s="254"/>
      <c r="D182" s="255"/>
      <c r="E182" s="255"/>
      <c r="F182" s="256"/>
      <c r="H182" s="252">
        <v>17</v>
      </c>
      <c r="I182" s="257"/>
      <c r="J182" s="254"/>
      <c r="K182" s="255"/>
      <c r="L182" s="255"/>
      <c r="M182" s="256"/>
      <c r="O182" s="252">
        <v>28</v>
      </c>
      <c r="P182" s="253"/>
      <c r="Q182" s="254"/>
      <c r="R182" s="255"/>
      <c r="S182" s="255"/>
      <c r="T182" s="256"/>
      <c r="V182" s="252">
        <v>39</v>
      </c>
      <c r="W182" s="257"/>
      <c r="X182" s="254"/>
      <c r="Y182" s="255"/>
      <c r="Z182" s="255"/>
      <c r="AA182" s="256"/>
    </row>
    <row r="183" spans="1:27" x14ac:dyDescent="0.2">
      <c r="A183" s="252">
        <v>7</v>
      </c>
      <c r="B183" s="253"/>
      <c r="C183" s="254"/>
      <c r="D183" s="255"/>
      <c r="E183" s="255"/>
      <c r="F183" s="256"/>
      <c r="H183" s="252">
        <v>18</v>
      </c>
      <c r="I183" s="257"/>
      <c r="J183" s="254"/>
      <c r="K183" s="255"/>
      <c r="L183" s="255"/>
      <c r="M183" s="256"/>
      <c r="O183" s="252">
        <v>29</v>
      </c>
      <c r="P183" s="253"/>
      <c r="Q183" s="254"/>
      <c r="R183" s="255"/>
      <c r="S183" s="255"/>
      <c r="T183" s="256"/>
      <c r="V183" s="252">
        <v>40</v>
      </c>
      <c r="W183" s="257"/>
      <c r="X183" s="254"/>
      <c r="Y183" s="255"/>
      <c r="Z183" s="255"/>
      <c r="AA183" s="256"/>
    </row>
    <row r="184" spans="1:27" x14ac:dyDescent="0.2">
      <c r="A184" s="252">
        <v>8</v>
      </c>
      <c r="B184" s="253"/>
      <c r="C184" s="254"/>
      <c r="D184" s="255"/>
      <c r="E184" s="255"/>
      <c r="F184" s="256"/>
      <c r="H184" s="252">
        <v>19</v>
      </c>
      <c r="I184" s="257"/>
      <c r="J184" s="254"/>
      <c r="K184" s="255"/>
      <c r="L184" s="255"/>
      <c r="M184" s="256"/>
      <c r="O184" s="252">
        <v>30</v>
      </c>
      <c r="P184" s="253"/>
      <c r="Q184" s="254"/>
      <c r="R184" s="255"/>
      <c r="S184" s="255"/>
      <c r="T184" s="256"/>
      <c r="V184" s="252">
        <v>41</v>
      </c>
      <c r="W184" s="257"/>
      <c r="X184" s="254"/>
      <c r="Y184" s="255"/>
      <c r="Z184" s="255"/>
      <c r="AA184" s="256"/>
    </row>
    <row r="185" spans="1:27" x14ac:dyDescent="0.2">
      <c r="A185" s="252">
        <v>9</v>
      </c>
      <c r="B185" s="253"/>
      <c r="C185" s="254"/>
      <c r="D185" s="255"/>
      <c r="E185" s="255"/>
      <c r="F185" s="256"/>
      <c r="H185" s="252">
        <v>20</v>
      </c>
      <c r="I185" s="257"/>
      <c r="J185" s="254"/>
      <c r="K185" s="255"/>
      <c r="L185" s="255"/>
      <c r="M185" s="256"/>
      <c r="O185" s="252">
        <v>31</v>
      </c>
      <c r="P185" s="253"/>
      <c r="Q185" s="254"/>
      <c r="R185" s="255"/>
      <c r="S185" s="255"/>
      <c r="T185" s="256"/>
      <c r="V185" s="252">
        <v>42</v>
      </c>
      <c r="W185" s="257"/>
      <c r="X185" s="254"/>
      <c r="Y185" s="255"/>
      <c r="Z185" s="255"/>
      <c r="AA185" s="256"/>
    </row>
    <row r="186" spans="1:27" x14ac:dyDescent="0.2">
      <c r="A186" s="252">
        <v>10</v>
      </c>
      <c r="B186" s="253"/>
      <c r="C186" s="254"/>
      <c r="D186" s="255"/>
      <c r="E186" s="255"/>
      <c r="F186" s="256"/>
      <c r="H186" s="252">
        <v>21</v>
      </c>
      <c r="I186" s="257"/>
      <c r="J186" s="254"/>
      <c r="K186" s="255"/>
      <c r="L186" s="255"/>
      <c r="M186" s="256"/>
      <c r="O186" s="252">
        <v>32</v>
      </c>
      <c r="P186" s="253"/>
      <c r="Q186" s="254"/>
      <c r="R186" s="255"/>
      <c r="S186" s="255"/>
      <c r="T186" s="256"/>
      <c r="V186" s="252">
        <v>43</v>
      </c>
      <c r="W186" s="257"/>
      <c r="X186" s="254"/>
      <c r="Y186" s="255"/>
      <c r="Z186" s="255"/>
      <c r="AA186" s="256"/>
    </row>
    <row r="187" spans="1:27" ht="13.5" thickBot="1" x14ac:dyDescent="0.25">
      <c r="A187" s="258">
        <v>11</v>
      </c>
      <c r="B187" s="253"/>
      <c r="C187" s="254"/>
      <c r="D187" s="255"/>
      <c r="E187" s="255"/>
      <c r="F187" s="256"/>
      <c r="H187" s="252">
        <v>22</v>
      </c>
      <c r="I187" s="257"/>
      <c r="J187" s="254"/>
      <c r="K187" s="255"/>
      <c r="L187" s="255"/>
      <c r="M187" s="256"/>
      <c r="O187" s="252">
        <v>33</v>
      </c>
      <c r="P187" s="253"/>
      <c r="Q187" s="254"/>
      <c r="R187" s="255"/>
      <c r="S187" s="255"/>
      <c r="T187" s="256"/>
      <c r="V187" s="259"/>
      <c r="W187" s="260"/>
      <c r="X187" s="261"/>
      <c r="Y187" s="261"/>
      <c r="Z187" s="262" t="s">
        <v>3</v>
      </c>
      <c r="AA187" s="263">
        <f>SUM(F177:F187)+SUM(M177:M187)+SUM(AA177:AA186)+SUM(T177:T187)</f>
        <v>0</v>
      </c>
    </row>
    <row r="188" spans="1:27" x14ac:dyDescent="0.2">
      <c r="E188" s="264"/>
      <c r="L188" s="264"/>
      <c r="O188" s="240"/>
      <c r="S188" s="264"/>
      <c r="Z188" s="264"/>
    </row>
    <row r="189" spans="1:27" x14ac:dyDescent="0.2">
      <c r="E189" s="264"/>
      <c r="L189" s="264"/>
      <c r="O189" s="240"/>
      <c r="S189" s="264"/>
      <c r="Z189" s="264"/>
    </row>
    <row r="190" spans="1:27" x14ac:dyDescent="0.2">
      <c r="E190" s="264"/>
      <c r="L190" s="264"/>
      <c r="O190" s="240"/>
      <c r="S190" s="264"/>
      <c r="Z190" s="264"/>
    </row>
    <row r="191" spans="1:27" x14ac:dyDescent="0.2">
      <c r="E191" s="264"/>
      <c r="L191" s="264"/>
      <c r="O191" s="240"/>
      <c r="S191" s="264"/>
      <c r="Z191" s="264"/>
    </row>
    <row r="192" spans="1:27" x14ac:dyDescent="0.2">
      <c r="E192" s="264"/>
      <c r="L192" s="264"/>
      <c r="O192" s="240"/>
      <c r="S192" s="264"/>
      <c r="Z192" s="264"/>
    </row>
    <row r="193" spans="1:27" x14ac:dyDescent="0.2">
      <c r="E193" s="264"/>
      <c r="L193" s="264"/>
      <c r="O193" s="240"/>
      <c r="S193" s="264"/>
      <c r="Z193" s="264"/>
    </row>
    <row r="194" spans="1:27" ht="13.5" thickBot="1" x14ac:dyDescent="0.25">
      <c r="E194" s="264"/>
      <c r="L194" s="264"/>
      <c r="O194" s="240"/>
      <c r="S194" s="264"/>
      <c r="Z194" s="264"/>
    </row>
    <row r="195" spans="1:27" ht="16.5" customHeight="1" thickBot="1" x14ac:dyDescent="0.25">
      <c r="A195" s="246">
        <v>7</v>
      </c>
      <c r="B195" s="247"/>
      <c r="C195" s="527" t="s">
        <v>34</v>
      </c>
      <c r="D195" s="527" t="s">
        <v>166</v>
      </c>
      <c r="E195" s="527" t="s">
        <v>35</v>
      </c>
      <c r="F195" s="249">
        <f>+$AA207</f>
        <v>0</v>
      </c>
      <c r="H195" s="530" t="s">
        <v>23</v>
      </c>
      <c r="I195" s="247"/>
      <c r="J195" s="527" t="s">
        <v>34</v>
      </c>
      <c r="K195" s="527" t="s">
        <v>166</v>
      </c>
      <c r="L195" s="527" t="s">
        <v>35</v>
      </c>
      <c r="M195" s="249">
        <f>+$AA207</f>
        <v>0</v>
      </c>
      <c r="O195" s="246">
        <v>7</v>
      </c>
      <c r="P195" s="247"/>
      <c r="Q195" s="527" t="s">
        <v>34</v>
      </c>
      <c r="R195" s="527" t="s">
        <v>166</v>
      </c>
      <c r="S195" s="527" t="s">
        <v>35</v>
      </c>
      <c r="T195" s="249">
        <f>+$AA207</f>
        <v>0</v>
      </c>
      <c r="V195" s="530" t="s">
        <v>23</v>
      </c>
      <c r="W195" s="247"/>
      <c r="X195" s="527" t="s">
        <v>34</v>
      </c>
      <c r="Y195" s="527" t="s">
        <v>166</v>
      </c>
      <c r="Z195" s="527" t="s">
        <v>35</v>
      </c>
      <c r="AA195" s="527" t="s">
        <v>18</v>
      </c>
    </row>
    <row r="196" spans="1:27" ht="25.5" x14ac:dyDescent="0.2">
      <c r="A196" s="250" t="s">
        <v>7</v>
      </c>
      <c r="B196" s="251" t="str">
        <f>+" אסמכתא " &amp; B9 &amp;"         חזרה לטבלה "</f>
        <v xml:space="preserve"> אסמכתא          חזרה לטבלה </v>
      </c>
      <c r="C196" s="528"/>
      <c r="D196" s="529"/>
      <c r="E196" s="528"/>
      <c r="F196" s="248" t="s">
        <v>18</v>
      </c>
      <c r="H196" s="531"/>
      <c r="I196" s="251" t="str">
        <f>+" אסמכתא " &amp; B9 &amp;"         חזרה לטבלה "</f>
        <v xml:space="preserve"> אסמכתא          חזרה לטבלה </v>
      </c>
      <c r="J196" s="528"/>
      <c r="K196" s="529"/>
      <c r="L196" s="528"/>
      <c r="M196" s="248" t="s">
        <v>18</v>
      </c>
      <c r="O196" s="250" t="s">
        <v>7</v>
      </c>
      <c r="P196" s="251" t="str">
        <f>+" אסמכתא " &amp; BR9 &amp;"         חזרה לטבלה "</f>
        <v xml:space="preserve"> אסמכתא          חזרה לטבלה </v>
      </c>
      <c r="Q196" s="528"/>
      <c r="R196" s="529"/>
      <c r="S196" s="528"/>
      <c r="T196" s="248" t="s">
        <v>18</v>
      </c>
      <c r="V196" s="531"/>
      <c r="W196" s="251" t="str">
        <f>+" אסמכתא " &amp; B9 &amp;"         חזרה לטבלה "</f>
        <v xml:space="preserve"> אסמכתא          חזרה לטבלה </v>
      </c>
      <c r="X196" s="528"/>
      <c r="Y196" s="529"/>
      <c r="Z196" s="528"/>
      <c r="AA196" s="528"/>
    </row>
    <row r="197" spans="1:27" x14ac:dyDescent="0.2">
      <c r="A197" s="252">
        <v>1</v>
      </c>
      <c r="B197" s="253"/>
      <c r="C197" s="254"/>
      <c r="D197" s="255"/>
      <c r="E197" s="255"/>
      <c r="F197" s="256"/>
      <c r="H197" s="252">
        <v>12</v>
      </c>
      <c r="I197" s="257"/>
      <c r="J197" s="254"/>
      <c r="K197" s="255"/>
      <c r="L197" s="255"/>
      <c r="M197" s="256"/>
      <c r="O197" s="252">
        <v>23</v>
      </c>
      <c r="P197" s="253"/>
      <c r="Q197" s="254"/>
      <c r="R197" s="255"/>
      <c r="S197" s="255"/>
      <c r="T197" s="256"/>
      <c r="V197" s="252">
        <v>34</v>
      </c>
      <c r="W197" s="257"/>
      <c r="X197" s="254"/>
      <c r="Y197" s="255"/>
      <c r="Z197" s="255"/>
      <c r="AA197" s="256"/>
    </row>
    <row r="198" spans="1:27" x14ac:dyDescent="0.2">
      <c r="A198" s="252">
        <v>2</v>
      </c>
      <c r="B198" s="253"/>
      <c r="C198" s="254"/>
      <c r="D198" s="255"/>
      <c r="E198" s="255"/>
      <c r="F198" s="256"/>
      <c r="H198" s="252">
        <v>13</v>
      </c>
      <c r="I198" s="257"/>
      <c r="J198" s="254"/>
      <c r="K198" s="255"/>
      <c r="L198" s="255"/>
      <c r="M198" s="256"/>
      <c r="O198" s="252">
        <v>24</v>
      </c>
      <c r="P198" s="253"/>
      <c r="Q198" s="254"/>
      <c r="R198" s="255"/>
      <c r="S198" s="255"/>
      <c r="T198" s="256"/>
      <c r="V198" s="252">
        <v>35</v>
      </c>
      <c r="W198" s="257"/>
      <c r="X198" s="254"/>
      <c r="Y198" s="255"/>
      <c r="Z198" s="255"/>
      <c r="AA198" s="256"/>
    </row>
    <row r="199" spans="1:27" x14ac:dyDescent="0.2">
      <c r="A199" s="252">
        <v>3</v>
      </c>
      <c r="B199" s="253"/>
      <c r="C199" s="254"/>
      <c r="D199" s="255"/>
      <c r="E199" s="255"/>
      <c r="F199" s="256"/>
      <c r="H199" s="252">
        <v>14</v>
      </c>
      <c r="I199" s="257"/>
      <c r="J199" s="254"/>
      <c r="K199" s="255"/>
      <c r="L199" s="255"/>
      <c r="M199" s="256"/>
      <c r="O199" s="252">
        <v>25</v>
      </c>
      <c r="P199" s="253"/>
      <c r="Q199" s="254"/>
      <c r="R199" s="255"/>
      <c r="S199" s="255"/>
      <c r="T199" s="256"/>
      <c r="V199" s="252">
        <v>36</v>
      </c>
      <c r="W199" s="257"/>
      <c r="X199" s="254"/>
      <c r="Y199" s="255"/>
      <c r="Z199" s="255"/>
      <c r="AA199" s="256"/>
    </row>
    <row r="200" spans="1:27" x14ac:dyDescent="0.2">
      <c r="A200" s="252">
        <v>4</v>
      </c>
      <c r="B200" s="253"/>
      <c r="C200" s="254"/>
      <c r="D200" s="255"/>
      <c r="E200" s="255"/>
      <c r="F200" s="256"/>
      <c r="H200" s="252">
        <v>15</v>
      </c>
      <c r="I200" s="257"/>
      <c r="J200" s="254"/>
      <c r="K200" s="255"/>
      <c r="L200" s="255"/>
      <c r="M200" s="256"/>
      <c r="O200" s="252">
        <v>26</v>
      </c>
      <c r="P200" s="253"/>
      <c r="Q200" s="254"/>
      <c r="R200" s="255"/>
      <c r="S200" s="255"/>
      <c r="T200" s="256"/>
      <c r="V200" s="252">
        <v>37</v>
      </c>
      <c r="W200" s="257"/>
      <c r="X200" s="254"/>
      <c r="Y200" s="255"/>
      <c r="Z200" s="255"/>
      <c r="AA200" s="256"/>
    </row>
    <row r="201" spans="1:27" x14ac:dyDescent="0.2">
      <c r="A201" s="252">
        <v>5</v>
      </c>
      <c r="B201" s="253"/>
      <c r="C201" s="254"/>
      <c r="D201" s="255"/>
      <c r="E201" s="255"/>
      <c r="F201" s="256"/>
      <c r="H201" s="252">
        <v>16</v>
      </c>
      <c r="I201" s="257"/>
      <c r="J201" s="254"/>
      <c r="K201" s="255"/>
      <c r="L201" s="255"/>
      <c r="M201" s="256"/>
      <c r="O201" s="252">
        <v>27</v>
      </c>
      <c r="P201" s="253"/>
      <c r="Q201" s="254"/>
      <c r="R201" s="255"/>
      <c r="S201" s="255"/>
      <c r="T201" s="256"/>
      <c r="V201" s="252">
        <v>38</v>
      </c>
      <c r="W201" s="257"/>
      <c r="X201" s="254"/>
      <c r="Y201" s="255"/>
      <c r="Z201" s="255"/>
      <c r="AA201" s="256"/>
    </row>
    <row r="202" spans="1:27" x14ac:dyDescent="0.2">
      <c r="A202" s="252">
        <v>6</v>
      </c>
      <c r="B202" s="253"/>
      <c r="C202" s="254"/>
      <c r="D202" s="255"/>
      <c r="E202" s="255"/>
      <c r="F202" s="256"/>
      <c r="H202" s="252">
        <v>17</v>
      </c>
      <c r="I202" s="257"/>
      <c r="J202" s="254"/>
      <c r="K202" s="255"/>
      <c r="L202" s="255"/>
      <c r="M202" s="256"/>
      <c r="O202" s="252">
        <v>28</v>
      </c>
      <c r="P202" s="253"/>
      <c r="Q202" s="254"/>
      <c r="R202" s="255"/>
      <c r="S202" s="255"/>
      <c r="T202" s="256"/>
      <c r="V202" s="252">
        <v>39</v>
      </c>
      <c r="W202" s="257"/>
      <c r="X202" s="254"/>
      <c r="Y202" s="255"/>
      <c r="Z202" s="255"/>
      <c r="AA202" s="256"/>
    </row>
    <row r="203" spans="1:27" x14ac:dyDescent="0.2">
      <c r="A203" s="252">
        <v>7</v>
      </c>
      <c r="B203" s="253"/>
      <c r="C203" s="254"/>
      <c r="D203" s="255"/>
      <c r="E203" s="255"/>
      <c r="F203" s="256"/>
      <c r="H203" s="252">
        <v>18</v>
      </c>
      <c r="I203" s="257"/>
      <c r="J203" s="254"/>
      <c r="K203" s="255"/>
      <c r="L203" s="255"/>
      <c r="M203" s="256"/>
      <c r="O203" s="252">
        <v>29</v>
      </c>
      <c r="P203" s="253"/>
      <c r="Q203" s="254"/>
      <c r="R203" s="255"/>
      <c r="S203" s="255"/>
      <c r="T203" s="256"/>
      <c r="V203" s="252">
        <v>40</v>
      </c>
      <c r="W203" s="257"/>
      <c r="X203" s="254"/>
      <c r="Y203" s="255"/>
      <c r="Z203" s="255"/>
      <c r="AA203" s="256"/>
    </row>
    <row r="204" spans="1:27" x14ac:dyDescent="0.2">
      <c r="A204" s="252">
        <v>8</v>
      </c>
      <c r="B204" s="253"/>
      <c r="C204" s="254"/>
      <c r="D204" s="255"/>
      <c r="E204" s="255"/>
      <c r="F204" s="256"/>
      <c r="H204" s="252">
        <v>19</v>
      </c>
      <c r="I204" s="257"/>
      <c r="J204" s="254"/>
      <c r="K204" s="255"/>
      <c r="L204" s="255"/>
      <c r="M204" s="256"/>
      <c r="O204" s="252">
        <v>30</v>
      </c>
      <c r="P204" s="253"/>
      <c r="Q204" s="254"/>
      <c r="R204" s="255"/>
      <c r="S204" s="255"/>
      <c r="T204" s="256"/>
      <c r="V204" s="252">
        <v>41</v>
      </c>
      <c r="W204" s="257"/>
      <c r="X204" s="254"/>
      <c r="Y204" s="255"/>
      <c r="Z204" s="255"/>
      <c r="AA204" s="256"/>
    </row>
    <row r="205" spans="1:27" x14ac:dyDescent="0.2">
      <c r="A205" s="252">
        <v>9</v>
      </c>
      <c r="B205" s="253"/>
      <c r="C205" s="254"/>
      <c r="D205" s="255"/>
      <c r="E205" s="255"/>
      <c r="F205" s="256"/>
      <c r="H205" s="252">
        <v>20</v>
      </c>
      <c r="I205" s="257"/>
      <c r="J205" s="254"/>
      <c r="K205" s="255"/>
      <c r="L205" s="255"/>
      <c r="M205" s="256"/>
      <c r="O205" s="252">
        <v>31</v>
      </c>
      <c r="P205" s="253"/>
      <c r="Q205" s="254"/>
      <c r="R205" s="255"/>
      <c r="S205" s="255"/>
      <c r="T205" s="256"/>
      <c r="V205" s="252">
        <v>42</v>
      </c>
      <c r="W205" s="257"/>
      <c r="X205" s="254"/>
      <c r="Y205" s="255"/>
      <c r="Z205" s="255"/>
      <c r="AA205" s="256"/>
    </row>
    <row r="206" spans="1:27" x14ac:dyDescent="0.2">
      <c r="A206" s="252">
        <v>10</v>
      </c>
      <c r="B206" s="253"/>
      <c r="C206" s="254"/>
      <c r="D206" s="255"/>
      <c r="E206" s="255"/>
      <c r="F206" s="256"/>
      <c r="H206" s="252">
        <v>21</v>
      </c>
      <c r="I206" s="257"/>
      <c r="J206" s="254"/>
      <c r="K206" s="255"/>
      <c r="L206" s="255"/>
      <c r="M206" s="256"/>
      <c r="O206" s="252">
        <v>32</v>
      </c>
      <c r="P206" s="253"/>
      <c r="Q206" s="254"/>
      <c r="R206" s="255"/>
      <c r="S206" s="255"/>
      <c r="T206" s="256"/>
      <c r="V206" s="252">
        <v>43</v>
      </c>
      <c r="W206" s="257"/>
      <c r="X206" s="254"/>
      <c r="Y206" s="255"/>
      <c r="Z206" s="255"/>
      <c r="AA206" s="256"/>
    </row>
    <row r="207" spans="1:27" ht="13.5" thickBot="1" x14ac:dyDescent="0.25">
      <c r="A207" s="258">
        <v>11</v>
      </c>
      <c r="B207" s="253"/>
      <c r="C207" s="254"/>
      <c r="D207" s="255"/>
      <c r="E207" s="255"/>
      <c r="F207" s="256"/>
      <c r="H207" s="252">
        <v>22</v>
      </c>
      <c r="I207" s="257"/>
      <c r="J207" s="254"/>
      <c r="K207" s="255"/>
      <c r="L207" s="255"/>
      <c r="M207" s="256"/>
      <c r="O207" s="252">
        <v>33</v>
      </c>
      <c r="P207" s="253"/>
      <c r="Q207" s="254"/>
      <c r="R207" s="255"/>
      <c r="S207" s="255"/>
      <c r="T207" s="256"/>
      <c r="V207" s="259"/>
      <c r="W207" s="260"/>
      <c r="X207" s="261"/>
      <c r="Y207" s="261"/>
      <c r="Z207" s="262" t="s">
        <v>3</v>
      </c>
      <c r="AA207" s="263">
        <f>SUM(F197:F207)+SUM(M197:M207)+SUM(AA197:AA206)+SUM(T197:T207)</f>
        <v>0</v>
      </c>
    </row>
    <row r="208" spans="1:27" x14ac:dyDescent="0.2">
      <c r="E208" s="264"/>
      <c r="L208" s="264"/>
      <c r="O208" s="240"/>
      <c r="S208" s="264"/>
      <c r="Z208" s="264"/>
    </row>
    <row r="209" spans="1:27" x14ac:dyDescent="0.2">
      <c r="E209" s="264"/>
      <c r="L209" s="264"/>
      <c r="O209" s="240"/>
      <c r="S209" s="264"/>
      <c r="Z209" s="264"/>
    </row>
    <row r="210" spans="1:27" x14ac:dyDescent="0.2">
      <c r="E210" s="264"/>
      <c r="L210" s="264"/>
      <c r="O210" s="240"/>
      <c r="S210" s="264"/>
      <c r="Z210" s="264"/>
    </row>
    <row r="211" spans="1:27" x14ac:dyDescent="0.2">
      <c r="E211" s="264"/>
      <c r="L211" s="264"/>
      <c r="O211" s="240"/>
      <c r="S211" s="264"/>
      <c r="Z211" s="264"/>
    </row>
    <row r="212" spans="1:27" x14ac:dyDescent="0.2">
      <c r="E212" s="264"/>
      <c r="L212" s="264"/>
      <c r="O212" s="240"/>
      <c r="S212" s="264"/>
      <c r="Z212" s="264"/>
    </row>
    <row r="213" spans="1:27" x14ac:dyDescent="0.2">
      <c r="E213" s="264"/>
      <c r="L213" s="264"/>
      <c r="O213" s="240"/>
      <c r="S213" s="264"/>
      <c r="Z213" s="264"/>
    </row>
    <row r="214" spans="1:27" ht="13.5" thickBot="1" x14ac:dyDescent="0.25">
      <c r="E214" s="264"/>
      <c r="L214" s="264"/>
      <c r="O214" s="240"/>
      <c r="S214" s="264"/>
      <c r="Z214" s="264"/>
    </row>
    <row r="215" spans="1:27" ht="16.5" customHeight="1" thickBot="1" x14ac:dyDescent="0.25">
      <c r="A215" s="246">
        <v>8</v>
      </c>
      <c r="B215" s="247"/>
      <c r="C215" s="527" t="s">
        <v>34</v>
      </c>
      <c r="D215" s="527" t="s">
        <v>166</v>
      </c>
      <c r="E215" s="527" t="s">
        <v>35</v>
      </c>
      <c r="F215" s="249">
        <f>+$AA227</f>
        <v>0</v>
      </c>
      <c r="H215" s="530" t="s">
        <v>23</v>
      </c>
      <c r="I215" s="247"/>
      <c r="J215" s="527" t="s">
        <v>34</v>
      </c>
      <c r="K215" s="527" t="s">
        <v>166</v>
      </c>
      <c r="L215" s="527" t="s">
        <v>35</v>
      </c>
      <c r="M215" s="249">
        <f>+$AA227</f>
        <v>0</v>
      </c>
      <c r="O215" s="246">
        <v>8</v>
      </c>
      <c r="P215" s="247"/>
      <c r="Q215" s="527" t="s">
        <v>34</v>
      </c>
      <c r="R215" s="527" t="s">
        <v>166</v>
      </c>
      <c r="S215" s="527" t="s">
        <v>35</v>
      </c>
      <c r="T215" s="249">
        <f>+$AA227</f>
        <v>0</v>
      </c>
      <c r="V215" s="530" t="s">
        <v>23</v>
      </c>
      <c r="W215" s="247"/>
      <c r="X215" s="527" t="s">
        <v>34</v>
      </c>
      <c r="Y215" s="527" t="s">
        <v>166</v>
      </c>
      <c r="Z215" s="527" t="s">
        <v>35</v>
      </c>
      <c r="AA215" s="527" t="s">
        <v>18</v>
      </c>
    </row>
    <row r="216" spans="1:27" ht="25.5" x14ac:dyDescent="0.2">
      <c r="A216" s="250" t="s">
        <v>7</v>
      </c>
      <c r="B216" s="251" t="str">
        <f>+" אסמכתא " &amp; B10 &amp;"         חזרה לטבלה "</f>
        <v xml:space="preserve"> אסמכתא          חזרה לטבלה </v>
      </c>
      <c r="C216" s="528"/>
      <c r="D216" s="529"/>
      <c r="E216" s="528"/>
      <c r="F216" s="248" t="s">
        <v>18</v>
      </c>
      <c r="H216" s="531"/>
      <c r="I216" s="251" t="str">
        <f>+" אסמכתא " &amp; B10 &amp;"         חזרה לטבלה "</f>
        <v xml:space="preserve"> אסמכתא          חזרה לטבלה </v>
      </c>
      <c r="J216" s="528"/>
      <c r="K216" s="529"/>
      <c r="L216" s="528"/>
      <c r="M216" s="248" t="s">
        <v>18</v>
      </c>
      <c r="O216" s="250" t="s">
        <v>7</v>
      </c>
      <c r="P216" s="251" t="str">
        <f>+" אסמכתא " &amp; B10 &amp;"         חזרה לטבלה "</f>
        <v xml:space="preserve"> אסמכתא          חזרה לטבלה </v>
      </c>
      <c r="Q216" s="528"/>
      <c r="R216" s="529"/>
      <c r="S216" s="528"/>
      <c r="T216" s="248" t="s">
        <v>18</v>
      </c>
      <c r="V216" s="531"/>
      <c r="W216" s="251" t="str">
        <f>+" אסמכתא " &amp; B10 &amp;"         חזרה לטבלה "</f>
        <v xml:space="preserve"> אסמכתא          חזרה לטבלה </v>
      </c>
      <c r="X216" s="528"/>
      <c r="Y216" s="529"/>
      <c r="Z216" s="528"/>
      <c r="AA216" s="528"/>
    </row>
    <row r="217" spans="1:27" x14ac:dyDescent="0.2">
      <c r="A217" s="252">
        <v>1</v>
      </c>
      <c r="B217" s="253"/>
      <c r="C217" s="254"/>
      <c r="D217" s="255"/>
      <c r="E217" s="255"/>
      <c r="F217" s="256"/>
      <c r="H217" s="252">
        <v>12</v>
      </c>
      <c r="I217" s="257"/>
      <c r="J217" s="254"/>
      <c r="K217" s="255"/>
      <c r="L217" s="255"/>
      <c r="M217" s="256"/>
      <c r="O217" s="252">
        <v>23</v>
      </c>
      <c r="P217" s="253"/>
      <c r="Q217" s="254"/>
      <c r="R217" s="255"/>
      <c r="S217" s="255"/>
      <c r="T217" s="256"/>
      <c r="V217" s="252">
        <v>34</v>
      </c>
      <c r="W217" s="257"/>
      <c r="X217" s="254"/>
      <c r="Y217" s="255"/>
      <c r="Z217" s="255"/>
      <c r="AA217" s="256"/>
    </row>
    <row r="218" spans="1:27" x14ac:dyDescent="0.2">
      <c r="A218" s="252">
        <v>2</v>
      </c>
      <c r="B218" s="253"/>
      <c r="C218" s="254"/>
      <c r="D218" s="255"/>
      <c r="E218" s="255"/>
      <c r="F218" s="256"/>
      <c r="H218" s="252">
        <v>13</v>
      </c>
      <c r="I218" s="257"/>
      <c r="J218" s="254"/>
      <c r="K218" s="255"/>
      <c r="L218" s="255"/>
      <c r="M218" s="256"/>
      <c r="O218" s="252">
        <v>24</v>
      </c>
      <c r="P218" s="253"/>
      <c r="Q218" s="254"/>
      <c r="R218" s="255"/>
      <c r="S218" s="255"/>
      <c r="T218" s="256"/>
      <c r="V218" s="252">
        <v>35</v>
      </c>
      <c r="W218" s="257"/>
      <c r="X218" s="254"/>
      <c r="Y218" s="255"/>
      <c r="Z218" s="255"/>
      <c r="AA218" s="256"/>
    </row>
    <row r="219" spans="1:27" x14ac:dyDescent="0.2">
      <c r="A219" s="252">
        <v>3</v>
      </c>
      <c r="B219" s="253"/>
      <c r="C219" s="254"/>
      <c r="D219" s="255"/>
      <c r="E219" s="255"/>
      <c r="F219" s="256"/>
      <c r="H219" s="252">
        <v>14</v>
      </c>
      <c r="I219" s="257"/>
      <c r="J219" s="254"/>
      <c r="K219" s="255"/>
      <c r="L219" s="255"/>
      <c r="M219" s="256"/>
      <c r="O219" s="252">
        <v>25</v>
      </c>
      <c r="P219" s="253"/>
      <c r="Q219" s="254"/>
      <c r="R219" s="255"/>
      <c r="S219" s="255"/>
      <c r="T219" s="256"/>
      <c r="V219" s="252">
        <v>36</v>
      </c>
      <c r="W219" s="257"/>
      <c r="X219" s="254"/>
      <c r="Y219" s="255"/>
      <c r="Z219" s="255"/>
      <c r="AA219" s="256"/>
    </row>
    <row r="220" spans="1:27" x14ac:dyDescent="0.2">
      <c r="A220" s="252">
        <v>4</v>
      </c>
      <c r="B220" s="253"/>
      <c r="C220" s="254"/>
      <c r="D220" s="255"/>
      <c r="E220" s="255"/>
      <c r="F220" s="256"/>
      <c r="H220" s="252">
        <v>15</v>
      </c>
      <c r="I220" s="257"/>
      <c r="J220" s="254"/>
      <c r="K220" s="255"/>
      <c r="L220" s="255"/>
      <c r="M220" s="256"/>
      <c r="O220" s="252">
        <v>26</v>
      </c>
      <c r="P220" s="253"/>
      <c r="Q220" s="254"/>
      <c r="R220" s="255"/>
      <c r="S220" s="255"/>
      <c r="T220" s="256"/>
      <c r="V220" s="252">
        <v>37</v>
      </c>
      <c r="W220" s="257"/>
      <c r="X220" s="254"/>
      <c r="Y220" s="255"/>
      <c r="Z220" s="255"/>
      <c r="AA220" s="256"/>
    </row>
    <row r="221" spans="1:27" x14ac:dyDescent="0.2">
      <c r="A221" s="252">
        <v>5</v>
      </c>
      <c r="B221" s="253"/>
      <c r="C221" s="254"/>
      <c r="D221" s="255"/>
      <c r="E221" s="255"/>
      <c r="F221" s="256"/>
      <c r="H221" s="252">
        <v>16</v>
      </c>
      <c r="I221" s="257"/>
      <c r="J221" s="254"/>
      <c r="K221" s="255"/>
      <c r="L221" s="255"/>
      <c r="M221" s="256"/>
      <c r="O221" s="252">
        <v>27</v>
      </c>
      <c r="P221" s="253"/>
      <c r="Q221" s="254"/>
      <c r="R221" s="255"/>
      <c r="S221" s="255"/>
      <c r="T221" s="256"/>
      <c r="V221" s="252">
        <v>38</v>
      </c>
      <c r="W221" s="257"/>
      <c r="X221" s="254"/>
      <c r="Y221" s="255"/>
      <c r="Z221" s="255"/>
      <c r="AA221" s="256"/>
    </row>
    <row r="222" spans="1:27" x14ac:dyDescent="0.2">
      <c r="A222" s="252">
        <v>6</v>
      </c>
      <c r="B222" s="253"/>
      <c r="C222" s="254"/>
      <c r="D222" s="255"/>
      <c r="E222" s="255"/>
      <c r="F222" s="256"/>
      <c r="H222" s="252">
        <v>17</v>
      </c>
      <c r="I222" s="257"/>
      <c r="J222" s="254"/>
      <c r="K222" s="255"/>
      <c r="L222" s="255"/>
      <c r="M222" s="256"/>
      <c r="O222" s="252">
        <v>28</v>
      </c>
      <c r="P222" s="253"/>
      <c r="Q222" s="254"/>
      <c r="R222" s="255"/>
      <c r="S222" s="255"/>
      <c r="T222" s="256"/>
      <c r="V222" s="252">
        <v>39</v>
      </c>
      <c r="W222" s="257"/>
      <c r="X222" s="254"/>
      <c r="Y222" s="255"/>
      <c r="Z222" s="255"/>
      <c r="AA222" s="256"/>
    </row>
    <row r="223" spans="1:27" x14ac:dyDescent="0.2">
      <c r="A223" s="252">
        <v>7</v>
      </c>
      <c r="B223" s="253"/>
      <c r="C223" s="254"/>
      <c r="D223" s="255"/>
      <c r="E223" s="255"/>
      <c r="F223" s="256"/>
      <c r="H223" s="252">
        <v>18</v>
      </c>
      <c r="I223" s="257"/>
      <c r="J223" s="254"/>
      <c r="K223" s="255"/>
      <c r="L223" s="255"/>
      <c r="M223" s="256"/>
      <c r="O223" s="252">
        <v>29</v>
      </c>
      <c r="P223" s="253"/>
      <c r="Q223" s="254"/>
      <c r="R223" s="255"/>
      <c r="S223" s="255"/>
      <c r="T223" s="256"/>
      <c r="V223" s="252">
        <v>40</v>
      </c>
      <c r="W223" s="257"/>
      <c r="X223" s="254"/>
      <c r="Y223" s="255"/>
      <c r="Z223" s="255"/>
      <c r="AA223" s="256"/>
    </row>
    <row r="224" spans="1:27" x14ac:dyDescent="0.2">
      <c r="A224" s="252">
        <v>8</v>
      </c>
      <c r="B224" s="253"/>
      <c r="C224" s="254"/>
      <c r="D224" s="255"/>
      <c r="E224" s="255"/>
      <c r="F224" s="256"/>
      <c r="H224" s="252">
        <v>19</v>
      </c>
      <c r="I224" s="257"/>
      <c r="J224" s="254"/>
      <c r="K224" s="255"/>
      <c r="L224" s="255"/>
      <c r="M224" s="256"/>
      <c r="O224" s="252">
        <v>30</v>
      </c>
      <c r="P224" s="253"/>
      <c r="Q224" s="254"/>
      <c r="R224" s="255"/>
      <c r="S224" s="255"/>
      <c r="T224" s="256"/>
      <c r="V224" s="252">
        <v>41</v>
      </c>
      <c r="W224" s="257"/>
      <c r="X224" s="254"/>
      <c r="Y224" s="255"/>
      <c r="Z224" s="255"/>
      <c r="AA224" s="256"/>
    </row>
    <row r="225" spans="1:27" x14ac:dyDescent="0.2">
      <c r="A225" s="252">
        <v>9</v>
      </c>
      <c r="B225" s="253"/>
      <c r="C225" s="254"/>
      <c r="D225" s="255"/>
      <c r="E225" s="255"/>
      <c r="F225" s="256"/>
      <c r="H225" s="252">
        <v>20</v>
      </c>
      <c r="I225" s="257"/>
      <c r="J225" s="254"/>
      <c r="K225" s="255"/>
      <c r="L225" s="255"/>
      <c r="M225" s="256"/>
      <c r="O225" s="252">
        <v>31</v>
      </c>
      <c r="P225" s="253"/>
      <c r="Q225" s="254"/>
      <c r="R225" s="255"/>
      <c r="S225" s="255"/>
      <c r="T225" s="256"/>
      <c r="V225" s="252">
        <v>42</v>
      </c>
      <c r="W225" s="257"/>
      <c r="X225" s="254"/>
      <c r="Y225" s="255"/>
      <c r="Z225" s="255"/>
      <c r="AA225" s="256"/>
    </row>
    <row r="226" spans="1:27" x14ac:dyDescent="0.2">
      <c r="A226" s="252">
        <v>10</v>
      </c>
      <c r="B226" s="253"/>
      <c r="C226" s="254"/>
      <c r="D226" s="255"/>
      <c r="E226" s="255"/>
      <c r="F226" s="256"/>
      <c r="H226" s="252">
        <v>21</v>
      </c>
      <c r="I226" s="257"/>
      <c r="J226" s="254"/>
      <c r="K226" s="255"/>
      <c r="L226" s="255"/>
      <c r="M226" s="256"/>
      <c r="O226" s="252">
        <v>32</v>
      </c>
      <c r="P226" s="253"/>
      <c r="Q226" s="254"/>
      <c r="R226" s="255"/>
      <c r="S226" s="255"/>
      <c r="T226" s="256"/>
      <c r="V226" s="252">
        <v>43</v>
      </c>
      <c r="W226" s="257"/>
      <c r="X226" s="254"/>
      <c r="Y226" s="255"/>
      <c r="Z226" s="255"/>
      <c r="AA226" s="256"/>
    </row>
    <row r="227" spans="1:27" ht="13.5" thickBot="1" x14ac:dyDescent="0.25">
      <c r="A227" s="258">
        <v>11</v>
      </c>
      <c r="B227" s="253"/>
      <c r="C227" s="254"/>
      <c r="D227" s="255"/>
      <c r="E227" s="255"/>
      <c r="F227" s="256"/>
      <c r="H227" s="252">
        <v>22</v>
      </c>
      <c r="I227" s="257"/>
      <c r="J227" s="254"/>
      <c r="K227" s="255"/>
      <c r="L227" s="255"/>
      <c r="M227" s="256"/>
      <c r="O227" s="252">
        <v>33</v>
      </c>
      <c r="P227" s="253"/>
      <c r="Q227" s="254"/>
      <c r="R227" s="255"/>
      <c r="S227" s="255"/>
      <c r="T227" s="256"/>
      <c r="V227" s="259"/>
      <c r="W227" s="260"/>
      <c r="X227" s="261"/>
      <c r="Y227" s="261"/>
      <c r="Z227" s="262" t="s">
        <v>3</v>
      </c>
      <c r="AA227" s="263">
        <f>SUM(F217:F227)+SUM(M217:M227)+SUM(AA217:AA226)+SUM(T217:T227)</f>
        <v>0</v>
      </c>
    </row>
    <row r="228" spans="1:27" x14ac:dyDescent="0.2">
      <c r="E228" s="264"/>
      <c r="L228" s="264"/>
      <c r="O228" s="240"/>
      <c r="S228" s="264"/>
      <c r="Z228" s="264"/>
    </row>
    <row r="229" spans="1:27" x14ac:dyDescent="0.2">
      <c r="E229" s="264"/>
      <c r="L229" s="264"/>
      <c r="O229" s="240"/>
      <c r="S229" s="264"/>
      <c r="Z229" s="264"/>
    </row>
    <row r="230" spans="1:27" x14ac:dyDescent="0.2">
      <c r="E230" s="264"/>
      <c r="L230" s="264"/>
      <c r="O230" s="240"/>
      <c r="S230" s="264"/>
      <c r="Z230" s="264"/>
    </row>
    <row r="231" spans="1:27" x14ac:dyDescent="0.2">
      <c r="E231" s="264"/>
      <c r="L231" s="264"/>
      <c r="O231" s="240"/>
      <c r="S231" s="264"/>
      <c r="Z231" s="264"/>
    </row>
    <row r="232" spans="1:27" x14ac:dyDescent="0.2">
      <c r="E232" s="264"/>
      <c r="L232" s="264"/>
      <c r="O232" s="240"/>
      <c r="S232" s="264"/>
      <c r="Z232" s="264"/>
    </row>
    <row r="233" spans="1:27" x14ac:dyDescent="0.2">
      <c r="E233" s="264"/>
      <c r="L233" s="264"/>
      <c r="O233" s="240"/>
      <c r="S233" s="264"/>
      <c r="Z233" s="264"/>
    </row>
    <row r="234" spans="1:27" ht="13.5" thickBot="1" x14ac:dyDescent="0.25">
      <c r="E234" s="264"/>
      <c r="L234" s="264"/>
      <c r="O234" s="240"/>
      <c r="S234" s="264"/>
      <c r="Z234" s="264"/>
    </row>
    <row r="235" spans="1:27" ht="16.5" customHeight="1" thickBot="1" x14ac:dyDescent="0.25">
      <c r="A235" s="246">
        <v>9</v>
      </c>
      <c r="B235" s="247"/>
      <c r="C235" s="527" t="s">
        <v>34</v>
      </c>
      <c r="D235" s="527" t="s">
        <v>166</v>
      </c>
      <c r="E235" s="527" t="s">
        <v>35</v>
      </c>
      <c r="F235" s="249">
        <f>+$AA247</f>
        <v>0</v>
      </c>
      <c r="H235" s="530" t="s">
        <v>23</v>
      </c>
      <c r="I235" s="247"/>
      <c r="J235" s="527" t="s">
        <v>34</v>
      </c>
      <c r="K235" s="527" t="s">
        <v>166</v>
      </c>
      <c r="L235" s="527" t="s">
        <v>35</v>
      </c>
      <c r="M235" s="249">
        <f>+$AA247</f>
        <v>0</v>
      </c>
      <c r="O235" s="246">
        <v>9</v>
      </c>
      <c r="P235" s="247"/>
      <c r="Q235" s="527" t="s">
        <v>34</v>
      </c>
      <c r="R235" s="527" t="s">
        <v>166</v>
      </c>
      <c r="S235" s="527" t="s">
        <v>35</v>
      </c>
      <c r="T235" s="249">
        <f>+$AA247</f>
        <v>0</v>
      </c>
      <c r="V235" s="530" t="s">
        <v>23</v>
      </c>
      <c r="W235" s="247"/>
      <c r="X235" s="527" t="s">
        <v>34</v>
      </c>
      <c r="Y235" s="527" t="s">
        <v>166</v>
      </c>
      <c r="Z235" s="527" t="s">
        <v>35</v>
      </c>
      <c r="AA235" s="527" t="s">
        <v>18</v>
      </c>
    </row>
    <row r="236" spans="1:27" ht="25.5" x14ac:dyDescent="0.2">
      <c r="A236" s="250" t="s">
        <v>7</v>
      </c>
      <c r="B236" s="251" t="str">
        <f>+" אסמכתא " &amp; B11 &amp;"         חזרה לטבלה "</f>
        <v xml:space="preserve"> אסמכתא          חזרה לטבלה </v>
      </c>
      <c r="C236" s="528"/>
      <c r="D236" s="529"/>
      <c r="E236" s="528"/>
      <c r="F236" s="248" t="s">
        <v>18</v>
      </c>
      <c r="H236" s="531"/>
      <c r="I236" s="251" t="str">
        <f>+" אסמכתא " &amp; B11 &amp;"         חזרה לטבלה "</f>
        <v xml:space="preserve"> אסמכתא          חזרה לטבלה </v>
      </c>
      <c r="J236" s="528"/>
      <c r="K236" s="529"/>
      <c r="L236" s="528"/>
      <c r="M236" s="248" t="s">
        <v>18</v>
      </c>
      <c r="O236" s="250" t="s">
        <v>7</v>
      </c>
      <c r="P236" s="251" t="str">
        <f>+" אסמכתא " &amp; B11 &amp;"         חזרה לטבלה "</f>
        <v xml:space="preserve"> אסמכתא          חזרה לטבלה </v>
      </c>
      <c r="Q236" s="528"/>
      <c r="R236" s="529"/>
      <c r="S236" s="528"/>
      <c r="T236" s="248" t="s">
        <v>18</v>
      </c>
      <c r="V236" s="531"/>
      <c r="W236" s="251" t="str">
        <f>+" אסמכתא " &amp; B11 &amp;"         חזרה לטבלה "</f>
        <v xml:space="preserve"> אסמכתא          חזרה לטבלה </v>
      </c>
      <c r="X236" s="528"/>
      <c r="Y236" s="529"/>
      <c r="Z236" s="528"/>
      <c r="AA236" s="528"/>
    </row>
    <row r="237" spans="1:27" x14ac:dyDescent="0.2">
      <c r="A237" s="252">
        <v>1</v>
      </c>
      <c r="B237" s="253"/>
      <c r="C237" s="254"/>
      <c r="D237" s="255"/>
      <c r="E237" s="255"/>
      <c r="F237" s="256"/>
      <c r="H237" s="252">
        <v>12</v>
      </c>
      <c r="I237" s="257"/>
      <c r="J237" s="254"/>
      <c r="K237" s="255"/>
      <c r="L237" s="255"/>
      <c r="M237" s="256"/>
      <c r="O237" s="252">
        <v>23</v>
      </c>
      <c r="P237" s="253"/>
      <c r="Q237" s="254"/>
      <c r="R237" s="255"/>
      <c r="S237" s="255"/>
      <c r="T237" s="256"/>
      <c r="V237" s="252">
        <v>34</v>
      </c>
      <c r="W237" s="257"/>
      <c r="X237" s="254"/>
      <c r="Y237" s="255"/>
      <c r="Z237" s="255"/>
      <c r="AA237" s="256"/>
    </row>
    <row r="238" spans="1:27" x14ac:dyDescent="0.2">
      <c r="A238" s="252">
        <v>2</v>
      </c>
      <c r="B238" s="253"/>
      <c r="C238" s="254"/>
      <c r="D238" s="255"/>
      <c r="E238" s="255"/>
      <c r="F238" s="256"/>
      <c r="H238" s="252">
        <v>13</v>
      </c>
      <c r="I238" s="257"/>
      <c r="J238" s="254"/>
      <c r="K238" s="255"/>
      <c r="L238" s="255"/>
      <c r="M238" s="256"/>
      <c r="O238" s="252">
        <v>24</v>
      </c>
      <c r="P238" s="253"/>
      <c r="Q238" s="254"/>
      <c r="R238" s="255"/>
      <c r="S238" s="255"/>
      <c r="T238" s="256"/>
      <c r="V238" s="252">
        <v>35</v>
      </c>
      <c r="W238" s="257"/>
      <c r="X238" s="254"/>
      <c r="Y238" s="255"/>
      <c r="Z238" s="255"/>
      <c r="AA238" s="256"/>
    </row>
    <row r="239" spans="1:27" x14ac:dyDescent="0.2">
      <c r="A239" s="252">
        <v>3</v>
      </c>
      <c r="B239" s="253"/>
      <c r="C239" s="254"/>
      <c r="D239" s="255"/>
      <c r="E239" s="255"/>
      <c r="F239" s="256"/>
      <c r="H239" s="252">
        <v>14</v>
      </c>
      <c r="I239" s="257"/>
      <c r="J239" s="254"/>
      <c r="K239" s="255"/>
      <c r="L239" s="255"/>
      <c r="M239" s="256"/>
      <c r="O239" s="252">
        <v>25</v>
      </c>
      <c r="P239" s="253"/>
      <c r="Q239" s="254"/>
      <c r="R239" s="255"/>
      <c r="S239" s="255"/>
      <c r="T239" s="256"/>
      <c r="V239" s="252">
        <v>36</v>
      </c>
      <c r="W239" s="257"/>
      <c r="X239" s="254"/>
      <c r="Y239" s="255"/>
      <c r="Z239" s="255"/>
      <c r="AA239" s="256"/>
    </row>
    <row r="240" spans="1:27" x14ac:dyDescent="0.2">
      <c r="A240" s="252">
        <v>4</v>
      </c>
      <c r="B240" s="253"/>
      <c r="C240" s="254"/>
      <c r="D240" s="255"/>
      <c r="E240" s="255"/>
      <c r="F240" s="256"/>
      <c r="H240" s="252">
        <v>15</v>
      </c>
      <c r="I240" s="257"/>
      <c r="J240" s="254"/>
      <c r="K240" s="255"/>
      <c r="L240" s="255"/>
      <c r="M240" s="256"/>
      <c r="O240" s="252">
        <v>26</v>
      </c>
      <c r="P240" s="253"/>
      <c r="Q240" s="254"/>
      <c r="R240" s="255"/>
      <c r="S240" s="255"/>
      <c r="T240" s="256"/>
      <c r="V240" s="252">
        <v>37</v>
      </c>
      <c r="W240" s="257"/>
      <c r="X240" s="254"/>
      <c r="Y240" s="255"/>
      <c r="Z240" s="255"/>
      <c r="AA240" s="256"/>
    </row>
    <row r="241" spans="1:27" x14ac:dyDescent="0.2">
      <c r="A241" s="252">
        <v>5</v>
      </c>
      <c r="B241" s="253"/>
      <c r="C241" s="254"/>
      <c r="D241" s="255"/>
      <c r="E241" s="255"/>
      <c r="F241" s="256"/>
      <c r="H241" s="252">
        <v>16</v>
      </c>
      <c r="I241" s="257"/>
      <c r="J241" s="254"/>
      <c r="K241" s="255"/>
      <c r="L241" s="255"/>
      <c r="M241" s="256"/>
      <c r="O241" s="252">
        <v>27</v>
      </c>
      <c r="P241" s="253"/>
      <c r="Q241" s="254"/>
      <c r="R241" s="255"/>
      <c r="S241" s="255"/>
      <c r="T241" s="256"/>
      <c r="V241" s="252">
        <v>38</v>
      </c>
      <c r="W241" s="257"/>
      <c r="X241" s="254"/>
      <c r="Y241" s="255"/>
      <c r="Z241" s="255"/>
      <c r="AA241" s="256"/>
    </row>
    <row r="242" spans="1:27" x14ac:dyDescent="0.2">
      <c r="A242" s="252">
        <v>6</v>
      </c>
      <c r="B242" s="253"/>
      <c r="C242" s="254"/>
      <c r="D242" s="255"/>
      <c r="E242" s="255"/>
      <c r="F242" s="256"/>
      <c r="H242" s="252">
        <v>17</v>
      </c>
      <c r="I242" s="257"/>
      <c r="J242" s="254"/>
      <c r="K242" s="255"/>
      <c r="L242" s="255"/>
      <c r="M242" s="256"/>
      <c r="O242" s="252">
        <v>28</v>
      </c>
      <c r="P242" s="253"/>
      <c r="Q242" s="254"/>
      <c r="R242" s="255"/>
      <c r="S242" s="255"/>
      <c r="T242" s="256"/>
      <c r="V242" s="252">
        <v>39</v>
      </c>
      <c r="W242" s="257"/>
      <c r="X242" s="254"/>
      <c r="Y242" s="255"/>
      <c r="Z242" s="255"/>
      <c r="AA242" s="256"/>
    </row>
    <row r="243" spans="1:27" x14ac:dyDescent="0.2">
      <c r="A243" s="252">
        <v>7</v>
      </c>
      <c r="B243" s="253"/>
      <c r="C243" s="254"/>
      <c r="D243" s="255"/>
      <c r="E243" s="255"/>
      <c r="F243" s="256"/>
      <c r="H243" s="252">
        <v>18</v>
      </c>
      <c r="I243" s="257"/>
      <c r="J243" s="254"/>
      <c r="K243" s="255"/>
      <c r="L243" s="255"/>
      <c r="M243" s="256"/>
      <c r="O243" s="252">
        <v>29</v>
      </c>
      <c r="P243" s="253"/>
      <c r="Q243" s="254"/>
      <c r="R243" s="255"/>
      <c r="S243" s="255"/>
      <c r="T243" s="256"/>
      <c r="V243" s="252">
        <v>40</v>
      </c>
      <c r="W243" s="257"/>
      <c r="X243" s="254"/>
      <c r="Y243" s="255"/>
      <c r="Z243" s="255"/>
      <c r="AA243" s="256"/>
    </row>
    <row r="244" spans="1:27" x14ac:dyDescent="0.2">
      <c r="A244" s="252">
        <v>8</v>
      </c>
      <c r="B244" s="253"/>
      <c r="C244" s="254"/>
      <c r="D244" s="255"/>
      <c r="E244" s="255"/>
      <c r="F244" s="256"/>
      <c r="H244" s="252">
        <v>19</v>
      </c>
      <c r="I244" s="257"/>
      <c r="J244" s="254"/>
      <c r="K244" s="255"/>
      <c r="L244" s="255"/>
      <c r="M244" s="256"/>
      <c r="O244" s="252">
        <v>30</v>
      </c>
      <c r="P244" s="253"/>
      <c r="Q244" s="254"/>
      <c r="R244" s="255"/>
      <c r="S244" s="255"/>
      <c r="T244" s="256"/>
      <c r="V244" s="252">
        <v>41</v>
      </c>
      <c r="W244" s="257"/>
      <c r="X244" s="254"/>
      <c r="Y244" s="255"/>
      <c r="Z244" s="255"/>
      <c r="AA244" s="256"/>
    </row>
    <row r="245" spans="1:27" x14ac:dyDescent="0.2">
      <c r="A245" s="252">
        <v>9</v>
      </c>
      <c r="B245" s="253"/>
      <c r="C245" s="254"/>
      <c r="D245" s="255"/>
      <c r="E245" s="255"/>
      <c r="F245" s="256"/>
      <c r="H245" s="252">
        <v>20</v>
      </c>
      <c r="I245" s="257"/>
      <c r="J245" s="254"/>
      <c r="K245" s="255"/>
      <c r="L245" s="255"/>
      <c r="M245" s="256"/>
      <c r="O245" s="252">
        <v>31</v>
      </c>
      <c r="P245" s="253"/>
      <c r="Q245" s="254"/>
      <c r="R245" s="255"/>
      <c r="S245" s="255"/>
      <c r="T245" s="256"/>
      <c r="V245" s="252">
        <v>42</v>
      </c>
      <c r="W245" s="257"/>
      <c r="X245" s="254"/>
      <c r="Y245" s="255"/>
      <c r="Z245" s="255"/>
      <c r="AA245" s="256"/>
    </row>
    <row r="246" spans="1:27" x14ac:dyDescent="0.2">
      <c r="A246" s="252">
        <v>10</v>
      </c>
      <c r="B246" s="253"/>
      <c r="C246" s="254"/>
      <c r="D246" s="255"/>
      <c r="E246" s="255"/>
      <c r="F246" s="256"/>
      <c r="H246" s="252">
        <v>21</v>
      </c>
      <c r="I246" s="257"/>
      <c r="J246" s="254"/>
      <c r="K246" s="255"/>
      <c r="L246" s="255"/>
      <c r="M246" s="256"/>
      <c r="O246" s="252">
        <v>32</v>
      </c>
      <c r="P246" s="253"/>
      <c r="Q246" s="254"/>
      <c r="R246" s="255"/>
      <c r="S246" s="255"/>
      <c r="T246" s="256"/>
      <c r="V246" s="252">
        <v>43</v>
      </c>
      <c r="W246" s="257"/>
      <c r="X246" s="254"/>
      <c r="Y246" s="255"/>
      <c r="Z246" s="255"/>
      <c r="AA246" s="256"/>
    </row>
    <row r="247" spans="1:27" ht="13.5" thickBot="1" x14ac:dyDescent="0.25">
      <c r="A247" s="258">
        <v>11</v>
      </c>
      <c r="B247" s="253"/>
      <c r="C247" s="254"/>
      <c r="D247" s="255"/>
      <c r="E247" s="255"/>
      <c r="F247" s="256"/>
      <c r="H247" s="252">
        <v>22</v>
      </c>
      <c r="I247" s="257"/>
      <c r="J247" s="254"/>
      <c r="K247" s="255"/>
      <c r="L247" s="255"/>
      <c r="M247" s="256"/>
      <c r="O247" s="252">
        <v>33</v>
      </c>
      <c r="P247" s="253"/>
      <c r="Q247" s="254"/>
      <c r="R247" s="255"/>
      <c r="S247" s="255"/>
      <c r="T247" s="256"/>
      <c r="V247" s="259"/>
      <c r="W247" s="260"/>
      <c r="X247" s="261"/>
      <c r="Y247" s="261"/>
      <c r="Z247" s="262" t="s">
        <v>3</v>
      </c>
      <c r="AA247" s="263">
        <f>SUM(F237:F247)+SUM(M237:M247)+SUM(AA237:AA246)+SUM(T237:T247)</f>
        <v>0</v>
      </c>
    </row>
    <row r="248" spans="1:27" x14ac:dyDescent="0.2">
      <c r="E248" s="264"/>
      <c r="L248" s="264"/>
      <c r="O248" s="240"/>
      <c r="S248" s="264"/>
      <c r="Z248" s="264"/>
    </row>
    <row r="249" spans="1:27" x14ac:dyDescent="0.2">
      <c r="E249" s="264"/>
      <c r="L249" s="264"/>
      <c r="O249" s="240"/>
      <c r="S249" s="264"/>
      <c r="Z249" s="264"/>
    </row>
    <row r="250" spans="1:27" x14ac:dyDescent="0.2">
      <c r="E250" s="264"/>
      <c r="L250" s="264"/>
      <c r="O250" s="240"/>
      <c r="S250" s="264"/>
      <c r="Z250" s="264"/>
    </row>
    <row r="251" spans="1:27" x14ac:dyDescent="0.2">
      <c r="E251" s="264"/>
      <c r="L251" s="264"/>
      <c r="O251" s="240"/>
      <c r="S251" s="264"/>
      <c r="Z251" s="264"/>
    </row>
    <row r="252" spans="1:27" x14ac:dyDescent="0.2">
      <c r="E252" s="264"/>
      <c r="L252" s="264"/>
      <c r="O252" s="240"/>
      <c r="S252" s="264"/>
      <c r="Z252" s="264"/>
    </row>
    <row r="253" spans="1:27" x14ac:dyDescent="0.2">
      <c r="E253" s="264"/>
      <c r="L253" s="264"/>
      <c r="O253" s="240"/>
      <c r="S253" s="264"/>
      <c r="Z253" s="264"/>
    </row>
    <row r="254" spans="1:27" ht="13.5" thickBot="1" x14ac:dyDescent="0.25">
      <c r="E254" s="264"/>
      <c r="L254" s="264"/>
      <c r="O254" s="240"/>
      <c r="S254" s="264"/>
      <c r="Z254" s="264"/>
    </row>
    <row r="255" spans="1:27" ht="16.5" customHeight="1" thickBot="1" x14ac:dyDescent="0.25">
      <c r="A255" s="246">
        <v>10</v>
      </c>
      <c r="B255" s="247"/>
      <c r="C255" s="527" t="s">
        <v>34</v>
      </c>
      <c r="D255" s="527" t="s">
        <v>166</v>
      </c>
      <c r="E255" s="527" t="s">
        <v>35</v>
      </c>
      <c r="F255" s="249">
        <f>+$AA267</f>
        <v>0</v>
      </c>
      <c r="H255" s="530" t="s">
        <v>23</v>
      </c>
      <c r="I255" s="247"/>
      <c r="J255" s="527" t="s">
        <v>34</v>
      </c>
      <c r="K255" s="527" t="s">
        <v>166</v>
      </c>
      <c r="L255" s="527" t="s">
        <v>35</v>
      </c>
      <c r="M255" s="249">
        <f>+$AA267</f>
        <v>0</v>
      </c>
      <c r="O255" s="246">
        <v>10</v>
      </c>
      <c r="P255" s="247"/>
      <c r="Q255" s="527" t="s">
        <v>34</v>
      </c>
      <c r="R255" s="527" t="s">
        <v>166</v>
      </c>
      <c r="S255" s="527" t="s">
        <v>35</v>
      </c>
      <c r="T255" s="249">
        <f>+$AA267</f>
        <v>0</v>
      </c>
      <c r="V255" s="530" t="s">
        <v>23</v>
      </c>
      <c r="W255" s="247"/>
      <c r="X255" s="527" t="s">
        <v>34</v>
      </c>
      <c r="Y255" s="527" t="s">
        <v>166</v>
      </c>
      <c r="Z255" s="527" t="s">
        <v>35</v>
      </c>
      <c r="AA255" s="527" t="s">
        <v>18</v>
      </c>
    </row>
    <row r="256" spans="1:27" ht="25.5" x14ac:dyDescent="0.2">
      <c r="A256" s="250" t="s">
        <v>7</v>
      </c>
      <c r="B256" s="251" t="str">
        <f>+" אסמכתא " &amp; B12 &amp;"         חזרה לטבלה "</f>
        <v xml:space="preserve"> אסמכתא          חזרה לטבלה </v>
      </c>
      <c r="C256" s="528"/>
      <c r="D256" s="529"/>
      <c r="E256" s="528"/>
      <c r="F256" s="248" t="s">
        <v>18</v>
      </c>
      <c r="H256" s="531"/>
      <c r="I256" s="251" t="str">
        <f>+" אסמכתא " &amp; B12 &amp;"         חזרה לטבלה "</f>
        <v xml:space="preserve"> אסמכתא          חזרה לטבלה </v>
      </c>
      <c r="J256" s="528"/>
      <c r="K256" s="529"/>
      <c r="L256" s="528"/>
      <c r="M256" s="248" t="s">
        <v>18</v>
      </c>
      <c r="O256" s="250" t="s">
        <v>7</v>
      </c>
      <c r="P256" s="251" t="str">
        <f>+" אסמכתא " &amp; B12 &amp;"         חזרה לטבלה "</f>
        <v xml:space="preserve"> אסמכתא          חזרה לטבלה </v>
      </c>
      <c r="Q256" s="528"/>
      <c r="R256" s="529"/>
      <c r="S256" s="528"/>
      <c r="T256" s="248" t="s">
        <v>18</v>
      </c>
      <c r="V256" s="531"/>
      <c r="W256" s="251" t="str">
        <f>+" אסמכתא " &amp; B12 &amp;"         חזרה לטבלה "</f>
        <v xml:space="preserve"> אסמכתא          חזרה לטבלה </v>
      </c>
      <c r="X256" s="528"/>
      <c r="Y256" s="529"/>
      <c r="Z256" s="528"/>
      <c r="AA256" s="528"/>
    </row>
    <row r="257" spans="1:27" x14ac:dyDescent="0.2">
      <c r="A257" s="252">
        <v>1</v>
      </c>
      <c r="B257" s="253"/>
      <c r="C257" s="254"/>
      <c r="D257" s="255"/>
      <c r="E257" s="255"/>
      <c r="F257" s="256"/>
      <c r="H257" s="252">
        <v>12</v>
      </c>
      <c r="I257" s="257"/>
      <c r="J257" s="254"/>
      <c r="K257" s="255"/>
      <c r="L257" s="255"/>
      <c r="M257" s="256"/>
      <c r="O257" s="252">
        <v>23</v>
      </c>
      <c r="P257" s="253"/>
      <c r="Q257" s="254"/>
      <c r="R257" s="255"/>
      <c r="S257" s="255"/>
      <c r="T257" s="256"/>
      <c r="V257" s="252">
        <v>34</v>
      </c>
      <c r="W257" s="257"/>
      <c r="X257" s="254"/>
      <c r="Y257" s="255"/>
      <c r="Z257" s="255"/>
      <c r="AA257" s="256"/>
    </row>
    <row r="258" spans="1:27" x14ac:dyDescent="0.2">
      <c r="A258" s="252">
        <v>2</v>
      </c>
      <c r="B258" s="253"/>
      <c r="C258" s="254"/>
      <c r="D258" s="255"/>
      <c r="E258" s="255"/>
      <c r="F258" s="256"/>
      <c r="H258" s="252">
        <v>13</v>
      </c>
      <c r="I258" s="257"/>
      <c r="J258" s="254"/>
      <c r="K258" s="255"/>
      <c r="L258" s="255"/>
      <c r="M258" s="256"/>
      <c r="O258" s="252">
        <v>24</v>
      </c>
      <c r="P258" s="253"/>
      <c r="Q258" s="254"/>
      <c r="R258" s="255"/>
      <c r="S258" s="255"/>
      <c r="T258" s="256"/>
      <c r="V258" s="252">
        <v>35</v>
      </c>
      <c r="W258" s="257"/>
      <c r="X258" s="254"/>
      <c r="Y258" s="255"/>
      <c r="Z258" s="255"/>
      <c r="AA258" s="256"/>
    </row>
    <row r="259" spans="1:27" x14ac:dyDescent="0.2">
      <c r="A259" s="252">
        <v>3</v>
      </c>
      <c r="B259" s="253"/>
      <c r="C259" s="254"/>
      <c r="D259" s="255"/>
      <c r="E259" s="255"/>
      <c r="F259" s="256"/>
      <c r="H259" s="252">
        <v>14</v>
      </c>
      <c r="I259" s="257"/>
      <c r="J259" s="254"/>
      <c r="K259" s="255"/>
      <c r="L259" s="255"/>
      <c r="M259" s="256"/>
      <c r="O259" s="252">
        <v>25</v>
      </c>
      <c r="P259" s="253"/>
      <c r="Q259" s="254"/>
      <c r="R259" s="255"/>
      <c r="S259" s="255"/>
      <c r="T259" s="256"/>
      <c r="V259" s="252">
        <v>36</v>
      </c>
      <c r="W259" s="257"/>
      <c r="X259" s="254"/>
      <c r="Y259" s="255"/>
      <c r="Z259" s="255"/>
      <c r="AA259" s="256"/>
    </row>
    <row r="260" spans="1:27" x14ac:dyDescent="0.2">
      <c r="A260" s="252">
        <v>4</v>
      </c>
      <c r="B260" s="253"/>
      <c r="C260" s="254"/>
      <c r="D260" s="255"/>
      <c r="E260" s="255"/>
      <c r="F260" s="256"/>
      <c r="H260" s="252">
        <v>15</v>
      </c>
      <c r="I260" s="257"/>
      <c r="J260" s="254"/>
      <c r="K260" s="255"/>
      <c r="L260" s="255"/>
      <c r="M260" s="256"/>
      <c r="O260" s="252">
        <v>26</v>
      </c>
      <c r="P260" s="253"/>
      <c r="Q260" s="254"/>
      <c r="R260" s="255"/>
      <c r="S260" s="255"/>
      <c r="T260" s="256"/>
      <c r="V260" s="252">
        <v>37</v>
      </c>
      <c r="W260" s="257"/>
      <c r="X260" s="254"/>
      <c r="Y260" s="255"/>
      <c r="Z260" s="255"/>
      <c r="AA260" s="256"/>
    </row>
    <row r="261" spans="1:27" x14ac:dyDescent="0.2">
      <c r="A261" s="252">
        <v>5</v>
      </c>
      <c r="B261" s="253"/>
      <c r="C261" s="254"/>
      <c r="D261" s="255"/>
      <c r="E261" s="255"/>
      <c r="F261" s="256"/>
      <c r="H261" s="252">
        <v>16</v>
      </c>
      <c r="I261" s="257"/>
      <c r="J261" s="254"/>
      <c r="K261" s="255"/>
      <c r="L261" s="255"/>
      <c r="M261" s="256"/>
      <c r="O261" s="252">
        <v>27</v>
      </c>
      <c r="P261" s="253"/>
      <c r="Q261" s="254"/>
      <c r="R261" s="255"/>
      <c r="S261" s="255"/>
      <c r="T261" s="256"/>
      <c r="V261" s="252">
        <v>38</v>
      </c>
      <c r="W261" s="257"/>
      <c r="X261" s="254"/>
      <c r="Y261" s="255"/>
      <c r="Z261" s="255"/>
      <c r="AA261" s="256"/>
    </row>
    <row r="262" spans="1:27" x14ac:dyDescent="0.2">
      <c r="A262" s="252">
        <v>6</v>
      </c>
      <c r="B262" s="253"/>
      <c r="C262" s="254"/>
      <c r="D262" s="255"/>
      <c r="E262" s="255"/>
      <c r="F262" s="256"/>
      <c r="H262" s="252">
        <v>17</v>
      </c>
      <c r="I262" s="257"/>
      <c r="J262" s="254"/>
      <c r="K262" s="255"/>
      <c r="L262" s="255"/>
      <c r="M262" s="256"/>
      <c r="O262" s="252">
        <v>28</v>
      </c>
      <c r="P262" s="253"/>
      <c r="Q262" s="254"/>
      <c r="R262" s="255"/>
      <c r="S262" s="255"/>
      <c r="T262" s="256"/>
      <c r="V262" s="252">
        <v>39</v>
      </c>
      <c r="W262" s="257"/>
      <c r="X262" s="254"/>
      <c r="Y262" s="255"/>
      <c r="Z262" s="255"/>
      <c r="AA262" s="256"/>
    </row>
    <row r="263" spans="1:27" x14ac:dyDescent="0.2">
      <c r="A263" s="252">
        <v>7</v>
      </c>
      <c r="B263" s="253"/>
      <c r="C263" s="254"/>
      <c r="D263" s="255"/>
      <c r="E263" s="255"/>
      <c r="F263" s="256"/>
      <c r="H263" s="252">
        <v>18</v>
      </c>
      <c r="I263" s="257"/>
      <c r="J263" s="254"/>
      <c r="K263" s="255"/>
      <c r="L263" s="255"/>
      <c r="M263" s="256"/>
      <c r="O263" s="252">
        <v>29</v>
      </c>
      <c r="P263" s="253"/>
      <c r="Q263" s="254"/>
      <c r="R263" s="255"/>
      <c r="S263" s="255"/>
      <c r="T263" s="256"/>
      <c r="V263" s="252">
        <v>40</v>
      </c>
      <c r="W263" s="257"/>
      <c r="X263" s="254"/>
      <c r="Y263" s="255"/>
      <c r="Z263" s="255"/>
      <c r="AA263" s="256"/>
    </row>
    <row r="264" spans="1:27" x14ac:dyDescent="0.2">
      <c r="A264" s="252">
        <v>8</v>
      </c>
      <c r="B264" s="253"/>
      <c r="C264" s="254"/>
      <c r="D264" s="255"/>
      <c r="E264" s="255"/>
      <c r="F264" s="256"/>
      <c r="H264" s="252">
        <v>19</v>
      </c>
      <c r="I264" s="257"/>
      <c r="J264" s="254"/>
      <c r="K264" s="255"/>
      <c r="L264" s="255"/>
      <c r="M264" s="256"/>
      <c r="O264" s="252">
        <v>30</v>
      </c>
      <c r="P264" s="253"/>
      <c r="Q264" s="254"/>
      <c r="R264" s="255"/>
      <c r="S264" s="255"/>
      <c r="T264" s="256"/>
      <c r="V264" s="252">
        <v>41</v>
      </c>
      <c r="W264" s="257"/>
      <c r="X264" s="254"/>
      <c r="Y264" s="255"/>
      <c r="Z264" s="255"/>
      <c r="AA264" s="256"/>
    </row>
    <row r="265" spans="1:27" x14ac:dyDescent="0.2">
      <c r="A265" s="252">
        <v>9</v>
      </c>
      <c r="B265" s="253"/>
      <c r="C265" s="254"/>
      <c r="D265" s="255"/>
      <c r="E265" s="255"/>
      <c r="F265" s="256"/>
      <c r="H265" s="252">
        <v>20</v>
      </c>
      <c r="I265" s="257"/>
      <c r="J265" s="254"/>
      <c r="K265" s="255"/>
      <c r="L265" s="255"/>
      <c r="M265" s="256"/>
      <c r="O265" s="252">
        <v>31</v>
      </c>
      <c r="P265" s="253"/>
      <c r="Q265" s="254"/>
      <c r="R265" s="255"/>
      <c r="S265" s="255"/>
      <c r="T265" s="256"/>
      <c r="V265" s="252">
        <v>42</v>
      </c>
      <c r="W265" s="257"/>
      <c r="X265" s="254"/>
      <c r="Y265" s="255"/>
      <c r="Z265" s="255"/>
      <c r="AA265" s="256"/>
    </row>
    <row r="266" spans="1:27" x14ac:dyDescent="0.2">
      <c r="A266" s="252">
        <v>10</v>
      </c>
      <c r="B266" s="253"/>
      <c r="C266" s="254"/>
      <c r="D266" s="255"/>
      <c r="E266" s="255"/>
      <c r="F266" s="256"/>
      <c r="H266" s="252">
        <v>21</v>
      </c>
      <c r="I266" s="257"/>
      <c r="J266" s="254"/>
      <c r="K266" s="255"/>
      <c r="L266" s="255"/>
      <c r="M266" s="256"/>
      <c r="O266" s="252">
        <v>32</v>
      </c>
      <c r="P266" s="253"/>
      <c r="Q266" s="254"/>
      <c r="R266" s="255"/>
      <c r="S266" s="255"/>
      <c r="T266" s="256"/>
      <c r="V266" s="252">
        <v>43</v>
      </c>
      <c r="W266" s="257"/>
      <c r="X266" s="254"/>
      <c r="Y266" s="255"/>
      <c r="Z266" s="255"/>
      <c r="AA266" s="256"/>
    </row>
    <row r="267" spans="1:27" ht="13.5" thickBot="1" x14ac:dyDescent="0.25">
      <c r="A267" s="258">
        <v>11</v>
      </c>
      <c r="B267" s="253"/>
      <c r="C267" s="254"/>
      <c r="D267" s="255"/>
      <c r="E267" s="255"/>
      <c r="F267" s="256"/>
      <c r="H267" s="252">
        <v>22</v>
      </c>
      <c r="I267" s="257"/>
      <c r="J267" s="254"/>
      <c r="K267" s="255"/>
      <c r="L267" s="255"/>
      <c r="M267" s="256"/>
      <c r="O267" s="252">
        <v>33</v>
      </c>
      <c r="P267" s="253"/>
      <c r="Q267" s="254"/>
      <c r="R267" s="255"/>
      <c r="S267" s="255"/>
      <c r="T267" s="256"/>
      <c r="V267" s="259"/>
      <c r="W267" s="260"/>
      <c r="X267" s="261"/>
      <c r="Y267" s="261"/>
      <c r="Z267" s="262" t="s">
        <v>3</v>
      </c>
      <c r="AA267" s="263">
        <f>SUM(F257:F267)+SUM(M257:M267)+SUM(AA257:AA266)+SUM(T257:T267)</f>
        <v>0</v>
      </c>
    </row>
    <row r="268" spans="1:27" x14ac:dyDescent="0.2">
      <c r="E268" s="264"/>
      <c r="L268" s="264"/>
      <c r="O268" s="240"/>
      <c r="S268" s="264"/>
      <c r="Z268" s="264"/>
    </row>
    <row r="269" spans="1:27" x14ac:dyDescent="0.2">
      <c r="E269" s="264"/>
      <c r="L269" s="264"/>
      <c r="O269" s="240"/>
      <c r="S269" s="264"/>
      <c r="Z269" s="264"/>
    </row>
    <row r="270" spans="1:27" x14ac:dyDescent="0.2">
      <c r="E270" s="264"/>
      <c r="L270" s="264"/>
      <c r="O270" s="240"/>
      <c r="S270" s="264"/>
      <c r="Z270" s="264"/>
    </row>
    <row r="271" spans="1:27" x14ac:dyDescent="0.2">
      <c r="E271" s="264"/>
      <c r="L271" s="264"/>
      <c r="O271" s="240"/>
      <c r="S271" s="264"/>
      <c r="Z271" s="264"/>
    </row>
    <row r="272" spans="1:27" x14ac:dyDescent="0.2">
      <c r="E272" s="264"/>
      <c r="L272" s="264"/>
      <c r="O272" s="240"/>
      <c r="S272" s="264"/>
      <c r="Z272" s="264"/>
    </row>
    <row r="273" spans="1:27" x14ac:dyDescent="0.2">
      <c r="E273" s="264"/>
      <c r="L273" s="264"/>
      <c r="O273" s="240"/>
      <c r="S273" s="264"/>
      <c r="Z273" s="264"/>
    </row>
    <row r="274" spans="1:27" ht="13.5" thickBot="1" x14ac:dyDescent="0.25">
      <c r="E274" s="264"/>
      <c r="L274" s="264"/>
      <c r="O274" s="240"/>
      <c r="S274" s="264"/>
      <c r="Z274" s="264"/>
    </row>
    <row r="275" spans="1:27" ht="16.5" customHeight="1" thickBot="1" x14ac:dyDescent="0.25">
      <c r="A275" s="246">
        <v>11</v>
      </c>
      <c r="B275" s="247"/>
      <c r="C275" s="527" t="s">
        <v>34</v>
      </c>
      <c r="D275" s="527" t="s">
        <v>166</v>
      </c>
      <c r="E275" s="527" t="s">
        <v>35</v>
      </c>
      <c r="F275" s="249">
        <f>+$AA287</f>
        <v>0</v>
      </c>
      <c r="H275" s="530" t="s">
        <v>23</v>
      </c>
      <c r="I275" s="247"/>
      <c r="J275" s="527" t="s">
        <v>34</v>
      </c>
      <c r="K275" s="527" t="s">
        <v>166</v>
      </c>
      <c r="L275" s="527" t="s">
        <v>35</v>
      </c>
      <c r="M275" s="249">
        <f>+$AA287</f>
        <v>0</v>
      </c>
      <c r="O275" s="246">
        <v>11</v>
      </c>
      <c r="P275" s="247"/>
      <c r="Q275" s="527" t="s">
        <v>34</v>
      </c>
      <c r="R275" s="527" t="s">
        <v>166</v>
      </c>
      <c r="S275" s="527" t="s">
        <v>35</v>
      </c>
      <c r="T275" s="249">
        <f>+$AA287</f>
        <v>0</v>
      </c>
      <c r="V275" s="530" t="s">
        <v>23</v>
      </c>
      <c r="W275" s="247"/>
      <c r="X275" s="527" t="s">
        <v>34</v>
      </c>
      <c r="Y275" s="527" t="s">
        <v>166</v>
      </c>
      <c r="Z275" s="527" t="s">
        <v>35</v>
      </c>
      <c r="AA275" s="527" t="s">
        <v>18</v>
      </c>
    </row>
    <row r="276" spans="1:27" ht="25.5" x14ac:dyDescent="0.2">
      <c r="A276" s="250" t="s">
        <v>7</v>
      </c>
      <c r="B276" s="251" t="str">
        <f>+" אסמכתא " &amp; B13 &amp;"         חזרה לטבלה "</f>
        <v xml:space="preserve"> אסמכתא          חזרה לטבלה </v>
      </c>
      <c r="C276" s="528"/>
      <c r="D276" s="529"/>
      <c r="E276" s="528"/>
      <c r="F276" s="248" t="s">
        <v>18</v>
      </c>
      <c r="H276" s="531"/>
      <c r="I276" s="251" t="str">
        <f>+" אסמכתא " &amp; B13 &amp;"         חזרה לטבלה "</f>
        <v xml:space="preserve"> אסמכתא          חזרה לטבלה </v>
      </c>
      <c r="J276" s="528"/>
      <c r="K276" s="529"/>
      <c r="L276" s="528"/>
      <c r="M276" s="248" t="s">
        <v>18</v>
      </c>
      <c r="O276" s="250" t="s">
        <v>7</v>
      </c>
      <c r="P276" s="251" t="str">
        <f>+" אסמכתא " &amp; B13 &amp;"         חזרה לטבלה "</f>
        <v xml:space="preserve"> אסמכתא          חזרה לטבלה </v>
      </c>
      <c r="Q276" s="528"/>
      <c r="R276" s="529"/>
      <c r="S276" s="528"/>
      <c r="T276" s="248" t="s">
        <v>18</v>
      </c>
      <c r="V276" s="531"/>
      <c r="W276" s="251" t="str">
        <f>+" אסמכתא " &amp; B13 &amp;"         חזרה לטבלה "</f>
        <v xml:space="preserve"> אסמכתא          חזרה לטבלה </v>
      </c>
      <c r="X276" s="528"/>
      <c r="Y276" s="529"/>
      <c r="Z276" s="528"/>
      <c r="AA276" s="528"/>
    </row>
    <row r="277" spans="1:27" x14ac:dyDescent="0.2">
      <c r="A277" s="252">
        <v>1</v>
      </c>
      <c r="B277" s="253"/>
      <c r="C277" s="254"/>
      <c r="D277" s="255"/>
      <c r="E277" s="255"/>
      <c r="F277" s="256"/>
      <c r="H277" s="252">
        <v>12</v>
      </c>
      <c r="I277" s="257"/>
      <c r="J277" s="254"/>
      <c r="K277" s="255"/>
      <c r="L277" s="255"/>
      <c r="M277" s="256"/>
      <c r="O277" s="252">
        <v>23</v>
      </c>
      <c r="P277" s="253"/>
      <c r="Q277" s="254"/>
      <c r="R277" s="255"/>
      <c r="S277" s="255"/>
      <c r="T277" s="256"/>
      <c r="V277" s="252">
        <v>34</v>
      </c>
      <c r="W277" s="257"/>
      <c r="X277" s="254"/>
      <c r="Y277" s="255"/>
      <c r="Z277" s="255"/>
      <c r="AA277" s="256"/>
    </row>
    <row r="278" spans="1:27" x14ac:dyDescent="0.2">
      <c r="A278" s="252">
        <v>2</v>
      </c>
      <c r="B278" s="253"/>
      <c r="C278" s="254"/>
      <c r="D278" s="255"/>
      <c r="E278" s="255"/>
      <c r="F278" s="256"/>
      <c r="H278" s="252">
        <v>13</v>
      </c>
      <c r="I278" s="257"/>
      <c r="J278" s="254"/>
      <c r="K278" s="255"/>
      <c r="L278" s="255"/>
      <c r="M278" s="256"/>
      <c r="O278" s="252">
        <v>24</v>
      </c>
      <c r="P278" s="253"/>
      <c r="Q278" s="254"/>
      <c r="R278" s="255"/>
      <c r="S278" s="255"/>
      <c r="T278" s="256"/>
      <c r="V278" s="252">
        <v>35</v>
      </c>
      <c r="W278" s="257"/>
      <c r="X278" s="254"/>
      <c r="Y278" s="255"/>
      <c r="Z278" s="255"/>
      <c r="AA278" s="256"/>
    </row>
    <row r="279" spans="1:27" x14ac:dyDescent="0.2">
      <c r="A279" s="252">
        <v>3</v>
      </c>
      <c r="B279" s="253"/>
      <c r="C279" s="254"/>
      <c r="D279" s="255"/>
      <c r="E279" s="255"/>
      <c r="F279" s="256"/>
      <c r="H279" s="252">
        <v>14</v>
      </c>
      <c r="I279" s="257"/>
      <c r="J279" s="254"/>
      <c r="K279" s="255"/>
      <c r="L279" s="255"/>
      <c r="M279" s="256"/>
      <c r="O279" s="252">
        <v>25</v>
      </c>
      <c r="P279" s="253"/>
      <c r="Q279" s="254"/>
      <c r="R279" s="255"/>
      <c r="S279" s="255"/>
      <c r="T279" s="256"/>
      <c r="V279" s="252">
        <v>36</v>
      </c>
      <c r="W279" s="257"/>
      <c r="X279" s="254"/>
      <c r="Y279" s="255"/>
      <c r="Z279" s="255"/>
      <c r="AA279" s="256"/>
    </row>
    <row r="280" spans="1:27" x14ac:dyDescent="0.2">
      <c r="A280" s="252">
        <v>4</v>
      </c>
      <c r="B280" s="253"/>
      <c r="C280" s="254"/>
      <c r="D280" s="255"/>
      <c r="E280" s="255"/>
      <c r="F280" s="256"/>
      <c r="H280" s="252">
        <v>15</v>
      </c>
      <c r="I280" s="257"/>
      <c r="J280" s="254"/>
      <c r="K280" s="255"/>
      <c r="L280" s="255"/>
      <c r="M280" s="256"/>
      <c r="O280" s="252">
        <v>26</v>
      </c>
      <c r="P280" s="253"/>
      <c r="Q280" s="254"/>
      <c r="R280" s="255"/>
      <c r="S280" s="255"/>
      <c r="T280" s="256"/>
      <c r="V280" s="252">
        <v>37</v>
      </c>
      <c r="W280" s="257"/>
      <c r="X280" s="254"/>
      <c r="Y280" s="255"/>
      <c r="Z280" s="255"/>
      <c r="AA280" s="256"/>
    </row>
    <row r="281" spans="1:27" x14ac:dyDescent="0.2">
      <c r="A281" s="252">
        <v>5</v>
      </c>
      <c r="B281" s="253"/>
      <c r="C281" s="254"/>
      <c r="D281" s="255"/>
      <c r="E281" s="255"/>
      <c r="F281" s="256"/>
      <c r="H281" s="252">
        <v>16</v>
      </c>
      <c r="I281" s="257"/>
      <c r="J281" s="254"/>
      <c r="K281" s="255"/>
      <c r="L281" s="255"/>
      <c r="M281" s="256"/>
      <c r="O281" s="252">
        <v>27</v>
      </c>
      <c r="P281" s="253"/>
      <c r="Q281" s="254"/>
      <c r="R281" s="255"/>
      <c r="S281" s="255"/>
      <c r="T281" s="256"/>
      <c r="V281" s="252">
        <v>38</v>
      </c>
      <c r="W281" s="257"/>
      <c r="X281" s="254"/>
      <c r="Y281" s="255"/>
      <c r="Z281" s="255"/>
      <c r="AA281" s="256"/>
    </row>
    <row r="282" spans="1:27" x14ac:dyDescent="0.2">
      <c r="A282" s="252">
        <v>6</v>
      </c>
      <c r="B282" s="253"/>
      <c r="C282" s="254"/>
      <c r="D282" s="255"/>
      <c r="E282" s="255"/>
      <c r="F282" s="256"/>
      <c r="H282" s="252">
        <v>17</v>
      </c>
      <c r="I282" s="257"/>
      <c r="J282" s="254"/>
      <c r="K282" s="255"/>
      <c r="L282" s="255"/>
      <c r="M282" s="256"/>
      <c r="O282" s="252">
        <v>28</v>
      </c>
      <c r="P282" s="253"/>
      <c r="Q282" s="254"/>
      <c r="R282" s="255"/>
      <c r="S282" s="255"/>
      <c r="T282" s="256"/>
      <c r="V282" s="252">
        <v>39</v>
      </c>
      <c r="W282" s="257"/>
      <c r="X282" s="254"/>
      <c r="Y282" s="255"/>
      <c r="Z282" s="255"/>
      <c r="AA282" s="256"/>
    </row>
    <row r="283" spans="1:27" x14ac:dyDescent="0.2">
      <c r="A283" s="252">
        <v>7</v>
      </c>
      <c r="B283" s="253"/>
      <c r="C283" s="254"/>
      <c r="D283" s="255"/>
      <c r="E283" s="255"/>
      <c r="F283" s="256"/>
      <c r="H283" s="252">
        <v>18</v>
      </c>
      <c r="I283" s="257"/>
      <c r="J283" s="254"/>
      <c r="K283" s="255"/>
      <c r="L283" s="255"/>
      <c r="M283" s="256"/>
      <c r="O283" s="252">
        <v>29</v>
      </c>
      <c r="P283" s="253"/>
      <c r="Q283" s="254"/>
      <c r="R283" s="255"/>
      <c r="S283" s="255"/>
      <c r="T283" s="256"/>
      <c r="V283" s="252">
        <v>40</v>
      </c>
      <c r="W283" s="257"/>
      <c r="X283" s="254"/>
      <c r="Y283" s="255"/>
      <c r="Z283" s="255"/>
      <c r="AA283" s="256"/>
    </row>
    <row r="284" spans="1:27" x14ac:dyDescent="0.2">
      <c r="A284" s="252">
        <v>8</v>
      </c>
      <c r="B284" s="253"/>
      <c r="C284" s="254"/>
      <c r="D284" s="255"/>
      <c r="E284" s="255"/>
      <c r="F284" s="256"/>
      <c r="H284" s="252">
        <v>19</v>
      </c>
      <c r="I284" s="257"/>
      <c r="J284" s="254"/>
      <c r="K284" s="255"/>
      <c r="L284" s="255"/>
      <c r="M284" s="256"/>
      <c r="O284" s="252">
        <v>30</v>
      </c>
      <c r="P284" s="253"/>
      <c r="Q284" s="254"/>
      <c r="R284" s="255"/>
      <c r="S284" s="255"/>
      <c r="T284" s="256"/>
      <c r="V284" s="252">
        <v>41</v>
      </c>
      <c r="W284" s="257"/>
      <c r="X284" s="254"/>
      <c r="Y284" s="255"/>
      <c r="Z284" s="255"/>
      <c r="AA284" s="256"/>
    </row>
    <row r="285" spans="1:27" x14ac:dyDescent="0.2">
      <c r="A285" s="252">
        <v>9</v>
      </c>
      <c r="B285" s="253"/>
      <c r="C285" s="254"/>
      <c r="D285" s="255"/>
      <c r="E285" s="255"/>
      <c r="F285" s="256"/>
      <c r="H285" s="252">
        <v>20</v>
      </c>
      <c r="I285" s="257"/>
      <c r="J285" s="254"/>
      <c r="K285" s="255"/>
      <c r="L285" s="255"/>
      <c r="M285" s="256"/>
      <c r="O285" s="252">
        <v>31</v>
      </c>
      <c r="P285" s="253"/>
      <c r="Q285" s="254"/>
      <c r="R285" s="255"/>
      <c r="S285" s="255"/>
      <c r="T285" s="256"/>
      <c r="V285" s="252">
        <v>42</v>
      </c>
      <c r="W285" s="257"/>
      <c r="X285" s="254"/>
      <c r="Y285" s="255"/>
      <c r="Z285" s="255"/>
      <c r="AA285" s="256"/>
    </row>
    <row r="286" spans="1:27" x14ac:dyDescent="0.2">
      <c r="A286" s="252">
        <v>10</v>
      </c>
      <c r="B286" s="253"/>
      <c r="C286" s="254"/>
      <c r="D286" s="255"/>
      <c r="E286" s="255"/>
      <c r="F286" s="256"/>
      <c r="H286" s="252">
        <v>21</v>
      </c>
      <c r="I286" s="257"/>
      <c r="J286" s="254"/>
      <c r="K286" s="255"/>
      <c r="L286" s="255"/>
      <c r="M286" s="256"/>
      <c r="O286" s="252">
        <v>32</v>
      </c>
      <c r="P286" s="253"/>
      <c r="Q286" s="254"/>
      <c r="R286" s="255"/>
      <c r="S286" s="255"/>
      <c r="T286" s="256"/>
      <c r="V286" s="252">
        <v>43</v>
      </c>
      <c r="W286" s="257"/>
      <c r="X286" s="254"/>
      <c r="Y286" s="255"/>
      <c r="Z286" s="255"/>
      <c r="AA286" s="256"/>
    </row>
    <row r="287" spans="1:27" ht="13.5" thickBot="1" x14ac:dyDescent="0.25">
      <c r="A287" s="258">
        <v>11</v>
      </c>
      <c r="B287" s="253"/>
      <c r="C287" s="254"/>
      <c r="D287" s="255"/>
      <c r="E287" s="255"/>
      <c r="F287" s="256"/>
      <c r="H287" s="252">
        <v>22</v>
      </c>
      <c r="I287" s="257"/>
      <c r="J287" s="254"/>
      <c r="K287" s="255"/>
      <c r="L287" s="255"/>
      <c r="M287" s="256"/>
      <c r="O287" s="252">
        <v>33</v>
      </c>
      <c r="P287" s="253"/>
      <c r="Q287" s="254"/>
      <c r="R287" s="255"/>
      <c r="S287" s="255"/>
      <c r="T287" s="256"/>
      <c r="V287" s="259"/>
      <c r="W287" s="260"/>
      <c r="X287" s="261"/>
      <c r="Y287" s="261"/>
      <c r="Z287" s="262" t="s">
        <v>3</v>
      </c>
      <c r="AA287" s="263">
        <f>SUM(F277:F287)+SUM(M277:M287)+SUM(AA277:AA286)+SUM(T277:T287)</f>
        <v>0</v>
      </c>
    </row>
    <row r="288" spans="1:27" x14ac:dyDescent="0.2">
      <c r="E288" s="264"/>
      <c r="L288" s="264"/>
      <c r="O288" s="240"/>
      <c r="S288" s="264"/>
      <c r="Z288" s="264"/>
    </row>
    <row r="289" spans="1:27" x14ac:dyDescent="0.2">
      <c r="E289" s="264"/>
      <c r="L289" s="264"/>
      <c r="O289" s="240"/>
      <c r="S289" s="264"/>
      <c r="Z289" s="264"/>
    </row>
    <row r="290" spans="1:27" x14ac:dyDescent="0.2">
      <c r="E290" s="264"/>
      <c r="L290" s="264"/>
      <c r="O290" s="240"/>
      <c r="S290" s="264"/>
      <c r="Z290" s="264"/>
    </row>
    <row r="291" spans="1:27" x14ac:dyDescent="0.2">
      <c r="E291" s="264"/>
      <c r="L291" s="264"/>
      <c r="O291" s="240"/>
      <c r="S291" s="264"/>
      <c r="Z291" s="264"/>
    </row>
    <row r="292" spans="1:27" x14ac:dyDescent="0.2">
      <c r="E292" s="264"/>
      <c r="L292" s="264"/>
      <c r="O292" s="240"/>
      <c r="S292" s="264"/>
      <c r="Z292" s="264"/>
    </row>
    <row r="293" spans="1:27" x14ac:dyDescent="0.2">
      <c r="E293" s="264"/>
      <c r="L293" s="264"/>
      <c r="O293" s="240"/>
      <c r="S293" s="264"/>
      <c r="Z293" s="264"/>
    </row>
    <row r="294" spans="1:27" ht="13.5" thickBot="1" x14ac:dyDescent="0.25">
      <c r="E294" s="264"/>
      <c r="L294" s="264"/>
      <c r="O294" s="240"/>
      <c r="S294" s="264"/>
      <c r="Z294" s="264"/>
    </row>
    <row r="295" spans="1:27" ht="16.5" customHeight="1" thickBot="1" x14ac:dyDescent="0.25">
      <c r="A295" s="246">
        <v>12</v>
      </c>
      <c r="B295" s="247"/>
      <c r="C295" s="527" t="s">
        <v>34</v>
      </c>
      <c r="D295" s="527" t="s">
        <v>166</v>
      </c>
      <c r="E295" s="527" t="s">
        <v>35</v>
      </c>
      <c r="F295" s="249">
        <f>+$AA307</f>
        <v>0</v>
      </c>
      <c r="H295" s="530" t="s">
        <v>23</v>
      </c>
      <c r="I295" s="247"/>
      <c r="J295" s="527" t="s">
        <v>34</v>
      </c>
      <c r="K295" s="527" t="s">
        <v>166</v>
      </c>
      <c r="L295" s="527" t="s">
        <v>35</v>
      </c>
      <c r="M295" s="249">
        <f>+$AA307</f>
        <v>0</v>
      </c>
      <c r="O295" s="246">
        <v>12</v>
      </c>
      <c r="P295" s="247"/>
      <c r="Q295" s="527" t="s">
        <v>34</v>
      </c>
      <c r="R295" s="527" t="s">
        <v>166</v>
      </c>
      <c r="S295" s="527" t="s">
        <v>35</v>
      </c>
      <c r="T295" s="249">
        <f>+$AA307</f>
        <v>0</v>
      </c>
      <c r="V295" s="530" t="s">
        <v>23</v>
      </c>
      <c r="W295" s="247"/>
      <c r="X295" s="527" t="s">
        <v>34</v>
      </c>
      <c r="Y295" s="527" t="s">
        <v>166</v>
      </c>
      <c r="Z295" s="527" t="s">
        <v>35</v>
      </c>
      <c r="AA295" s="527" t="s">
        <v>18</v>
      </c>
    </row>
    <row r="296" spans="1:27" ht="25.5" x14ac:dyDescent="0.2">
      <c r="A296" s="250" t="s">
        <v>7</v>
      </c>
      <c r="B296" s="251" t="str">
        <f>+" אסמכתא " &amp; B14 &amp;"         חזרה לטבלה "</f>
        <v xml:space="preserve"> אסמכתא          חזרה לטבלה </v>
      </c>
      <c r="C296" s="528"/>
      <c r="D296" s="529"/>
      <c r="E296" s="528"/>
      <c r="F296" s="248" t="s">
        <v>18</v>
      </c>
      <c r="H296" s="531"/>
      <c r="I296" s="251" t="str">
        <f>+" אסמכתא " &amp; B14 &amp;"         חזרה לטבלה "</f>
        <v xml:space="preserve"> אסמכתא          חזרה לטבלה </v>
      </c>
      <c r="J296" s="528"/>
      <c r="K296" s="529"/>
      <c r="L296" s="528"/>
      <c r="M296" s="248" t="s">
        <v>18</v>
      </c>
      <c r="O296" s="250" t="s">
        <v>7</v>
      </c>
      <c r="P296" s="251" t="str">
        <f>+" אסמכתא " &amp; B14 &amp;"         חזרה לטבלה "</f>
        <v xml:space="preserve"> אסמכתא          חזרה לטבלה </v>
      </c>
      <c r="Q296" s="528"/>
      <c r="R296" s="529"/>
      <c r="S296" s="528"/>
      <c r="T296" s="248" t="s">
        <v>18</v>
      </c>
      <c r="V296" s="531"/>
      <c r="W296" s="251" t="str">
        <f>+" אסמכתא " &amp; B14 &amp;"         חזרה לטבלה "</f>
        <v xml:space="preserve"> אסמכתא          חזרה לטבלה </v>
      </c>
      <c r="X296" s="528"/>
      <c r="Y296" s="529"/>
      <c r="Z296" s="528"/>
      <c r="AA296" s="528"/>
    </row>
    <row r="297" spans="1:27" x14ac:dyDescent="0.2">
      <c r="A297" s="252">
        <v>1</v>
      </c>
      <c r="B297" s="253"/>
      <c r="C297" s="254"/>
      <c r="D297" s="255"/>
      <c r="E297" s="255"/>
      <c r="F297" s="256"/>
      <c r="H297" s="252">
        <v>12</v>
      </c>
      <c r="I297" s="257"/>
      <c r="J297" s="254"/>
      <c r="K297" s="255"/>
      <c r="L297" s="255"/>
      <c r="M297" s="256"/>
      <c r="O297" s="252">
        <v>23</v>
      </c>
      <c r="P297" s="253"/>
      <c r="Q297" s="254"/>
      <c r="R297" s="255"/>
      <c r="S297" s="255"/>
      <c r="T297" s="256"/>
      <c r="V297" s="252">
        <v>34</v>
      </c>
      <c r="W297" s="257"/>
      <c r="X297" s="254"/>
      <c r="Y297" s="255"/>
      <c r="Z297" s="255"/>
      <c r="AA297" s="256"/>
    </row>
    <row r="298" spans="1:27" x14ac:dyDescent="0.2">
      <c r="A298" s="252">
        <v>2</v>
      </c>
      <c r="B298" s="253"/>
      <c r="C298" s="254"/>
      <c r="D298" s="255"/>
      <c r="E298" s="255"/>
      <c r="F298" s="256"/>
      <c r="H298" s="252">
        <v>13</v>
      </c>
      <c r="I298" s="257"/>
      <c r="J298" s="254"/>
      <c r="K298" s="255"/>
      <c r="L298" s="255"/>
      <c r="M298" s="256"/>
      <c r="O298" s="252">
        <v>24</v>
      </c>
      <c r="P298" s="253"/>
      <c r="Q298" s="254"/>
      <c r="R298" s="255"/>
      <c r="S298" s="255"/>
      <c r="T298" s="256"/>
      <c r="V298" s="252">
        <v>35</v>
      </c>
      <c r="W298" s="257"/>
      <c r="X298" s="254"/>
      <c r="Y298" s="255"/>
      <c r="Z298" s="255"/>
      <c r="AA298" s="256"/>
    </row>
    <row r="299" spans="1:27" x14ac:dyDescent="0.2">
      <c r="A299" s="252">
        <v>3</v>
      </c>
      <c r="B299" s="253"/>
      <c r="C299" s="254"/>
      <c r="D299" s="255"/>
      <c r="E299" s="255"/>
      <c r="F299" s="256"/>
      <c r="H299" s="252">
        <v>14</v>
      </c>
      <c r="I299" s="257"/>
      <c r="J299" s="254"/>
      <c r="K299" s="255"/>
      <c r="L299" s="255"/>
      <c r="M299" s="256"/>
      <c r="O299" s="252">
        <v>25</v>
      </c>
      <c r="P299" s="253"/>
      <c r="Q299" s="254"/>
      <c r="R299" s="255"/>
      <c r="S299" s="255"/>
      <c r="T299" s="256"/>
      <c r="V299" s="252">
        <v>36</v>
      </c>
      <c r="W299" s="257"/>
      <c r="X299" s="254"/>
      <c r="Y299" s="255"/>
      <c r="Z299" s="255"/>
      <c r="AA299" s="256"/>
    </row>
    <row r="300" spans="1:27" x14ac:dyDescent="0.2">
      <c r="A300" s="252">
        <v>4</v>
      </c>
      <c r="B300" s="253"/>
      <c r="C300" s="254"/>
      <c r="D300" s="255"/>
      <c r="E300" s="255"/>
      <c r="F300" s="256"/>
      <c r="H300" s="252">
        <v>15</v>
      </c>
      <c r="I300" s="257"/>
      <c r="J300" s="254"/>
      <c r="K300" s="255"/>
      <c r="L300" s="255"/>
      <c r="M300" s="256"/>
      <c r="O300" s="252">
        <v>26</v>
      </c>
      <c r="P300" s="253"/>
      <c r="Q300" s="254"/>
      <c r="R300" s="255"/>
      <c r="S300" s="255"/>
      <c r="T300" s="256"/>
      <c r="V300" s="252">
        <v>37</v>
      </c>
      <c r="W300" s="257"/>
      <c r="X300" s="254"/>
      <c r="Y300" s="255"/>
      <c r="Z300" s="255"/>
      <c r="AA300" s="256"/>
    </row>
    <row r="301" spans="1:27" x14ac:dyDescent="0.2">
      <c r="A301" s="252">
        <v>5</v>
      </c>
      <c r="B301" s="253"/>
      <c r="C301" s="254"/>
      <c r="D301" s="255"/>
      <c r="E301" s="255"/>
      <c r="F301" s="256"/>
      <c r="H301" s="252">
        <v>16</v>
      </c>
      <c r="I301" s="257"/>
      <c r="J301" s="254"/>
      <c r="K301" s="255"/>
      <c r="L301" s="255"/>
      <c r="M301" s="256"/>
      <c r="O301" s="252">
        <v>27</v>
      </c>
      <c r="P301" s="253"/>
      <c r="Q301" s="254"/>
      <c r="R301" s="255"/>
      <c r="S301" s="255"/>
      <c r="T301" s="256"/>
      <c r="V301" s="252">
        <v>38</v>
      </c>
      <c r="W301" s="257"/>
      <c r="X301" s="254"/>
      <c r="Y301" s="255"/>
      <c r="Z301" s="255"/>
      <c r="AA301" s="256"/>
    </row>
    <row r="302" spans="1:27" x14ac:dyDescent="0.2">
      <c r="A302" s="252">
        <v>6</v>
      </c>
      <c r="B302" s="253"/>
      <c r="C302" s="254"/>
      <c r="D302" s="255"/>
      <c r="E302" s="255"/>
      <c r="F302" s="256"/>
      <c r="H302" s="252">
        <v>17</v>
      </c>
      <c r="I302" s="257"/>
      <c r="J302" s="254"/>
      <c r="K302" s="255"/>
      <c r="L302" s="255"/>
      <c r="M302" s="256"/>
      <c r="O302" s="252">
        <v>28</v>
      </c>
      <c r="P302" s="253"/>
      <c r="Q302" s="254"/>
      <c r="R302" s="255"/>
      <c r="S302" s="255"/>
      <c r="T302" s="256"/>
      <c r="V302" s="252">
        <v>39</v>
      </c>
      <c r="W302" s="257"/>
      <c r="X302" s="254"/>
      <c r="Y302" s="255"/>
      <c r="Z302" s="255"/>
      <c r="AA302" s="256"/>
    </row>
    <row r="303" spans="1:27" x14ac:dyDescent="0.2">
      <c r="A303" s="252">
        <v>7</v>
      </c>
      <c r="B303" s="253"/>
      <c r="C303" s="254"/>
      <c r="D303" s="255"/>
      <c r="E303" s="255"/>
      <c r="F303" s="256"/>
      <c r="H303" s="252">
        <v>18</v>
      </c>
      <c r="I303" s="257"/>
      <c r="J303" s="254"/>
      <c r="K303" s="255"/>
      <c r="L303" s="255"/>
      <c r="M303" s="256"/>
      <c r="O303" s="252">
        <v>29</v>
      </c>
      <c r="P303" s="253"/>
      <c r="Q303" s="254"/>
      <c r="R303" s="255"/>
      <c r="S303" s="255"/>
      <c r="T303" s="256"/>
      <c r="V303" s="252">
        <v>40</v>
      </c>
      <c r="W303" s="257"/>
      <c r="X303" s="254"/>
      <c r="Y303" s="255"/>
      <c r="Z303" s="255"/>
      <c r="AA303" s="256"/>
    </row>
    <row r="304" spans="1:27" x14ac:dyDescent="0.2">
      <c r="A304" s="252">
        <v>8</v>
      </c>
      <c r="B304" s="253"/>
      <c r="C304" s="254"/>
      <c r="D304" s="255"/>
      <c r="E304" s="255"/>
      <c r="F304" s="256"/>
      <c r="H304" s="252">
        <v>19</v>
      </c>
      <c r="I304" s="257"/>
      <c r="J304" s="254"/>
      <c r="K304" s="255"/>
      <c r="L304" s="255"/>
      <c r="M304" s="256"/>
      <c r="O304" s="252">
        <v>30</v>
      </c>
      <c r="P304" s="253"/>
      <c r="Q304" s="254"/>
      <c r="R304" s="255"/>
      <c r="S304" s="255"/>
      <c r="T304" s="256"/>
      <c r="V304" s="252">
        <v>41</v>
      </c>
      <c r="W304" s="257"/>
      <c r="X304" s="254"/>
      <c r="Y304" s="255"/>
      <c r="Z304" s="255"/>
      <c r="AA304" s="256"/>
    </row>
    <row r="305" spans="1:27" x14ac:dyDescent="0.2">
      <c r="A305" s="252">
        <v>9</v>
      </c>
      <c r="B305" s="253"/>
      <c r="C305" s="254"/>
      <c r="D305" s="255"/>
      <c r="E305" s="255"/>
      <c r="F305" s="256"/>
      <c r="H305" s="252">
        <v>20</v>
      </c>
      <c r="I305" s="257"/>
      <c r="J305" s="254"/>
      <c r="K305" s="255"/>
      <c r="L305" s="255"/>
      <c r="M305" s="256"/>
      <c r="O305" s="252">
        <v>31</v>
      </c>
      <c r="P305" s="253"/>
      <c r="Q305" s="254"/>
      <c r="R305" s="255"/>
      <c r="S305" s="255"/>
      <c r="T305" s="256"/>
      <c r="V305" s="252">
        <v>42</v>
      </c>
      <c r="W305" s="257"/>
      <c r="X305" s="254"/>
      <c r="Y305" s="255"/>
      <c r="Z305" s="255"/>
      <c r="AA305" s="256"/>
    </row>
    <row r="306" spans="1:27" x14ac:dyDescent="0.2">
      <c r="A306" s="252">
        <v>10</v>
      </c>
      <c r="B306" s="253"/>
      <c r="C306" s="254"/>
      <c r="D306" s="255"/>
      <c r="E306" s="255"/>
      <c r="F306" s="256"/>
      <c r="H306" s="252">
        <v>21</v>
      </c>
      <c r="I306" s="257"/>
      <c r="J306" s="254"/>
      <c r="K306" s="255"/>
      <c r="L306" s="255"/>
      <c r="M306" s="256"/>
      <c r="O306" s="252">
        <v>32</v>
      </c>
      <c r="P306" s="253"/>
      <c r="Q306" s="254"/>
      <c r="R306" s="255"/>
      <c r="S306" s="255"/>
      <c r="T306" s="256"/>
      <c r="V306" s="252">
        <v>43</v>
      </c>
      <c r="W306" s="257"/>
      <c r="X306" s="254"/>
      <c r="Y306" s="255"/>
      <c r="Z306" s="255"/>
      <c r="AA306" s="256"/>
    </row>
    <row r="307" spans="1:27" ht="13.5" thickBot="1" x14ac:dyDescent="0.25">
      <c r="A307" s="258">
        <v>11</v>
      </c>
      <c r="B307" s="253"/>
      <c r="C307" s="254"/>
      <c r="D307" s="255"/>
      <c r="E307" s="255"/>
      <c r="F307" s="256"/>
      <c r="H307" s="252">
        <v>22</v>
      </c>
      <c r="I307" s="257"/>
      <c r="J307" s="254"/>
      <c r="K307" s="255"/>
      <c r="L307" s="255"/>
      <c r="M307" s="256"/>
      <c r="O307" s="252">
        <v>33</v>
      </c>
      <c r="P307" s="253"/>
      <c r="Q307" s="254"/>
      <c r="R307" s="255"/>
      <c r="S307" s="255"/>
      <c r="T307" s="256"/>
      <c r="V307" s="259"/>
      <c r="W307" s="260"/>
      <c r="X307" s="261"/>
      <c r="Y307" s="261"/>
      <c r="Z307" s="262" t="s">
        <v>3</v>
      </c>
      <c r="AA307" s="263">
        <f>SUM(F297:F307)+SUM(M297:M307)+SUM(AA297:AA306)+SUM(T297:T307)</f>
        <v>0</v>
      </c>
    </row>
    <row r="308" spans="1:27" x14ac:dyDescent="0.2">
      <c r="E308" s="264"/>
      <c r="L308" s="264"/>
      <c r="O308" s="240"/>
      <c r="S308" s="264"/>
      <c r="Z308" s="264"/>
    </row>
    <row r="309" spans="1:27" x14ac:dyDescent="0.2">
      <c r="E309" s="264"/>
      <c r="L309" s="264"/>
      <c r="O309" s="240"/>
      <c r="S309" s="264"/>
      <c r="Z309" s="264"/>
    </row>
    <row r="310" spans="1:27" x14ac:dyDescent="0.2">
      <c r="E310" s="264"/>
      <c r="L310" s="264"/>
      <c r="O310" s="240"/>
      <c r="S310" s="264"/>
      <c r="Z310" s="264"/>
    </row>
    <row r="311" spans="1:27" x14ac:dyDescent="0.2">
      <c r="E311" s="264"/>
      <c r="L311" s="264"/>
      <c r="O311" s="240"/>
      <c r="S311" s="264"/>
      <c r="Z311" s="264"/>
    </row>
    <row r="312" spans="1:27" x14ac:dyDescent="0.2">
      <c r="E312" s="264"/>
      <c r="L312" s="264"/>
      <c r="O312" s="240"/>
      <c r="S312" s="264"/>
      <c r="Z312" s="264"/>
    </row>
    <row r="313" spans="1:27" x14ac:dyDescent="0.2">
      <c r="E313" s="264"/>
      <c r="L313" s="264"/>
      <c r="O313" s="240"/>
      <c r="S313" s="264"/>
      <c r="Z313" s="264"/>
    </row>
    <row r="314" spans="1:27" ht="13.5" thickBot="1" x14ac:dyDescent="0.25">
      <c r="E314" s="264"/>
      <c r="L314" s="264"/>
      <c r="O314" s="240"/>
      <c r="S314" s="264"/>
      <c r="Z314" s="264"/>
    </row>
    <row r="315" spans="1:27" ht="16.5" customHeight="1" thickBot="1" x14ac:dyDescent="0.25">
      <c r="A315" s="246">
        <v>13</v>
      </c>
      <c r="B315" s="247"/>
      <c r="C315" s="527" t="s">
        <v>34</v>
      </c>
      <c r="D315" s="527" t="s">
        <v>166</v>
      </c>
      <c r="E315" s="527" t="s">
        <v>35</v>
      </c>
      <c r="F315" s="249">
        <f>+$AA327</f>
        <v>0</v>
      </c>
      <c r="H315" s="530" t="s">
        <v>23</v>
      </c>
      <c r="I315" s="247"/>
      <c r="J315" s="527" t="s">
        <v>34</v>
      </c>
      <c r="K315" s="527" t="s">
        <v>166</v>
      </c>
      <c r="L315" s="527" t="s">
        <v>35</v>
      </c>
      <c r="M315" s="249">
        <f>+$AA327</f>
        <v>0</v>
      </c>
      <c r="O315" s="246">
        <v>13</v>
      </c>
      <c r="P315" s="247"/>
      <c r="Q315" s="527" t="s">
        <v>34</v>
      </c>
      <c r="R315" s="527" t="s">
        <v>166</v>
      </c>
      <c r="S315" s="527" t="s">
        <v>35</v>
      </c>
      <c r="T315" s="249">
        <f>+$AA327</f>
        <v>0</v>
      </c>
      <c r="V315" s="530" t="s">
        <v>23</v>
      </c>
      <c r="W315" s="247"/>
      <c r="X315" s="527" t="s">
        <v>34</v>
      </c>
      <c r="Y315" s="527" t="s">
        <v>166</v>
      </c>
      <c r="Z315" s="527" t="s">
        <v>35</v>
      </c>
      <c r="AA315" s="527" t="s">
        <v>18</v>
      </c>
    </row>
    <row r="316" spans="1:27" ht="25.5" x14ac:dyDescent="0.2">
      <c r="A316" s="250" t="s">
        <v>7</v>
      </c>
      <c r="B316" s="251" t="str">
        <f>+" אסמכתא " &amp; B15 &amp;"         חזרה לטבלה "</f>
        <v xml:space="preserve"> אסמכתא          חזרה לטבלה </v>
      </c>
      <c r="C316" s="528"/>
      <c r="D316" s="529"/>
      <c r="E316" s="528"/>
      <c r="F316" s="248" t="s">
        <v>18</v>
      </c>
      <c r="H316" s="531"/>
      <c r="I316" s="251" t="str">
        <f>+" אסמכתא " &amp; B15 &amp;"         חזרה לטבלה "</f>
        <v xml:space="preserve"> אסמכתא          חזרה לטבלה </v>
      </c>
      <c r="J316" s="528"/>
      <c r="K316" s="529"/>
      <c r="L316" s="528"/>
      <c r="M316" s="248" t="s">
        <v>18</v>
      </c>
      <c r="O316" s="250" t="s">
        <v>7</v>
      </c>
      <c r="P316" s="251" t="str">
        <f>+" אסמכתא " &amp; B15 &amp;"         חזרה לטבלה "</f>
        <v xml:space="preserve"> אסמכתא          חזרה לטבלה </v>
      </c>
      <c r="Q316" s="528"/>
      <c r="R316" s="529"/>
      <c r="S316" s="528"/>
      <c r="T316" s="248" t="s">
        <v>18</v>
      </c>
      <c r="V316" s="531"/>
      <c r="W316" s="251" t="str">
        <f>+" אסמכתא " &amp; B15 &amp;"         חזרה לטבלה "</f>
        <v xml:space="preserve"> אסמכתא          חזרה לטבלה </v>
      </c>
      <c r="X316" s="528"/>
      <c r="Y316" s="529"/>
      <c r="Z316" s="528"/>
      <c r="AA316" s="528"/>
    </row>
    <row r="317" spans="1:27" x14ac:dyDescent="0.2">
      <c r="A317" s="252">
        <v>1</v>
      </c>
      <c r="B317" s="253"/>
      <c r="C317" s="254"/>
      <c r="D317" s="255"/>
      <c r="E317" s="255"/>
      <c r="F317" s="256"/>
      <c r="H317" s="252">
        <v>12</v>
      </c>
      <c r="I317" s="257"/>
      <c r="J317" s="254"/>
      <c r="K317" s="255"/>
      <c r="L317" s="255"/>
      <c r="M317" s="256"/>
      <c r="O317" s="252">
        <v>23</v>
      </c>
      <c r="P317" s="253"/>
      <c r="Q317" s="254"/>
      <c r="R317" s="255"/>
      <c r="S317" s="255"/>
      <c r="T317" s="256"/>
      <c r="V317" s="252">
        <v>34</v>
      </c>
      <c r="W317" s="257"/>
      <c r="X317" s="254"/>
      <c r="Y317" s="255"/>
      <c r="Z317" s="255"/>
      <c r="AA317" s="256"/>
    </row>
    <row r="318" spans="1:27" x14ac:dyDescent="0.2">
      <c r="A318" s="252">
        <v>2</v>
      </c>
      <c r="B318" s="253"/>
      <c r="C318" s="254"/>
      <c r="D318" s="255"/>
      <c r="E318" s="255"/>
      <c r="F318" s="256"/>
      <c r="H318" s="252">
        <v>13</v>
      </c>
      <c r="I318" s="257"/>
      <c r="J318" s="254"/>
      <c r="K318" s="255"/>
      <c r="L318" s="255"/>
      <c r="M318" s="256"/>
      <c r="O318" s="252">
        <v>24</v>
      </c>
      <c r="P318" s="253"/>
      <c r="Q318" s="254"/>
      <c r="R318" s="255"/>
      <c r="S318" s="255"/>
      <c r="T318" s="256"/>
      <c r="V318" s="252">
        <v>35</v>
      </c>
      <c r="W318" s="257"/>
      <c r="X318" s="254"/>
      <c r="Y318" s="255"/>
      <c r="Z318" s="255"/>
      <c r="AA318" s="256"/>
    </row>
    <row r="319" spans="1:27" x14ac:dyDescent="0.2">
      <c r="A319" s="252">
        <v>3</v>
      </c>
      <c r="B319" s="253"/>
      <c r="C319" s="254"/>
      <c r="D319" s="255"/>
      <c r="E319" s="255"/>
      <c r="F319" s="256"/>
      <c r="H319" s="252">
        <v>14</v>
      </c>
      <c r="I319" s="257"/>
      <c r="J319" s="254"/>
      <c r="K319" s="255"/>
      <c r="L319" s="255"/>
      <c r="M319" s="256"/>
      <c r="O319" s="252">
        <v>25</v>
      </c>
      <c r="P319" s="253"/>
      <c r="Q319" s="254"/>
      <c r="R319" s="255"/>
      <c r="S319" s="255"/>
      <c r="T319" s="256"/>
      <c r="V319" s="252">
        <v>36</v>
      </c>
      <c r="W319" s="257"/>
      <c r="X319" s="254"/>
      <c r="Y319" s="255"/>
      <c r="Z319" s="255"/>
      <c r="AA319" s="256"/>
    </row>
    <row r="320" spans="1:27" x14ac:dyDescent="0.2">
      <c r="A320" s="252">
        <v>4</v>
      </c>
      <c r="B320" s="253"/>
      <c r="C320" s="254"/>
      <c r="D320" s="255"/>
      <c r="E320" s="255"/>
      <c r="F320" s="256"/>
      <c r="H320" s="252">
        <v>15</v>
      </c>
      <c r="I320" s="257"/>
      <c r="J320" s="254"/>
      <c r="K320" s="255"/>
      <c r="L320" s="255"/>
      <c r="M320" s="256"/>
      <c r="O320" s="252">
        <v>26</v>
      </c>
      <c r="P320" s="253"/>
      <c r="Q320" s="254"/>
      <c r="R320" s="255"/>
      <c r="S320" s="255"/>
      <c r="T320" s="256"/>
      <c r="V320" s="252">
        <v>37</v>
      </c>
      <c r="W320" s="257"/>
      <c r="X320" s="254"/>
      <c r="Y320" s="255"/>
      <c r="Z320" s="255"/>
      <c r="AA320" s="256"/>
    </row>
    <row r="321" spans="1:27" x14ac:dyDescent="0.2">
      <c r="A321" s="252">
        <v>5</v>
      </c>
      <c r="B321" s="253"/>
      <c r="C321" s="254"/>
      <c r="D321" s="255"/>
      <c r="E321" s="255"/>
      <c r="F321" s="256"/>
      <c r="H321" s="252">
        <v>16</v>
      </c>
      <c r="I321" s="257"/>
      <c r="J321" s="254"/>
      <c r="K321" s="255"/>
      <c r="L321" s="255"/>
      <c r="M321" s="256"/>
      <c r="O321" s="252">
        <v>27</v>
      </c>
      <c r="P321" s="253"/>
      <c r="Q321" s="254"/>
      <c r="R321" s="255"/>
      <c r="S321" s="255"/>
      <c r="T321" s="256"/>
      <c r="V321" s="252">
        <v>38</v>
      </c>
      <c r="W321" s="257"/>
      <c r="X321" s="254"/>
      <c r="Y321" s="255"/>
      <c r="Z321" s="255"/>
      <c r="AA321" s="256"/>
    </row>
    <row r="322" spans="1:27" x14ac:dyDescent="0.2">
      <c r="A322" s="252">
        <v>6</v>
      </c>
      <c r="B322" s="253"/>
      <c r="C322" s="254"/>
      <c r="D322" s="255"/>
      <c r="E322" s="255"/>
      <c r="F322" s="256"/>
      <c r="H322" s="252">
        <v>17</v>
      </c>
      <c r="I322" s="257"/>
      <c r="J322" s="254"/>
      <c r="K322" s="255"/>
      <c r="L322" s="255"/>
      <c r="M322" s="256"/>
      <c r="O322" s="252">
        <v>28</v>
      </c>
      <c r="P322" s="253"/>
      <c r="Q322" s="254"/>
      <c r="R322" s="255"/>
      <c r="S322" s="255"/>
      <c r="T322" s="256"/>
      <c r="V322" s="252">
        <v>39</v>
      </c>
      <c r="W322" s="257"/>
      <c r="X322" s="254"/>
      <c r="Y322" s="255"/>
      <c r="Z322" s="255"/>
      <c r="AA322" s="256"/>
    </row>
    <row r="323" spans="1:27" x14ac:dyDescent="0.2">
      <c r="A323" s="252">
        <v>7</v>
      </c>
      <c r="B323" s="253"/>
      <c r="C323" s="254"/>
      <c r="D323" s="255"/>
      <c r="E323" s="255"/>
      <c r="F323" s="256"/>
      <c r="H323" s="252">
        <v>18</v>
      </c>
      <c r="I323" s="257"/>
      <c r="J323" s="254"/>
      <c r="K323" s="255"/>
      <c r="L323" s="255"/>
      <c r="M323" s="256"/>
      <c r="O323" s="252">
        <v>29</v>
      </c>
      <c r="P323" s="253"/>
      <c r="Q323" s="254"/>
      <c r="R323" s="255"/>
      <c r="S323" s="255"/>
      <c r="T323" s="256"/>
      <c r="V323" s="252">
        <v>40</v>
      </c>
      <c r="W323" s="257"/>
      <c r="X323" s="254"/>
      <c r="Y323" s="255"/>
      <c r="Z323" s="255"/>
      <c r="AA323" s="256"/>
    </row>
    <row r="324" spans="1:27" x14ac:dyDescent="0.2">
      <c r="A324" s="252">
        <v>8</v>
      </c>
      <c r="B324" s="253"/>
      <c r="C324" s="254"/>
      <c r="D324" s="255"/>
      <c r="E324" s="255"/>
      <c r="F324" s="256"/>
      <c r="H324" s="252">
        <v>19</v>
      </c>
      <c r="I324" s="257"/>
      <c r="J324" s="254"/>
      <c r="K324" s="255"/>
      <c r="L324" s="255"/>
      <c r="M324" s="256"/>
      <c r="O324" s="252">
        <v>30</v>
      </c>
      <c r="P324" s="253"/>
      <c r="Q324" s="254"/>
      <c r="R324" s="255"/>
      <c r="S324" s="255"/>
      <c r="T324" s="256"/>
      <c r="V324" s="252">
        <v>41</v>
      </c>
      <c r="W324" s="257"/>
      <c r="X324" s="254"/>
      <c r="Y324" s="255"/>
      <c r="Z324" s="255"/>
      <c r="AA324" s="256"/>
    </row>
    <row r="325" spans="1:27" x14ac:dyDescent="0.2">
      <c r="A325" s="252">
        <v>9</v>
      </c>
      <c r="B325" s="253"/>
      <c r="C325" s="254"/>
      <c r="D325" s="255"/>
      <c r="E325" s="255"/>
      <c r="F325" s="256"/>
      <c r="H325" s="252">
        <v>20</v>
      </c>
      <c r="I325" s="257"/>
      <c r="J325" s="254"/>
      <c r="K325" s="255"/>
      <c r="L325" s="255"/>
      <c r="M325" s="256"/>
      <c r="O325" s="252">
        <v>31</v>
      </c>
      <c r="P325" s="253"/>
      <c r="Q325" s="254"/>
      <c r="R325" s="255"/>
      <c r="S325" s="255"/>
      <c r="T325" s="256"/>
      <c r="V325" s="252">
        <v>42</v>
      </c>
      <c r="W325" s="257"/>
      <c r="X325" s="254"/>
      <c r="Y325" s="255"/>
      <c r="Z325" s="255"/>
      <c r="AA325" s="256"/>
    </row>
    <row r="326" spans="1:27" x14ac:dyDescent="0.2">
      <c r="A326" s="252">
        <v>10</v>
      </c>
      <c r="B326" s="253"/>
      <c r="C326" s="254"/>
      <c r="D326" s="255"/>
      <c r="E326" s="255"/>
      <c r="F326" s="256"/>
      <c r="H326" s="252">
        <v>21</v>
      </c>
      <c r="I326" s="257"/>
      <c r="J326" s="254"/>
      <c r="K326" s="255"/>
      <c r="L326" s="255"/>
      <c r="M326" s="256"/>
      <c r="O326" s="252">
        <v>32</v>
      </c>
      <c r="P326" s="253"/>
      <c r="Q326" s="254"/>
      <c r="R326" s="255"/>
      <c r="S326" s="255"/>
      <c r="T326" s="256"/>
      <c r="V326" s="252">
        <v>43</v>
      </c>
      <c r="W326" s="257"/>
      <c r="X326" s="254"/>
      <c r="Y326" s="255"/>
      <c r="Z326" s="255"/>
      <c r="AA326" s="256"/>
    </row>
    <row r="327" spans="1:27" ht="13.5" thickBot="1" x14ac:dyDescent="0.25">
      <c r="A327" s="258">
        <v>11</v>
      </c>
      <c r="B327" s="253"/>
      <c r="C327" s="254"/>
      <c r="D327" s="255"/>
      <c r="E327" s="255"/>
      <c r="F327" s="256"/>
      <c r="H327" s="252">
        <v>22</v>
      </c>
      <c r="I327" s="257"/>
      <c r="J327" s="254"/>
      <c r="K327" s="255"/>
      <c r="L327" s="255"/>
      <c r="M327" s="256"/>
      <c r="O327" s="252">
        <v>33</v>
      </c>
      <c r="P327" s="253"/>
      <c r="Q327" s="254"/>
      <c r="R327" s="255"/>
      <c r="S327" s="255"/>
      <c r="T327" s="256"/>
      <c r="V327" s="259"/>
      <c r="W327" s="260"/>
      <c r="X327" s="261"/>
      <c r="Y327" s="261"/>
      <c r="Z327" s="262" t="s">
        <v>3</v>
      </c>
      <c r="AA327" s="263">
        <f>SUM(F317:F327)+SUM(M317:M327)+SUM(AA317:AA326)+SUM(T317:T327)</f>
        <v>0</v>
      </c>
    </row>
    <row r="328" spans="1:27" x14ac:dyDescent="0.2">
      <c r="E328" s="264"/>
      <c r="L328" s="264"/>
      <c r="O328" s="240"/>
      <c r="S328" s="264"/>
      <c r="Z328" s="264"/>
    </row>
    <row r="329" spans="1:27" x14ac:dyDescent="0.2">
      <c r="E329" s="264"/>
      <c r="L329" s="264"/>
      <c r="O329" s="240"/>
      <c r="S329" s="264"/>
      <c r="Z329" s="264"/>
    </row>
    <row r="330" spans="1:27" x14ac:dyDescent="0.2">
      <c r="E330" s="264"/>
      <c r="L330" s="264"/>
      <c r="O330" s="240"/>
      <c r="S330" s="264"/>
      <c r="Z330" s="264"/>
    </row>
    <row r="331" spans="1:27" x14ac:dyDescent="0.2">
      <c r="E331" s="264"/>
      <c r="L331" s="264"/>
      <c r="O331" s="240"/>
      <c r="S331" s="264"/>
      <c r="Z331" s="264"/>
    </row>
    <row r="332" spans="1:27" x14ac:dyDescent="0.2">
      <c r="E332" s="264"/>
      <c r="L332" s="264"/>
      <c r="O332" s="240"/>
      <c r="S332" s="264"/>
      <c r="Z332" s="264"/>
    </row>
    <row r="333" spans="1:27" x14ac:dyDescent="0.2">
      <c r="E333" s="264"/>
      <c r="L333" s="264"/>
      <c r="O333" s="240"/>
      <c r="S333" s="264"/>
      <c r="Z333" s="264"/>
    </row>
    <row r="334" spans="1:27" ht="13.5" thickBot="1" x14ac:dyDescent="0.25">
      <c r="E334" s="264"/>
      <c r="L334" s="264"/>
      <c r="O334" s="240"/>
      <c r="S334" s="264"/>
      <c r="Z334" s="264"/>
    </row>
    <row r="335" spans="1:27" ht="16.5" customHeight="1" thickBot="1" x14ac:dyDescent="0.25">
      <c r="A335" s="246">
        <v>14</v>
      </c>
      <c r="B335" s="247"/>
      <c r="C335" s="527" t="s">
        <v>34</v>
      </c>
      <c r="D335" s="527" t="s">
        <v>166</v>
      </c>
      <c r="E335" s="527" t="s">
        <v>35</v>
      </c>
      <c r="F335" s="249">
        <f>+$AA347</f>
        <v>0</v>
      </c>
      <c r="H335" s="530" t="s">
        <v>23</v>
      </c>
      <c r="I335" s="247"/>
      <c r="J335" s="527" t="s">
        <v>34</v>
      </c>
      <c r="K335" s="527" t="s">
        <v>166</v>
      </c>
      <c r="L335" s="527" t="s">
        <v>35</v>
      </c>
      <c r="M335" s="249">
        <f>+$AA347</f>
        <v>0</v>
      </c>
      <c r="O335" s="246">
        <v>14</v>
      </c>
      <c r="P335" s="247"/>
      <c r="Q335" s="527" t="s">
        <v>34</v>
      </c>
      <c r="R335" s="527" t="s">
        <v>166</v>
      </c>
      <c r="S335" s="527" t="s">
        <v>35</v>
      </c>
      <c r="T335" s="249">
        <f>+$AA347</f>
        <v>0</v>
      </c>
      <c r="V335" s="530" t="s">
        <v>23</v>
      </c>
      <c r="W335" s="247"/>
      <c r="X335" s="527" t="s">
        <v>34</v>
      </c>
      <c r="Y335" s="527" t="s">
        <v>166</v>
      </c>
      <c r="Z335" s="527" t="s">
        <v>35</v>
      </c>
      <c r="AA335" s="527" t="s">
        <v>18</v>
      </c>
    </row>
    <row r="336" spans="1:27" ht="25.5" x14ac:dyDescent="0.2">
      <c r="A336" s="250" t="s">
        <v>7</v>
      </c>
      <c r="B336" s="251" t="str">
        <f>+" אסמכתא " &amp; B16 &amp;"         חזרה לטבלה "</f>
        <v xml:space="preserve"> אסמכתא          חזרה לטבלה </v>
      </c>
      <c r="C336" s="528"/>
      <c r="D336" s="529"/>
      <c r="E336" s="528"/>
      <c r="F336" s="248" t="s">
        <v>18</v>
      </c>
      <c r="H336" s="531"/>
      <c r="I336" s="251" t="str">
        <f>+" אסמכתא " &amp; B16 &amp;"         חזרה לטבלה "</f>
        <v xml:space="preserve"> אסמכתא          חזרה לטבלה </v>
      </c>
      <c r="J336" s="528"/>
      <c r="K336" s="529"/>
      <c r="L336" s="528"/>
      <c r="M336" s="248" t="s">
        <v>18</v>
      </c>
      <c r="O336" s="250" t="s">
        <v>7</v>
      </c>
      <c r="P336" s="251" t="str">
        <f>+" אסמכתא " &amp; B16 &amp;"         חזרה לטבלה "</f>
        <v xml:space="preserve"> אסמכתא          חזרה לטבלה </v>
      </c>
      <c r="Q336" s="528"/>
      <c r="R336" s="529"/>
      <c r="S336" s="528"/>
      <c r="T336" s="248" t="s">
        <v>18</v>
      </c>
      <c r="V336" s="531"/>
      <c r="W336" s="251" t="str">
        <f>+" אסמכתא " &amp; B16 &amp;"         חזרה לטבלה "</f>
        <v xml:space="preserve"> אסמכתא          חזרה לטבלה </v>
      </c>
      <c r="X336" s="528"/>
      <c r="Y336" s="529"/>
      <c r="Z336" s="528"/>
      <c r="AA336" s="528"/>
    </row>
    <row r="337" spans="1:27" x14ac:dyDescent="0.2">
      <c r="A337" s="252">
        <v>1</v>
      </c>
      <c r="B337" s="253"/>
      <c r="C337" s="254"/>
      <c r="D337" s="255"/>
      <c r="E337" s="255"/>
      <c r="F337" s="256"/>
      <c r="H337" s="252">
        <v>12</v>
      </c>
      <c r="I337" s="257"/>
      <c r="J337" s="254"/>
      <c r="K337" s="255"/>
      <c r="L337" s="255"/>
      <c r="M337" s="256"/>
      <c r="O337" s="252">
        <v>23</v>
      </c>
      <c r="P337" s="253"/>
      <c r="Q337" s="254"/>
      <c r="R337" s="255"/>
      <c r="S337" s="255"/>
      <c r="T337" s="256"/>
      <c r="V337" s="252">
        <v>34</v>
      </c>
      <c r="W337" s="257"/>
      <c r="X337" s="254"/>
      <c r="Y337" s="255"/>
      <c r="Z337" s="255"/>
      <c r="AA337" s="256"/>
    </row>
    <row r="338" spans="1:27" x14ac:dyDescent="0.2">
      <c r="A338" s="252">
        <v>2</v>
      </c>
      <c r="B338" s="253"/>
      <c r="C338" s="254"/>
      <c r="D338" s="255"/>
      <c r="E338" s="255"/>
      <c r="F338" s="256"/>
      <c r="H338" s="252">
        <v>13</v>
      </c>
      <c r="I338" s="257"/>
      <c r="J338" s="254"/>
      <c r="K338" s="255"/>
      <c r="L338" s="255"/>
      <c r="M338" s="256"/>
      <c r="O338" s="252">
        <v>24</v>
      </c>
      <c r="P338" s="253"/>
      <c r="Q338" s="254"/>
      <c r="R338" s="255"/>
      <c r="S338" s="255"/>
      <c r="T338" s="256"/>
      <c r="V338" s="252">
        <v>35</v>
      </c>
      <c r="W338" s="257"/>
      <c r="X338" s="254"/>
      <c r="Y338" s="255"/>
      <c r="Z338" s="255"/>
      <c r="AA338" s="256"/>
    </row>
    <row r="339" spans="1:27" x14ac:dyDescent="0.2">
      <c r="A339" s="252">
        <v>3</v>
      </c>
      <c r="B339" s="253"/>
      <c r="C339" s="254"/>
      <c r="D339" s="255"/>
      <c r="E339" s="255"/>
      <c r="F339" s="256"/>
      <c r="H339" s="252">
        <v>14</v>
      </c>
      <c r="I339" s="257"/>
      <c r="J339" s="254"/>
      <c r="K339" s="255"/>
      <c r="L339" s="255"/>
      <c r="M339" s="256"/>
      <c r="O339" s="252">
        <v>25</v>
      </c>
      <c r="P339" s="253"/>
      <c r="Q339" s="254"/>
      <c r="R339" s="255"/>
      <c r="S339" s="255"/>
      <c r="T339" s="256"/>
      <c r="V339" s="252">
        <v>36</v>
      </c>
      <c r="W339" s="257"/>
      <c r="X339" s="254"/>
      <c r="Y339" s="255"/>
      <c r="Z339" s="255"/>
      <c r="AA339" s="256"/>
    </row>
    <row r="340" spans="1:27" x14ac:dyDescent="0.2">
      <c r="A340" s="252">
        <v>4</v>
      </c>
      <c r="B340" s="253"/>
      <c r="C340" s="254"/>
      <c r="D340" s="255"/>
      <c r="E340" s="255"/>
      <c r="F340" s="256"/>
      <c r="H340" s="252">
        <v>15</v>
      </c>
      <c r="I340" s="257"/>
      <c r="J340" s="254"/>
      <c r="K340" s="255"/>
      <c r="L340" s="255"/>
      <c r="M340" s="256"/>
      <c r="O340" s="252">
        <v>26</v>
      </c>
      <c r="P340" s="253"/>
      <c r="Q340" s="254"/>
      <c r="R340" s="255"/>
      <c r="S340" s="255"/>
      <c r="T340" s="256"/>
      <c r="V340" s="252">
        <v>37</v>
      </c>
      <c r="W340" s="257"/>
      <c r="X340" s="254"/>
      <c r="Y340" s="255"/>
      <c r="Z340" s="255"/>
      <c r="AA340" s="256"/>
    </row>
    <row r="341" spans="1:27" x14ac:dyDescent="0.2">
      <c r="A341" s="252">
        <v>5</v>
      </c>
      <c r="B341" s="253"/>
      <c r="C341" s="254"/>
      <c r="D341" s="255"/>
      <c r="E341" s="255"/>
      <c r="F341" s="256"/>
      <c r="H341" s="252">
        <v>16</v>
      </c>
      <c r="I341" s="257"/>
      <c r="J341" s="254"/>
      <c r="K341" s="255"/>
      <c r="L341" s="255"/>
      <c r="M341" s="256"/>
      <c r="O341" s="252">
        <v>27</v>
      </c>
      <c r="P341" s="253"/>
      <c r="Q341" s="254"/>
      <c r="R341" s="255"/>
      <c r="S341" s="255"/>
      <c r="T341" s="256"/>
      <c r="V341" s="252">
        <v>38</v>
      </c>
      <c r="W341" s="257"/>
      <c r="X341" s="254"/>
      <c r="Y341" s="255"/>
      <c r="Z341" s="255"/>
      <c r="AA341" s="256"/>
    </row>
    <row r="342" spans="1:27" x14ac:dyDescent="0.2">
      <c r="A342" s="252">
        <v>6</v>
      </c>
      <c r="B342" s="253"/>
      <c r="C342" s="254"/>
      <c r="D342" s="255"/>
      <c r="E342" s="255"/>
      <c r="F342" s="256"/>
      <c r="H342" s="252">
        <v>17</v>
      </c>
      <c r="I342" s="257"/>
      <c r="J342" s="254"/>
      <c r="K342" s="255"/>
      <c r="L342" s="255"/>
      <c r="M342" s="256"/>
      <c r="O342" s="252">
        <v>28</v>
      </c>
      <c r="P342" s="253"/>
      <c r="Q342" s="254"/>
      <c r="R342" s="255"/>
      <c r="S342" s="255"/>
      <c r="T342" s="256"/>
      <c r="V342" s="252">
        <v>39</v>
      </c>
      <c r="W342" s="257"/>
      <c r="X342" s="254"/>
      <c r="Y342" s="255"/>
      <c r="Z342" s="255"/>
      <c r="AA342" s="256"/>
    </row>
    <row r="343" spans="1:27" x14ac:dyDescent="0.2">
      <c r="A343" s="252">
        <v>7</v>
      </c>
      <c r="B343" s="253"/>
      <c r="C343" s="254"/>
      <c r="D343" s="255"/>
      <c r="E343" s="255"/>
      <c r="F343" s="256"/>
      <c r="H343" s="252">
        <v>18</v>
      </c>
      <c r="I343" s="257"/>
      <c r="J343" s="254"/>
      <c r="K343" s="255"/>
      <c r="L343" s="255"/>
      <c r="M343" s="256"/>
      <c r="O343" s="252">
        <v>29</v>
      </c>
      <c r="P343" s="253"/>
      <c r="Q343" s="254"/>
      <c r="R343" s="255"/>
      <c r="S343" s="255"/>
      <c r="T343" s="256"/>
      <c r="V343" s="252">
        <v>40</v>
      </c>
      <c r="W343" s="257"/>
      <c r="X343" s="254"/>
      <c r="Y343" s="255"/>
      <c r="Z343" s="255"/>
      <c r="AA343" s="256"/>
    </row>
    <row r="344" spans="1:27" x14ac:dyDescent="0.2">
      <c r="A344" s="252">
        <v>8</v>
      </c>
      <c r="B344" s="253"/>
      <c r="C344" s="254"/>
      <c r="D344" s="255"/>
      <c r="E344" s="255"/>
      <c r="F344" s="256"/>
      <c r="H344" s="252">
        <v>19</v>
      </c>
      <c r="I344" s="257"/>
      <c r="J344" s="254"/>
      <c r="K344" s="255"/>
      <c r="L344" s="255"/>
      <c r="M344" s="256"/>
      <c r="O344" s="252">
        <v>30</v>
      </c>
      <c r="P344" s="253"/>
      <c r="Q344" s="254"/>
      <c r="R344" s="255"/>
      <c r="S344" s="255"/>
      <c r="T344" s="256"/>
      <c r="V344" s="252">
        <v>41</v>
      </c>
      <c r="W344" s="257"/>
      <c r="X344" s="254"/>
      <c r="Y344" s="255"/>
      <c r="Z344" s="255"/>
      <c r="AA344" s="256"/>
    </row>
    <row r="345" spans="1:27" x14ac:dyDescent="0.2">
      <c r="A345" s="252">
        <v>9</v>
      </c>
      <c r="B345" s="253"/>
      <c r="C345" s="254"/>
      <c r="D345" s="255"/>
      <c r="E345" s="255"/>
      <c r="F345" s="256"/>
      <c r="H345" s="252">
        <v>20</v>
      </c>
      <c r="I345" s="257"/>
      <c r="J345" s="254"/>
      <c r="K345" s="255"/>
      <c r="L345" s="255"/>
      <c r="M345" s="256"/>
      <c r="O345" s="252">
        <v>31</v>
      </c>
      <c r="P345" s="253"/>
      <c r="Q345" s="254"/>
      <c r="R345" s="255"/>
      <c r="S345" s="255"/>
      <c r="T345" s="256"/>
      <c r="V345" s="252">
        <v>42</v>
      </c>
      <c r="W345" s="257"/>
      <c r="X345" s="254"/>
      <c r="Y345" s="255"/>
      <c r="Z345" s="255"/>
      <c r="AA345" s="256"/>
    </row>
    <row r="346" spans="1:27" x14ac:dyDescent="0.2">
      <c r="A346" s="252">
        <v>10</v>
      </c>
      <c r="B346" s="253"/>
      <c r="C346" s="254"/>
      <c r="D346" s="255"/>
      <c r="E346" s="255"/>
      <c r="F346" s="256"/>
      <c r="H346" s="252">
        <v>21</v>
      </c>
      <c r="I346" s="257"/>
      <c r="J346" s="254"/>
      <c r="K346" s="255"/>
      <c r="L346" s="255"/>
      <c r="M346" s="256"/>
      <c r="O346" s="252">
        <v>32</v>
      </c>
      <c r="P346" s="253"/>
      <c r="Q346" s="254"/>
      <c r="R346" s="255"/>
      <c r="S346" s="255"/>
      <c r="T346" s="256"/>
      <c r="V346" s="252">
        <v>43</v>
      </c>
      <c r="W346" s="257"/>
      <c r="X346" s="254"/>
      <c r="Y346" s="255"/>
      <c r="Z346" s="255"/>
      <c r="AA346" s="256"/>
    </row>
    <row r="347" spans="1:27" ht="13.5" thickBot="1" x14ac:dyDescent="0.25">
      <c r="A347" s="258">
        <v>11</v>
      </c>
      <c r="B347" s="253"/>
      <c r="C347" s="254"/>
      <c r="D347" s="255"/>
      <c r="E347" s="255"/>
      <c r="F347" s="256"/>
      <c r="H347" s="252">
        <v>22</v>
      </c>
      <c r="I347" s="257"/>
      <c r="J347" s="254"/>
      <c r="K347" s="255"/>
      <c r="L347" s="255"/>
      <c r="M347" s="256"/>
      <c r="O347" s="252">
        <v>33</v>
      </c>
      <c r="P347" s="253"/>
      <c r="Q347" s="254"/>
      <c r="R347" s="255"/>
      <c r="S347" s="255"/>
      <c r="T347" s="256"/>
      <c r="V347" s="259"/>
      <c r="W347" s="260"/>
      <c r="X347" s="261"/>
      <c r="Y347" s="261"/>
      <c r="Z347" s="262" t="s">
        <v>3</v>
      </c>
      <c r="AA347" s="263">
        <f>SUM(F337:F347)+SUM(M337:M347)+SUM(AA337:AA346)+SUM(T337:T347)</f>
        <v>0</v>
      </c>
    </row>
    <row r="348" spans="1:27" x14ac:dyDescent="0.2">
      <c r="E348" s="264"/>
      <c r="L348" s="264"/>
      <c r="O348" s="240"/>
      <c r="S348" s="264"/>
      <c r="Z348" s="264"/>
    </row>
    <row r="349" spans="1:27" x14ac:dyDescent="0.2">
      <c r="E349" s="264"/>
      <c r="L349" s="264"/>
      <c r="O349" s="240"/>
      <c r="S349" s="264"/>
      <c r="Z349" s="264"/>
    </row>
    <row r="350" spans="1:27" x14ac:dyDescent="0.2">
      <c r="E350" s="264"/>
      <c r="L350" s="264"/>
      <c r="O350" s="240"/>
      <c r="S350" s="264"/>
      <c r="Z350" s="264"/>
    </row>
    <row r="351" spans="1:27" x14ac:dyDescent="0.2">
      <c r="E351" s="264"/>
      <c r="L351" s="264"/>
      <c r="O351" s="240"/>
      <c r="S351" s="264"/>
      <c r="Z351" s="264"/>
    </row>
    <row r="352" spans="1:27" x14ac:dyDescent="0.2">
      <c r="E352" s="264"/>
      <c r="L352" s="264"/>
      <c r="O352" s="240"/>
      <c r="S352" s="264"/>
      <c r="Z352" s="264"/>
    </row>
    <row r="353" spans="1:27" x14ac:dyDescent="0.2">
      <c r="E353" s="264"/>
      <c r="L353" s="264"/>
      <c r="O353" s="240"/>
      <c r="S353" s="264"/>
      <c r="Z353" s="264"/>
    </row>
    <row r="354" spans="1:27" ht="13.5" thickBot="1" x14ac:dyDescent="0.25">
      <c r="E354" s="264"/>
      <c r="L354" s="264"/>
      <c r="O354" s="240"/>
      <c r="S354" s="264"/>
      <c r="Z354" s="264"/>
    </row>
    <row r="355" spans="1:27" ht="16.5" customHeight="1" thickBot="1" x14ac:dyDescent="0.25">
      <c r="A355" s="246">
        <v>15</v>
      </c>
      <c r="B355" s="247"/>
      <c r="C355" s="527" t="s">
        <v>34</v>
      </c>
      <c r="D355" s="527" t="s">
        <v>166</v>
      </c>
      <c r="E355" s="527" t="s">
        <v>35</v>
      </c>
      <c r="F355" s="249">
        <f>+$AA367</f>
        <v>0</v>
      </c>
      <c r="H355" s="530" t="s">
        <v>23</v>
      </c>
      <c r="I355" s="247"/>
      <c r="J355" s="527" t="s">
        <v>34</v>
      </c>
      <c r="K355" s="527" t="s">
        <v>166</v>
      </c>
      <c r="L355" s="527" t="s">
        <v>35</v>
      </c>
      <c r="M355" s="249">
        <f>+$AA367</f>
        <v>0</v>
      </c>
      <c r="O355" s="246">
        <v>15</v>
      </c>
      <c r="P355" s="247"/>
      <c r="Q355" s="527" t="s">
        <v>34</v>
      </c>
      <c r="R355" s="527" t="s">
        <v>166</v>
      </c>
      <c r="S355" s="527" t="s">
        <v>35</v>
      </c>
      <c r="T355" s="249">
        <f>+$AA367</f>
        <v>0</v>
      </c>
      <c r="V355" s="530" t="s">
        <v>23</v>
      </c>
      <c r="W355" s="247"/>
      <c r="X355" s="527" t="s">
        <v>34</v>
      </c>
      <c r="Y355" s="527" t="s">
        <v>166</v>
      </c>
      <c r="Z355" s="527" t="s">
        <v>35</v>
      </c>
      <c r="AA355" s="527" t="s">
        <v>18</v>
      </c>
    </row>
    <row r="356" spans="1:27" ht="25.5" x14ac:dyDescent="0.2">
      <c r="A356" s="250" t="s">
        <v>7</v>
      </c>
      <c r="B356" s="251" t="str">
        <f>+" אסמכתא " &amp; B17 &amp;"         חזרה לטבלה "</f>
        <v xml:space="preserve"> אסמכתא          חזרה לטבלה </v>
      </c>
      <c r="C356" s="528"/>
      <c r="D356" s="529"/>
      <c r="E356" s="528"/>
      <c r="F356" s="248" t="s">
        <v>18</v>
      </c>
      <c r="H356" s="531"/>
      <c r="I356" s="251" t="str">
        <f>+" אסמכתא " &amp; B17 &amp;"         חזרה לטבלה "</f>
        <v xml:space="preserve"> אסמכתא          חזרה לטבלה </v>
      </c>
      <c r="J356" s="528"/>
      <c r="K356" s="529"/>
      <c r="L356" s="528"/>
      <c r="M356" s="248" t="s">
        <v>18</v>
      </c>
      <c r="O356" s="250" t="s">
        <v>7</v>
      </c>
      <c r="P356" s="251" t="str">
        <f>+" אסמכתא " &amp; B17 &amp;"         חזרה לטבלה "</f>
        <v xml:space="preserve"> אסמכתא          חזרה לטבלה </v>
      </c>
      <c r="Q356" s="528"/>
      <c r="R356" s="529"/>
      <c r="S356" s="528"/>
      <c r="T356" s="248" t="s">
        <v>18</v>
      </c>
      <c r="V356" s="531"/>
      <c r="W356" s="251" t="str">
        <f>+" אסמכתא " &amp; B17 &amp;"         חזרה לטבלה "</f>
        <v xml:space="preserve"> אסמכתא          חזרה לטבלה </v>
      </c>
      <c r="X356" s="528"/>
      <c r="Y356" s="529"/>
      <c r="Z356" s="528"/>
      <c r="AA356" s="528"/>
    </row>
    <row r="357" spans="1:27" x14ac:dyDescent="0.2">
      <c r="A357" s="252">
        <v>1</v>
      </c>
      <c r="B357" s="253"/>
      <c r="C357" s="254"/>
      <c r="D357" s="255"/>
      <c r="E357" s="255"/>
      <c r="F357" s="256"/>
      <c r="H357" s="252">
        <v>12</v>
      </c>
      <c r="I357" s="257"/>
      <c r="J357" s="254"/>
      <c r="K357" s="255"/>
      <c r="L357" s="255"/>
      <c r="M357" s="256"/>
      <c r="O357" s="252">
        <v>23</v>
      </c>
      <c r="P357" s="253"/>
      <c r="Q357" s="254"/>
      <c r="R357" s="255"/>
      <c r="S357" s="255"/>
      <c r="T357" s="256"/>
      <c r="V357" s="252">
        <v>34</v>
      </c>
      <c r="W357" s="257"/>
      <c r="X357" s="254"/>
      <c r="Y357" s="255"/>
      <c r="Z357" s="255"/>
      <c r="AA357" s="256"/>
    </row>
    <row r="358" spans="1:27" x14ac:dyDescent="0.2">
      <c r="A358" s="252">
        <v>2</v>
      </c>
      <c r="B358" s="253"/>
      <c r="C358" s="254"/>
      <c r="D358" s="255"/>
      <c r="E358" s="255"/>
      <c r="F358" s="256"/>
      <c r="H358" s="252">
        <v>13</v>
      </c>
      <c r="I358" s="257"/>
      <c r="J358" s="254"/>
      <c r="K358" s="255"/>
      <c r="L358" s="255"/>
      <c r="M358" s="256"/>
      <c r="O358" s="252">
        <v>24</v>
      </c>
      <c r="P358" s="253"/>
      <c r="Q358" s="254"/>
      <c r="R358" s="255"/>
      <c r="S358" s="255"/>
      <c r="T358" s="256"/>
      <c r="V358" s="252">
        <v>35</v>
      </c>
      <c r="W358" s="257"/>
      <c r="X358" s="254"/>
      <c r="Y358" s="255"/>
      <c r="Z358" s="255"/>
      <c r="AA358" s="256"/>
    </row>
    <row r="359" spans="1:27" x14ac:dyDescent="0.2">
      <c r="A359" s="252">
        <v>3</v>
      </c>
      <c r="B359" s="253"/>
      <c r="C359" s="254"/>
      <c r="D359" s="255"/>
      <c r="E359" s="255"/>
      <c r="F359" s="256"/>
      <c r="H359" s="252">
        <v>14</v>
      </c>
      <c r="I359" s="257"/>
      <c r="J359" s="254"/>
      <c r="K359" s="255"/>
      <c r="L359" s="255"/>
      <c r="M359" s="256"/>
      <c r="O359" s="252">
        <v>25</v>
      </c>
      <c r="P359" s="253"/>
      <c r="Q359" s="254"/>
      <c r="R359" s="255"/>
      <c r="S359" s="255"/>
      <c r="T359" s="256"/>
      <c r="V359" s="252">
        <v>36</v>
      </c>
      <c r="W359" s="257"/>
      <c r="X359" s="254"/>
      <c r="Y359" s="255"/>
      <c r="Z359" s="255"/>
      <c r="AA359" s="256"/>
    </row>
    <row r="360" spans="1:27" x14ac:dyDescent="0.2">
      <c r="A360" s="252">
        <v>4</v>
      </c>
      <c r="B360" s="253"/>
      <c r="C360" s="254"/>
      <c r="D360" s="255"/>
      <c r="E360" s="255"/>
      <c r="F360" s="256"/>
      <c r="H360" s="252">
        <v>15</v>
      </c>
      <c r="I360" s="257"/>
      <c r="J360" s="254"/>
      <c r="K360" s="255"/>
      <c r="L360" s="255"/>
      <c r="M360" s="256"/>
      <c r="O360" s="252">
        <v>26</v>
      </c>
      <c r="P360" s="253"/>
      <c r="Q360" s="254"/>
      <c r="R360" s="255"/>
      <c r="S360" s="255"/>
      <c r="T360" s="256"/>
      <c r="V360" s="252">
        <v>37</v>
      </c>
      <c r="W360" s="257"/>
      <c r="X360" s="254"/>
      <c r="Y360" s="255"/>
      <c r="Z360" s="255"/>
      <c r="AA360" s="256"/>
    </row>
    <row r="361" spans="1:27" x14ac:dyDescent="0.2">
      <c r="A361" s="252">
        <v>5</v>
      </c>
      <c r="B361" s="253"/>
      <c r="C361" s="254"/>
      <c r="D361" s="255"/>
      <c r="E361" s="255"/>
      <c r="F361" s="256"/>
      <c r="H361" s="252">
        <v>16</v>
      </c>
      <c r="I361" s="257"/>
      <c r="J361" s="254"/>
      <c r="K361" s="255"/>
      <c r="L361" s="255"/>
      <c r="M361" s="256"/>
      <c r="O361" s="252">
        <v>27</v>
      </c>
      <c r="P361" s="253"/>
      <c r="Q361" s="254"/>
      <c r="R361" s="255"/>
      <c r="S361" s="255"/>
      <c r="T361" s="256"/>
      <c r="V361" s="252">
        <v>38</v>
      </c>
      <c r="W361" s="257"/>
      <c r="X361" s="254"/>
      <c r="Y361" s="255"/>
      <c r="Z361" s="255"/>
      <c r="AA361" s="256"/>
    </row>
    <row r="362" spans="1:27" x14ac:dyDescent="0.2">
      <c r="A362" s="252">
        <v>6</v>
      </c>
      <c r="B362" s="253"/>
      <c r="C362" s="254"/>
      <c r="D362" s="255"/>
      <c r="E362" s="255"/>
      <c r="F362" s="256"/>
      <c r="H362" s="252">
        <v>17</v>
      </c>
      <c r="I362" s="257"/>
      <c r="J362" s="254"/>
      <c r="K362" s="255"/>
      <c r="L362" s="255"/>
      <c r="M362" s="256"/>
      <c r="O362" s="252">
        <v>28</v>
      </c>
      <c r="P362" s="253"/>
      <c r="Q362" s="254"/>
      <c r="R362" s="255"/>
      <c r="S362" s="255"/>
      <c r="T362" s="256"/>
      <c r="V362" s="252">
        <v>39</v>
      </c>
      <c r="W362" s="257"/>
      <c r="X362" s="254"/>
      <c r="Y362" s="255"/>
      <c r="Z362" s="255"/>
      <c r="AA362" s="256"/>
    </row>
    <row r="363" spans="1:27" x14ac:dyDescent="0.2">
      <c r="A363" s="252">
        <v>7</v>
      </c>
      <c r="B363" s="253"/>
      <c r="C363" s="254"/>
      <c r="D363" s="255"/>
      <c r="E363" s="255"/>
      <c r="F363" s="256"/>
      <c r="H363" s="252">
        <v>18</v>
      </c>
      <c r="I363" s="257"/>
      <c r="J363" s="254"/>
      <c r="K363" s="255"/>
      <c r="L363" s="255"/>
      <c r="M363" s="256"/>
      <c r="O363" s="252">
        <v>29</v>
      </c>
      <c r="P363" s="253"/>
      <c r="Q363" s="254"/>
      <c r="R363" s="255"/>
      <c r="S363" s="255"/>
      <c r="T363" s="256"/>
      <c r="V363" s="252">
        <v>40</v>
      </c>
      <c r="W363" s="257"/>
      <c r="X363" s="254"/>
      <c r="Y363" s="255"/>
      <c r="Z363" s="255"/>
      <c r="AA363" s="256"/>
    </row>
    <row r="364" spans="1:27" x14ac:dyDescent="0.2">
      <c r="A364" s="252">
        <v>8</v>
      </c>
      <c r="B364" s="253"/>
      <c r="C364" s="254"/>
      <c r="D364" s="255"/>
      <c r="E364" s="255"/>
      <c r="F364" s="256"/>
      <c r="H364" s="252">
        <v>19</v>
      </c>
      <c r="I364" s="257"/>
      <c r="J364" s="254"/>
      <c r="K364" s="255"/>
      <c r="L364" s="255"/>
      <c r="M364" s="256"/>
      <c r="O364" s="252">
        <v>30</v>
      </c>
      <c r="P364" s="253"/>
      <c r="Q364" s="254"/>
      <c r="R364" s="255"/>
      <c r="S364" s="255"/>
      <c r="T364" s="256"/>
      <c r="V364" s="252">
        <v>41</v>
      </c>
      <c r="W364" s="257"/>
      <c r="X364" s="254"/>
      <c r="Y364" s="255"/>
      <c r="Z364" s="255"/>
      <c r="AA364" s="256"/>
    </row>
    <row r="365" spans="1:27" x14ac:dyDescent="0.2">
      <c r="A365" s="252">
        <v>9</v>
      </c>
      <c r="B365" s="253"/>
      <c r="C365" s="254"/>
      <c r="D365" s="255"/>
      <c r="E365" s="255"/>
      <c r="F365" s="256"/>
      <c r="H365" s="252">
        <v>20</v>
      </c>
      <c r="I365" s="257"/>
      <c r="J365" s="254"/>
      <c r="K365" s="255"/>
      <c r="L365" s="255"/>
      <c r="M365" s="256"/>
      <c r="O365" s="252">
        <v>31</v>
      </c>
      <c r="P365" s="253"/>
      <c r="Q365" s="254"/>
      <c r="R365" s="255"/>
      <c r="S365" s="255"/>
      <c r="T365" s="256"/>
      <c r="V365" s="252">
        <v>42</v>
      </c>
      <c r="W365" s="257"/>
      <c r="X365" s="254"/>
      <c r="Y365" s="255"/>
      <c r="Z365" s="255"/>
      <c r="AA365" s="256"/>
    </row>
    <row r="366" spans="1:27" x14ac:dyDescent="0.2">
      <c r="A366" s="252">
        <v>10</v>
      </c>
      <c r="B366" s="253"/>
      <c r="C366" s="254"/>
      <c r="D366" s="255"/>
      <c r="E366" s="255"/>
      <c r="F366" s="256"/>
      <c r="H366" s="252">
        <v>21</v>
      </c>
      <c r="I366" s="257"/>
      <c r="J366" s="254"/>
      <c r="K366" s="255"/>
      <c r="L366" s="255"/>
      <c r="M366" s="256"/>
      <c r="O366" s="252">
        <v>32</v>
      </c>
      <c r="P366" s="253"/>
      <c r="Q366" s="254"/>
      <c r="R366" s="255"/>
      <c r="S366" s="255"/>
      <c r="T366" s="256"/>
      <c r="V366" s="252">
        <v>43</v>
      </c>
      <c r="W366" s="257"/>
      <c r="X366" s="254"/>
      <c r="Y366" s="255"/>
      <c r="Z366" s="255"/>
      <c r="AA366" s="256"/>
    </row>
    <row r="367" spans="1:27" ht="13.5" thickBot="1" x14ac:dyDescent="0.25">
      <c r="A367" s="258">
        <v>11</v>
      </c>
      <c r="B367" s="253"/>
      <c r="C367" s="254"/>
      <c r="D367" s="255"/>
      <c r="E367" s="255"/>
      <c r="F367" s="256"/>
      <c r="H367" s="252">
        <v>22</v>
      </c>
      <c r="I367" s="257"/>
      <c r="J367" s="254"/>
      <c r="K367" s="255"/>
      <c r="L367" s="255"/>
      <c r="M367" s="256"/>
      <c r="O367" s="252">
        <v>33</v>
      </c>
      <c r="P367" s="253"/>
      <c r="Q367" s="254"/>
      <c r="R367" s="255"/>
      <c r="S367" s="255"/>
      <c r="T367" s="256"/>
      <c r="V367" s="259"/>
      <c r="W367" s="260"/>
      <c r="X367" s="261"/>
      <c r="Y367" s="261"/>
      <c r="Z367" s="262" t="s">
        <v>3</v>
      </c>
      <c r="AA367" s="263">
        <f>SUM(F357:F367)+SUM(M357:M367)+SUM(AA357:AA366)+SUM(T357:T367)</f>
        <v>0</v>
      </c>
    </row>
    <row r="368" spans="1:27" x14ac:dyDescent="0.2">
      <c r="E368" s="264"/>
      <c r="L368" s="264"/>
      <c r="O368" s="240"/>
      <c r="S368" s="264"/>
      <c r="Z368" s="264"/>
    </row>
    <row r="369" spans="1:27" x14ac:dyDescent="0.2">
      <c r="E369" s="264"/>
      <c r="L369" s="264"/>
      <c r="O369" s="240"/>
      <c r="S369" s="264"/>
      <c r="Z369" s="264"/>
    </row>
    <row r="370" spans="1:27" x14ac:dyDescent="0.2">
      <c r="E370" s="264"/>
      <c r="L370" s="264"/>
      <c r="O370" s="240"/>
      <c r="S370" s="264"/>
      <c r="Z370" s="264"/>
    </row>
    <row r="371" spans="1:27" x14ac:dyDescent="0.2">
      <c r="E371" s="264"/>
      <c r="L371" s="264"/>
      <c r="O371" s="240"/>
      <c r="S371" s="264"/>
      <c r="Z371" s="264"/>
    </row>
    <row r="372" spans="1:27" x14ac:dyDescent="0.2">
      <c r="E372" s="264"/>
      <c r="L372" s="264"/>
      <c r="O372" s="240"/>
      <c r="S372" s="264"/>
      <c r="Z372" s="264"/>
    </row>
    <row r="373" spans="1:27" x14ac:dyDescent="0.2">
      <c r="E373" s="264"/>
      <c r="L373" s="264"/>
      <c r="O373" s="240"/>
      <c r="S373" s="264"/>
      <c r="Z373" s="264"/>
    </row>
    <row r="374" spans="1:27" ht="13.5" thickBot="1" x14ac:dyDescent="0.25">
      <c r="E374" s="264"/>
      <c r="L374" s="264"/>
      <c r="O374" s="240"/>
      <c r="S374" s="264"/>
      <c r="Z374" s="264"/>
    </row>
    <row r="375" spans="1:27" ht="16.5" customHeight="1" thickBot="1" x14ac:dyDescent="0.25">
      <c r="A375" s="246">
        <v>16</v>
      </c>
      <c r="B375" s="247"/>
      <c r="C375" s="527" t="s">
        <v>34</v>
      </c>
      <c r="D375" s="527" t="s">
        <v>166</v>
      </c>
      <c r="E375" s="527" t="s">
        <v>35</v>
      </c>
      <c r="F375" s="249">
        <f>+$AA387</f>
        <v>0</v>
      </c>
      <c r="H375" s="530" t="s">
        <v>23</v>
      </c>
      <c r="I375" s="247"/>
      <c r="J375" s="527" t="s">
        <v>34</v>
      </c>
      <c r="K375" s="527" t="s">
        <v>166</v>
      </c>
      <c r="L375" s="527" t="s">
        <v>35</v>
      </c>
      <c r="M375" s="249">
        <f>+$AA387</f>
        <v>0</v>
      </c>
      <c r="O375" s="246">
        <v>16</v>
      </c>
      <c r="P375" s="247"/>
      <c r="Q375" s="527" t="s">
        <v>34</v>
      </c>
      <c r="R375" s="527" t="s">
        <v>166</v>
      </c>
      <c r="S375" s="527" t="s">
        <v>35</v>
      </c>
      <c r="T375" s="249">
        <f>+$AA387</f>
        <v>0</v>
      </c>
      <c r="V375" s="530" t="s">
        <v>23</v>
      </c>
      <c r="W375" s="247"/>
      <c r="X375" s="527" t="s">
        <v>34</v>
      </c>
      <c r="Y375" s="527" t="s">
        <v>166</v>
      </c>
      <c r="Z375" s="527" t="s">
        <v>35</v>
      </c>
      <c r="AA375" s="527" t="s">
        <v>18</v>
      </c>
    </row>
    <row r="376" spans="1:27" ht="25.5" x14ac:dyDescent="0.2">
      <c r="A376" s="250" t="s">
        <v>7</v>
      </c>
      <c r="B376" s="251" t="str">
        <f>+" אסמכתא " &amp; B18 &amp;"         חזרה לטבלה "</f>
        <v xml:space="preserve"> אסמכתא          חזרה לטבלה </v>
      </c>
      <c r="C376" s="528"/>
      <c r="D376" s="529"/>
      <c r="E376" s="528"/>
      <c r="F376" s="248" t="s">
        <v>18</v>
      </c>
      <c r="H376" s="531"/>
      <c r="I376" s="251" t="str">
        <f>+" אסמכתא " &amp; B18 &amp;"         חזרה לטבלה "</f>
        <v xml:space="preserve"> אסמכתא          חזרה לטבלה </v>
      </c>
      <c r="J376" s="528"/>
      <c r="K376" s="529"/>
      <c r="L376" s="528"/>
      <c r="M376" s="248" t="s">
        <v>18</v>
      </c>
      <c r="O376" s="250" t="s">
        <v>7</v>
      </c>
      <c r="P376" s="251" t="str">
        <f>+" אסמכתא " &amp; B18 &amp;"         חזרה לטבלה "</f>
        <v xml:space="preserve"> אסמכתא          חזרה לטבלה </v>
      </c>
      <c r="Q376" s="528"/>
      <c r="R376" s="529"/>
      <c r="S376" s="528"/>
      <c r="T376" s="248" t="s">
        <v>18</v>
      </c>
      <c r="V376" s="531"/>
      <c r="W376" s="251" t="str">
        <f>+" אסמכתא " &amp; B18 &amp;"         חזרה לטבלה "</f>
        <v xml:space="preserve"> אסמכתא          חזרה לטבלה </v>
      </c>
      <c r="X376" s="528"/>
      <c r="Y376" s="529"/>
      <c r="Z376" s="528"/>
      <c r="AA376" s="528"/>
    </row>
    <row r="377" spans="1:27" x14ac:dyDescent="0.2">
      <c r="A377" s="252">
        <v>1</v>
      </c>
      <c r="B377" s="253"/>
      <c r="C377" s="254"/>
      <c r="D377" s="255"/>
      <c r="E377" s="255"/>
      <c r="F377" s="256"/>
      <c r="H377" s="252">
        <v>12</v>
      </c>
      <c r="I377" s="257"/>
      <c r="J377" s="254"/>
      <c r="K377" s="255"/>
      <c r="L377" s="255"/>
      <c r="M377" s="256"/>
      <c r="O377" s="252">
        <v>23</v>
      </c>
      <c r="P377" s="253"/>
      <c r="Q377" s="254"/>
      <c r="R377" s="255"/>
      <c r="S377" s="255"/>
      <c r="T377" s="256"/>
      <c r="V377" s="252">
        <v>34</v>
      </c>
      <c r="W377" s="257"/>
      <c r="X377" s="254"/>
      <c r="Y377" s="255"/>
      <c r="Z377" s="255"/>
      <c r="AA377" s="256"/>
    </row>
    <row r="378" spans="1:27" x14ac:dyDescent="0.2">
      <c r="A378" s="252">
        <v>2</v>
      </c>
      <c r="B378" s="253"/>
      <c r="C378" s="254"/>
      <c r="D378" s="255"/>
      <c r="E378" s="255"/>
      <c r="F378" s="256"/>
      <c r="H378" s="252">
        <v>13</v>
      </c>
      <c r="I378" s="257"/>
      <c r="J378" s="254"/>
      <c r="K378" s="255"/>
      <c r="L378" s="255"/>
      <c r="M378" s="256"/>
      <c r="O378" s="252">
        <v>24</v>
      </c>
      <c r="P378" s="253"/>
      <c r="Q378" s="254"/>
      <c r="R378" s="255"/>
      <c r="S378" s="255"/>
      <c r="T378" s="256"/>
      <c r="V378" s="252">
        <v>35</v>
      </c>
      <c r="W378" s="257"/>
      <c r="X378" s="254"/>
      <c r="Y378" s="255"/>
      <c r="Z378" s="255"/>
      <c r="AA378" s="256"/>
    </row>
    <row r="379" spans="1:27" x14ac:dyDescent="0.2">
      <c r="A379" s="252">
        <v>3</v>
      </c>
      <c r="B379" s="253"/>
      <c r="C379" s="254"/>
      <c r="D379" s="255"/>
      <c r="E379" s="255"/>
      <c r="F379" s="256"/>
      <c r="H379" s="252">
        <v>14</v>
      </c>
      <c r="I379" s="257"/>
      <c r="J379" s="254"/>
      <c r="K379" s="255"/>
      <c r="L379" s="255"/>
      <c r="M379" s="256"/>
      <c r="O379" s="252">
        <v>25</v>
      </c>
      <c r="P379" s="253"/>
      <c r="Q379" s="254"/>
      <c r="R379" s="255"/>
      <c r="S379" s="255"/>
      <c r="T379" s="256"/>
      <c r="V379" s="252">
        <v>36</v>
      </c>
      <c r="W379" s="257"/>
      <c r="X379" s="254"/>
      <c r="Y379" s="255"/>
      <c r="Z379" s="255"/>
      <c r="AA379" s="256"/>
    </row>
    <row r="380" spans="1:27" x14ac:dyDescent="0.2">
      <c r="A380" s="252">
        <v>4</v>
      </c>
      <c r="B380" s="253"/>
      <c r="C380" s="254"/>
      <c r="D380" s="255"/>
      <c r="E380" s="255"/>
      <c r="F380" s="256"/>
      <c r="H380" s="252">
        <v>15</v>
      </c>
      <c r="I380" s="257"/>
      <c r="J380" s="254"/>
      <c r="K380" s="255"/>
      <c r="L380" s="255"/>
      <c r="M380" s="256"/>
      <c r="O380" s="252">
        <v>26</v>
      </c>
      <c r="P380" s="253"/>
      <c r="Q380" s="254"/>
      <c r="R380" s="255"/>
      <c r="S380" s="255"/>
      <c r="T380" s="256"/>
      <c r="V380" s="252">
        <v>37</v>
      </c>
      <c r="W380" s="257"/>
      <c r="X380" s="254"/>
      <c r="Y380" s="255"/>
      <c r="Z380" s="255"/>
      <c r="AA380" s="256"/>
    </row>
    <row r="381" spans="1:27" x14ac:dyDescent="0.2">
      <c r="A381" s="252">
        <v>5</v>
      </c>
      <c r="B381" s="253"/>
      <c r="C381" s="254"/>
      <c r="D381" s="255"/>
      <c r="E381" s="255"/>
      <c r="F381" s="256"/>
      <c r="H381" s="252">
        <v>16</v>
      </c>
      <c r="I381" s="257"/>
      <c r="J381" s="254"/>
      <c r="K381" s="255"/>
      <c r="L381" s="255"/>
      <c r="M381" s="256"/>
      <c r="O381" s="252">
        <v>27</v>
      </c>
      <c r="P381" s="253"/>
      <c r="Q381" s="254"/>
      <c r="R381" s="255"/>
      <c r="S381" s="255"/>
      <c r="T381" s="256"/>
      <c r="V381" s="252">
        <v>38</v>
      </c>
      <c r="W381" s="257"/>
      <c r="X381" s="254"/>
      <c r="Y381" s="255"/>
      <c r="Z381" s="255"/>
      <c r="AA381" s="256"/>
    </row>
    <row r="382" spans="1:27" x14ac:dyDescent="0.2">
      <c r="A382" s="252">
        <v>6</v>
      </c>
      <c r="B382" s="253"/>
      <c r="C382" s="254"/>
      <c r="D382" s="255"/>
      <c r="E382" s="255"/>
      <c r="F382" s="256"/>
      <c r="H382" s="252">
        <v>17</v>
      </c>
      <c r="I382" s="257"/>
      <c r="J382" s="254"/>
      <c r="K382" s="255"/>
      <c r="L382" s="255"/>
      <c r="M382" s="256"/>
      <c r="O382" s="252">
        <v>28</v>
      </c>
      <c r="P382" s="253"/>
      <c r="Q382" s="254"/>
      <c r="R382" s="255"/>
      <c r="S382" s="255"/>
      <c r="T382" s="256"/>
      <c r="V382" s="252">
        <v>39</v>
      </c>
      <c r="W382" s="257"/>
      <c r="X382" s="254"/>
      <c r="Y382" s="255"/>
      <c r="Z382" s="255"/>
      <c r="AA382" s="256"/>
    </row>
    <row r="383" spans="1:27" x14ac:dyDescent="0.2">
      <c r="A383" s="252">
        <v>7</v>
      </c>
      <c r="B383" s="253"/>
      <c r="C383" s="254"/>
      <c r="D383" s="255"/>
      <c r="E383" s="255"/>
      <c r="F383" s="256"/>
      <c r="H383" s="252">
        <v>18</v>
      </c>
      <c r="I383" s="257"/>
      <c r="J383" s="254"/>
      <c r="K383" s="255"/>
      <c r="L383" s="255"/>
      <c r="M383" s="256"/>
      <c r="O383" s="252">
        <v>29</v>
      </c>
      <c r="P383" s="253"/>
      <c r="Q383" s="254"/>
      <c r="R383" s="255"/>
      <c r="S383" s="255"/>
      <c r="T383" s="256"/>
      <c r="V383" s="252">
        <v>40</v>
      </c>
      <c r="W383" s="257"/>
      <c r="X383" s="254"/>
      <c r="Y383" s="255"/>
      <c r="Z383" s="255"/>
      <c r="AA383" s="256"/>
    </row>
    <row r="384" spans="1:27" x14ac:dyDescent="0.2">
      <c r="A384" s="252">
        <v>8</v>
      </c>
      <c r="B384" s="253"/>
      <c r="C384" s="254"/>
      <c r="D384" s="255"/>
      <c r="E384" s="255"/>
      <c r="F384" s="256"/>
      <c r="H384" s="252">
        <v>19</v>
      </c>
      <c r="I384" s="257"/>
      <c r="J384" s="254"/>
      <c r="K384" s="255"/>
      <c r="L384" s="255"/>
      <c r="M384" s="256"/>
      <c r="O384" s="252">
        <v>30</v>
      </c>
      <c r="P384" s="253"/>
      <c r="Q384" s="254"/>
      <c r="R384" s="255"/>
      <c r="S384" s="255"/>
      <c r="T384" s="256"/>
      <c r="V384" s="252">
        <v>41</v>
      </c>
      <c r="W384" s="257"/>
      <c r="X384" s="254"/>
      <c r="Y384" s="255"/>
      <c r="Z384" s="255"/>
      <c r="AA384" s="256"/>
    </row>
    <row r="385" spans="1:27" x14ac:dyDescent="0.2">
      <c r="A385" s="252">
        <v>9</v>
      </c>
      <c r="B385" s="253"/>
      <c r="C385" s="254"/>
      <c r="D385" s="255"/>
      <c r="E385" s="255"/>
      <c r="F385" s="256"/>
      <c r="H385" s="252">
        <v>20</v>
      </c>
      <c r="I385" s="257"/>
      <c r="J385" s="254"/>
      <c r="K385" s="255"/>
      <c r="L385" s="255"/>
      <c r="M385" s="256"/>
      <c r="O385" s="252">
        <v>31</v>
      </c>
      <c r="P385" s="253"/>
      <c r="Q385" s="254"/>
      <c r="R385" s="255"/>
      <c r="S385" s="255"/>
      <c r="T385" s="256"/>
      <c r="V385" s="252">
        <v>42</v>
      </c>
      <c r="W385" s="257"/>
      <c r="X385" s="254"/>
      <c r="Y385" s="255"/>
      <c r="Z385" s="255"/>
      <c r="AA385" s="256"/>
    </row>
    <row r="386" spans="1:27" x14ac:dyDescent="0.2">
      <c r="A386" s="252">
        <v>10</v>
      </c>
      <c r="B386" s="253"/>
      <c r="C386" s="254"/>
      <c r="D386" s="255"/>
      <c r="E386" s="255"/>
      <c r="F386" s="256"/>
      <c r="H386" s="252">
        <v>21</v>
      </c>
      <c r="I386" s="257"/>
      <c r="J386" s="254"/>
      <c r="K386" s="255"/>
      <c r="L386" s="255"/>
      <c r="M386" s="256"/>
      <c r="O386" s="252">
        <v>32</v>
      </c>
      <c r="P386" s="253"/>
      <c r="Q386" s="254"/>
      <c r="R386" s="255"/>
      <c r="S386" s="255"/>
      <c r="T386" s="256"/>
      <c r="V386" s="252">
        <v>43</v>
      </c>
      <c r="W386" s="257"/>
      <c r="X386" s="254"/>
      <c r="Y386" s="255"/>
      <c r="Z386" s="255"/>
      <c r="AA386" s="256"/>
    </row>
    <row r="387" spans="1:27" ht="13.5" thickBot="1" x14ac:dyDescent="0.25">
      <c r="A387" s="258">
        <v>11</v>
      </c>
      <c r="B387" s="253"/>
      <c r="C387" s="254"/>
      <c r="D387" s="255"/>
      <c r="E387" s="255"/>
      <c r="F387" s="256"/>
      <c r="H387" s="252">
        <v>22</v>
      </c>
      <c r="I387" s="257"/>
      <c r="J387" s="254"/>
      <c r="K387" s="255"/>
      <c r="L387" s="255"/>
      <c r="M387" s="256"/>
      <c r="O387" s="252">
        <v>33</v>
      </c>
      <c r="P387" s="253"/>
      <c r="Q387" s="254"/>
      <c r="R387" s="255"/>
      <c r="S387" s="255"/>
      <c r="T387" s="256"/>
      <c r="V387" s="259"/>
      <c r="W387" s="260"/>
      <c r="X387" s="261"/>
      <c r="Y387" s="261"/>
      <c r="Z387" s="262" t="s">
        <v>3</v>
      </c>
      <c r="AA387" s="263">
        <f>SUM(F377:F387)+SUM(M377:M387)+SUM(AA377:AA386)+SUM(T377:T387)</f>
        <v>0</v>
      </c>
    </row>
    <row r="388" spans="1:27" x14ac:dyDescent="0.2">
      <c r="E388" s="264"/>
      <c r="L388" s="264"/>
      <c r="O388" s="240"/>
      <c r="S388" s="264"/>
      <c r="Z388" s="264"/>
    </row>
    <row r="389" spans="1:27" x14ac:dyDescent="0.2">
      <c r="E389" s="264"/>
      <c r="L389" s="264"/>
      <c r="O389" s="240"/>
      <c r="S389" s="264"/>
      <c r="Z389" s="264"/>
    </row>
    <row r="390" spans="1:27" x14ac:dyDescent="0.2">
      <c r="E390" s="264"/>
      <c r="L390" s="264"/>
      <c r="O390" s="240"/>
      <c r="S390" s="264"/>
      <c r="Z390" s="264"/>
    </row>
    <row r="391" spans="1:27" x14ac:dyDescent="0.2">
      <c r="E391" s="264"/>
      <c r="L391" s="264"/>
      <c r="O391" s="240"/>
      <c r="S391" s="264"/>
      <c r="Z391" s="264"/>
    </row>
    <row r="392" spans="1:27" x14ac:dyDescent="0.2">
      <c r="E392" s="264"/>
      <c r="L392" s="264"/>
      <c r="O392" s="240"/>
      <c r="S392" s="264"/>
      <c r="Z392" s="264"/>
    </row>
    <row r="393" spans="1:27" x14ac:dyDescent="0.2">
      <c r="E393" s="264"/>
      <c r="L393" s="264"/>
      <c r="O393" s="240"/>
      <c r="S393" s="264"/>
      <c r="Z393" s="264"/>
    </row>
    <row r="394" spans="1:27" ht="13.5" thickBot="1" x14ac:dyDescent="0.25">
      <c r="E394" s="264"/>
      <c r="L394" s="264"/>
      <c r="O394" s="240"/>
      <c r="S394" s="264"/>
      <c r="Z394" s="264"/>
    </row>
    <row r="395" spans="1:27" ht="16.5" customHeight="1" thickBot="1" x14ac:dyDescent="0.25">
      <c r="A395" s="246">
        <v>17</v>
      </c>
      <c r="B395" s="247"/>
      <c r="C395" s="527" t="s">
        <v>34</v>
      </c>
      <c r="D395" s="527" t="s">
        <v>166</v>
      </c>
      <c r="E395" s="527" t="s">
        <v>35</v>
      </c>
      <c r="F395" s="249">
        <f>+$AA407</f>
        <v>0</v>
      </c>
      <c r="H395" s="530" t="s">
        <v>23</v>
      </c>
      <c r="I395" s="247"/>
      <c r="J395" s="527" t="s">
        <v>34</v>
      </c>
      <c r="K395" s="527" t="s">
        <v>166</v>
      </c>
      <c r="L395" s="527" t="s">
        <v>35</v>
      </c>
      <c r="M395" s="249">
        <f>+$AA407</f>
        <v>0</v>
      </c>
      <c r="O395" s="246">
        <v>17</v>
      </c>
      <c r="P395" s="247"/>
      <c r="Q395" s="527" t="s">
        <v>34</v>
      </c>
      <c r="R395" s="527" t="s">
        <v>166</v>
      </c>
      <c r="S395" s="527" t="s">
        <v>35</v>
      </c>
      <c r="T395" s="249">
        <f>+$AA407</f>
        <v>0</v>
      </c>
      <c r="V395" s="530" t="s">
        <v>23</v>
      </c>
      <c r="W395" s="247"/>
      <c r="X395" s="527" t="s">
        <v>34</v>
      </c>
      <c r="Y395" s="527" t="s">
        <v>166</v>
      </c>
      <c r="Z395" s="527" t="s">
        <v>35</v>
      </c>
      <c r="AA395" s="527" t="s">
        <v>18</v>
      </c>
    </row>
    <row r="396" spans="1:27" ht="25.5" x14ac:dyDescent="0.2">
      <c r="A396" s="250" t="s">
        <v>7</v>
      </c>
      <c r="B396" s="251" t="str">
        <f>+" אסמכתא " &amp; B19 &amp;"         חזרה לטבלה "</f>
        <v xml:space="preserve"> אסמכתא          חזרה לטבלה </v>
      </c>
      <c r="C396" s="528"/>
      <c r="D396" s="529"/>
      <c r="E396" s="528"/>
      <c r="F396" s="248" t="s">
        <v>18</v>
      </c>
      <c r="H396" s="531"/>
      <c r="I396" s="251" t="str">
        <f>+" אסמכתא " &amp; B19 &amp;"         חזרה לטבלה "</f>
        <v xml:space="preserve"> אסמכתא          חזרה לטבלה </v>
      </c>
      <c r="J396" s="528"/>
      <c r="K396" s="529"/>
      <c r="L396" s="528"/>
      <c r="M396" s="248" t="s">
        <v>18</v>
      </c>
      <c r="O396" s="250" t="s">
        <v>7</v>
      </c>
      <c r="P396" s="251" t="str">
        <f>+" אסמכתא " &amp; B19 &amp;"         חזרה לטבלה "</f>
        <v xml:space="preserve"> אסמכתא          חזרה לטבלה </v>
      </c>
      <c r="Q396" s="528"/>
      <c r="R396" s="529"/>
      <c r="S396" s="528"/>
      <c r="T396" s="248" t="s">
        <v>18</v>
      </c>
      <c r="V396" s="531"/>
      <c r="W396" s="251" t="str">
        <f>+" אסמכתא " &amp; B19 &amp;"         חזרה לטבלה "</f>
        <v xml:space="preserve"> אסמכתא          חזרה לטבלה </v>
      </c>
      <c r="X396" s="528"/>
      <c r="Y396" s="529"/>
      <c r="Z396" s="528"/>
      <c r="AA396" s="528"/>
    </row>
    <row r="397" spans="1:27" x14ac:dyDescent="0.2">
      <c r="A397" s="252">
        <v>1</v>
      </c>
      <c r="B397" s="253"/>
      <c r="C397" s="254"/>
      <c r="D397" s="255"/>
      <c r="E397" s="255"/>
      <c r="F397" s="256"/>
      <c r="H397" s="252">
        <v>12</v>
      </c>
      <c r="I397" s="257"/>
      <c r="J397" s="254"/>
      <c r="K397" s="255"/>
      <c r="L397" s="255"/>
      <c r="M397" s="256"/>
      <c r="O397" s="252">
        <v>23</v>
      </c>
      <c r="P397" s="253"/>
      <c r="Q397" s="254"/>
      <c r="R397" s="255"/>
      <c r="S397" s="255"/>
      <c r="T397" s="256"/>
      <c r="V397" s="252">
        <v>34</v>
      </c>
      <c r="W397" s="257"/>
      <c r="X397" s="254"/>
      <c r="Y397" s="255"/>
      <c r="Z397" s="255"/>
      <c r="AA397" s="256"/>
    </row>
    <row r="398" spans="1:27" x14ac:dyDescent="0.2">
      <c r="A398" s="252">
        <v>2</v>
      </c>
      <c r="B398" s="253"/>
      <c r="C398" s="254"/>
      <c r="D398" s="255"/>
      <c r="E398" s="255"/>
      <c r="F398" s="256"/>
      <c r="H398" s="252">
        <v>13</v>
      </c>
      <c r="I398" s="257"/>
      <c r="J398" s="254"/>
      <c r="K398" s="255"/>
      <c r="L398" s="255"/>
      <c r="M398" s="256"/>
      <c r="O398" s="252">
        <v>24</v>
      </c>
      <c r="P398" s="253"/>
      <c r="Q398" s="254"/>
      <c r="R398" s="255"/>
      <c r="S398" s="255"/>
      <c r="T398" s="256"/>
      <c r="V398" s="252">
        <v>35</v>
      </c>
      <c r="W398" s="257"/>
      <c r="X398" s="254"/>
      <c r="Y398" s="255"/>
      <c r="Z398" s="255"/>
      <c r="AA398" s="256"/>
    </row>
    <row r="399" spans="1:27" x14ac:dyDescent="0.2">
      <c r="A399" s="252">
        <v>3</v>
      </c>
      <c r="B399" s="253"/>
      <c r="C399" s="254"/>
      <c r="D399" s="255"/>
      <c r="E399" s="255"/>
      <c r="F399" s="256"/>
      <c r="H399" s="252">
        <v>14</v>
      </c>
      <c r="I399" s="257"/>
      <c r="J399" s="254"/>
      <c r="K399" s="255"/>
      <c r="L399" s="255"/>
      <c r="M399" s="256"/>
      <c r="O399" s="252">
        <v>25</v>
      </c>
      <c r="P399" s="253"/>
      <c r="Q399" s="254"/>
      <c r="R399" s="255"/>
      <c r="S399" s="255"/>
      <c r="T399" s="256"/>
      <c r="V399" s="252">
        <v>36</v>
      </c>
      <c r="W399" s="257"/>
      <c r="X399" s="254"/>
      <c r="Y399" s="255"/>
      <c r="Z399" s="255"/>
      <c r="AA399" s="256"/>
    </row>
    <row r="400" spans="1:27" x14ac:dyDescent="0.2">
      <c r="A400" s="252">
        <v>4</v>
      </c>
      <c r="B400" s="253"/>
      <c r="C400" s="254"/>
      <c r="D400" s="255"/>
      <c r="E400" s="255"/>
      <c r="F400" s="256"/>
      <c r="H400" s="252">
        <v>15</v>
      </c>
      <c r="I400" s="257"/>
      <c r="J400" s="254"/>
      <c r="K400" s="255"/>
      <c r="L400" s="255"/>
      <c r="M400" s="256"/>
      <c r="O400" s="252">
        <v>26</v>
      </c>
      <c r="P400" s="253"/>
      <c r="Q400" s="254"/>
      <c r="R400" s="255"/>
      <c r="S400" s="255"/>
      <c r="T400" s="256"/>
      <c r="V400" s="252">
        <v>37</v>
      </c>
      <c r="W400" s="257"/>
      <c r="X400" s="254"/>
      <c r="Y400" s="255"/>
      <c r="Z400" s="255"/>
      <c r="AA400" s="256"/>
    </row>
    <row r="401" spans="1:27" x14ac:dyDescent="0.2">
      <c r="A401" s="252">
        <v>5</v>
      </c>
      <c r="B401" s="253"/>
      <c r="C401" s="254"/>
      <c r="D401" s="255"/>
      <c r="E401" s="255"/>
      <c r="F401" s="256"/>
      <c r="H401" s="252">
        <v>16</v>
      </c>
      <c r="I401" s="257"/>
      <c r="J401" s="254"/>
      <c r="K401" s="255"/>
      <c r="L401" s="255"/>
      <c r="M401" s="256"/>
      <c r="O401" s="252">
        <v>27</v>
      </c>
      <c r="P401" s="253"/>
      <c r="Q401" s="254"/>
      <c r="R401" s="255"/>
      <c r="S401" s="255"/>
      <c r="T401" s="256"/>
      <c r="V401" s="252">
        <v>38</v>
      </c>
      <c r="W401" s="257"/>
      <c r="X401" s="254"/>
      <c r="Y401" s="255"/>
      <c r="Z401" s="255"/>
      <c r="AA401" s="256"/>
    </row>
    <row r="402" spans="1:27" x14ac:dyDescent="0.2">
      <c r="A402" s="252">
        <v>6</v>
      </c>
      <c r="B402" s="253"/>
      <c r="C402" s="254"/>
      <c r="D402" s="255"/>
      <c r="E402" s="255"/>
      <c r="F402" s="256"/>
      <c r="H402" s="252">
        <v>17</v>
      </c>
      <c r="I402" s="257"/>
      <c r="J402" s="254"/>
      <c r="K402" s="255"/>
      <c r="L402" s="255"/>
      <c r="M402" s="256"/>
      <c r="O402" s="252">
        <v>28</v>
      </c>
      <c r="P402" s="253"/>
      <c r="Q402" s="254"/>
      <c r="R402" s="255"/>
      <c r="S402" s="255"/>
      <c r="T402" s="256"/>
      <c r="V402" s="252">
        <v>39</v>
      </c>
      <c r="W402" s="257"/>
      <c r="X402" s="254"/>
      <c r="Y402" s="255"/>
      <c r="Z402" s="255"/>
      <c r="AA402" s="256"/>
    </row>
    <row r="403" spans="1:27" x14ac:dyDescent="0.2">
      <c r="A403" s="252">
        <v>7</v>
      </c>
      <c r="B403" s="253"/>
      <c r="C403" s="254"/>
      <c r="D403" s="255"/>
      <c r="E403" s="255"/>
      <c r="F403" s="256"/>
      <c r="H403" s="252">
        <v>18</v>
      </c>
      <c r="I403" s="257"/>
      <c r="J403" s="254"/>
      <c r="K403" s="255"/>
      <c r="L403" s="255"/>
      <c r="M403" s="256"/>
      <c r="O403" s="252">
        <v>29</v>
      </c>
      <c r="P403" s="253"/>
      <c r="Q403" s="254"/>
      <c r="R403" s="255"/>
      <c r="S403" s="255"/>
      <c r="T403" s="256"/>
      <c r="V403" s="252">
        <v>40</v>
      </c>
      <c r="W403" s="257"/>
      <c r="X403" s="254"/>
      <c r="Y403" s="255"/>
      <c r="Z403" s="255"/>
      <c r="AA403" s="256"/>
    </row>
    <row r="404" spans="1:27" x14ac:dyDescent="0.2">
      <c r="A404" s="252">
        <v>8</v>
      </c>
      <c r="B404" s="253"/>
      <c r="C404" s="254"/>
      <c r="D404" s="255"/>
      <c r="E404" s="255"/>
      <c r="F404" s="256"/>
      <c r="H404" s="252">
        <v>19</v>
      </c>
      <c r="I404" s="257"/>
      <c r="J404" s="254"/>
      <c r="K404" s="255"/>
      <c r="L404" s="255"/>
      <c r="M404" s="256"/>
      <c r="O404" s="252">
        <v>30</v>
      </c>
      <c r="P404" s="253"/>
      <c r="Q404" s="254"/>
      <c r="R404" s="255"/>
      <c r="S404" s="255"/>
      <c r="T404" s="256"/>
      <c r="V404" s="252">
        <v>41</v>
      </c>
      <c r="W404" s="257"/>
      <c r="X404" s="254"/>
      <c r="Y404" s="255"/>
      <c r="Z404" s="255"/>
      <c r="AA404" s="256"/>
    </row>
    <row r="405" spans="1:27" x14ac:dyDescent="0.2">
      <c r="A405" s="252">
        <v>9</v>
      </c>
      <c r="B405" s="253"/>
      <c r="C405" s="254"/>
      <c r="D405" s="255"/>
      <c r="E405" s="255"/>
      <c r="F405" s="256"/>
      <c r="H405" s="252">
        <v>20</v>
      </c>
      <c r="I405" s="257"/>
      <c r="J405" s="254"/>
      <c r="K405" s="255"/>
      <c r="L405" s="255"/>
      <c r="M405" s="256"/>
      <c r="O405" s="252">
        <v>31</v>
      </c>
      <c r="P405" s="253"/>
      <c r="Q405" s="254"/>
      <c r="R405" s="255"/>
      <c r="S405" s="255"/>
      <c r="T405" s="256"/>
      <c r="V405" s="252">
        <v>42</v>
      </c>
      <c r="W405" s="257"/>
      <c r="X405" s="254"/>
      <c r="Y405" s="255"/>
      <c r="Z405" s="255"/>
      <c r="AA405" s="256"/>
    </row>
    <row r="406" spans="1:27" x14ac:dyDescent="0.2">
      <c r="A406" s="252">
        <v>10</v>
      </c>
      <c r="B406" s="253"/>
      <c r="C406" s="254"/>
      <c r="D406" s="255"/>
      <c r="E406" s="255"/>
      <c r="F406" s="256"/>
      <c r="H406" s="252">
        <v>21</v>
      </c>
      <c r="I406" s="257"/>
      <c r="J406" s="254"/>
      <c r="K406" s="255"/>
      <c r="L406" s="255"/>
      <c r="M406" s="256"/>
      <c r="O406" s="252">
        <v>32</v>
      </c>
      <c r="P406" s="253"/>
      <c r="Q406" s="254"/>
      <c r="R406" s="255"/>
      <c r="S406" s="255"/>
      <c r="T406" s="256"/>
      <c r="V406" s="252">
        <v>43</v>
      </c>
      <c r="W406" s="257"/>
      <c r="X406" s="254"/>
      <c r="Y406" s="255"/>
      <c r="Z406" s="255"/>
      <c r="AA406" s="256"/>
    </row>
    <row r="407" spans="1:27" ht="13.5" thickBot="1" x14ac:dyDescent="0.25">
      <c r="A407" s="258">
        <v>11</v>
      </c>
      <c r="B407" s="253"/>
      <c r="C407" s="254"/>
      <c r="D407" s="255"/>
      <c r="E407" s="255"/>
      <c r="F407" s="256"/>
      <c r="H407" s="252">
        <v>22</v>
      </c>
      <c r="I407" s="257"/>
      <c r="J407" s="254"/>
      <c r="K407" s="255"/>
      <c r="L407" s="255"/>
      <c r="M407" s="256"/>
      <c r="O407" s="252">
        <v>33</v>
      </c>
      <c r="P407" s="253"/>
      <c r="Q407" s="254"/>
      <c r="R407" s="255"/>
      <c r="S407" s="255"/>
      <c r="T407" s="256"/>
      <c r="V407" s="259"/>
      <c r="W407" s="260"/>
      <c r="X407" s="261"/>
      <c r="Y407" s="261"/>
      <c r="Z407" s="262" t="s">
        <v>3</v>
      </c>
      <c r="AA407" s="263">
        <f>SUM(F397:F407)+SUM(M397:M407)+SUM(AA397:AA406)+SUM(T397:T407)</f>
        <v>0</v>
      </c>
    </row>
    <row r="408" spans="1:27" x14ac:dyDescent="0.2">
      <c r="E408" s="264"/>
      <c r="L408" s="264"/>
      <c r="O408" s="240"/>
      <c r="S408" s="264"/>
      <c r="Z408" s="264"/>
    </row>
    <row r="409" spans="1:27" x14ac:dyDescent="0.2">
      <c r="E409" s="264"/>
      <c r="L409" s="264"/>
      <c r="O409" s="240"/>
      <c r="S409" s="264"/>
      <c r="Z409" s="264"/>
    </row>
    <row r="410" spans="1:27" x14ac:dyDescent="0.2">
      <c r="E410" s="264"/>
      <c r="L410" s="264"/>
      <c r="O410" s="240"/>
      <c r="S410" s="264"/>
      <c r="Z410" s="264"/>
    </row>
    <row r="411" spans="1:27" x14ac:dyDescent="0.2">
      <c r="E411" s="264"/>
      <c r="L411" s="264"/>
      <c r="O411" s="240"/>
      <c r="S411" s="264"/>
      <c r="Z411" s="264"/>
    </row>
    <row r="412" spans="1:27" x14ac:dyDescent="0.2">
      <c r="E412" s="264"/>
      <c r="L412" s="264"/>
      <c r="O412" s="240"/>
      <c r="S412" s="264"/>
      <c r="Z412" s="264"/>
    </row>
    <row r="413" spans="1:27" x14ac:dyDescent="0.2">
      <c r="E413" s="264"/>
      <c r="L413" s="264"/>
      <c r="O413" s="240"/>
      <c r="S413" s="264"/>
      <c r="Z413" s="264"/>
    </row>
    <row r="414" spans="1:27" ht="13.5" thickBot="1" x14ac:dyDescent="0.25">
      <c r="E414" s="264"/>
      <c r="L414" s="264"/>
      <c r="O414" s="240"/>
      <c r="S414" s="264"/>
      <c r="Z414" s="264"/>
    </row>
    <row r="415" spans="1:27" ht="16.5" customHeight="1" thickBot="1" x14ac:dyDescent="0.25">
      <c r="A415" s="246">
        <v>18</v>
      </c>
      <c r="B415" s="247"/>
      <c r="C415" s="527" t="s">
        <v>34</v>
      </c>
      <c r="D415" s="527" t="s">
        <v>166</v>
      </c>
      <c r="E415" s="527" t="s">
        <v>35</v>
      </c>
      <c r="F415" s="249">
        <f>+$AA427</f>
        <v>0</v>
      </c>
      <c r="H415" s="530" t="s">
        <v>23</v>
      </c>
      <c r="I415" s="247"/>
      <c r="J415" s="527" t="s">
        <v>34</v>
      </c>
      <c r="K415" s="527" t="s">
        <v>166</v>
      </c>
      <c r="L415" s="527" t="s">
        <v>35</v>
      </c>
      <c r="M415" s="249">
        <f>+$AA427</f>
        <v>0</v>
      </c>
      <c r="O415" s="246">
        <v>18</v>
      </c>
      <c r="P415" s="247"/>
      <c r="Q415" s="527" t="s">
        <v>34</v>
      </c>
      <c r="R415" s="527" t="s">
        <v>166</v>
      </c>
      <c r="S415" s="527" t="s">
        <v>35</v>
      </c>
      <c r="T415" s="249">
        <f>+$AA427</f>
        <v>0</v>
      </c>
      <c r="V415" s="530" t="s">
        <v>23</v>
      </c>
      <c r="W415" s="247"/>
      <c r="X415" s="527" t="s">
        <v>34</v>
      </c>
      <c r="Y415" s="527" t="s">
        <v>166</v>
      </c>
      <c r="Z415" s="527" t="s">
        <v>35</v>
      </c>
      <c r="AA415" s="527" t="s">
        <v>18</v>
      </c>
    </row>
    <row r="416" spans="1:27" ht="25.5" x14ac:dyDescent="0.2">
      <c r="A416" s="250" t="s">
        <v>7</v>
      </c>
      <c r="B416" s="251" t="str">
        <f>+" אסמכתא " &amp; B20 &amp;"         חזרה לטבלה "</f>
        <v xml:space="preserve"> אסמכתא          חזרה לטבלה </v>
      </c>
      <c r="C416" s="528"/>
      <c r="D416" s="529"/>
      <c r="E416" s="528"/>
      <c r="F416" s="248" t="s">
        <v>18</v>
      </c>
      <c r="H416" s="531"/>
      <c r="I416" s="251" t="str">
        <f>+" אסמכתא " &amp; B20 &amp;"         חזרה לטבלה "</f>
        <v xml:space="preserve"> אסמכתא          חזרה לטבלה </v>
      </c>
      <c r="J416" s="528"/>
      <c r="K416" s="529"/>
      <c r="L416" s="528"/>
      <c r="M416" s="248" t="s">
        <v>18</v>
      </c>
      <c r="O416" s="250" t="s">
        <v>7</v>
      </c>
      <c r="P416" s="251" t="str">
        <f>+" אסמכתא " &amp; B20 &amp;"         חזרה לטבלה "</f>
        <v xml:space="preserve"> אסמכתא          חזרה לטבלה </v>
      </c>
      <c r="Q416" s="528"/>
      <c r="R416" s="529"/>
      <c r="S416" s="528"/>
      <c r="T416" s="248" t="s">
        <v>18</v>
      </c>
      <c r="V416" s="531"/>
      <c r="W416" s="251" t="str">
        <f>+" אסמכתא " &amp; B20 &amp;"         חזרה לטבלה "</f>
        <v xml:space="preserve"> אסמכתא          חזרה לטבלה </v>
      </c>
      <c r="X416" s="528"/>
      <c r="Y416" s="529"/>
      <c r="Z416" s="528"/>
      <c r="AA416" s="528"/>
    </row>
    <row r="417" spans="1:27" x14ac:dyDescent="0.2">
      <c r="A417" s="252">
        <v>1</v>
      </c>
      <c r="B417" s="253"/>
      <c r="C417" s="254"/>
      <c r="D417" s="255"/>
      <c r="E417" s="255"/>
      <c r="F417" s="256"/>
      <c r="H417" s="252">
        <v>12</v>
      </c>
      <c r="I417" s="257"/>
      <c r="J417" s="254"/>
      <c r="K417" s="255"/>
      <c r="L417" s="255"/>
      <c r="M417" s="256"/>
      <c r="O417" s="252">
        <v>23</v>
      </c>
      <c r="P417" s="253"/>
      <c r="Q417" s="254"/>
      <c r="R417" s="255"/>
      <c r="S417" s="255"/>
      <c r="T417" s="256"/>
      <c r="V417" s="252">
        <v>34</v>
      </c>
      <c r="W417" s="257"/>
      <c r="X417" s="254"/>
      <c r="Y417" s="255"/>
      <c r="Z417" s="255"/>
      <c r="AA417" s="256"/>
    </row>
    <row r="418" spans="1:27" x14ac:dyDescent="0.2">
      <c r="A418" s="252">
        <v>2</v>
      </c>
      <c r="B418" s="253"/>
      <c r="C418" s="254"/>
      <c r="D418" s="255"/>
      <c r="E418" s="255"/>
      <c r="F418" s="256"/>
      <c r="H418" s="252">
        <v>13</v>
      </c>
      <c r="I418" s="257"/>
      <c r="J418" s="254"/>
      <c r="K418" s="255"/>
      <c r="L418" s="255"/>
      <c r="M418" s="256"/>
      <c r="O418" s="252">
        <v>24</v>
      </c>
      <c r="P418" s="253"/>
      <c r="Q418" s="254"/>
      <c r="R418" s="255"/>
      <c r="S418" s="255"/>
      <c r="T418" s="256"/>
      <c r="V418" s="252">
        <v>35</v>
      </c>
      <c r="W418" s="257"/>
      <c r="X418" s="254"/>
      <c r="Y418" s="255"/>
      <c r="Z418" s="255"/>
      <c r="AA418" s="256"/>
    </row>
    <row r="419" spans="1:27" x14ac:dyDescent="0.2">
      <c r="A419" s="252">
        <v>3</v>
      </c>
      <c r="B419" s="253"/>
      <c r="C419" s="254"/>
      <c r="D419" s="255"/>
      <c r="E419" s="255"/>
      <c r="F419" s="256"/>
      <c r="H419" s="252">
        <v>14</v>
      </c>
      <c r="I419" s="257"/>
      <c r="J419" s="254"/>
      <c r="K419" s="255"/>
      <c r="L419" s="255"/>
      <c r="M419" s="256"/>
      <c r="O419" s="252">
        <v>25</v>
      </c>
      <c r="P419" s="253"/>
      <c r="Q419" s="254"/>
      <c r="R419" s="255"/>
      <c r="S419" s="255"/>
      <c r="T419" s="256"/>
      <c r="V419" s="252">
        <v>36</v>
      </c>
      <c r="W419" s="257"/>
      <c r="X419" s="254"/>
      <c r="Y419" s="255"/>
      <c r="Z419" s="255"/>
      <c r="AA419" s="256"/>
    </row>
    <row r="420" spans="1:27" x14ac:dyDescent="0.2">
      <c r="A420" s="252">
        <v>4</v>
      </c>
      <c r="B420" s="253"/>
      <c r="C420" s="254"/>
      <c r="D420" s="255"/>
      <c r="E420" s="255"/>
      <c r="F420" s="256"/>
      <c r="H420" s="252">
        <v>15</v>
      </c>
      <c r="I420" s="257"/>
      <c r="J420" s="254"/>
      <c r="K420" s="255"/>
      <c r="L420" s="255"/>
      <c r="M420" s="256"/>
      <c r="O420" s="252">
        <v>26</v>
      </c>
      <c r="P420" s="253"/>
      <c r="Q420" s="254"/>
      <c r="R420" s="255"/>
      <c r="S420" s="255"/>
      <c r="T420" s="256"/>
      <c r="V420" s="252">
        <v>37</v>
      </c>
      <c r="W420" s="257"/>
      <c r="X420" s="254"/>
      <c r="Y420" s="255"/>
      <c r="Z420" s="255"/>
      <c r="AA420" s="256"/>
    </row>
    <row r="421" spans="1:27" x14ac:dyDescent="0.2">
      <c r="A421" s="252">
        <v>5</v>
      </c>
      <c r="B421" s="253"/>
      <c r="C421" s="254"/>
      <c r="D421" s="255"/>
      <c r="E421" s="255"/>
      <c r="F421" s="256"/>
      <c r="H421" s="252">
        <v>16</v>
      </c>
      <c r="I421" s="257"/>
      <c r="J421" s="254"/>
      <c r="K421" s="255"/>
      <c r="L421" s="255"/>
      <c r="M421" s="256"/>
      <c r="O421" s="252">
        <v>27</v>
      </c>
      <c r="P421" s="253"/>
      <c r="Q421" s="254"/>
      <c r="R421" s="255"/>
      <c r="S421" s="255"/>
      <c r="T421" s="256"/>
      <c r="V421" s="252">
        <v>38</v>
      </c>
      <c r="W421" s="257"/>
      <c r="X421" s="254"/>
      <c r="Y421" s="255"/>
      <c r="Z421" s="255"/>
      <c r="AA421" s="256"/>
    </row>
    <row r="422" spans="1:27" x14ac:dyDescent="0.2">
      <c r="A422" s="252">
        <v>6</v>
      </c>
      <c r="B422" s="253"/>
      <c r="C422" s="254"/>
      <c r="D422" s="255"/>
      <c r="E422" s="255"/>
      <c r="F422" s="256"/>
      <c r="H422" s="252">
        <v>17</v>
      </c>
      <c r="I422" s="257"/>
      <c r="J422" s="254"/>
      <c r="K422" s="255"/>
      <c r="L422" s="255"/>
      <c r="M422" s="256"/>
      <c r="O422" s="252">
        <v>28</v>
      </c>
      <c r="P422" s="253"/>
      <c r="Q422" s="254"/>
      <c r="R422" s="255"/>
      <c r="S422" s="255"/>
      <c r="T422" s="256"/>
      <c r="V422" s="252">
        <v>39</v>
      </c>
      <c r="W422" s="257"/>
      <c r="X422" s="254"/>
      <c r="Y422" s="255"/>
      <c r="Z422" s="255"/>
      <c r="AA422" s="256"/>
    </row>
    <row r="423" spans="1:27" x14ac:dyDescent="0.2">
      <c r="A423" s="252">
        <v>7</v>
      </c>
      <c r="B423" s="253"/>
      <c r="C423" s="254"/>
      <c r="D423" s="255"/>
      <c r="E423" s="255"/>
      <c r="F423" s="256"/>
      <c r="H423" s="252">
        <v>18</v>
      </c>
      <c r="I423" s="257"/>
      <c r="J423" s="254"/>
      <c r="K423" s="255"/>
      <c r="L423" s="255"/>
      <c r="M423" s="256"/>
      <c r="O423" s="252">
        <v>29</v>
      </c>
      <c r="P423" s="253"/>
      <c r="Q423" s="254"/>
      <c r="R423" s="255"/>
      <c r="S423" s="255"/>
      <c r="T423" s="256"/>
      <c r="V423" s="252">
        <v>40</v>
      </c>
      <c r="W423" s="257"/>
      <c r="X423" s="254"/>
      <c r="Y423" s="255"/>
      <c r="Z423" s="255"/>
      <c r="AA423" s="256"/>
    </row>
    <row r="424" spans="1:27" x14ac:dyDescent="0.2">
      <c r="A424" s="252">
        <v>8</v>
      </c>
      <c r="B424" s="253"/>
      <c r="C424" s="254"/>
      <c r="D424" s="255"/>
      <c r="E424" s="255"/>
      <c r="F424" s="256"/>
      <c r="H424" s="252">
        <v>19</v>
      </c>
      <c r="I424" s="257"/>
      <c r="J424" s="254"/>
      <c r="K424" s="255"/>
      <c r="L424" s="255"/>
      <c r="M424" s="256"/>
      <c r="O424" s="252">
        <v>30</v>
      </c>
      <c r="P424" s="253"/>
      <c r="Q424" s="254"/>
      <c r="R424" s="255"/>
      <c r="S424" s="255"/>
      <c r="T424" s="256"/>
      <c r="V424" s="252">
        <v>41</v>
      </c>
      <c r="W424" s="257"/>
      <c r="X424" s="254"/>
      <c r="Y424" s="255"/>
      <c r="Z424" s="255"/>
      <c r="AA424" s="256"/>
    </row>
    <row r="425" spans="1:27" x14ac:dyDescent="0.2">
      <c r="A425" s="252">
        <v>9</v>
      </c>
      <c r="B425" s="253"/>
      <c r="C425" s="254"/>
      <c r="D425" s="255"/>
      <c r="E425" s="255"/>
      <c r="F425" s="256"/>
      <c r="H425" s="252">
        <v>20</v>
      </c>
      <c r="I425" s="257"/>
      <c r="J425" s="254"/>
      <c r="K425" s="255"/>
      <c r="L425" s="255"/>
      <c r="M425" s="256"/>
      <c r="O425" s="252">
        <v>31</v>
      </c>
      <c r="P425" s="253"/>
      <c r="Q425" s="254"/>
      <c r="R425" s="255"/>
      <c r="S425" s="255"/>
      <c r="T425" s="256"/>
      <c r="V425" s="252">
        <v>42</v>
      </c>
      <c r="W425" s="257"/>
      <c r="X425" s="254"/>
      <c r="Y425" s="255"/>
      <c r="Z425" s="255"/>
      <c r="AA425" s="256"/>
    </row>
    <row r="426" spans="1:27" x14ac:dyDescent="0.2">
      <c r="A426" s="252">
        <v>10</v>
      </c>
      <c r="B426" s="253"/>
      <c r="C426" s="254"/>
      <c r="D426" s="255"/>
      <c r="E426" s="255"/>
      <c r="F426" s="256"/>
      <c r="H426" s="252">
        <v>21</v>
      </c>
      <c r="I426" s="257"/>
      <c r="J426" s="254"/>
      <c r="K426" s="255"/>
      <c r="L426" s="255"/>
      <c r="M426" s="256"/>
      <c r="O426" s="252">
        <v>32</v>
      </c>
      <c r="P426" s="253"/>
      <c r="Q426" s="254"/>
      <c r="R426" s="255"/>
      <c r="S426" s="255"/>
      <c r="T426" s="256"/>
      <c r="V426" s="252">
        <v>43</v>
      </c>
      <c r="W426" s="257"/>
      <c r="X426" s="254"/>
      <c r="Y426" s="255"/>
      <c r="Z426" s="255"/>
      <c r="AA426" s="256"/>
    </row>
    <row r="427" spans="1:27" ht="13.5" thickBot="1" x14ac:dyDescent="0.25">
      <c r="A427" s="258">
        <v>11</v>
      </c>
      <c r="B427" s="253"/>
      <c r="C427" s="254"/>
      <c r="D427" s="255"/>
      <c r="E427" s="255"/>
      <c r="F427" s="256"/>
      <c r="H427" s="252">
        <v>22</v>
      </c>
      <c r="I427" s="257"/>
      <c r="J427" s="254"/>
      <c r="K427" s="255"/>
      <c r="L427" s="255"/>
      <c r="M427" s="256"/>
      <c r="O427" s="252">
        <v>33</v>
      </c>
      <c r="P427" s="253"/>
      <c r="Q427" s="254"/>
      <c r="R427" s="255"/>
      <c r="S427" s="255"/>
      <c r="T427" s="256"/>
      <c r="V427" s="259"/>
      <c r="W427" s="260"/>
      <c r="X427" s="261"/>
      <c r="Y427" s="261"/>
      <c r="Z427" s="262" t="s">
        <v>3</v>
      </c>
      <c r="AA427" s="263">
        <f>SUM(F417:F427)+SUM(M417:M427)+SUM(AA417:AA426)+SUM(T417:T427)</f>
        <v>0</v>
      </c>
    </row>
    <row r="428" spans="1:27" x14ac:dyDescent="0.2">
      <c r="E428" s="264"/>
      <c r="L428" s="264"/>
      <c r="O428" s="240"/>
      <c r="S428" s="264"/>
      <c r="Z428" s="264"/>
    </row>
    <row r="429" spans="1:27" x14ac:dyDescent="0.2">
      <c r="E429" s="264"/>
      <c r="L429" s="264"/>
      <c r="O429" s="240"/>
      <c r="S429" s="264"/>
      <c r="Z429" s="264"/>
    </row>
    <row r="430" spans="1:27" x14ac:dyDescent="0.2">
      <c r="E430" s="264"/>
      <c r="L430" s="264"/>
      <c r="O430" s="240"/>
      <c r="S430" s="264"/>
      <c r="Z430" s="264"/>
    </row>
    <row r="431" spans="1:27" x14ac:dyDescent="0.2">
      <c r="E431" s="264"/>
      <c r="L431" s="264"/>
      <c r="O431" s="240"/>
      <c r="S431" s="264"/>
      <c r="Z431" s="264"/>
    </row>
    <row r="432" spans="1:27" x14ac:dyDescent="0.2">
      <c r="E432" s="264"/>
      <c r="L432" s="264"/>
      <c r="O432" s="240"/>
      <c r="S432" s="264"/>
      <c r="Z432" s="264"/>
    </row>
    <row r="433" spans="1:27" x14ac:dyDescent="0.2">
      <c r="E433" s="264"/>
      <c r="L433" s="264"/>
      <c r="O433" s="240"/>
      <c r="S433" s="264"/>
      <c r="Z433" s="264"/>
    </row>
    <row r="434" spans="1:27" ht="13.5" thickBot="1" x14ac:dyDescent="0.25">
      <c r="E434" s="264"/>
      <c r="L434" s="264"/>
      <c r="O434" s="240"/>
      <c r="S434" s="264"/>
      <c r="Z434" s="264"/>
    </row>
    <row r="435" spans="1:27" ht="16.5" customHeight="1" thickBot="1" x14ac:dyDescent="0.25">
      <c r="A435" s="246">
        <v>19</v>
      </c>
      <c r="B435" s="247"/>
      <c r="C435" s="527" t="s">
        <v>34</v>
      </c>
      <c r="D435" s="527" t="s">
        <v>166</v>
      </c>
      <c r="E435" s="527" t="s">
        <v>35</v>
      </c>
      <c r="F435" s="249">
        <f>+$AA447</f>
        <v>0</v>
      </c>
      <c r="H435" s="530" t="s">
        <v>23</v>
      </c>
      <c r="I435" s="247"/>
      <c r="J435" s="527" t="s">
        <v>34</v>
      </c>
      <c r="K435" s="527" t="s">
        <v>166</v>
      </c>
      <c r="L435" s="527" t="s">
        <v>35</v>
      </c>
      <c r="M435" s="249">
        <f>+$AA447</f>
        <v>0</v>
      </c>
      <c r="O435" s="246">
        <v>19</v>
      </c>
      <c r="P435" s="247"/>
      <c r="Q435" s="527" t="s">
        <v>34</v>
      </c>
      <c r="R435" s="527" t="s">
        <v>166</v>
      </c>
      <c r="S435" s="527" t="s">
        <v>35</v>
      </c>
      <c r="T435" s="249">
        <f>+$AA447</f>
        <v>0</v>
      </c>
      <c r="V435" s="530" t="s">
        <v>23</v>
      </c>
      <c r="W435" s="247"/>
      <c r="X435" s="527" t="s">
        <v>34</v>
      </c>
      <c r="Y435" s="527" t="s">
        <v>166</v>
      </c>
      <c r="Z435" s="527" t="s">
        <v>35</v>
      </c>
      <c r="AA435" s="527" t="s">
        <v>18</v>
      </c>
    </row>
    <row r="436" spans="1:27" ht="25.5" x14ac:dyDescent="0.2">
      <c r="A436" s="250" t="s">
        <v>7</v>
      </c>
      <c r="B436" s="251" t="str">
        <f>+" אסמכתא " &amp; B21 &amp;"         חזרה לטבלה "</f>
        <v xml:space="preserve"> אסמכתא          חזרה לטבלה </v>
      </c>
      <c r="C436" s="528"/>
      <c r="D436" s="529"/>
      <c r="E436" s="528"/>
      <c r="F436" s="248" t="s">
        <v>18</v>
      </c>
      <c r="H436" s="531"/>
      <c r="I436" s="251" t="str">
        <f>+" אסמכתא " &amp; B21 &amp;"         חזרה לטבלה "</f>
        <v xml:space="preserve"> אסמכתא          חזרה לטבלה </v>
      </c>
      <c r="J436" s="528"/>
      <c r="K436" s="529"/>
      <c r="L436" s="528"/>
      <c r="M436" s="248" t="s">
        <v>18</v>
      </c>
      <c r="O436" s="250" t="s">
        <v>7</v>
      </c>
      <c r="P436" s="251" t="str">
        <f>+" אסמכתא " &amp; B21 &amp;"         חזרה לטבלה "</f>
        <v xml:space="preserve"> אסמכתא          חזרה לטבלה </v>
      </c>
      <c r="Q436" s="528"/>
      <c r="R436" s="529"/>
      <c r="S436" s="528"/>
      <c r="T436" s="248" t="s">
        <v>18</v>
      </c>
      <c r="V436" s="531"/>
      <c r="W436" s="251" t="str">
        <f>+" אסמכתא " &amp; B21 &amp;"         חזרה לטבלה "</f>
        <v xml:space="preserve"> אסמכתא          חזרה לטבלה </v>
      </c>
      <c r="X436" s="528"/>
      <c r="Y436" s="529"/>
      <c r="Z436" s="528"/>
      <c r="AA436" s="528"/>
    </row>
    <row r="437" spans="1:27" x14ac:dyDescent="0.2">
      <c r="A437" s="252">
        <v>1</v>
      </c>
      <c r="B437" s="253"/>
      <c r="C437" s="254"/>
      <c r="D437" s="255"/>
      <c r="E437" s="255"/>
      <c r="F437" s="256"/>
      <c r="H437" s="252">
        <v>12</v>
      </c>
      <c r="I437" s="257"/>
      <c r="J437" s="254"/>
      <c r="K437" s="255"/>
      <c r="L437" s="255"/>
      <c r="M437" s="256"/>
      <c r="O437" s="252">
        <v>23</v>
      </c>
      <c r="P437" s="253"/>
      <c r="Q437" s="254"/>
      <c r="R437" s="255"/>
      <c r="S437" s="255"/>
      <c r="T437" s="256"/>
      <c r="V437" s="252">
        <v>34</v>
      </c>
      <c r="W437" s="257"/>
      <c r="X437" s="254"/>
      <c r="Y437" s="255"/>
      <c r="Z437" s="255"/>
      <c r="AA437" s="256"/>
    </row>
    <row r="438" spans="1:27" x14ac:dyDescent="0.2">
      <c r="A438" s="252">
        <v>2</v>
      </c>
      <c r="B438" s="253"/>
      <c r="C438" s="254"/>
      <c r="D438" s="255"/>
      <c r="E438" s="255"/>
      <c r="F438" s="256"/>
      <c r="H438" s="252">
        <v>13</v>
      </c>
      <c r="I438" s="257"/>
      <c r="J438" s="254"/>
      <c r="K438" s="255"/>
      <c r="L438" s="255"/>
      <c r="M438" s="256"/>
      <c r="O438" s="252">
        <v>24</v>
      </c>
      <c r="P438" s="253"/>
      <c r="Q438" s="254"/>
      <c r="R438" s="255"/>
      <c r="S438" s="255"/>
      <c r="T438" s="256"/>
      <c r="V438" s="252">
        <v>35</v>
      </c>
      <c r="W438" s="257"/>
      <c r="X438" s="254"/>
      <c r="Y438" s="255"/>
      <c r="Z438" s="255"/>
      <c r="AA438" s="256"/>
    </row>
    <row r="439" spans="1:27" x14ac:dyDescent="0.2">
      <c r="A439" s="252">
        <v>3</v>
      </c>
      <c r="B439" s="253"/>
      <c r="C439" s="254"/>
      <c r="D439" s="255"/>
      <c r="E439" s="255"/>
      <c r="F439" s="256"/>
      <c r="H439" s="252">
        <v>14</v>
      </c>
      <c r="I439" s="257"/>
      <c r="J439" s="254"/>
      <c r="K439" s="255"/>
      <c r="L439" s="255"/>
      <c r="M439" s="256"/>
      <c r="O439" s="252">
        <v>25</v>
      </c>
      <c r="P439" s="253"/>
      <c r="Q439" s="254"/>
      <c r="R439" s="255"/>
      <c r="S439" s="255"/>
      <c r="T439" s="256"/>
      <c r="V439" s="252">
        <v>36</v>
      </c>
      <c r="W439" s="257"/>
      <c r="X439" s="254"/>
      <c r="Y439" s="255"/>
      <c r="Z439" s="255"/>
      <c r="AA439" s="256"/>
    </row>
    <row r="440" spans="1:27" x14ac:dyDescent="0.2">
      <c r="A440" s="252">
        <v>4</v>
      </c>
      <c r="B440" s="253"/>
      <c r="C440" s="254"/>
      <c r="D440" s="255"/>
      <c r="E440" s="255"/>
      <c r="F440" s="256"/>
      <c r="H440" s="252">
        <v>15</v>
      </c>
      <c r="I440" s="257"/>
      <c r="J440" s="254"/>
      <c r="K440" s="255"/>
      <c r="L440" s="255"/>
      <c r="M440" s="256"/>
      <c r="O440" s="252">
        <v>26</v>
      </c>
      <c r="P440" s="253"/>
      <c r="Q440" s="254"/>
      <c r="R440" s="255"/>
      <c r="S440" s="255"/>
      <c r="T440" s="256"/>
      <c r="V440" s="252">
        <v>37</v>
      </c>
      <c r="W440" s="257"/>
      <c r="X440" s="254"/>
      <c r="Y440" s="255"/>
      <c r="Z440" s="255"/>
      <c r="AA440" s="256"/>
    </row>
    <row r="441" spans="1:27" x14ac:dyDescent="0.2">
      <c r="A441" s="252">
        <v>5</v>
      </c>
      <c r="B441" s="253"/>
      <c r="C441" s="254"/>
      <c r="D441" s="255"/>
      <c r="E441" s="255"/>
      <c r="F441" s="256"/>
      <c r="H441" s="252">
        <v>16</v>
      </c>
      <c r="I441" s="257"/>
      <c r="J441" s="254"/>
      <c r="K441" s="255"/>
      <c r="L441" s="255"/>
      <c r="M441" s="256"/>
      <c r="O441" s="252">
        <v>27</v>
      </c>
      <c r="P441" s="253"/>
      <c r="Q441" s="254"/>
      <c r="R441" s="255"/>
      <c r="S441" s="255"/>
      <c r="T441" s="256"/>
      <c r="V441" s="252">
        <v>38</v>
      </c>
      <c r="W441" s="257"/>
      <c r="X441" s="254"/>
      <c r="Y441" s="255"/>
      <c r="Z441" s="255"/>
      <c r="AA441" s="256"/>
    </row>
    <row r="442" spans="1:27" x14ac:dyDescent="0.2">
      <c r="A442" s="252">
        <v>6</v>
      </c>
      <c r="B442" s="253"/>
      <c r="C442" s="254"/>
      <c r="D442" s="255"/>
      <c r="E442" s="255"/>
      <c r="F442" s="256"/>
      <c r="H442" s="252">
        <v>17</v>
      </c>
      <c r="I442" s="257"/>
      <c r="J442" s="254"/>
      <c r="K442" s="255"/>
      <c r="L442" s="255"/>
      <c r="M442" s="256"/>
      <c r="O442" s="252">
        <v>28</v>
      </c>
      <c r="P442" s="253"/>
      <c r="Q442" s="254"/>
      <c r="R442" s="255"/>
      <c r="S442" s="255"/>
      <c r="T442" s="256"/>
      <c r="V442" s="252">
        <v>39</v>
      </c>
      <c r="W442" s="257"/>
      <c r="X442" s="254"/>
      <c r="Y442" s="255"/>
      <c r="Z442" s="255"/>
      <c r="AA442" s="256"/>
    </row>
    <row r="443" spans="1:27" x14ac:dyDescent="0.2">
      <c r="A443" s="252">
        <v>7</v>
      </c>
      <c r="B443" s="253"/>
      <c r="C443" s="254"/>
      <c r="D443" s="255"/>
      <c r="E443" s="255"/>
      <c r="F443" s="256"/>
      <c r="H443" s="252">
        <v>18</v>
      </c>
      <c r="I443" s="257"/>
      <c r="J443" s="254"/>
      <c r="K443" s="255"/>
      <c r="L443" s="255"/>
      <c r="M443" s="256"/>
      <c r="O443" s="252">
        <v>29</v>
      </c>
      <c r="P443" s="253"/>
      <c r="Q443" s="254"/>
      <c r="R443" s="255"/>
      <c r="S443" s="255"/>
      <c r="T443" s="256"/>
      <c r="V443" s="252">
        <v>40</v>
      </c>
      <c r="W443" s="257"/>
      <c r="X443" s="254"/>
      <c r="Y443" s="255"/>
      <c r="Z443" s="255"/>
      <c r="AA443" s="256"/>
    </row>
    <row r="444" spans="1:27" x14ac:dyDescent="0.2">
      <c r="A444" s="252">
        <v>8</v>
      </c>
      <c r="B444" s="253"/>
      <c r="C444" s="254"/>
      <c r="D444" s="255"/>
      <c r="E444" s="255"/>
      <c r="F444" s="256"/>
      <c r="H444" s="252">
        <v>19</v>
      </c>
      <c r="I444" s="257"/>
      <c r="J444" s="254"/>
      <c r="K444" s="255"/>
      <c r="L444" s="255"/>
      <c r="M444" s="256"/>
      <c r="O444" s="252">
        <v>30</v>
      </c>
      <c r="P444" s="253"/>
      <c r="Q444" s="254"/>
      <c r="R444" s="255"/>
      <c r="S444" s="255"/>
      <c r="T444" s="256"/>
      <c r="V444" s="252">
        <v>41</v>
      </c>
      <c r="W444" s="257"/>
      <c r="X444" s="254"/>
      <c r="Y444" s="255"/>
      <c r="Z444" s="255"/>
      <c r="AA444" s="256"/>
    </row>
    <row r="445" spans="1:27" x14ac:dyDescent="0.2">
      <c r="A445" s="252">
        <v>9</v>
      </c>
      <c r="B445" s="253"/>
      <c r="C445" s="254"/>
      <c r="D445" s="255"/>
      <c r="E445" s="255"/>
      <c r="F445" s="256"/>
      <c r="H445" s="252">
        <v>20</v>
      </c>
      <c r="I445" s="257"/>
      <c r="J445" s="254"/>
      <c r="K445" s="255"/>
      <c r="L445" s="255"/>
      <c r="M445" s="256"/>
      <c r="O445" s="252">
        <v>31</v>
      </c>
      <c r="P445" s="253"/>
      <c r="Q445" s="254"/>
      <c r="R445" s="255"/>
      <c r="S445" s="255"/>
      <c r="T445" s="256"/>
      <c r="V445" s="252">
        <v>42</v>
      </c>
      <c r="W445" s="257"/>
      <c r="X445" s="254"/>
      <c r="Y445" s="255"/>
      <c r="Z445" s="255"/>
      <c r="AA445" s="256"/>
    </row>
    <row r="446" spans="1:27" x14ac:dyDescent="0.2">
      <c r="A446" s="252">
        <v>10</v>
      </c>
      <c r="B446" s="253"/>
      <c r="C446" s="254"/>
      <c r="D446" s="255"/>
      <c r="E446" s="255"/>
      <c r="F446" s="256"/>
      <c r="H446" s="252">
        <v>21</v>
      </c>
      <c r="I446" s="257"/>
      <c r="J446" s="254"/>
      <c r="K446" s="255"/>
      <c r="L446" s="255"/>
      <c r="M446" s="256"/>
      <c r="O446" s="252">
        <v>32</v>
      </c>
      <c r="P446" s="253"/>
      <c r="Q446" s="254"/>
      <c r="R446" s="255"/>
      <c r="S446" s="255"/>
      <c r="T446" s="256"/>
      <c r="V446" s="252">
        <v>43</v>
      </c>
      <c r="W446" s="257"/>
      <c r="X446" s="254"/>
      <c r="Y446" s="255"/>
      <c r="Z446" s="255"/>
      <c r="AA446" s="256"/>
    </row>
    <row r="447" spans="1:27" ht="13.5" thickBot="1" x14ac:dyDescent="0.25">
      <c r="A447" s="258">
        <v>11</v>
      </c>
      <c r="B447" s="253"/>
      <c r="C447" s="254"/>
      <c r="D447" s="255"/>
      <c r="E447" s="255"/>
      <c r="F447" s="256"/>
      <c r="H447" s="252">
        <v>22</v>
      </c>
      <c r="I447" s="257"/>
      <c r="J447" s="254"/>
      <c r="K447" s="255"/>
      <c r="L447" s="255"/>
      <c r="M447" s="256"/>
      <c r="O447" s="252">
        <v>33</v>
      </c>
      <c r="P447" s="253"/>
      <c r="Q447" s="254"/>
      <c r="R447" s="255"/>
      <c r="S447" s="255"/>
      <c r="T447" s="256"/>
      <c r="V447" s="259"/>
      <c r="W447" s="260"/>
      <c r="X447" s="261"/>
      <c r="Y447" s="261"/>
      <c r="Z447" s="262" t="s">
        <v>3</v>
      </c>
      <c r="AA447" s="263">
        <f>SUM(F437:F447)+SUM(M437:M447)+SUM(AA437:AA446)+SUM(T437:T447)</f>
        <v>0</v>
      </c>
    </row>
    <row r="448" spans="1:27" x14ac:dyDescent="0.2">
      <c r="E448" s="264"/>
      <c r="L448" s="264"/>
      <c r="O448" s="240"/>
      <c r="S448" s="264"/>
      <c r="Z448" s="264"/>
    </row>
    <row r="449" spans="1:27" x14ac:dyDescent="0.2">
      <c r="E449" s="264"/>
      <c r="L449" s="264"/>
      <c r="O449" s="240"/>
      <c r="S449" s="264"/>
      <c r="Z449" s="264"/>
    </row>
    <row r="450" spans="1:27" x14ac:dyDescent="0.2">
      <c r="E450" s="264"/>
      <c r="L450" s="264"/>
      <c r="O450" s="240"/>
      <c r="S450" s="264"/>
      <c r="Z450" s="264"/>
    </row>
    <row r="451" spans="1:27" x14ac:dyDescent="0.2">
      <c r="E451" s="264"/>
      <c r="L451" s="264"/>
      <c r="O451" s="240"/>
      <c r="S451" s="264"/>
      <c r="Z451" s="264"/>
    </row>
    <row r="452" spans="1:27" x14ac:dyDescent="0.2">
      <c r="E452" s="264"/>
      <c r="L452" s="264"/>
      <c r="O452" s="240"/>
      <c r="S452" s="264"/>
      <c r="Z452" s="264"/>
    </row>
    <row r="453" spans="1:27" x14ac:dyDescent="0.2">
      <c r="E453" s="264"/>
      <c r="L453" s="264"/>
      <c r="O453" s="240"/>
      <c r="S453" s="264"/>
      <c r="Z453" s="264"/>
    </row>
    <row r="454" spans="1:27" ht="13.5" thickBot="1" x14ac:dyDescent="0.25">
      <c r="E454" s="264"/>
      <c r="L454" s="264"/>
      <c r="O454" s="240"/>
      <c r="S454" s="264"/>
      <c r="Z454" s="264"/>
    </row>
    <row r="455" spans="1:27" ht="16.5" customHeight="1" thickBot="1" x14ac:dyDescent="0.25">
      <c r="A455" s="246">
        <v>20</v>
      </c>
      <c r="B455" s="247"/>
      <c r="C455" s="527" t="s">
        <v>34</v>
      </c>
      <c r="D455" s="527" t="s">
        <v>166</v>
      </c>
      <c r="E455" s="527" t="s">
        <v>35</v>
      </c>
      <c r="F455" s="249">
        <f>+$AA467</f>
        <v>0</v>
      </c>
      <c r="H455" s="530" t="s">
        <v>23</v>
      </c>
      <c r="I455" s="247"/>
      <c r="J455" s="527" t="s">
        <v>34</v>
      </c>
      <c r="K455" s="527" t="s">
        <v>166</v>
      </c>
      <c r="L455" s="527" t="s">
        <v>35</v>
      </c>
      <c r="M455" s="249">
        <f>+$AA467</f>
        <v>0</v>
      </c>
      <c r="O455" s="246">
        <v>20</v>
      </c>
      <c r="P455" s="247"/>
      <c r="Q455" s="527" t="s">
        <v>34</v>
      </c>
      <c r="R455" s="527" t="s">
        <v>166</v>
      </c>
      <c r="S455" s="527" t="s">
        <v>35</v>
      </c>
      <c r="T455" s="249">
        <f>+$AA467</f>
        <v>0</v>
      </c>
      <c r="V455" s="530" t="s">
        <v>23</v>
      </c>
      <c r="W455" s="247"/>
      <c r="X455" s="527" t="s">
        <v>34</v>
      </c>
      <c r="Y455" s="527" t="s">
        <v>166</v>
      </c>
      <c r="Z455" s="527" t="s">
        <v>35</v>
      </c>
      <c r="AA455" s="527" t="s">
        <v>18</v>
      </c>
    </row>
    <row r="456" spans="1:27" ht="25.5" x14ac:dyDescent="0.2">
      <c r="A456" s="250" t="s">
        <v>7</v>
      </c>
      <c r="B456" s="251" t="str">
        <f>+" אסמכתא " &amp; B22 &amp;"         חזרה לטבלה "</f>
        <v xml:space="preserve"> אסמכתא          חזרה לטבלה </v>
      </c>
      <c r="C456" s="528"/>
      <c r="D456" s="529"/>
      <c r="E456" s="528"/>
      <c r="F456" s="248" t="s">
        <v>18</v>
      </c>
      <c r="H456" s="531"/>
      <c r="I456" s="251" t="str">
        <f>+" אסמכתא " &amp; B22 &amp;"         חזרה לטבלה "</f>
        <v xml:space="preserve"> אסמכתא          חזרה לטבלה </v>
      </c>
      <c r="J456" s="528"/>
      <c r="K456" s="529"/>
      <c r="L456" s="528"/>
      <c r="M456" s="248" t="s">
        <v>18</v>
      </c>
      <c r="O456" s="250" t="s">
        <v>7</v>
      </c>
      <c r="P456" s="251" t="str">
        <f>+" אסמכתא " &amp; B22 &amp;"         חזרה לטבלה "</f>
        <v xml:space="preserve"> אסמכתא          חזרה לטבלה </v>
      </c>
      <c r="Q456" s="528"/>
      <c r="R456" s="529"/>
      <c r="S456" s="528"/>
      <c r="T456" s="248" t="s">
        <v>18</v>
      </c>
      <c r="V456" s="531"/>
      <c r="W456" s="251" t="str">
        <f>+" אסמכתא " &amp; B22 &amp;"         חזרה לטבלה "</f>
        <v xml:space="preserve"> אסמכתא          חזרה לטבלה </v>
      </c>
      <c r="X456" s="528"/>
      <c r="Y456" s="529"/>
      <c r="Z456" s="528"/>
      <c r="AA456" s="528"/>
    </row>
    <row r="457" spans="1:27" x14ac:dyDescent="0.2">
      <c r="A457" s="252">
        <v>1</v>
      </c>
      <c r="B457" s="253"/>
      <c r="C457" s="254"/>
      <c r="D457" s="255"/>
      <c r="E457" s="255"/>
      <c r="F457" s="256"/>
      <c r="H457" s="252">
        <v>12</v>
      </c>
      <c r="I457" s="257"/>
      <c r="J457" s="254"/>
      <c r="K457" s="255"/>
      <c r="L457" s="255"/>
      <c r="M457" s="256"/>
      <c r="O457" s="252">
        <v>23</v>
      </c>
      <c r="P457" s="253"/>
      <c r="Q457" s="254"/>
      <c r="R457" s="255"/>
      <c r="S457" s="255"/>
      <c r="T457" s="256"/>
      <c r="V457" s="252">
        <v>34</v>
      </c>
      <c r="W457" s="257"/>
      <c r="X457" s="254"/>
      <c r="Y457" s="255"/>
      <c r="Z457" s="255"/>
      <c r="AA457" s="256"/>
    </row>
    <row r="458" spans="1:27" x14ac:dyDescent="0.2">
      <c r="A458" s="252">
        <v>2</v>
      </c>
      <c r="B458" s="253"/>
      <c r="C458" s="254"/>
      <c r="D458" s="255"/>
      <c r="E458" s="255"/>
      <c r="F458" s="256"/>
      <c r="H458" s="252">
        <v>13</v>
      </c>
      <c r="I458" s="257"/>
      <c r="J458" s="254"/>
      <c r="K458" s="255"/>
      <c r="L458" s="255"/>
      <c r="M458" s="256"/>
      <c r="O458" s="252">
        <v>24</v>
      </c>
      <c r="P458" s="253"/>
      <c r="Q458" s="254"/>
      <c r="R458" s="255"/>
      <c r="S458" s="255"/>
      <c r="T458" s="256"/>
      <c r="V458" s="252">
        <v>35</v>
      </c>
      <c r="W458" s="257"/>
      <c r="X458" s="254"/>
      <c r="Y458" s="255"/>
      <c r="Z458" s="255"/>
      <c r="AA458" s="256"/>
    </row>
    <row r="459" spans="1:27" x14ac:dyDescent="0.2">
      <c r="A459" s="252">
        <v>3</v>
      </c>
      <c r="B459" s="253"/>
      <c r="C459" s="254"/>
      <c r="D459" s="255"/>
      <c r="E459" s="255"/>
      <c r="F459" s="256"/>
      <c r="H459" s="252">
        <v>14</v>
      </c>
      <c r="I459" s="257"/>
      <c r="J459" s="254"/>
      <c r="K459" s="255"/>
      <c r="L459" s="255"/>
      <c r="M459" s="256"/>
      <c r="O459" s="252">
        <v>25</v>
      </c>
      <c r="P459" s="253"/>
      <c r="Q459" s="254"/>
      <c r="R459" s="255"/>
      <c r="S459" s="255"/>
      <c r="T459" s="256"/>
      <c r="V459" s="252">
        <v>36</v>
      </c>
      <c r="W459" s="257"/>
      <c r="X459" s="254"/>
      <c r="Y459" s="255"/>
      <c r="Z459" s="255"/>
      <c r="AA459" s="256"/>
    </row>
    <row r="460" spans="1:27" x14ac:dyDescent="0.2">
      <c r="A460" s="252">
        <v>4</v>
      </c>
      <c r="B460" s="253"/>
      <c r="C460" s="254"/>
      <c r="D460" s="255"/>
      <c r="E460" s="255"/>
      <c r="F460" s="256"/>
      <c r="H460" s="252">
        <v>15</v>
      </c>
      <c r="I460" s="257"/>
      <c r="J460" s="254"/>
      <c r="K460" s="255"/>
      <c r="L460" s="255"/>
      <c r="M460" s="256"/>
      <c r="O460" s="252">
        <v>26</v>
      </c>
      <c r="P460" s="253"/>
      <c r="Q460" s="254"/>
      <c r="R460" s="255"/>
      <c r="S460" s="255"/>
      <c r="T460" s="256"/>
      <c r="V460" s="252">
        <v>37</v>
      </c>
      <c r="W460" s="257"/>
      <c r="X460" s="254"/>
      <c r="Y460" s="255"/>
      <c r="Z460" s="255"/>
      <c r="AA460" s="256"/>
    </row>
    <row r="461" spans="1:27" x14ac:dyDescent="0.2">
      <c r="A461" s="252">
        <v>5</v>
      </c>
      <c r="B461" s="253"/>
      <c r="C461" s="254"/>
      <c r="D461" s="255"/>
      <c r="E461" s="255"/>
      <c r="F461" s="256"/>
      <c r="H461" s="252">
        <v>16</v>
      </c>
      <c r="I461" s="257"/>
      <c r="J461" s="254"/>
      <c r="K461" s="255"/>
      <c r="L461" s="255"/>
      <c r="M461" s="256"/>
      <c r="O461" s="252">
        <v>27</v>
      </c>
      <c r="P461" s="253"/>
      <c r="Q461" s="254"/>
      <c r="R461" s="255"/>
      <c r="S461" s="255"/>
      <c r="T461" s="256"/>
      <c r="V461" s="252">
        <v>38</v>
      </c>
      <c r="W461" s="257"/>
      <c r="X461" s="254"/>
      <c r="Y461" s="255"/>
      <c r="Z461" s="255"/>
      <c r="AA461" s="256"/>
    </row>
    <row r="462" spans="1:27" x14ac:dyDescent="0.2">
      <c r="A462" s="252">
        <v>6</v>
      </c>
      <c r="B462" s="253"/>
      <c r="C462" s="254"/>
      <c r="D462" s="255"/>
      <c r="E462" s="255"/>
      <c r="F462" s="256"/>
      <c r="H462" s="252">
        <v>17</v>
      </c>
      <c r="I462" s="257"/>
      <c r="J462" s="254"/>
      <c r="K462" s="255"/>
      <c r="L462" s="255"/>
      <c r="M462" s="256"/>
      <c r="O462" s="252">
        <v>28</v>
      </c>
      <c r="P462" s="253"/>
      <c r="Q462" s="254"/>
      <c r="R462" s="255"/>
      <c r="S462" s="255"/>
      <c r="T462" s="256"/>
      <c r="V462" s="252">
        <v>39</v>
      </c>
      <c r="W462" s="257"/>
      <c r="X462" s="254"/>
      <c r="Y462" s="255"/>
      <c r="Z462" s="255"/>
      <c r="AA462" s="256"/>
    </row>
    <row r="463" spans="1:27" x14ac:dyDescent="0.2">
      <c r="A463" s="252">
        <v>7</v>
      </c>
      <c r="B463" s="253"/>
      <c r="C463" s="254"/>
      <c r="D463" s="255"/>
      <c r="E463" s="255"/>
      <c r="F463" s="256"/>
      <c r="H463" s="252">
        <v>18</v>
      </c>
      <c r="I463" s="257"/>
      <c r="J463" s="254"/>
      <c r="K463" s="255"/>
      <c r="L463" s="255"/>
      <c r="M463" s="256"/>
      <c r="O463" s="252">
        <v>29</v>
      </c>
      <c r="P463" s="253"/>
      <c r="Q463" s="254"/>
      <c r="R463" s="255"/>
      <c r="S463" s="255"/>
      <c r="T463" s="256"/>
      <c r="V463" s="252">
        <v>40</v>
      </c>
      <c r="W463" s="257"/>
      <c r="X463" s="254"/>
      <c r="Y463" s="255"/>
      <c r="Z463" s="255"/>
      <c r="AA463" s="256"/>
    </row>
    <row r="464" spans="1:27" x14ac:dyDescent="0.2">
      <c r="A464" s="252">
        <v>8</v>
      </c>
      <c r="B464" s="253"/>
      <c r="C464" s="254"/>
      <c r="D464" s="255"/>
      <c r="E464" s="255"/>
      <c r="F464" s="256"/>
      <c r="H464" s="252">
        <v>19</v>
      </c>
      <c r="I464" s="257"/>
      <c r="J464" s="254"/>
      <c r="K464" s="255"/>
      <c r="L464" s="255"/>
      <c r="M464" s="256"/>
      <c r="O464" s="252">
        <v>30</v>
      </c>
      <c r="P464" s="253"/>
      <c r="Q464" s="254"/>
      <c r="R464" s="255"/>
      <c r="S464" s="255"/>
      <c r="T464" s="256"/>
      <c r="V464" s="252">
        <v>41</v>
      </c>
      <c r="W464" s="257"/>
      <c r="X464" s="254"/>
      <c r="Y464" s="255"/>
      <c r="Z464" s="255"/>
      <c r="AA464" s="256"/>
    </row>
    <row r="465" spans="1:27" x14ac:dyDescent="0.2">
      <c r="A465" s="252">
        <v>9</v>
      </c>
      <c r="B465" s="253"/>
      <c r="C465" s="254"/>
      <c r="D465" s="255"/>
      <c r="E465" s="255"/>
      <c r="F465" s="256"/>
      <c r="H465" s="252">
        <v>20</v>
      </c>
      <c r="I465" s="257"/>
      <c r="J465" s="254"/>
      <c r="K465" s="255"/>
      <c r="L465" s="255"/>
      <c r="M465" s="256"/>
      <c r="O465" s="252">
        <v>31</v>
      </c>
      <c r="P465" s="253"/>
      <c r="Q465" s="254"/>
      <c r="R465" s="255"/>
      <c r="S465" s="255"/>
      <c r="T465" s="256"/>
      <c r="V465" s="252">
        <v>42</v>
      </c>
      <c r="W465" s="257"/>
      <c r="X465" s="254"/>
      <c r="Y465" s="255"/>
      <c r="Z465" s="255"/>
      <c r="AA465" s="256"/>
    </row>
    <row r="466" spans="1:27" x14ac:dyDescent="0.2">
      <c r="A466" s="252">
        <v>10</v>
      </c>
      <c r="B466" s="253"/>
      <c r="C466" s="254"/>
      <c r="D466" s="255"/>
      <c r="E466" s="255"/>
      <c r="F466" s="256"/>
      <c r="H466" s="252">
        <v>21</v>
      </c>
      <c r="I466" s="257"/>
      <c r="J466" s="254"/>
      <c r="K466" s="255"/>
      <c r="L466" s="255"/>
      <c r="M466" s="256"/>
      <c r="O466" s="252">
        <v>32</v>
      </c>
      <c r="P466" s="253"/>
      <c r="Q466" s="254"/>
      <c r="R466" s="255"/>
      <c r="S466" s="255"/>
      <c r="T466" s="256"/>
      <c r="V466" s="252">
        <v>43</v>
      </c>
      <c r="W466" s="257"/>
      <c r="X466" s="254"/>
      <c r="Y466" s="255"/>
      <c r="Z466" s="255"/>
      <c r="AA466" s="256"/>
    </row>
    <row r="467" spans="1:27" ht="13.5" thickBot="1" x14ac:dyDescent="0.25">
      <c r="A467" s="258">
        <v>11</v>
      </c>
      <c r="B467" s="253"/>
      <c r="C467" s="254"/>
      <c r="D467" s="255"/>
      <c r="E467" s="255"/>
      <c r="F467" s="256"/>
      <c r="H467" s="252">
        <v>22</v>
      </c>
      <c r="I467" s="257"/>
      <c r="J467" s="254"/>
      <c r="K467" s="255"/>
      <c r="L467" s="255"/>
      <c r="M467" s="256"/>
      <c r="O467" s="252">
        <v>33</v>
      </c>
      <c r="P467" s="253"/>
      <c r="Q467" s="254"/>
      <c r="R467" s="255"/>
      <c r="S467" s="255"/>
      <c r="T467" s="256"/>
      <c r="V467" s="259"/>
      <c r="W467" s="260"/>
      <c r="X467" s="261"/>
      <c r="Y467" s="261"/>
      <c r="Z467" s="262" t="s">
        <v>3</v>
      </c>
      <c r="AA467" s="263">
        <f>SUM(F457:F467)+SUM(M457:M467)+SUM(AA457:AA466)+SUM(T457:T467)</f>
        <v>0</v>
      </c>
    </row>
    <row r="468" spans="1:27" x14ac:dyDescent="0.2">
      <c r="E468" s="264"/>
      <c r="L468" s="264"/>
      <c r="O468" s="240"/>
      <c r="S468" s="264"/>
      <c r="Z468" s="264"/>
    </row>
    <row r="469" spans="1:27" x14ac:dyDescent="0.2">
      <c r="E469" s="264"/>
      <c r="L469" s="264"/>
      <c r="O469" s="240"/>
      <c r="S469" s="264"/>
      <c r="Z469" s="264"/>
    </row>
    <row r="470" spans="1:27" x14ac:dyDescent="0.2">
      <c r="E470" s="264"/>
      <c r="L470" s="264"/>
      <c r="O470" s="240"/>
      <c r="S470" s="264"/>
      <c r="Z470" s="264"/>
    </row>
    <row r="471" spans="1:27" x14ac:dyDescent="0.2">
      <c r="E471" s="264"/>
      <c r="L471" s="264"/>
      <c r="O471" s="240"/>
      <c r="S471" s="264"/>
      <c r="Z471" s="264"/>
    </row>
    <row r="472" spans="1:27" x14ac:dyDescent="0.2">
      <c r="E472" s="264"/>
      <c r="L472" s="264"/>
      <c r="O472" s="240"/>
      <c r="S472" s="264"/>
      <c r="Z472" s="264"/>
    </row>
    <row r="473" spans="1:27" x14ac:dyDescent="0.2">
      <c r="E473" s="264"/>
      <c r="L473" s="264"/>
      <c r="O473" s="240"/>
      <c r="S473" s="264"/>
      <c r="Z473" s="264"/>
    </row>
    <row r="474" spans="1:27" ht="13.5" thickBot="1" x14ac:dyDescent="0.25">
      <c r="E474" s="264"/>
      <c r="L474" s="264"/>
      <c r="O474" s="240"/>
      <c r="S474" s="264"/>
      <c r="Z474" s="264"/>
    </row>
    <row r="475" spans="1:27" ht="16.5" customHeight="1" thickBot="1" x14ac:dyDescent="0.25">
      <c r="A475" s="246">
        <v>21</v>
      </c>
      <c r="B475" s="247"/>
      <c r="C475" s="527" t="s">
        <v>34</v>
      </c>
      <c r="D475" s="527" t="s">
        <v>166</v>
      </c>
      <c r="E475" s="527" t="s">
        <v>35</v>
      </c>
      <c r="F475" s="249">
        <f>+$AA487</f>
        <v>0</v>
      </c>
      <c r="H475" s="530" t="s">
        <v>23</v>
      </c>
      <c r="I475" s="247"/>
      <c r="J475" s="527" t="s">
        <v>34</v>
      </c>
      <c r="K475" s="527" t="s">
        <v>166</v>
      </c>
      <c r="L475" s="527" t="s">
        <v>35</v>
      </c>
      <c r="M475" s="249">
        <f>+$AA487</f>
        <v>0</v>
      </c>
      <c r="O475" s="246">
        <v>21</v>
      </c>
      <c r="P475" s="247"/>
      <c r="Q475" s="527" t="s">
        <v>34</v>
      </c>
      <c r="R475" s="527" t="s">
        <v>166</v>
      </c>
      <c r="S475" s="527" t="s">
        <v>35</v>
      </c>
      <c r="T475" s="249">
        <f>+$AA487</f>
        <v>0</v>
      </c>
      <c r="V475" s="530" t="s">
        <v>23</v>
      </c>
      <c r="W475" s="247"/>
      <c r="X475" s="527" t="s">
        <v>34</v>
      </c>
      <c r="Y475" s="527" t="s">
        <v>166</v>
      </c>
      <c r="Z475" s="527" t="s">
        <v>35</v>
      </c>
      <c r="AA475" s="527" t="s">
        <v>18</v>
      </c>
    </row>
    <row r="476" spans="1:27" ht="25.5" x14ac:dyDescent="0.2">
      <c r="A476" s="250" t="s">
        <v>7</v>
      </c>
      <c r="B476" s="251" t="str">
        <f>+" אסמכתא " &amp; B23 &amp;"         חזרה לטבלה "</f>
        <v xml:space="preserve"> אסמכתא          חזרה לטבלה </v>
      </c>
      <c r="C476" s="528"/>
      <c r="D476" s="529"/>
      <c r="E476" s="528"/>
      <c r="F476" s="248" t="s">
        <v>18</v>
      </c>
      <c r="H476" s="531"/>
      <c r="I476" s="251" t="str">
        <f>+" אסמכתא " &amp; B23 &amp;"         חזרה לטבלה "</f>
        <v xml:space="preserve"> אסמכתא          חזרה לטבלה </v>
      </c>
      <c r="J476" s="528"/>
      <c r="K476" s="529"/>
      <c r="L476" s="528"/>
      <c r="M476" s="248" t="s">
        <v>18</v>
      </c>
      <c r="O476" s="250" t="s">
        <v>7</v>
      </c>
      <c r="P476" s="251" t="str">
        <f>+" אסמכתא " &amp; B23 &amp;"         חזרה לטבלה "</f>
        <v xml:space="preserve"> אסמכתא          חזרה לטבלה </v>
      </c>
      <c r="Q476" s="528"/>
      <c r="R476" s="529"/>
      <c r="S476" s="528"/>
      <c r="T476" s="248" t="s">
        <v>18</v>
      </c>
      <c r="V476" s="531"/>
      <c r="W476" s="251" t="str">
        <f>+" אסמכתא " &amp; B23 &amp;"         חזרה לטבלה "</f>
        <v xml:space="preserve"> אסמכתא          חזרה לטבלה </v>
      </c>
      <c r="X476" s="528"/>
      <c r="Y476" s="529"/>
      <c r="Z476" s="528"/>
      <c r="AA476" s="528"/>
    </row>
    <row r="477" spans="1:27" x14ac:dyDescent="0.2">
      <c r="A477" s="252">
        <v>1</v>
      </c>
      <c r="B477" s="253"/>
      <c r="C477" s="254"/>
      <c r="D477" s="255"/>
      <c r="E477" s="255"/>
      <c r="F477" s="256"/>
      <c r="H477" s="252">
        <v>12</v>
      </c>
      <c r="I477" s="257"/>
      <c r="J477" s="254"/>
      <c r="K477" s="255"/>
      <c r="L477" s="255"/>
      <c r="M477" s="256"/>
      <c r="O477" s="252">
        <v>23</v>
      </c>
      <c r="P477" s="253"/>
      <c r="Q477" s="254"/>
      <c r="R477" s="255"/>
      <c r="S477" s="255"/>
      <c r="T477" s="256"/>
      <c r="V477" s="252">
        <v>34</v>
      </c>
      <c r="W477" s="257"/>
      <c r="X477" s="254"/>
      <c r="Y477" s="255"/>
      <c r="Z477" s="255"/>
      <c r="AA477" s="256"/>
    </row>
    <row r="478" spans="1:27" x14ac:dyDescent="0.2">
      <c r="A478" s="252">
        <v>2</v>
      </c>
      <c r="B478" s="253"/>
      <c r="C478" s="254"/>
      <c r="D478" s="255"/>
      <c r="E478" s="255"/>
      <c r="F478" s="256"/>
      <c r="H478" s="252">
        <v>13</v>
      </c>
      <c r="I478" s="257"/>
      <c r="J478" s="254"/>
      <c r="K478" s="255"/>
      <c r="L478" s="255"/>
      <c r="M478" s="256"/>
      <c r="O478" s="252">
        <v>24</v>
      </c>
      <c r="P478" s="253"/>
      <c r="Q478" s="254"/>
      <c r="R478" s="255"/>
      <c r="S478" s="255"/>
      <c r="T478" s="256"/>
      <c r="V478" s="252">
        <v>35</v>
      </c>
      <c r="W478" s="257"/>
      <c r="X478" s="254"/>
      <c r="Y478" s="255"/>
      <c r="Z478" s="255"/>
      <c r="AA478" s="256"/>
    </row>
    <row r="479" spans="1:27" x14ac:dyDescent="0.2">
      <c r="A479" s="252">
        <v>3</v>
      </c>
      <c r="B479" s="253"/>
      <c r="C479" s="254"/>
      <c r="D479" s="255"/>
      <c r="E479" s="255"/>
      <c r="F479" s="256"/>
      <c r="H479" s="252">
        <v>14</v>
      </c>
      <c r="I479" s="257"/>
      <c r="J479" s="254"/>
      <c r="K479" s="255"/>
      <c r="L479" s="255"/>
      <c r="M479" s="256"/>
      <c r="O479" s="252">
        <v>25</v>
      </c>
      <c r="P479" s="253"/>
      <c r="Q479" s="254"/>
      <c r="R479" s="255"/>
      <c r="S479" s="255"/>
      <c r="T479" s="256"/>
      <c r="V479" s="252">
        <v>36</v>
      </c>
      <c r="W479" s="257"/>
      <c r="X479" s="254"/>
      <c r="Y479" s="255"/>
      <c r="Z479" s="255"/>
      <c r="AA479" s="256"/>
    </row>
    <row r="480" spans="1:27" x14ac:dyDescent="0.2">
      <c r="A480" s="252">
        <v>4</v>
      </c>
      <c r="B480" s="253"/>
      <c r="C480" s="254"/>
      <c r="D480" s="255"/>
      <c r="E480" s="255"/>
      <c r="F480" s="256"/>
      <c r="H480" s="252">
        <v>15</v>
      </c>
      <c r="I480" s="257"/>
      <c r="J480" s="254"/>
      <c r="K480" s="255"/>
      <c r="L480" s="255"/>
      <c r="M480" s="256"/>
      <c r="O480" s="252">
        <v>26</v>
      </c>
      <c r="P480" s="253"/>
      <c r="Q480" s="254"/>
      <c r="R480" s="255"/>
      <c r="S480" s="255"/>
      <c r="T480" s="256"/>
      <c r="V480" s="252">
        <v>37</v>
      </c>
      <c r="W480" s="257"/>
      <c r="X480" s="254"/>
      <c r="Y480" s="255"/>
      <c r="Z480" s="255"/>
      <c r="AA480" s="256"/>
    </row>
    <row r="481" spans="1:27" x14ac:dyDescent="0.2">
      <c r="A481" s="252">
        <v>5</v>
      </c>
      <c r="B481" s="253"/>
      <c r="C481" s="254"/>
      <c r="D481" s="255"/>
      <c r="E481" s="255"/>
      <c r="F481" s="256"/>
      <c r="H481" s="252">
        <v>16</v>
      </c>
      <c r="I481" s="257"/>
      <c r="J481" s="254"/>
      <c r="K481" s="255"/>
      <c r="L481" s="255"/>
      <c r="M481" s="256"/>
      <c r="O481" s="252">
        <v>27</v>
      </c>
      <c r="P481" s="253"/>
      <c r="Q481" s="254"/>
      <c r="R481" s="255"/>
      <c r="S481" s="255"/>
      <c r="T481" s="256"/>
      <c r="V481" s="252">
        <v>38</v>
      </c>
      <c r="W481" s="257"/>
      <c r="X481" s="254"/>
      <c r="Y481" s="255"/>
      <c r="Z481" s="255"/>
      <c r="AA481" s="256"/>
    </row>
    <row r="482" spans="1:27" x14ac:dyDescent="0.2">
      <c r="A482" s="252">
        <v>6</v>
      </c>
      <c r="B482" s="253"/>
      <c r="C482" s="254"/>
      <c r="D482" s="255"/>
      <c r="E482" s="255"/>
      <c r="F482" s="256"/>
      <c r="H482" s="252">
        <v>17</v>
      </c>
      <c r="I482" s="257"/>
      <c r="J482" s="254"/>
      <c r="K482" s="255"/>
      <c r="L482" s="255"/>
      <c r="M482" s="256"/>
      <c r="O482" s="252">
        <v>28</v>
      </c>
      <c r="P482" s="253"/>
      <c r="Q482" s="254"/>
      <c r="R482" s="255"/>
      <c r="S482" s="255"/>
      <c r="T482" s="256"/>
      <c r="V482" s="252">
        <v>39</v>
      </c>
      <c r="W482" s="257"/>
      <c r="X482" s="254"/>
      <c r="Y482" s="255"/>
      <c r="Z482" s="255"/>
      <c r="AA482" s="256"/>
    </row>
    <row r="483" spans="1:27" x14ac:dyDescent="0.2">
      <c r="A483" s="252">
        <v>7</v>
      </c>
      <c r="B483" s="253"/>
      <c r="C483" s="254"/>
      <c r="D483" s="255"/>
      <c r="E483" s="255"/>
      <c r="F483" s="256"/>
      <c r="H483" s="252">
        <v>18</v>
      </c>
      <c r="I483" s="257"/>
      <c r="J483" s="254"/>
      <c r="K483" s="255"/>
      <c r="L483" s="255"/>
      <c r="M483" s="256"/>
      <c r="O483" s="252">
        <v>29</v>
      </c>
      <c r="P483" s="253"/>
      <c r="Q483" s="254"/>
      <c r="R483" s="255"/>
      <c r="S483" s="255"/>
      <c r="T483" s="256"/>
      <c r="V483" s="252">
        <v>40</v>
      </c>
      <c r="W483" s="257"/>
      <c r="X483" s="254"/>
      <c r="Y483" s="255"/>
      <c r="Z483" s="255"/>
      <c r="AA483" s="256"/>
    </row>
    <row r="484" spans="1:27" x14ac:dyDescent="0.2">
      <c r="A484" s="252">
        <v>8</v>
      </c>
      <c r="B484" s="253"/>
      <c r="C484" s="254"/>
      <c r="D484" s="255"/>
      <c r="E484" s="255"/>
      <c r="F484" s="256"/>
      <c r="H484" s="252">
        <v>19</v>
      </c>
      <c r="I484" s="257"/>
      <c r="J484" s="254"/>
      <c r="K484" s="255"/>
      <c r="L484" s="255"/>
      <c r="M484" s="256"/>
      <c r="O484" s="252">
        <v>30</v>
      </c>
      <c r="P484" s="253"/>
      <c r="Q484" s="254"/>
      <c r="R484" s="255"/>
      <c r="S484" s="255"/>
      <c r="T484" s="256"/>
      <c r="V484" s="252">
        <v>41</v>
      </c>
      <c r="W484" s="257"/>
      <c r="X484" s="254"/>
      <c r="Y484" s="255"/>
      <c r="Z484" s="255"/>
      <c r="AA484" s="256"/>
    </row>
    <row r="485" spans="1:27" x14ac:dyDescent="0.2">
      <c r="A485" s="252">
        <v>9</v>
      </c>
      <c r="B485" s="253"/>
      <c r="C485" s="254"/>
      <c r="D485" s="255"/>
      <c r="E485" s="255"/>
      <c r="F485" s="256"/>
      <c r="H485" s="252">
        <v>20</v>
      </c>
      <c r="I485" s="257"/>
      <c r="J485" s="254"/>
      <c r="K485" s="255"/>
      <c r="L485" s="255"/>
      <c r="M485" s="256"/>
      <c r="O485" s="252">
        <v>31</v>
      </c>
      <c r="P485" s="253"/>
      <c r="Q485" s="254"/>
      <c r="R485" s="255"/>
      <c r="S485" s="255"/>
      <c r="T485" s="256"/>
      <c r="V485" s="252">
        <v>42</v>
      </c>
      <c r="W485" s="257"/>
      <c r="X485" s="254"/>
      <c r="Y485" s="255"/>
      <c r="Z485" s="255"/>
      <c r="AA485" s="256"/>
    </row>
    <row r="486" spans="1:27" x14ac:dyDescent="0.2">
      <c r="A486" s="252">
        <v>10</v>
      </c>
      <c r="B486" s="253"/>
      <c r="C486" s="254"/>
      <c r="D486" s="255"/>
      <c r="E486" s="255"/>
      <c r="F486" s="256"/>
      <c r="H486" s="252">
        <v>21</v>
      </c>
      <c r="I486" s="257"/>
      <c r="J486" s="254"/>
      <c r="K486" s="255"/>
      <c r="L486" s="255"/>
      <c r="M486" s="256"/>
      <c r="O486" s="252">
        <v>32</v>
      </c>
      <c r="P486" s="253"/>
      <c r="Q486" s="254"/>
      <c r="R486" s="255"/>
      <c r="S486" s="255"/>
      <c r="T486" s="256"/>
      <c r="V486" s="252">
        <v>43</v>
      </c>
      <c r="W486" s="257"/>
      <c r="X486" s="254"/>
      <c r="Y486" s="255"/>
      <c r="Z486" s="255"/>
      <c r="AA486" s="256"/>
    </row>
    <row r="487" spans="1:27" ht="13.5" thickBot="1" x14ac:dyDescent="0.25">
      <c r="A487" s="258">
        <v>11</v>
      </c>
      <c r="B487" s="253"/>
      <c r="C487" s="254"/>
      <c r="D487" s="255"/>
      <c r="E487" s="255"/>
      <c r="F487" s="256"/>
      <c r="H487" s="252">
        <v>22</v>
      </c>
      <c r="I487" s="257"/>
      <c r="J487" s="254"/>
      <c r="K487" s="255"/>
      <c r="L487" s="255"/>
      <c r="M487" s="256"/>
      <c r="O487" s="252">
        <v>33</v>
      </c>
      <c r="P487" s="253"/>
      <c r="Q487" s="254"/>
      <c r="R487" s="255"/>
      <c r="S487" s="255"/>
      <c r="T487" s="256"/>
      <c r="V487" s="259"/>
      <c r="W487" s="260"/>
      <c r="X487" s="261"/>
      <c r="Y487" s="261"/>
      <c r="Z487" s="262" t="s">
        <v>3</v>
      </c>
      <c r="AA487" s="263">
        <f>SUM(F477:F487)+SUM(M477:M487)+SUM(AA477:AA486)+SUM(T477:T487)</f>
        <v>0</v>
      </c>
    </row>
    <row r="488" spans="1:27" x14ac:dyDescent="0.2">
      <c r="E488" s="264"/>
      <c r="L488" s="264"/>
      <c r="O488" s="240"/>
      <c r="S488" s="264"/>
      <c r="Z488" s="264"/>
    </row>
    <row r="489" spans="1:27" x14ac:dyDescent="0.2">
      <c r="E489" s="264"/>
      <c r="L489" s="264"/>
      <c r="O489" s="240"/>
      <c r="S489" s="264"/>
      <c r="Z489" s="264"/>
    </row>
    <row r="490" spans="1:27" x14ac:dyDescent="0.2">
      <c r="E490" s="264"/>
      <c r="L490" s="264"/>
      <c r="O490" s="240"/>
      <c r="S490" s="264"/>
      <c r="Z490" s="264"/>
    </row>
    <row r="491" spans="1:27" x14ac:dyDescent="0.2">
      <c r="E491" s="264"/>
      <c r="L491" s="264"/>
      <c r="O491" s="240"/>
      <c r="S491" s="264"/>
      <c r="Z491" s="264"/>
    </row>
    <row r="492" spans="1:27" x14ac:dyDescent="0.2">
      <c r="E492" s="264"/>
      <c r="L492" s="264"/>
      <c r="O492" s="240"/>
      <c r="S492" s="264"/>
      <c r="Z492" s="264"/>
    </row>
    <row r="493" spans="1:27" x14ac:dyDescent="0.2">
      <c r="E493" s="264"/>
      <c r="L493" s="264"/>
      <c r="O493" s="240"/>
      <c r="S493" s="264"/>
      <c r="Z493" s="264"/>
    </row>
    <row r="494" spans="1:27" ht="13.5" thickBot="1" x14ac:dyDescent="0.25">
      <c r="E494" s="264"/>
      <c r="L494" s="264"/>
      <c r="O494" s="240"/>
      <c r="S494" s="264"/>
      <c r="Z494" s="264"/>
    </row>
    <row r="495" spans="1:27" ht="16.5" customHeight="1" thickBot="1" x14ac:dyDescent="0.25">
      <c r="A495" s="246">
        <v>22</v>
      </c>
      <c r="B495" s="247"/>
      <c r="C495" s="527" t="s">
        <v>34</v>
      </c>
      <c r="D495" s="527" t="s">
        <v>166</v>
      </c>
      <c r="E495" s="527" t="s">
        <v>35</v>
      </c>
      <c r="F495" s="249">
        <f>+$AA507</f>
        <v>0</v>
      </c>
      <c r="H495" s="530" t="s">
        <v>23</v>
      </c>
      <c r="I495" s="247"/>
      <c r="J495" s="527" t="s">
        <v>34</v>
      </c>
      <c r="K495" s="527" t="s">
        <v>166</v>
      </c>
      <c r="L495" s="527" t="s">
        <v>35</v>
      </c>
      <c r="M495" s="249">
        <f>+$AA507</f>
        <v>0</v>
      </c>
      <c r="O495" s="246">
        <v>22</v>
      </c>
      <c r="P495" s="247"/>
      <c r="Q495" s="527" t="s">
        <v>34</v>
      </c>
      <c r="R495" s="527" t="s">
        <v>166</v>
      </c>
      <c r="S495" s="527" t="s">
        <v>35</v>
      </c>
      <c r="T495" s="249">
        <f>+$AA507</f>
        <v>0</v>
      </c>
      <c r="V495" s="530" t="s">
        <v>23</v>
      </c>
      <c r="W495" s="247"/>
      <c r="X495" s="527" t="s">
        <v>34</v>
      </c>
      <c r="Y495" s="527" t="s">
        <v>166</v>
      </c>
      <c r="Z495" s="527" t="s">
        <v>35</v>
      </c>
      <c r="AA495" s="527" t="s">
        <v>18</v>
      </c>
    </row>
    <row r="496" spans="1:27" ht="25.5" x14ac:dyDescent="0.2">
      <c r="A496" s="250" t="s">
        <v>7</v>
      </c>
      <c r="B496" s="251" t="str">
        <f>+" אסמכתא " &amp; B24 &amp;"         חזרה לטבלה "</f>
        <v xml:space="preserve"> אסמכתא          חזרה לטבלה </v>
      </c>
      <c r="C496" s="528"/>
      <c r="D496" s="529"/>
      <c r="E496" s="528"/>
      <c r="F496" s="248" t="s">
        <v>18</v>
      </c>
      <c r="H496" s="531"/>
      <c r="I496" s="251" t="str">
        <f>+" אסמכתא " &amp; B24 &amp;"         חזרה לטבלה "</f>
        <v xml:space="preserve"> אסמכתא          חזרה לטבלה </v>
      </c>
      <c r="J496" s="528"/>
      <c r="K496" s="529"/>
      <c r="L496" s="528"/>
      <c r="M496" s="248" t="s">
        <v>18</v>
      </c>
      <c r="O496" s="250" t="s">
        <v>7</v>
      </c>
      <c r="P496" s="251" t="str">
        <f>+" אסמכתא " &amp; B24 &amp;"         חזרה לטבלה "</f>
        <v xml:space="preserve"> אסמכתא          חזרה לטבלה </v>
      </c>
      <c r="Q496" s="528"/>
      <c r="R496" s="529"/>
      <c r="S496" s="528"/>
      <c r="T496" s="248" t="s">
        <v>18</v>
      </c>
      <c r="V496" s="531"/>
      <c r="W496" s="251" t="str">
        <f>+" אסמכתא " &amp; B24 &amp;"         חזרה לטבלה "</f>
        <v xml:space="preserve"> אסמכתא          חזרה לטבלה </v>
      </c>
      <c r="X496" s="528"/>
      <c r="Y496" s="529"/>
      <c r="Z496" s="528"/>
      <c r="AA496" s="528"/>
    </row>
    <row r="497" spans="1:27" x14ac:dyDescent="0.2">
      <c r="A497" s="252">
        <v>1</v>
      </c>
      <c r="B497" s="253"/>
      <c r="C497" s="254"/>
      <c r="D497" s="255"/>
      <c r="E497" s="255"/>
      <c r="F497" s="256"/>
      <c r="H497" s="252">
        <v>12</v>
      </c>
      <c r="I497" s="257"/>
      <c r="J497" s="254"/>
      <c r="K497" s="255"/>
      <c r="L497" s="255"/>
      <c r="M497" s="256"/>
      <c r="O497" s="252">
        <v>23</v>
      </c>
      <c r="P497" s="253"/>
      <c r="Q497" s="254"/>
      <c r="R497" s="255"/>
      <c r="S497" s="255"/>
      <c r="T497" s="256"/>
      <c r="V497" s="252">
        <v>34</v>
      </c>
      <c r="W497" s="257"/>
      <c r="X497" s="254"/>
      <c r="Y497" s="255"/>
      <c r="Z497" s="255"/>
      <c r="AA497" s="256"/>
    </row>
    <row r="498" spans="1:27" x14ac:dyDescent="0.2">
      <c r="A498" s="252">
        <v>2</v>
      </c>
      <c r="B498" s="253"/>
      <c r="C498" s="254"/>
      <c r="D498" s="255"/>
      <c r="E498" s="255"/>
      <c r="F498" s="256"/>
      <c r="H498" s="252">
        <v>13</v>
      </c>
      <c r="I498" s="257"/>
      <c r="J498" s="254"/>
      <c r="K498" s="255"/>
      <c r="L498" s="255"/>
      <c r="M498" s="256"/>
      <c r="O498" s="252">
        <v>24</v>
      </c>
      <c r="P498" s="253"/>
      <c r="Q498" s="254"/>
      <c r="R498" s="255"/>
      <c r="S498" s="255"/>
      <c r="T498" s="256"/>
      <c r="V498" s="252">
        <v>35</v>
      </c>
      <c r="W498" s="257"/>
      <c r="X498" s="254"/>
      <c r="Y498" s="255"/>
      <c r="Z498" s="255"/>
      <c r="AA498" s="256"/>
    </row>
    <row r="499" spans="1:27" x14ac:dyDescent="0.2">
      <c r="A499" s="252">
        <v>3</v>
      </c>
      <c r="B499" s="253"/>
      <c r="C499" s="254"/>
      <c r="D499" s="255"/>
      <c r="E499" s="255"/>
      <c r="F499" s="256"/>
      <c r="H499" s="252">
        <v>14</v>
      </c>
      <c r="I499" s="257"/>
      <c r="J499" s="254"/>
      <c r="K499" s="255"/>
      <c r="L499" s="255"/>
      <c r="M499" s="256"/>
      <c r="O499" s="252">
        <v>25</v>
      </c>
      <c r="P499" s="253"/>
      <c r="Q499" s="254"/>
      <c r="R499" s="255"/>
      <c r="S499" s="255"/>
      <c r="T499" s="256"/>
      <c r="V499" s="252">
        <v>36</v>
      </c>
      <c r="W499" s="257"/>
      <c r="X499" s="254"/>
      <c r="Y499" s="255"/>
      <c r="Z499" s="255"/>
      <c r="AA499" s="256"/>
    </row>
    <row r="500" spans="1:27" x14ac:dyDescent="0.2">
      <c r="A500" s="252">
        <v>4</v>
      </c>
      <c r="B500" s="253"/>
      <c r="C500" s="254"/>
      <c r="D500" s="255"/>
      <c r="E500" s="255"/>
      <c r="F500" s="256"/>
      <c r="H500" s="252">
        <v>15</v>
      </c>
      <c r="I500" s="257"/>
      <c r="J500" s="254"/>
      <c r="K500" s="255"/>
      <c r="L500" s="255"/>
      <c r="M500" s="256"/>
      <c r="O500" s="252">
        <v>26</v>
      </c>
      <c r="P500" s="253"/>
      <c r="Q500" s="254"/>
      <c r="R500" s="255"/>
      <c r="S500" s="255"/>
      <c r="T500" s="256"/>
      <c r="V500" s="252">
        <v>37</v>
      </c>
      <c r="W500" s="257"/>
      <c r="X500" s="254"/>
      <c r="Y500" s="255"/>
      <c r="Z500" s="255"/>
      <c r="AA500" s="256"/>
    </row>
    <row r="501" spans="1:27" x14ac:dyDescent="0.2">
      <c r="A501" s="252">
        <v>5</v>
      </c>
      <c r="B501" s="253"/>
      <c r="C501" s="254"/>
      <c r="D501" s="255"/>
      <c r="E501" s="255"/>
      <c r="F501" s="256"/>
      <c r="H501" s="252">
        <v>16</v>
      </c>
      <c r="I501" s="257"/>
      <c r="J501" s="254"/>
      <c r="K501" s="255"/>
      <c r="L501" s="255"/>
      <c r="M501" s="256"/>
      <c r="O501" s="252">
        <v>27</v>
      </c>
      <c r="P501" s="253"/>
      <c r="Q501" s="254"/>
      <c r="R501" s="255"/>
      <c r="S501" s="255"/>
      <c r="T501" s="256"/>
      <c r="V501" s="252">
        <v>38</v>
      </c>
      <c r="W501" s="257"/>
      <c r="X501" s="254"/>
      <c r="Y501" s="255"/>
      <c r="Z501" s="255"/>
      <c r="AA501" s="256"/>
    </row>
    <row r="502" spans="1:27" x14ac:dyDescent="0.2">
      <c r="A502" s="252">
        <v>6</v>
      </c>
      <c r="B502" s="253"/>
      <c r="C502" s="254"/>
      <c r="D502" s="255"/>
      <c r="E502" s="255"/>
      <c r="F502" s="256"/>
      <c r="H502" s="252">
        <v>17</v>
      </c>
      <c r="I502" s="257"/>
      <c r="J502" s="254"/>
      <c r="K502" s="255"/>
      <c r="L502" s="255"/>
      <c r="M502" s="256"/>
      <c r="O502" s="252">
        <v>28</v>
      </c>
      <c r="P502" s="253"/>
      <c r="Q502" s="254"/>
      <c r="R502" s="255"/>
      <c r="S502" s="255"/>
      <c r="T502" s="256"/>
      <c r="V502" s="252">
        <v>39</v>
      </c>
      <c r="W502" s="257"/>
      <c r="X502" s="254"/>
      <c r="Y502" s="255"/>
      <c r="Z502" s="255"/>
      <c r="AA502" s="256"/>
    </row>
    <row r="503" spans="1:27" x14ac:dyDescent="0.2">
      <c r="A503" s="252">
        <v>7</v>
      </c>
      <c r="B503" s="253"/>
      <c r="C503" s="254"/>
      <c r="D503" s="255"/>
      <c r="E503" s="255"/>
      <c r="F503" s="256"/>
      <c r="H503" s="252">
        <v>18</v>
      </c>
      <c r="I503" s="257"/>
      <c r="J503" s="254"/>
      <c r="K503" s="255"/>
      <c r="L503" s="255"/>
      <c r="M503" s="256"/>
      <c r="O503" s="252">
        <v>29</v>
      </c>
      <c r="P503" s="253"/>
      <c r="Q503" s="254"/>
      <c r="R503" s="255"/>
      <c r="S503" s="255"/>
      <c r="T503" s="256"/>
      <c r="V503" s="252">
        <v>40</v>
      </c>
      <c r="W503" s="257"/>
      <c r="X503" s="254"/>
      <c r="Y503" s="255"/>
      <c r="Z503" s="255"/>
      <c r="AA503" s="256"/>
    </row>
    <row r="504" spans="1:27" x14ac:dyDescent="0.2">
      <c r="A504" s="252">
        <v>8</v>
      </c>
      <c r="B504" s="253"/>
      <c r="C504" s="254"/>
      <c r="D504" s="255"/>
      <c r="E504" s="255"/>
      <c r="F504" s="256"/>
      <c r="H504" s="252">
        <v>19</v>
      </c>
      <c r="I504" s="257"/>
      <c r="J504" s="254"/>
      <c r="K504" s="255"/>
      <c r="L504" s="255"/>
      <c r="M504" s="256"/>
      <c r="O504" s="252">
        <v>30</v>
      </c>
      <c r="P504" s="253"/>
      <c r="Q504" s="254"/>
      <c r="R504" s="255"/>
      <c r="S504" s="255"/>
      <c r="T504" s="256"/>
      <c r="V504" s="252">
        <v>41</v>
      </c>
      <c r="W504" s="257"/>
      <c r="X504" s="254"/>
      <c r="Y504" s="255"/>
      <c r="Z504" s="255"/>
      <c r="AA504" s="256"/>
    </row>
    <row r="505" spans="1:27" x14ac:dyDescent="0.2">
      <c r="A505" s="252">
        <v>9</v>
      </c>
      <c r="B505" s="253"/>
      <c r="C505" s="254"/>
      <c r="D505" s="255"/>
      <c r="E505" s="255"/>
      <c r="F505" s="256"/>
      <c r="H505" s="252">
        <v>20</v>
      </c>
      <c r="I505" s="257"/>
      <c r="J505" s="254"/>
      <c r="K505" s="255"/>
      <c r="L505" s="255"/>
      <c r="M505" s="256"/>
      <c r="O505" s="252">
        <v>31</v>
      </c>
      <c r="P505" s="253"/>
      <c r="Q505" s="254"/>
      <c r="R505" s="255"/>
      <c r="S505" s="255"/>
      <c r="T505" s="256"/>
      <c r="V505" s="252">
        <v>42</v>
      </c>
      <c r="W505" s="257"/>
      <c r="X505" s="254"/>
      <c r="Y505" s="255"/>
      <c r="Z505" s="255"/>
      <c r="AA505" s="256"/>
    </row>
    <row r="506" spans="1:27" x14ac:dyDescent="0.2">
      <c r="A506" s="252">
        <v>10</v>
      </c>
      <c r="B506" s="253"/>
      <c r="C506" s="254"/>
      <c r="D506" s="255"/>
      <c r="E506" s="255"/>
      <c r="F506" s="256"/>
      <c r="H506" s="252">
        <v>21</v>
      </c>
      <c r="I506" s="257"/>
      <c r="J506" s="254"/>
      <c r="K506" s="255"/>
      <c r="L506" s="255"/>
      <c r="M506" s="256"/>
      <c r="O506" s="252">
        <v>32</v>
      </c>
      <c r="P506" s="253"/>
      <c r="Q506" s="254"/>
      <c r="R506" s="255"/>
      <c r="S506" s="255"/>
      <c r="T506" s="256"/>
      <c r="V506" s="252">
        <v>43</v>
      </c>
      <c r="W506" s="257"/>
      <c r="X506" s="254"/>
      <c r="Y506" s="255"/>
      <c r="Z506" s="255"/>
      <c r="AA506" s="256"/>
    </row>
    <row r="507" spans="1:27" ht="13.5" thickBot="1" x14ac:dyDescent="0.25">
      <c r="A507" s="258">
        <v>11</v>
      </c>
      <c r="B507" s="253"/>
      <c r="C507" s="254"/>
      <c r="D507" s="255"/>
      <c r="E507" s="255"/>
      <c r="F507" s="256"/>
      <c r="H507" s="252">
        <v>22</v>
      </c>
      <c r="I507" s="257"/>
      <c r="J507" s="254"/>
      <c r="K507" s="255"/>
      <c r="L507" s="255"/>
      <c r="M507" s="256"/>
      <c r="O507" s="252">
        <v>33</v>
      </c>
      <c r="P507" s="253"/>
      <c r="Q507" s="254"/>
      <c r="R507" s="255"/>
      <c r="S507" s="255"/>
      <c r="T507" s="256"/>
      <c r="V507" s="259"/>
      <c r="W507" s="260"/>
      <c r="X507" s="261"/>
      <c r="Y507" s="261"/>
      <c r="Z507" s="262" t="s">
        <v>3</v>
      </c>
      <c r="AA507" s="263">
        <f>SUM(F497:F507)+SUM(M497:M507)+SUM(AA497:AA506)+SUM(T497:T507)</f>
        <v>0</v>
      </c>
    </row>
    <row r="508" spans="1:27" x14ac:dyDescent="0.2">
      <c r="E508" s="264"/>
      <c r="L508" s="264"/>
      <c r="O508" s="240"/>
      <c r="S508" s="264"/>
      <c r="Z508" s="264"/>
    </row>
    <row r="509" spans="1:27" x14ac:dyDescent="0.2">
      <c r="E509" s="264"/>
      <c r="L509" s="264"/>
      <c r="O509" s="240"/>
      <c r="S509" s="264"/>
      <c r="Z509" s="264"/>
    </row>
    <row r="510" spans="1:27" x14ac:dyDescent="0.2">
      <c r="E510" s="264"/>
      <c r="L510" s="264"/>
      <c r="O510" s="240"/>
      <c r="S510" s="264"/>
      <c r="Z510" s="264"/>
    </row>
    <row r="511" spans="1:27" x14ac:dyDescent="0.2">
      <c r="E511" s="264"/>
      <c r="L511" s="264"/>
      <c r="O511" s="240"/>
      <c r="S511" s="264"/>
      <c r="Z511" s="264"/>
    </row>
    <row r="512" spans="1:27" x14ac:dyDescent="0.2">
      <c r="E512" s="264"/>
      <c r="L512" s="264"/>
      <c r="O512" s="240"/>
      <c r="S512" s="264"/>
      <c r="Z512" s="264"/>
    </row>
    <row r="513" spans="1:27" x14ac:dyDescent="0.2">
      <c r="E513" s="264"/>
      <c r="L513" s="264"/>
      <c r="O513" s="240"/>
      <c r="S513" s="264"/>
      <c r="Z513" s="264"/>
    </row>
    <row r="514" spans="1:27" ht="13.5" thickBot="1" x14ac:dyDescent="0.25">
      <c r="E514" s="264"/>
      <c r="L514" s="264"/>
      <c r="O514" s="240"/>
      <c r="S514" s="264"/>
      <c r="Z514" s="264"/>
    </row>
    <row r="515" spans="1:27" ht="16.5" customHeight="1" thickBot="1" x14ac:dyDescent="0.25">
      <c r="A515" s="246">
        <v>23</v>
      </c>
      <c r="B515" s="247"/>
      <c r="C515" s="527" t="s">
        <v>34</v>
      </c>
      <c r="D515" s="527" t="s">
        <v>166</v>
      </c>
      <c r="E515" s="527" t="s">
        <v>35</v>
      </c>
      <c r="F515" s="249">
        <f>+$AA527</f>
        <v>0</v>
      </c>
      <c r="H515" s="530" t="s">
        <v>23</v>
      </c>
      <c r="I515" s="247"/>
      <c r="J515" s="527" t="s">
        <v>34</v>
      </c>
      <c r="K515" s="527" t="s">
        <v>166</v>
      </c>
      <c r="L515" s="527" t="s">
        <v>35</v>
      </c>
      <c r="M515" s="249">
        <f>+$AA527</f>
        <v>0</v>
      </c>
      <c r="O515" s="246">
        <v>23</v>
      </c>
      <c r="P515" s="247"/>
      <c r="Q515" s="527" t="s">
        <v>34</v>
      </c>
      <c r="R515" s="527" t="s">
        <v>166</v>
      </c>
      <c r="S515" s="527" t="s">
        <v>35</v>
      </c>
      <c r="T515" s="249">
        <f>+$AA527</f>
        <v>0</v>
      </c>
      <c r="V515" s="530" t="s">
        <v>23</v>
      </c>
      <c r="W515" s="247"/>
      <c r="X515" s="527" t="s">
        <v>34</v>
      </c>
      <c r="Y515" s="527" t="s">
        <v>166</v>
      </c>
      <c r="Z515" s="527" t="s">
        <v>35</v>
      </c>
      <c r="AA515" s="527" t="s">
        <v>18</v>
      </c>
    </row>
    <row r="516" spans="1:27" ht="25.5" x14ac:dyDescent="0.2">
      <c r="A516" s="250" t="s">
        <v>7</v>
      </c>
      <c r="B516" s="251" t="str">
        <f>+" אסמכתא " &amp; B25 &amp;"         חזרה לטבלה "</f>
        <v xml:space="preserve"> אסמכתא          חזרה לטבלה </v>
      </c>
      <c r="C516" s="528"/>
      <c r="D516" s="529"/>
      <c r="E516" s="528"/>
      <c r="F516" s="248" t="s">
        <v>18</v>
      </c>
      <c r="H516" s="531"/>
      <c r="I516" s="251" t="str">
        <f>+" אסמכתא " &amp; B25 &amp;"         חזרה לטבלה "</f>
        <v xml:space="preserve"> אסמכתא          חזרה לטבלה </v>
      </c>
      <c r="J516" s="528"/>
      <c r="K516" s="529"/>
      <c r="L516" s="528"/>
      <c r="M516" s="248" t="s">
        <v>18</v>
      </c>
      <c r="O516" s="250" t="s">
        <v>7</v>
      </c>
      <c r="P516" s="251" t="str">
        <f>+" אסמכתא " &amp; B25 &amp;"         חזרה לטבלה "</f>
        <v xml:space="preserve"> אסמכתא          חזרה לטבלה </v>
      </c>
      <c r="Q516" s="528"/>
      <c r="R516" s="529"/>
      <c r="S516" s="528"/>
      <c r="T516" s="248" t="s">
        <v>18</v>
      </c>
      <c r="V516" s="531"/>
      <c r="W516" s="251" t="str">
        <f>+" אסמכתא " &amp; B25 &amp;"         חזרה לטבלה "</f>
        <v xml:space="preserve"> אסמכתא          חזרה לטבלה </v>
      </c>
      <c r="X516" s="528"/>
      <c r="Y516" s="529"/>
      <c r="Z516" s="528"/>
      <c r="AA516" s="528"/>
    </row>
    <row r="517" spans="1:27" x14ac:dyDescent="0.2">
      <c r="A517" s="252">
        <v>1</v>
      </c>
      <c r="B517" s="253"/>
      <c r="C517" s="254"/>
      <c r="D517" s="255"/>
      <c r="E517" s="255"/>
      <c r="F517" s="256"/>
      <c r="H517" s="252">
        <v>12</v>
      </c>
      <c r="I517" s="257"/>
      <c r="J517" s="254"/>
      <c r="K517" s="255"/>
      <c r="L517" s="255"/>
      <c r="M517" s="256"/>
      <c r="O517" s="252">
        <v>23</v>
      </c>
      <c r="P517" s="253"/>
      <c r="Q517" s="254"/>
      <c r="R517" s="255"/>
      <c r="S517" s="255"/>
      <c r="T517" s="256"/>
      <c r="V517" s="252">
        <v>34</v>
      </c>
      <c r="W517" s="257"/>
      <c r="X517" s="254"/>
      <c r="Y517" s="255"/>
      <c r="Z517" s="255"/>
      <c r="AA517" s="256"/>
    </row>
    <row r="518" spans="1:27" x14ac:dyDescent="0.2">
      <c r="A518" s="252">
        <v>2</v>
      </c>
      <c r="B518" s="253"/>
      <c r="C518" s="254"/>
      <c r="D518" s="255"/>
      <c r="E518" s="255"/>
      <c r="F518" s="256"/>
      <c r="H518" s="252">
        <v>13</v>
      </c>
      <c r="I518" s="257"/>
      <c r="J518" s="254"/>
      <c r="K518" s="255"/>
      <c r="L518" s="255"/>
      <c r="M518" s="256"/>
      <c r="O518" s="252">
        <v>24</v>
      </c>
      <c r="P518" s="253"/>
      <c r="Q518" s="254"/>
      <c r="R518" s="255"/>
      <c r="S518" s="255"/>
      <c r="T518" s="256"/>
      <c r="V518" s="252">
        <v>35</v>
      </c>
      <c r="W518" s="257"/>
      <c r="X518" s="254"/>
      <c r="Y518" s="255"/>
      <c r="Z518" s="255"/>
      <c r="AA518" s="256"/>
    </row>
    <row r="519" spans="1:27" x14ac:dyDescent="0.2">
      <c r="A519" s="252">
        <v>3</v>
      </c>
      <c r="B519" s="253"/>
      <c r="C519" s="254"/>
      <c r="D519" s="255"/>
      <c r="E519" s="255"/>
      <c r="F519" s="256"/>
      <c r="H519" s="252">
        <v>14</v>
      </c>
      <c r="I519" s="257"/>
      <c r="J519" s="254"/>
      <c r="K519" s="255"/>
      <c r="L519" s="255"/>
      <c r="M519" s="256"/>
      <c r="O519" s="252">
        <v>25</v>
      </c>
      <c r="P519" s="253"/>
      <c r="Q519" s="254"/>
      <c r="R519" s="255"/>
      <c r="S519" s="255"/>
      <c r="T519" s="256"/>
      <c r="V519" s="252">
        <v>36</v>
      </c>
      <c r="W519" s="257"/>
      <c r="X519" s="254"/>
      <c r="Y519" s="255"/>
      <c r="Z519" s="255"/>
      <c r="AA519" s="256"/>
    </row>
    <row r="520" spans="1:27" x14ac:dyDescent="0.2">
      <c r="A520" s="252">
        <v>4</v>
      </c>
      <c r="B520" s="253"/>
      <c r="C520" s="254"/>
      <c r="D520" s="255"/>
      <c r="E520" s="255"/>
      <c r="F520" s="256"/>
      <c r="H520" s="252">
        <v>15</v>
      </c>
      <c r="I520" s="257"/>
      <c r="J520" s="254"/>
      <c r="K520" s="255"/>
      <c r="L520" s="255"/>
      <c r="M520" s="256"/>
      <c r="O520" s="252">
        <v>26</v>
      </c>
      <c r="P520" s="253"/>
      <c r="Q520" s="254"/>
      <c r="R520" s="255"/>
      <c r="S520" s="255"/>
      <c r="T520" s="256"/>
      <c r="V520" s="252">
        <v>37</v>
      </c>
      <c r="W520" s="257"/>
      <c r="X520" s="254"/>
      <c r="Y520" s="255"/>
      <c r="Z520" s="255"/>
      <c r="AA520" s="256"/>
    </row>
    <row r="521" spans="1:27" x14ac:dyDescent="0.2">
      <c r="A521" s="252">
        <v>5</v>
      </c>
      <c r="B521" s="253"/>
      <c r="C521" s="254"/>
      <c r="D521" s="255"/>
      <c r="E521" s="255"/>
      <c r="F521" s="256"/>
      <c r="H521" s="252">
        <v>16</v>
      </c>
      <c r="I521" s="257"/>
      <c r="J521" s="254"/>
      <c r="K521" s="255"/>
      <c r="L521" s="255"/>
      <c r="M521" s="256"/>
      <c r="O521" s="252">
        <v>27</v>
      </c>
      <c r="P521" s="253"/>
      <c r="Q521" s="254"/>
      <c r="R521" s="255"/>
      <c r="S521" s="255"/>
      <c r="T521" s="256"/>
      <c r="V521" s="252">
        <v>38</v>
      </c>
      <c r="W521" s="257"/>
      <c r="X521" s="254"/>
      <c r="Y521" s="255"/>
      <c r="Z521" s="255"/>
      <c r="AA521" s="256"/>
    </row>
    <row r="522" spans="1:27" x14ac:dyDescent="0.2">
      <c r="A522" s="252">
        <v>6</v>
      </c>
      <c r="B522" s="253"/>
      <c r="C522" s="254"/>
      <c r="D522" s="255"/>
      <c r="E522" s="255"/>
      <c r="F522" s="256"/>
      <c r="H522" s="252">
        <v>17</v>
      </c>
      <c r="I522" s="257"/>
      <c r="J522" s="254"/>
      <c r="K522" s="255"/>
      <c r="L522" s="255"/>
      <c r="M522" s="256"/>
      <c r="O522" s="252">
        <v>28</v>
      </c>
      <c r="P522" s="253"/>
      <c r="Q522" s="254"/>
      <c r="R522" s="255"/>
      <c r="S522" s="255"/>
      <c r="T522" s="256"/>
      <c r="V522" s="252">
        <v>39</v>
      </c>
      <c r="W522" s="257"/>
      <c r="X522" s="254"/>
      <c r="Y522" s="255"/>
      <c r="Z522" s="255"/>
      <c r="AA522" s="256"/>
    </row>
    <row r="523" spans="1:27" x14ac:dyDescent="0.2">
      <c r="A523" s="252">
        <v>7</v>
      </c>
      <c r="B523" s="253"/>
      <c r="C523" s="254"/>
      <c r="D523" s="255"/>
      <c r="E523" s="255"/>
      <c r="F523" s="256"/>
      <c r="H523" s="252">
        <v>18</v>
      </c>
      <c r="I523" s="257"/>
      <c r="J523" s="254"/>
      <c r="K523" s="255"/>
      <c r="L523" s="255"/>
      <c r="M523" s="256"/>
      <c r="O523" s="252">
        <v>29</v>
      </c>
      <c r="P523" s="253"/>
      <c r="Q523" s="254"/>
      <c r="R523" s="255"/>
      <c r="S523" s="255"/>
      <c r="T523" s="256"/>
      <c r="V523" s="252">
        <v>40</v>
      </c>
      <c r="W523" s="257"/>
      <c r="X523" s="254"/>
      <c r="Y523" s="255"/>
      <c r="Z523" s="255"/>
      <c r="AA523" s="256"/>
    </row>
    <row r="524" spans="1:27" x14ac:dyDescent="0.2">
      <c r="A524" s="252">
        <v>8</v>
      </c>
      <c r="B524" s="253"/>
      <c r="C524" s="254"/>
      <c r="D524" s="255"/>
      <c r="E524" s="255"/>
      <c r="F524" s="256"/>
      <c r="H524" s="252">
        <v>19</v>
      </c>
      <c r="I524" s="257"/>
      <c r="J524" s="254"/>
      <c r="K524" s="255"/>
      <c r="L524" s="255"/>
      <c r="M524" s="256"/>
      <c r="O524" s="252">
        <v>30</v>
      </c>
      <c r="P524" s="253"/>
      <c r="Q524" s="254"/>
      <c r="R524" s="255"/>
      <c r="S524" s="255"/>
      <c r="T524" s="256"/>
      <c r="V524" s="252">
        <v>41</v>
      </c>
      <c r="W524" s="257"/>
      <c r="X524" s="254"/>
      <c r="Y524" s="255"/>
      <c r="Z524" s="255"/>
      <c r="AA524" s="256"/>
    </row>
    <row r="525" spans="1:27" x14ac:dyDescent="0.2">
      <c r="A525" s="252">
        <v>9</v>
      </c>
      <c r="B525" s="253"/>
      <c r="C525" s="254"/>
      <c r="D525" s="255"/>
      <c r="E525" s="255"/>
      <c r="F525" s="256"/>
      <c r="H525" s="252">
        <v>20</v>
      </c>
      <c r="I525" s="257"/>
      <c r="J525" s="254"/>
      <c r="K525" s="255"/>
      <c r="L525" s="255"/>
      <c r="M525" s="256"/>
      <c r="O525" s="252">
        <v>31</v>
      </c>
      <c r="P525" s="253"/>
      <c r="Q525" s="254"/>
      <c r="R525" s="255"/>
      <c r="S525" s="255"/>
      <c r="T525" s="256"/>
      <c r="V525" s="252">
        <v>42</v>
      </c>
      <c r="W525" s="257"/>
      <c r="X525" s="254"/>
      <c r="Y525" s="255"/>
      <c r="Z525" s="255"/>
      <c r="AA525" s="256"/>
    </row>
    <row r="526" spans="1:27" x14ac:dyDescent="0.2">
      <c r="A526" s="252">
        <v>10</v>
      </c>
      <c r="B526" s="253"/>
      <c r="C526" s="254"/>
      <c r="D526" s="255"/>
      <c r="E526" s="255"/>
      <c r="F526" s="256"/>
      <c r="H526" s="252">
        <v>21</v>
      </c>
      <c r="I526" s="257"/>
      <c r="J526" s="254"/>
      <c r="K526" s="255"/>
      <c r="L526" s="255"/>
      <c r="M526" s="256"/>
      <c r="O526" s="252">
        <v>32</v>
      </c>
      <c r="P526" s="253"/>
      <c r="Q526" s="254"/>
      <c r="R526" s="255"/>
      <c r="S526" s="255"/>
      <c r="T526" s="256"/>
      <c r="V526" s="252">
        <v>43</v>
      </c>
      <c r="W526" s="257"/>
      <c r="X526" s="254"/>
      <c r="Y526" s="255"/>
      <c r="Z526" s="255"/>
      <c r="AA526" s="256"/>
    </row>
    <row r="527" spans="1:27" ht="13.5" thickBot="1" x14ac:dyDescent="0.25">
      <c r="A527" s="258">
        <v>11</v>
      </c>
      <c r="B527" s="253"/>
      <c r="C527" s="254"/>
      <c r="D527" s="255"/>
      <c r="E527" s="255"/>
      <c r="F527" s="256"/>
      <c r="H527" s="252">
        <v>22</v>
      </c>
      <c r="I527" s="257"/>
      <c r="J527" s="254"/>
      <c r="K527" s="255"/>
      <c r="L527" s="255"/>
      <c r="M527" s="256"/>
      <c r="O527" s="252">
        <v>33</v>
      </c>
      <c r="P527" s="253"/>
      <c r="Q527" s="254"/>
      <c r="R527" s="255"/>
      <c r="S527" s="255"/>
      <c r="T527" s="256"/>
      <c r="V527" s="259"/>
      <c r="W527" s="260"/>
      <c r="X527" s="261"/>
      <c r="Y527" s="261"/>
      <c r="Z527" s="262" t="s">
        <v>3</v>
      </c>
      <c r="AA527" s="263">
        <f>SUM(F517:F527)+SUM(M517:M527)+SUM(AA517:AA526)+SUM(T517:T527)</f>
        <v>0</v>
      </c>
    </row>
    <row r="528" spans="1:27" x14ac:dyDescent="0.2">
      <c r="E528" s="264"/>
      <c r="L528" s="264"/>
      <c r="O528" s="240"/>
      <c r="S528" s="264"/>
      <c r="Z528" s="264"/>
    </row>
    <row r="529" spans="1:27" x14ac:dyDescent="0.2">
      <c r="E529" s="264"/>
      <c r="L529" s="264"/>
      <c r="O529" s="240"/>
      <c r="S529" s="264"/>
      <c r="Z529" s="264"/>
    </row>
    <row r="530" spans="1:27" x14ac:dyDescent="0.2">
      <c r="E530" s="264"/>
      <c r="L530" s="264"/>
      <c r="O530" s="240"/>
      <c r="S530" s="264"/>
      <c r="Z530" s="264"/>
    </row>
    <row r="531" spans="1:27" x14ac:dyDescent="0.2">
      <c r="E531" s="264"/>
      <c r="L531" s="264"/>
      <c r="O531" s="240"/>
      <c r="S531" s="264"/>
      <c r="Z531" s="264"/>
    </row>
    <row r="532" spans="1:27" x14ac:dyDescent="0.2">
      <c r="E532" s="264"/>
      <c r="L532" s="264"/>
      <c r="O532" s="240"/>
      <c r="S532" s="264"/>
      <c r="Z532" s="264"/>
    </row>
    <row r="533" spans="1:27" x14ac:dyDescent="0.2">
      <c r="E533" s="264"/>
      <c r="L533" s="264"/>
      <c r="O533" s="240"/>
      <c r="S533" s="264"/>
      <c r="Z533" s="264"/>
    </row>
    <row r="534" spans="1:27" ht="13.5" thickBot="1" x14ac:dyDescent="0.25">
      <c r="E534" s="264"/>
      <c r="L534" s="264"/>
      <c r="O534" s="240"/>
      <c r="S534" s="264"/>
      <c r="Z534" s="264"/>
    </row>
    <row r="535" spans="1:27" ht="16.5" customHeight="1" thickBot="1" x14ac:dyDescent="0.25">
      <c r="A535" s="246">
        <v>24</v>
      </c>
      <c r="B535" s="247"/>
      <c r="C535" s="527" t="s">
        <v>34</v>
      </c>
      <c r="D535" s="527" t="s">
        <v>166</v>
      </c>
      <c r="E535" s="527" t="s">
        <v>35</v>
      </c>
      <c r="F535" s="249">
        <f>+$AA547</f>
        <v>0</v>
      </c>
      <c r="H535" s="530" t="s">
        <v>23</v>
      </c>
      <c r="I535" s="247"/>
      <c r="J535" s="527" t="s">
        <v>34</v>
      </c>
      <c r="K535" s="527" t="s">
        <v>166</v>
      </c>
      <c r="L535" s="527" t="s">
        <v>35</v>
      </c>
      <c r="M535" s="249">
        <f>+$AA547</f>
        <v>0</v>
      </c>
      <c r="O535" s="246">
        <v>24</v>
      </c>
      <c r="P535" s="247"/>
      <c r="Q535" s="527" t="s">
        <v>34</v>
      </c>
      <c r="R535" s="527" t="s">
        <v>166</v>
      </c>
      <c r="S535" s="527" t="s">
        <v>35</v>
      </c>
      <c r="T535" s="249">
        <f>+$AA547</f>
        <v>0</v>
      </c>
      <c r="V535" s="530" t="s">
        <v>23</v>
      </c>
      <c r="W535" s="247"/>
      <c r="X535" s="527" t="s">
        <v>34</v>
      </c>
      <c r="Y535" s="527" t="s">
        <v>166</v>
      </c>
      <c r="Z535" s="527" t="s">
        <v>35</v>
      </c>
      <c r="AA535" s="527" t="s">
        <v>18</v>
      </c>
    </row>
    <row r="536" spans="1:27" ht="25.5" x14ac:dyDescent="0.2">
      <c r="A536" s="250" t="s">
        <v>7</v>
      </c>
      <c r="B536" s="251" t="str">
        <f>+" אסמכתא " &amp; B26 &amp;"         חזרה לטבלה "</f>
        <v xml:space="preserve"> אסמכתא          חזרה לטבלה </v>
      </c>
      <c r="C536" s="528"/>
      <c r="D536" s="529"/>
      <c r="E536" s="528"/>
      <c r="F536" s="248" t="s">
        <v>18</v>
      </c>
      <c r="H536" s="531"/>
      <c r="I536" s="251" t="str">
        <f>+" אסמכתא " &amp; B26 &amp;"         חזרה לטבלה "</f>
        <v xml:space="preserve"> אסמכתא          חזרה לטבלה </v>
      </c>
      <c r="J536" s="528"/>
      <c r="K536" s="529"/>
      <c r="L536" s="528"/>
      <c r="M536" s="248" t="s">
        <v>18</v>
      </c>
      <c r="O536" s="250" t="s">
        <v>7</v>
      </c>
      <c r="P536" s="251" t="str">
        <f>+" אסמכתא " &amp; B26 &amp;"         חזרה לטבלה "</f>
        <v xml:space="preserve"> אסמכתא          חזרה לטבלה </v>
      </c>
      <c r="Q536" s="528"/>
      <c r="R536" s="529"/>
      <c r="S536" s="528"/>
      <c r="T536" s="248" t="s">
        <v>18</v>
      </c>
      <c r="V536" s="531"/>
      <c r="W536" s="251" t="str">
        <f>+" אסמכתא " &amp; B26 &amp;"         חזרה לטבלה "</f>
        <v xml:space="preserve"> אסמכתא          חזרה לטבלה </v>
      </c>
      <c r="X536" s="528"/>
      <c r="Y536" s="529"/>
      <c r="Z536" s="528"/>
      <c r="AA536" s="528"/>
    </row>
    <row r="537" spans="1:27" x14ac:dyDescent="0.2">
      <c r="A537" s="252">
        <v>1</v>
      </c>
      <c r="B537" s="253"/>
      <c r="C537" s="254"/>
      <c r="D537" s="255"/>
      <c r="E537" s="255"/>
      <c r="F537" s="256"/>
      <c r="H537" s="252">
        <v>12</v>
      </c>
      <c r="I537" s="257"/>
      <c r="J537" s="254"/>
      <c r="K537" s="255"/>
      <c r="L537" s="255"/>
      <c r="M537" s="256"/>
      <c r="O537" s="252">
        <v>23</v>
      </c>
      <c r="P537" s="253"/>
      <c r="Q537" s="254"/>
      <c r="R537" s="255"/>
      <c r="S537" s="255"/>
      <c r="T537" s="256"/>
      <c r="V537" s="252">
        <v>34</v>
      </c>
      <c r="W537" s="257"/>
      <c r="X537" s="254"/>
      <c r="Y537" s="255"/>
      <c r="Z537" s="255"/>
      <c r="AA537" s="256"/>
    </row>
    <row r="538" spans="1:27" x14ac:dyDescent="0.2">
      <c r="A538" s="252">
        <v>2</v>
      </c>
      <c r="B538" s="253"/>
      <c r="C538" s="254"/>
      <c r="D538" s="255"/>
      <c r="E538" s="255"/>
      <c r="F538" s="256"/>
      <c r="H538" s="252">
        <v>13</v>
      </c>
      <c r="I538" s="257"/>
      <c r="J538" s="254"/>
      <c r="K538" s="255"/>
      <c r="L538" s="255"/>
      <c r="M538" s="256"/>
      <c r="O538" s="252">
        <v>24</v>
      </c>
      <c r="P538" s="253"/>
      <c r="Q538" s="254"/>
      <c r="R538" s="255"/>
      <c r="S538" s="255"/>
      <c r="T538" s="256"/>
      <c r="V538" s="252">
        <v>35</v>
      </c>
      <c r="W538" s="257"/>
      <c r="X538" s="254"/>
      <c r="Y538" s="255"/>
      <c r="Z538" s="255"/>
      <c r="AA538" s="256"/>
    </row>
    <row r="539" spans="1:27" x14ac:dyDescent="0.2">
      <c r="A539" s="252">
        <v>3</v>
      </c>
      <c r="B539" s="253"/>
      <c r="C539" s="254"/>
      <c r="D539" s="255"/>
      <c r="E539" s="255"/>
      <c r="F539" s="256"/>
      <c r="H539" s="252">
        <v>14</v>
      </c>
      <c r="I539" s="257"/>
      <c r="J539" s="254"/>
      <c r="K539" s="255"/>
      <c r="L539" s="255"/>
      <c r="M539" s="256"/>
      <c r="O539" s="252">
        <v>25</v>
      </c>
      <c r="P539" s="253"/>
      <c r="Q539" s="254"/>
      <c r="R539" s="255"/>
      <c r="S539" s="255"/>
      <c r="T539" s="256"/>
      <c r="V539" s="252">
        <v>36</v>
      </c>
      <c r="W539" s="257"/>
      <c r="X539" s="254"/>
      <c r="Y539" s="255"/>
      <c r="Z539" s="255"/>
      <c r="AA539" s="256"/>
    </row>
    <row r="540" spans="1:27" x14ac:dyDescent="0.2">
      <c r="A540" s="252">
        <v>4</v>
      </c>
      <c r="B540" s="253"/>
      <c r="C540" s="254"/>
      <c r="D540" s="255"/>
      <c r="E540" s="255"/>
      <c r="F540" s="256"/>
      <c r="H540" s="252">
        <v>15</v>
      </c>
      <c r="I540" s="257"/>
      <c r="J540" s="254"/>
      <c r="K540" s="255"/>
      <c r="L540" s="255"/>
      <c r="M540" s="256"/>
      <c r="O540" s="252">
        <v>26</v>
      </c>
      <c r="P540" s="253"/>
      <c r="Q540" s="254"/>
      <c r="R540" s="255"/>
      <c r="S540" s="255"/>
      <c r="T540" s="256"/>
      <c r="V540" s="252">
        <v>37</v>
      </c>
      <c r="W540" s="257"/>
      <c r="X540" s="254"/>
      <c r="Y540" s="255"/>
      <c r="Z540" s="255"/>
      <c r="AA540" s="256"/>
    </row>
    <row r="541" spans="1:27" x14ac:dyDescent="0.2">
      <c r="A541" s="252">
        <v>5</v>
      </c>
      <c r="B541" s="253"/>
      <c r="C541" s="254"/>
      <c r="D541" s="255"/>
      <c r="E541" s="255"/>
      <c r="F541" s="256"/>
      <c r="H541" s="252">
        <v>16</v>
      </c>
      <c r="I541" s="257"/>
      <c r="J541" s="254"/>
      <c r="K541" s="255"/>
      <c r="L541" s="255"/>
      <c r="M541" s="256"/>
      <c r="O541" s="252">
        <v>27</v>
      </c>
      <c r="P541" s="253"/>
      <c r="Q541" s="254"/>
      <c r="R541" s="255"/>
      <c r="S541" s="255"/>
      <c r="T541" s="256"/>
      <c r="V541" s="252">
        <v>38</v>
      </c>
      <c r="W541" s="257"/>
      <c r="X541" s="254"/>
      <c r="Y541" s="255"/>
      <c r="Z541" s="255"/>
      <c r="AA541" s="256"/>
    </row>
    <row r="542" spans="1:27" x14ac:dyDescent="0.2">
      <c r="A542" s="252">
        <v>6</v>
      </c>
      <c r="B542" s="253"/>
      <c r="C542" s="254"/>
      <c r="D542" s="255"/>
      <c r="E542" s="255"/>
      <c r="F542" s="256"/>
      <c r="H542" s="252">
        <v>17</v>
      </c>
      <c r="I542" s="257"/>
      <c r="J542" s="254"/>
      <c r="K542" s="255"/>
      <c r="L542" s="255"/>
      <c r="M542" s="256"/>
      <c r="O542" s="252">
        <v>28</v>
      </c>
      <c r="P542" s="253"/>
      <c r="Q542" s="254"/>
      <c r="R542" s="255"/>
      <c r="S542" s="255"/>
      <c r="T542" s="256"/>
      <c r="V542" s="252">
        <v>39</v>
      </c>
      <c r="W542" s="257"/>
      <c r="X542" s="254"/>
      <c r="Y542" s="255"/>
      <c r="Z542" s="255"/>
      <c r="AA542" s="256"/>
    </row>
    <row r="543" spans="1:27" x14ac:dyDescent="0.2">
      <c r="A543" s="252">
        <v>7</v>
      </c>
      <c r="B543" s="253"/>
      <c r="C543" s="254"/>
      <c r="D543" s="255"/>
      <c r="E543" s="255"/>
      <c r="F543" s="256"/>
      <c r="H543" s="252">
        <v>18</v>
      </c>
      <c r="I543" s="257"/>
      <c r="J543" s="254"/>
      <c r="K543" s="255"/>
      <c r="L543" s="255"/>
      <c r="M543" s="256"/>
      <c r="O543" s="252">
        <v>29</v>
      </c>
      <c r="P543" s="253"/>
      <c r="Q543" s="254"/>
      <c r="R543" s="255"/>
      <c r="S543" s="255"/>
      <c r="T543" s="256"/>
      <c r="V543" s="252">
        <v>40</v>
      </c>
      <c r="W543" s="257"/>
      <c r="X543" s="254"/>
      <c r="Y543" s="255"/>
      <c r="Z543" s="255"/>
      <c r="AA543" s="256"/>
    </row>
    <row r="544" spans="1:27" x14ac:dyDescent="0.2">
      <c r="A544" s="252">
        <v>8</v>
      </c>
      <c r="B544" s="253"/>
      <c r="C544" s="254"/>
      <c r="D544" s="255"/>
      <c r="E544" s="255"/>
      <c r="F544" s="256"/>
      <c r="H544" s="252">
        <v>19</v>
      </c>
      <c r="I544" s="257"/>
      <c r="J544" s="254"/>
      <c r="K544" s="255"/>
      <c r="L544" s="255"/>
      <c r="M544" s="256"/>
      <c r="O544" s="252">
        <v>30</v>
      </c>
      <c r="P544" s="253"/>
      <c r="Q544" s="254"/>
      <c r="R544" s="255"/>
      <c r="S544" s="255"/>
      <c r="T544" s="256"/>
      <c r="V544" s="252">
        <v>41</v>
      </c>
      <c r="W544" s="257"/>
      <c r="X544" s="254"/>
      <c r="Y544" s="255"/>
      <c r="Z544" s="255"/>
      <c r="AA544" s="256"/>
    </row>
    <row r="545" spans="1:27" x14ac:dyDescent="0.2">
      <c r="A545" s="252">
        <v>9</v>
      </c>
      <c r="B545" s="253"/>
      <c r="C545" s="254"/>
      <c r="D545" s="255"/>
      <c r="E545" s="255"/>
      <c r="F545" s="256"/>
      <c r="H545" s="252">
        <v>20</v>
      </c>
      <c r="I545" s="257"/>
      <c r="J545" s="254"/>
      <c r="K545" s="255"/>
      <c r="L545" s="255"/>
      <c r="M545" s="256"/>
      <c r="O545" s="252">
        <v>31</v>
      </c>
      <c r="P545" s="253"/>
      <c r="Q545" s="254"/>
      <c r="R545" s="255"/>
      <c r="S545" s="255"/>
      <c r="T545" s="256"/>
      <c r="V545" s="252">
        <v>42</v>
      </c>
      <c r="W545" s="257"/>
      <c r="X545" s="254"/>
      <c r="Y545" s="255"/>
      <c r="Z545" s="255"/>
      <c r="AA545" s="256"/>
    </row>
    <row r="546" spans="1:27" x14ac:dyDescent="0.2">
      <c r="A546" s="252">
        <v>10</v>
      </c>
      <c r="B546" s="253"/>
      <c r="C546" s="254"/>
      <c r="D546" s="255"/>
      <c r="E546" s="255"/>
      <c r="F546" s="256"/>
      <c r="H546" s="252">
        <v>21</v>
      </c>
      <c r="I546" s="257"/>
      <c r="J546" s="254"/>
      <c r="K546" s="255"/>
      <c r="L546" s="255"/>
      <c r="M546" s="256"/>
      <c r="O546" s="252">
        <v>32</v>
      </c>
      <c r="P546" s="253"/>
      <c r="Q546" s="254"/>
      <c r="R546" s="255"/>
      <c r="S546" s="255"/>
      <c r="T546" s="256"/>
      <c r="V546" s="252">
        <v>43</v>
      </c>
      <c r="W546" s="257"/>
      <c r="X546" s="254"/>
      <c r="Y546" s="255"/>
      <c r="Z546" s="255"/>
      <c r="AA546" s="256"/>
    </row>
    <row r="547" spans="1:27" ht="13.5" thickBot="1" x14ac:dyDescent="0.25">
      <c r="A547" s="258">
        <v>11</v>
      </c>
      <c r="B547" s="253"/>
      <c r="C547" s="254"/>
      <c r="D547" s="255"/>
      <c r="E547" s="255"/>
      <c r="F547" s="256"/>
      <c r="H547" s="252">
        <v>22</v>
      </c>
      <c r="I547" s="257"/>
      <c r="J547" s="254"/>
      <c r="K547" s="255"/>
      <c r="L547" s="255"/>
      <c r="M547" s="256"/>
      <c r="O547" s="252">
        <v>33</v>
      </c>
      <c r="P547" s="253"/>
      <c r="Q547" s="254"/>
      <c r="R547" s="255"/>
      <c r="S547" s="255"/>
      <c r="T547" s="256"/>
      <c r="V547" s="259"/>
      <c r="W547" s="260"/>
      <c r="X547" s="261"/>
      <c r="Y547" s="261"/>
      <c r="Z547" s="262" t="s">
        <v>3</v>
      </c>
      <c r="AA547" s="263">
        <f>SUM(F537:F547)+SUM(M537:M547)+SUM(AA537:AA546)+SUM(T537:T547)</f>
        <v>0</v>
      </c>
    </row>
    <row r="548" spans="1:27" x14ac:dyDescent="0.2">
      <c r="E548" s="264"/>
      <c r="L548" s="264"/>
      <c r="O548" s="240"/>
      <c r="S548" s="264"/>
      <c r="Z548" s="264"/>
    </row>
    <row r="549" spans="1:27" x14ac:dyDescent="0.2">
      <c r="E549" s="264"/>
      <c r="L549" s="264"/>
      <c r="O549" s="240"/>
      <c r="S549" s="264"/>
      <c r="Z549" s="264"/>
    </row>
    <row r="550" spans="1:27" x14ac:dyDescent="0.2">
      <c r="E550" s="264"/>
      <c r="L550" s="264"/>
      <c r="O550" s="240"/>
      <c r="S550" s="264"/>
      <c r="Z550" s="264"/>
    </row>
    <row r="551" spans="1:27" x14ac:dyDescent="0.2">
      <c r="E551" s="264"/>
      <c r="L551" s="264"/>
      <c r="O551" s="240"/>
      <c r="S551" s="264"/>
      <c r="Z551" s="264"/>
    </row>
    <row r="552" spans="1:27" x14ac:dyDescent="0.2">
      <c r="E552" s="264"/>
      <c r="L552" s="264"/>
      <c r="O552" s="240"/>
      <c r="S552" s="264"/>
      <c r="Z552" s="264"/>
    </row>
    <row r="553" spans="1:27" x14ac:dyDescent="0.2">
      <c r="E553" s="264"/>
      <c r="L553" s="264"/>
      <c r="O553" s="240"/>
      <c r="S553" s="264"/>
      <c r="Z553" s="264"/>
    </row>
    <row r="554" spans="1:27" ht="13.5" thickBot="1" x14ac:dyDescent="0.25">
      <c r="E554" s="264"/>
      <c r="L554" s="264"/>
      <c r="O554" s="240"/>
      <c r="S554" s="264"/>
      <c r="Z554" s="264"/>
    </row>
    <row r="555" spans="1:27" ht="16.5" customHeight="1" thickBot="1" x14ac:dyDescent="0.25">
      <c r="A555" s="246">
        <v>25</v>
      </c>
      <c r="B555" s="247"/>
      <c r="C555" s="527" t="s">
        <v>34</v>
      </c>
      <c r="D555" s="527" t="s">
        <v>166</v>
      </c>
      <c r="E555" s="527" t="s">
        <v>35</v>
      </c>
      <c r="F555" s="249">
        <f>+$AA567</f>
        <v>0</v>
      </c>
      <c r="H555" s="530" t="s">
        <v>23</v>
      </c>
      <c r="I555" s="247"/>
      <c r="J555" s="527" t="s">
        <v>34</v>
      </c>
      <c r="K555" s="527" t="s">
        <v>166</v>
      </c>
      <c r="L555" s="527" t="s">
        <v>35</v>
      </c>
      <c r="M555" s="249">
        <f>+$AA567</f>
        <v>0</v>
      </c>
      <c r="O555" s="246">
        <v>25</v>
      </c>
      <c r="P555" s="247"/>
      <c r="Q555" s="527" t="s">
        <v>34</v>
      </c>
      <c r="R555" s="527" t="s">
        <v>166</v>
      </c>
      <c r="S555" s="527" t="s">
        <v>35</v>
      </c>
      <c r="T555" s="249">
        <f>+$AA567</f>
        <v>0</v>
      </c>
      <c r="V555" s="530" t="s">
        <v>23</v>
      </c>
      <c r="W555" s="247"/>
      <c r="X555" s="527" t="s">
        <v>34</v>
      </c>
      <c r="Y555" s="527" t="s">
        <v>166</v>
      </c>
      <c r="Z555" s="527" t="s">
        <v>35</v>
      </c>
      <c r="AA555" s="527" t="s">
        <v>18</v>
      </c>
    </row>
    <row r="556" spans="1:27" ht="25.5" x14ac:dyDescent="0.2">
      <c r="A556" s="250" t="s">
        <v>7</v>
      </c>
      <c r="B556" s="251" t="str">
        <f>+" אסמכתא " &amp; B27 &amp;"         חזרה לטבלה "</f>
        <v xml:space="preserve"> אסמכתא          חזרה לטבלה </v>
      </c>
      <c r="C556" s="528"/>
      <c r="D556" s="529"/>
      <c r="E556" s="528"/>
      <c r="F556" s="248" t="s">
        <v>18</v>
      </c>
      <c r="H556" s="531"/>
      <c r="I556" s="251" t="str">
        <f>+" אסמכתא " &amp; B27 &amp;"         חזרה לטבלה "</f>
        <v xml:space="preserve"> אסמכתא          חזרה לטבלה </v>
      </c>
      <c r="J556" s="528"/>
      <c r="K556" s="529"/>
      <c r="L556" s="528"/>
      <c r="M556" s="248" t="s">
        <v>18</v>
      </c>
      <c r="O556" s="250" t="s">
        <v>7</v>
      </c>
      <c r="P556" s="251" t="str">
        <f>+" אסמכתא " &amp; B27 &amp;"         חזרה לטבלה "</f>
        <v xml:space="preserve"> אסמכתא          חזרה לטבלה </v>
      </c>
      <c r="Q556" s="528"/>
      <c r="R556" s="529"/>
      <c r="S556" s="528"/>
      <c r="T556" s="248" t="s">
        <v>18</v>
      </c>
      <c r="V556" s="531"/>
      <c r="W556" s="251" t="str">
        <f>+" אסמכתא " &amp; B27 &amp;"         חזרה לטבלה "</f>
        <v xml:space="preserve"> אסמכתא          חזרה לטבלה </v>
      </c>
      <c r="X556" s="528"/>
      <c r="Y556" s="529"/>
      <c r="Z556" s="528"/>
      <c r="AA556" s="528"/>
    </row>
    <row r="557" spans="1:27" x14ac:dyDescent="0.2">
      <c r="A557" s="252">
        <v>1</v>
      </c>
      <c r="B557" s="253"/>
      <c r="C557" s="254"/>
      <c r="D557" s="255"/>
      <c r="E557" s="255"/>
      <c r="F557" s="256"/>
      <c r="H557" s="252">
        <v>12</v>
      </c>
      <c r="I557" s="257"/>
      <c r="J557" s="254"/>
      <c r="K557" s="255"/>
      <c r="L557" s="255"/>
      <c r="M557" s="256"/>
      <c r="O557" s="252">
        <v>23</v>
      </c>
      <c r="P557" s="253"/>
      <c r="Q557" s="254"/>
      <c r="R557" s="255"/>
      <c r="S557" s="255"/>
      <c r="T557" s="256"/>
      <c r="V557" s="252">
        <v>34</v>
      </c>
      <c r="W557" s="257"/>
      <c r="X557" s="254"/>
      <c r="Y557" s="255"/>
      <c r="Z557" s="255"/>
      <c r="AA557" s="256"/>
    </row>
    <row r="558" spans="1:27" x14ac:dyDescent="0.2">
      <c r="A558" s="252">
        <v>2</v>
      </c>
      <c r="B558" s="253"/>
      <c r="C558" s="254"/>
      <c r="D558" s="255"/>
      <c r="E558" s="255"/>
      <c r="F558" s="256"/>
      <c r="H558" s="252">
        <v>13</v>
      </c>
      <c r="I558" s="257"/>
      <c r="J558" s="254"/>
      <c r="K558" s="255"/>
      <c r="L558" s="255"/>
      <c r="M558" s="256"/>
      <c r="O558" s="252">
        <v>24</v>
      </c>
      <c r="P558" s="253"/>
      <c r="Q558" s="254"/>
      <c r="R558" s="255"/>
      <c r="S558" s="255"/>
      <c r="T558" s="256"/>
      <c r="V558" s="252">
        <v>35</v>
      </c>
      <c r="W558" s="257"/>
      <c r="X558" s="254"/>
      <c r="Y558" s="255"/>
      <c r="Z558" s="255"/>
      <c r="AA558" s="256"/>
    </row>
    <row r="559" spans="1:27" x14ac:dyDescent="0.2">
      <c r="A559" s="252">
        <v>3</v>
      </c>
      <c r="B559" s="253"/>
      <c r="C559" s="254"/>
      <c r="D559" s="255"/>
      <c r="E559" s="255"/>
      <c r="F559" s="256"/>
      <c r="H559" s="252">
        <v>14</v>
      </c>
      <c r="I559" s="257"/>
      <c r="J559" s="254"/>
      <c r="K559" s="255"/>
      <c r="L559" s="255"/>
      <c r="M559" s="256"/>
      <c r="O559" s="252">
        <v>25</v>
      </c>
      <c r="P559" s="253"/>
      <c r="Q559" s="254"/>
      <c r="R559" s="255"/>
      <c r="S559" s="255"/>
      <c r="T559" s="256"/>
      <c r="V559" s="252">
        <v>36</v>
      </c>
      <c r="W559" s="257"/>
      <c r="X559" s="254"/>
      <c r="Y559" s="255"/>
      <c r="Z559" s="255"/>
      <c r="AA559" s="256"/>
    </row>
    <row r="560" spans="1:27" x14ac:dyDescent="0.2">
      <c r="A560" s="252">
        <v>4</v>
      </c>
      <c r="B560" s="253"/>
      <c r="C560" s="254"/>
      <c r="D560" s="255"/>
      <c r="E560" s="255"/>
      <c r="F560" s="256"/>
      <c r="H560" s="252">
        <v>15</v>
      </c>
      <c r="I560" s="257"/>
      <c r="J560" s="254"/>
      <c r="K560" s="255"/>
      <c r="L560" s="255"/>
      <c r="M560" s="256"/>
      <c r="O560" s="252">
        <v>26</v>
      </c>
      <c r="P560" s="253"/>
      <c r="Q560" s="254"/>
      <c r="R560" s="255"/>
      <c r="S560" s="255"/>
      <c r="T560" s="256"/>
      <c r="V560" s="252">
        <v>37</v>
      </c>
      <c r="W560" s="257"/>
      <c r="X560" s="254"/>
      <c r="Y560" s="255"/>
      <c r="Z560" s="255"/>
      <c r="AA560" s="256"/>
    </row>
    <row r="561" spans="1:27" x14ac:dyDescent="0.2">
      <c r="A561" s="252">
        <v>5</v>
      </c>
      <c r="B561" s="253"/>
      <c r="C561" s="254"/>
      <c r="D561" s="255"/>
      <c r="E561" s="255"/>
      <c r="F561" s="256"/>
      <c r="H561" s="252">
        <v>16</v>
      </c>
      <c r="I561" s="257"/>
      <c r="J561" s="254"/>
      <c r="K561" s="255"/>
      <c r="L561" s="255"/>
      <c r="M561" s="256"/>
      <c r="O561" s="252">
        <v>27</v>
      </c>
      <c r="P561" s="253"/>
      <c r="Q561" s="254"/>
      <c r="R561" s="255"/>
      <c r="S561" s="255"/>
      <c r="T561" s="256"/>
      <c r="V561" s="252">
        <v>38</v>
      </c>
      <c r="W561" s="257"/>
      <c r="X561" s="254"/>
      <c r="Y561" s="255"/>
      <c r="Z561" s="255"/>
      <c r="AA561" s="256"/>
    </row>
    <row r="562" spans="1:27" x14ac:dyDescent="0.2">
      <c r="A562" s="252">
        <v>6</v>
      </c>
      <c r="B562" s="253"/>
      <c r="C562" s="254"/>
      <c r="D562" s="255"/>
      <c r="E562" s="255"/>
      <c r="F562" s="256"/>
      <c r="H562" s="252">
        <v>17</v>
      </c>
      <c r="I562" s="257"/>
      <c r="J562" s="254"/>
      <c r="K562" s="255"/>
      <c r="L562" s="255"/>
      <c r="M562" s="256"/>
      <c r="O562" s="252">
        <v>28</v>
      </c>
      <c r="P562" s="253"/>
      <c r="Q562" s="254"/>
      <c r="R562" s="255"/>
      <c r="S562" s="255"/>
      <c r="T562" s="256"/>
      <c r="V562" s="252">
        <v>39</v>
      </c>
      <c r="W562" s="257"/>
      <c r="X562" s="254"/>
      <c r="Y562" s="255"/>
      <c r="Z562" s="255"/>
      <c r="AA562" s="256"/>
    </row>
    <row r="563" spans="1:27" x14ac:dyDescent="0.2">
      <c r="A563" s="252">
        <v>7</v>
      </c>
      <c r="B563" s="253"/>
      <c r="C563" s="254"/>
      <c r="D563" s="255"/>
      <c r="E563" s="255"/>
      <c r="F563" s="256"/>
      <c r="H563" s="252">
        <v>18</v>
      </c>
      <c r="I563" s="257"/>
      <c r="J563" s="254"/>
      <c r="K563" s="255"/>
      <c r="L563" s="255"/>
      <c r="M563" s="256"/>
      <c r="O563" s="252">
        <v>29</v>
      </c>
      <c r="P563" s="253"/>
      <c r="Q563" s="254"/>
      <c r="R563" s="255"/>
      <c r="S563" s="255"/>
      <c r="T563" s="256"/>
      <c r="V563" s="252">
        <v>40</v>
      </c>
      <c r="W563" s="257"/>
      <c r="X563" s="254"/>
      <c r="Y563" s="255"/>
      <c r="Z563" s="255"/>
      <c r="AA563" s="256"/>
    </row>
    <row r="564" spans="1:27" x14ac:dyDescent="0.2">
      <c r="A564" s="252">
        <v>8</v>
      </c>
      <c r="B564" s="253"/>
      <c r="C564" s="254"/>
      <c r="D564" s="255"/>
      <c r="E564" s="255"/>
      <c r="F564" s="256"/>
      <c r="H564" s="252">
        <v>19</v>
      </c>
      <c r="I564" s="257"/>
      <c r="J564" s="254"/>
      <c r="K564" s="255"/>
      <c r="L564" s="255"/>
      <c r="M564" s="256"/>
      <c r="O564" s="252">
        <v>30</v>
      </c>
      <c r="P564" s="253"/>
      <c r="Q564" s="254"/>
      <c r="R564" s="255"/>
      <c r="S564" s="255"/>
      <c r="T564" s="256"/>
      <c r="V564" s="252">
        <v>41</v>
      </c>
      <c r="W564" s="257"/>
      <c r="X564" s="254"/>
      <c r="Y564" s="255"/>
      <c r="Z564" s="255"/>
      <c r="AA564" s="256"/>
    </row>
    <row r="565" spans="1:27" x14ac:dyDescent="0.2">
      <c r="A565" s="252">
        <v>9</v>
      </c>
      <c r="B565" s="253"/>
      <c r="C565" s="254"/>
      <c r="D565" s="255"/>
      <c r="E565" s="255"/>
      <c r="F565" s="256"/>
      <c r="H565" s="252">
        <v>20</v>
      </c>
      <c r="I565" s="257"/>
      <c r="J565" s="254"/>
      <c r="K565" s="255"/>
      <c r="L565" s="255"/>
      <c r="M565" s="256"/>
      <c r="O565" s="252">
        <v>31</v>
      </c>
      <c r="P565" s="253"/>
      <c r="Q565" s="254"/>
      <c r="R565" s="255"/>
      <c r="S565" s="255"/>
      <c r="T565" s="256"/>
      <c r="V565" s="252">
        <v>42</v>
      </c>
      <c r="W565" s="257"/>
      <c r="X565" s="254"/>
      <c r="Y565" s="255"/>
      <c r="Z565" s="255"/>
      <c r="AA565" s="256"/>
    </row>
    <row r="566" spans="1:27" x14ac:dyDescent="0.2">
      <c r="A566" s="252">
        <v>10</v>
      </c>
      <c r="B566" s="253"/>
      <c r="C566" s="254"/>
      <c r="D566" s="255"/>
      <c r="E566" s="255"/>
      <c r="F566" s="256"/>
      <c r="H566" s="252">
        <v>21</v>
      </c>
      <c r="I566" s="257"/>
      <c r="J566" s="254"/>
      <c r="K566" s="255"/>
      <c r="L566" s="255"/>
      <c r="M566" s="256"/>
      <c r="O566" s="252">
        <v>32</v>
      </c>
      <c r="P566" s="253"/>
      <c r="Q566" s="254"/>
      <c r="R566" s="255"/>
      <c r="S566" s="255"/>
      <c r="T566" s="256"/>
      <c r="V566" s="252">
        <v>43</v>
      </c>
      <c r="W566" s="257"/>
      <c r="X566" s="254"/>
      <c r="Y566" s="255"/>
      <c r="Z566" s="255"/>
      <c r="AA566" s="256"/>
    </row>
    <row r="567" spans="1:27" ht="13.5" thickBot="1" x14ac:dyDescent="0.25">
      <c r="A567" s="258">
        <v>11</v>
      </c>
      <c r="B567" s="253"/>
      <c r="C567" s="254"/>
      <c r="D567" s="255"/>
      <c r="E567" s="255"/>
      <c r="F567" s="256"/>
      <c r="H567" s="252">
        <v>22</v>
      </c>
      <c r="I567" s="257"/>
      <c r="J567" s="254"/>
      <c r="K567" s="255"/>
      <c r="L567" s="255"/>
      <c r="M567" s="256"/>
      <c r="O567" s="252">
        <v>33</v>
      </c>
      <c r="P567" s="253"/>
      <c r="Q567" s="254"/>
      <c r="R567" s="255"/>
      <c r="S567" s="255"/>
      <c r="T567" s="256"/>
      <c r="V567" s="259"/>
      <c r="W567" s="260"/>
      <c r="X567" s="261"/>
      <c r="Y567" s="261"/>
      <c r="Z567" s="262" t="s">
        <v>3</v>
      </c>
      <c r="AA567" s="263">
        <f>SUM(F557:F567)+SUM(M557:M567)+SUM(AA557:AA566)+SUM(T557:T567)</f>
        <v>0</v>
      </c>
    </row>
    <row r="568" spans="1:27" x14ac:dyDescent="0.2">
      <c r="E568" s="264"/>
      <c r="L568" s="264"/>
      <c r="O568" s="240"/>
      <c r="S568" s="264"/>
      <c r="Z568" s="264"/>
    </row>
    <row r="569" spans="1:27" x14ac:dyDescent="0.2">
      <c r="E569" s="264"/>
      <c r="L569" s="264"/>
      <c r="O569" s="240"/>
      <c r="S569" s="264"/>
      <c r="Z569" s="264"/>
    </row>
    <row r="570" spans="1:27" x14ac:dyDescent="0.2">
      <c r="E570" s="264"/>
      <c r="L570" s="264"/>
      <c r="O570" s="240"/>
      <c r="S570" s="264"/>
      <c r="Z570" s="264"/>
    </row>
    <row r="571" spans="1:27" x14ac:dyDescent="0.2">
      <c r="E571" s="264"/>
      <c r="L571" s="264"/>
      <c r="O571" s="240"/>
      <c r="S571" s="264"/>
      <c r="Z571" s="264"/>
    </row>
    <row r="572" spans="1:27" x14ac:dyDescent="0.2">
      <c r="E572" s="264"/>
      <c r="L572" s="264"/>
      <c r="O572" s="240"/>
      <c r="S572" s="264"/>
      <c r="Z572" s="264"/>
    </row>
    <row r="573" spans="1:27" x14ac:dyDescent="0.2">
      <c r="E573" s="264"/>
      <c r="L573" s="264"/>
      <c r="O573" s="240"/>
      <c r="S573" s="264"/>
      <c r="Z573" s="264"/>
    </row>
    <row r="574" spans="1:27" ht="13.5" thickBot="1" x14ac:dyDescent="0.25">
      <c r="E574" s="264"/>
      <c r="L574" s="264"/>
      <c r="O574" s="240"/>
      <c r="S574" s="264"/>
      <c r="Z574" s="264"/>
    </row>
    <row r="575" spans="1:27" ht="16.5" customHeight="1" thickBot="1" x14ac:dyDescent="0.25">
      <c r="A575" s="246">
        <v>26</v>
      </c>
      <c r="B575" s="247"/>
      <c r="C575" s="527" t="s">
        <v>34</v>
      </c>
      <c r="D575" s="527" t="s">
        <v>166</v>
      </c>
      <c r="E575" s="527" t="s">
        <v>35</v>
      </c>
      <c r="F575" s="249">
        <f>+$AA587</f>
        <v>0</v>
      </c>
      <c r="H575" s="530" t="s">
        <v>23</v>
      </c>
      <c r="I575" s="247"/>
      <c r="J575" s="527" t="s">
        <v>34</v>
      </c>
      <c r="K575" s="527" t="s">
        <v>166</v>
      </c>
      <c r="L575" s="527" t="s">
        <v>35</v>
      </c>
      <c r="M575" s="249">
        <f>+$AA587</f>
        <v>0</v>
      </c>
      <c r="O575" s="246">
        <v>26</v>
      </c>
      <c r="P575" s="247"/>
      <c r="Q575" s="527" t="s">
        <v>34</v>
      </c>
      <c r="R575" s="527" t="s">
        <v>166</v>
      </c>
      <c r="S575" s="527" t="s">
        <v>35</v>
      </c>
      <c r="T575" s="249">
        <f>+$AA587</f>
        <v>0</v>
      </c>
      <c r="V575" s="530" t="s">
        <v>23</v>
      </c>
      <c r="W575" s="247"/>
      <c r="X575" s="527" t="s">
        <v>34</v>
      </c>
      <c r="Y575" s="527" t="s">
        <v>166</v>
      </c>
      <c r="Z575" s="527" t="s">
        <v>35</v>
      </c>
      <c r="AA575" s="527" t="s">
        <v>18</v>
      </c>
    </row>
    <row r="576" spans="1:27" ht="25.5" x14ac:dyDescent="0.2">
      <c r="A576" s="250" t="s">
        <v>7</v>
      </c>
      <c r="B576" s="251" t="str">
        <f>+" אסמכתא " &amp; B28 &amp;"         חזרה לטבלה "</f>
        <v xml:space="preserve"> אסמכתא          חזרה לטבלה </v>
      </c>
      <c r="C576" s="528"/>
      <c r="D576" s="529"/>
      <c r="E576" s="528"/>
      <c r="F576" s="248" t="s">
        <v>18</v>
      </c>
      <c r="H576" s="531"/>
      <c r="I576" s="251" t="str">
        <f>+" אסמכתא " &amp; B28 &amp;"         חזרה לטבלה "</f>
        <v xml:space="preserve"> אסמכתא          חזרה לטבלה </v>
      </c>
      <c r="J576" s="528"/>
      <c r="K576" s="529"/>
      <c r="L576" s="528"/>
      <c r="M576" s="248" t="s">
        <v>18</v>
      </c>
      <c r="O576" s="250" t="s">
        <v>7</v>
      </c>
      <c r="P576" s="251" t="str">
        <f>+" אסמכתא " &amp; B28 &amp;"         חזרה לטבלה "</f>
        <v xml:space="preserve"> אסמכתא          חזרה לטבלה </v>
      </c>
      <c r="Q576" s="528"/>
      <c r="R576" s="529"/>
      <c r="S576" s="528"/>
      <c r="T576" s="248" t="s">
        <v>18</v>
      </c>
      <c r="V576" s="531"/>
      <c r="W576" s="251" t="str">
        <f>+" אסמכתא " &amp; B28 &amp;"         חזרה לטבלה "</f>
        <v xml:space="preserve"> אסמכתא          חזרה לטבלה </v>
      </c>
      <c r="X576" s="528"/>
      <c r="Y576" s="529"/>
      <c r="Z576" s="528"/>
      <c r="AA576" s="528"/>
    </row>
    <row r="577" spans="1:27" x14ac:dyDescent="0.2">
      <c r="A577" s="252">
        <v>1</v>
      </c>
      <c r="B577" s="253"/>
      <c r="C577" s="254"/>
      <c r="D577" s="255"/>
      <c r="E577" s="255"/>
      <c r="F577" s="256"/>
      <c r="H577" s="252">
        <v>12</v>
      </c>
      <c r="I577" s="257"/>
      <c r="J577" s="254"/>
      <c r="K577" s="255"/>
      <c r="L577" s="255"/>
      <c r="M577" s="256"/>
      <c r="O577" s="252">
        <v>23</v>
      </c>
      <c r="P577" s="253"/>
      <c r="Q577" s="254"/>
      <c r="R577" s="255"/>
      <c r="S577" s="255"/>
      <c r="T577" s="256"/>
      <c r="V577" s="252">
        <v>34</v>
      </c>
      <c r="W577" s="257"/>
      <c r="X577" s="254"/>
      <c r="Y577" s="255"/>
      <c r="Z577" s="255"/>
      <c r="AA577" s="256"/>
    </row>
    <row r="578" spans="1:27" x14ac:dyDescent="0.2">
      <c r="A578" s="252">
        <v>2</v>
      </c>
      <c r="B578" s="253"/>
      <c r="C578" s="254"/>
      <c r="D578" s="255"/>
      <c r="E578" s="255"/>
      <c r="F578" s="256"/>
      <c r="H578" s="252">
        <v>13</v>
      </c>
      <c r="I578" s="257"/>
      <c r="J578" s="254"/>
      <c r="K578" s="255"/>
      <c r="L578" s="255"/>
      <c r="M578" s="256"/>
      <c r="O578" s="252">
        <v>24</v>
      </c>
      <c r="P578" s="253"/>
      <c r="Q578" s="254"/>
      <c r="R578" s="255"/>
      <c r="S578" s="255"/>
      <c r="T578" s="256"/>
      <c r="V578" s="252">
        <v>35</v>
      </c>
      <c r="W578" s="257"/>
      <c r="X578" s="254"/>
      <c r="Y578" s="255"/>
      <c r="Z578" s="255"/>
      <c r="AA578" s="256"/>
    </row>
    <row r="579" spans="1:27" x14ac:dyDescent="0.2">
      <c r="A579" s="252">
        <v>3</v>
      </c>
      <c r="B579" s="253"/>
      <c r="C579" s="254"/>
      <c r="D579" s="255"/>
      <c r="E579" s="255"/>
      <c r="F579" s="256"/>
      <c r="H579" s="252">
        <v>14</v>
      </c>
      <c r="I579" s="257"/>
      <c r="J579" s="254"/>
      <c r="K579" s="255"/>
      <c r="L579" s="255"/>
      <c r="M579" s="256"/>
      <c r="O579" s="252">
        <v>25</v>
      </c>
      <c r="P579" s="253"/>
      <c r="Q579" s="254"/>
      <c r="R579" s="255"/>
      <c r="S579" s="255"/>
      <c r="T579" s="256"/>
      <c r="V579" s="252">
        <v>36</v>
      </c>
      <c r="W579" s="257"/>
      <c r="X579" s="254"/>
      <c r="Y579" s="255"/>
      <c r="Z579" s="255"/>
      <c r="AA579" s="256"/>
    </row>
    <row r="580" spans="1:27" x14ac:dyDescent="0.2">
      <c r="A580" s="252">
        <v>4</v>
      </c>
      <c r="B580" s="253"/>
      <c r="C580" s="254"/>
      <c r="D580" s="255"/>
      <c r="E580" s="255"/>
      <c r="F580" s="256"/>
      <c r="H580" s="252">
        <v>15</v>
      </c>
      <c r="I580" s="257"/>
      <c r="J580" s="254"/>
      <c r="K580" s="255"/>
      <c r="L580" s="255"/>
      <c r="M580" s="256"/>
      <c r="O580" s="252">
        <v>26</v>
      </c>
      <c r="P580" s="253"/>
      <c r="Q580" s="254"/>
      <c r="R580" s="255"/>
      <c r="S580" s="255"/>
      <c r="T580" s="256"/>
      <c r="V580" s="252">
        <v>37</v>
      </c>
      <c r="W580" s="257"/>
      <c r="X580" s="254"/>
      <c r="Y580" s="255"/>
      <c r="Z580" s="255"/>
      <c r="AA580" s="256"/>
    </row>
    <row r="581" spans="1:27" x14ac:dyDescent="0.2">
      <c r="A581" s="252">
        <v>5</v>
      </c>
      <c r="B581" s="253"/>
      <c r="C581" s="254"/>
      <c r="D581" s="255"/>
      <c r="E581" s="255"/>
      <c r="F581" s="256"/>
      <c r="H581" s="252">
        <v>16</v>
      </c>
      <c r="I581" s="257"/>
      <c r="J581" s="254"/>
      <c r="K581" s="255"/>
      <c r="L581" s="255"/>
      <c r="M581" s="256"/>
      <c r="O581" s="252">
        <v>27</v>
      </c>
      <c r="P581" s="253"/>
      <c r="Q581" s="254"/>
      <c r="R581" s="255"/>
      <c r="S581" s="255"/>
      <c r="T581" s="256"/>
      <c r="V581" s="252">
        <v>38</v>
      </c>
      <c r="W581" s="257"/>
      <c r="X581" s="254"/>
      <c r="Y581" s="255"/>
      <c r="Z581" s="255"/>
      <c r="AA581" s="256"/>
    </row>
    <row r="582" spans="1:27" x14ac:dyDescent="0.2">
      <c r="A582" s="252">
        <v>6</v>
      </c>
      <c r="B582" s="253"/>
      <c r="C582" s="254"/>
      <c r="D582" s="255"/>
      <c r="E582" s="255"/>
      <c r="F582" s="256"/>
      <c r="H582" s="252">
        <v>17</v>
      </c>
      <c r="I582" s="257"/>
      <c r="J582" s="254"/>
      <c r="K582" s="255"/>
      <c r="L582" s="255"/>
      <c r="M582" s="256"/>
      <c r="O582" s="252">
        <v>28</v>
      </c>
      <c r="P582" s="253"/>
      <c r="Q582" s="254"/>
      <c r="R582" s="255"/>
      <c r="S582" s="255"/>
      <c r="T582" s="256"/>
      <c r="V582" s="252">
        <v>39</v>
      </c>
      <c r="W582" s="257"/>
      <c r="X582" s="254"/>
      <c r="Y582" s="255"/>
      <c r="Z582" s="255"/>
      <c r="AA582" s="256"/>
    </row>
    <row r="583" spans="1:27" x14ac:dyDescent="0.2">
      <c r="A583" s="252">
        <v>7</v>
      </c>
      <c r="B583" s="253"/>
      <c r="C583" s="254"/>
      <c r="D583" s="255"/>
      <c r="E583" s="255"/>
      <c r="F583" s="256"/>
      <c r="H583" s="252">
        <v>18</v>
      </c>
      <c r="I583" s="257"/>
      <c r="J583" s="254"/>
      <c r="K583" s="255"/>
      <c r="L583" s="255"/>
      <c r="M583" s="256"/>
      <c r="O583" s="252">
        <v>29</v>
      </c>
      <c r="P583" s="253"/>
      <c r="Q583" s="254"/>
      <c r="R583" s="255"/>
      <c r="S583" s="255"/>
      <c r="T583" s="256"/>
      <c r="V583" s="252">
        <v>40</v>
      </c>
      <c r="W583" s="257"/>
      <c r="X583" s="254"/>
      <c r="Y583" s="255"/>
      <c r="Z583" s="255"/>
      <c r="AA583" s="256"/>
    </row>
    <row r="584" spans="1:27" x14ac:dyDescent="0.2">
      <c r="A584" s="252">
        <v>8</v>
      </c>
      <c r="B584" s="253"/>
      <c r="C584" s="254"/>
      <c r="D584" s="255"/>
      <c r="E584" s="255"/>
      <c r="F584" s="256"/>
      <c r="H584" s="252">
        <v>19</v>
      </c>
      <c r="I584" s="257"/>
      <c r="J584" s="254"/>
      <c r="K584" s="255"/>
      <c r="L584" s="255"/>
      <c r="M584" s="256"/>
      <c r="O584" s="252">
        <v>30</v>
      </c>
      <c r="P584" s="253"/>
      <c r="Q584" s="254"/>
      <c r="R584" s="255"/>
      <c r="S584" s="255"/>
      <c r="T584" s="256"/>
      <c r="V584" s="252">
        <v>41</v>
      </c>
      <c r="W584" s="257"/>
      <c r="X584" s="254"/>
      <c r="Y584" s="255"/>
      <c r="Z584" s="255"/>
      <c r="AA584" s="256"/>
    </row>
    <row r="585" spans="1:27" x14ac:dyDescent="0.2">
      <c r="A585" s="252">
        <v>9</v>
      </c>
      <c r="B585" s="253"/>
      <c r="C585" s="254"/>
      <c r="D585" s="255"/>
      <c r="E585" s="255"/>
      <c r="F585" s="256"/>
      <c r="H585" s="252">
        <v>20</v>
      </c>
      <c r="I585" s="257"/>
      <c r="J585" s="254"/>
      <c r="K585" s="255"/>
      <c r="L585" s="255"/>
      <c r="M585" s="256"/>
      <c r="O585" s="252">
        <v>31</v>
      </c>
      <c r="P585" s="253"/>
      <c r="Q585" s="254"/>
      <c r="R585" s="255"/>
      <c r="S585" s="255"/>
      <c r="T585" s="256"/>
      <c r="V585" s="252">
        <v>42</v>
      </c>
      <c r="W585" s="257"/>
      <c r="X585" s="254"/>
      <c r="Y585" s="255"/>
      <c r="Z585" s="255"/>
      <c r="AA585" s="256"/>
    </row>
    <row r="586" spans="1:27" x14ac:dyDescent="0.2">
      <c r="A586" s="252">
        <v>10</v>
      </c>
      <c r="B586" s="253"/>
      <c r="C586" s="254"/>
      <c r="D586" s="255"/>
      <c r="E586" s="255"/>
      <c r="F586" s="256"/>
      <c r="H586" s="252">
        <v>21</v>
      </c>
      <c r="I586" s="257"/>
      <c r="J586" s="254"/>
      <c r="K586" s="255"/>
      <c r="L586" s="255"/>
      <c r="M586" s="256"/>
      <c r="O586" s="252">
        <v>32</v>
      </c>
      <c r="P586" s="253"/>
      <c r="Q586" s="254"/>
      <c r="R586" s="255"/>
      <c r="S586" s="255"/>
      <c r="T586" s="256"/>
      <c r="V586" s="252">
        <v>43</v>
      </c>
      <c r="W586" s="257"/>
      <c r="X586" s="254"/>
      <c r="Y586" s="255"/>
      <c r="Z586" s="255"/>
      <c r="AA586" s="256"/>
    </row>
    <row r="587" spans="1:27" ht="13.5" thickBot="1" x14ac:dyDescent="0.25">
      <c r="A587" s="258">
        <v>11</v>
      </c>
      <c r="B587" s="253"/>
      <c r="C587" s="254"/>
      <c r="D587" s="255"/>
      <c r="E587" s="255"/>
      <c r="F587" s="256"/>
      <c r="H587" s="252">
        <v>22</v>
      </c>
      <c r="I587" s="257"/>
      <c r="J587" s="254"/>
      <c r="K587" s="255"/>
      <c r="L587" s="255"/>
      <c r="M587" s="256"/>
      <c r="O587" s="252">
        <v>33</v>
      </c>
      <c r="P587" s="253"/>
      <c r="Q587" s="254"/>
      <c r="R587" s="255"/>
      <c r="S587" s="255"/>
      <c r="T587" s="256"/>
      <c r="V587" s="259"/>
      <c r="W587" s="260"/>
      <c r="X587" s="261"/>
      <c r="Y587" s="261"/>
      <c r="Z587" s="262" t="s">
        <v>3</v>
      </c>
      <c r="AA587" s="263">
        <f>SUM(F577:F587)+SUM(M577:M587)+SUM(AA577:AA586)+SUM(T577:T587)</f>
        <v>0</v>
      </c>
    </row>
    <row r="588" spans="1:27" x14ac:dyDescent="0.2">
      <c r="E588" s="264"/>
      <c r="L588" s="264"/>
      <c r="O588" s="240"/>
      <c r="S588" s="264"/>
      <c r="Z588" s="264"/>
    </row>
    <row r="589" spans="1:27" x14ac:dyDescent="0.2">
      <c r="E589" s="264"/>
      <c r="L589" s="264"/>
      <c r="O589" s="240"/>
      <c r="S589" s="264"/>
      <c r="Z589" s="264"/>
    </row>
    <row r="590" spans="1:27" x14ac:dyDescent="0.2">
      <c r="E590" s="264"/>
      <c r="L590" s="264"/>
      <c r="O590" s="240"/>
      <c r="S590" s="264"/>
      <c r="Z590" s="264"/>
    </row>
    <row r="591" spans="1:27" x14ac:dyDescent="0.2">
      <c r="E591" s="264"/>
      <c r="L591" s="264"/>
      <c r="O591" s="240"/>
      <c r="S591" s="264"/>
      <c r="Z591" s="264"/>
    </row>
    <row r="592" spans="1:27" x14ac:dyDescent="0.2">
      <c r="E592" s="264"/>
      <c r="L592" s="264"/>
      <c r="O592" s="240"/>
      <c r="S592" s="264"/>
      <c r="Z592" s="264"/>
    </row>
    <row r="593" spans="1:27" x14ac:dyDescent="0.2">
      <c r="E593" s="264"/>
      <c r="L593" s="264"/>
      <c r="O593" s="240"/>
      <c r="S593" s="264"/>
      <c r="Z593" s="264"/>
    </row>
    <row r="594" spans="1:27" ht="13.5" thickBot="1" x14ac:dyDescent="0.25">
      <c r="E594" s="264"/>
      <c r="L594" s="264"/>
      <c r="O594" s="240"/>
      <c r="S594" s="264"/>
      <c r="Z594" s="264"/>
    </row>
    <row r="595" spans="1:27" ht="16.5" customHeight="1" thickBot="1" x14ac:dyDescent="0.25">
      <c r="A595" s="246">
        <v>27</v>
      </c>
      <c r="B595" s="247"/>
      <c r="C595" s="527" t="s">
        <v>34</v>
      </c>
      <c r="D595" s="527" t="s">
        <v>166</v>
      </c>
      <c r="E595" s="527" t="s">
        <v>35</v>
      </c>
      <c r="F595" s="249">
        <f>+$AA607</f>
        <v>0</v>
      </c>
      <c r="H595" s="530" t="s">
        <v>23</v>
      </c>
      <c r="I595" s="247"/>
      <c r="J595" s="527" t="s">
        <v>34</v>
      </c>
      <c r="K595" s="527" t="s">
        <v>166</v>
      </c>
      <c r="L595" s="527" t="s">
        <v>35</v>
      </c>
      <c r="M595" s="249">
        <f>+$AA607</f>
        <v>0</v>
      </c>
      <c r="O595" s="246">
        <v>27</v>
      </c>
      <c r="P595" s="247"/>
      <c r="Q595" s="527" t="s">
        <v>34</v>
      </c>
      <c r="R595" s="527" t="s">
        <v>166</v>
      </c>
      <c r="S595" s="527" t="s">
        <v>35</v>
      </c>
      <c r="T595" s="249">
        <f>+$AA607</f>
        <v>0</v>
      </c>
      <c r="V595" s="530" t="s">
        <v>23</v>
      </c>
      <c r="W595" s="247"/>
      <c r="X595" s="527" t="s">
        <v>34</v>
      </c>
      <c r="Y595" s="527" t="s">
        <v>166</v>
      </c>
      <c r="Z595" s="527" t="s">
        <v>35</v>
      </c>
      <c r="AA595" s="527" t="s">
        <v>18</v>
      </c>
    </row>
    <row r="596" spans="1:27" ht="25.5" x14ac:dyDescent="0.2">
      <c r="A596" s="250" t="s">
        <v>7</v>
      </c>
      <c r="B596" s="251" t="str">
        <f>+" אסמכתא " &amp; B29 &amp;"         חזרה לטבלה "</f>
        <v xml:space="preserve"> אסמכתא          חזרה לטבלה </v>
      </c>
      <c r="C596" s="528"/>
      <c r="D596" s="529"/>
      <c r="E596" s="528"/>
      <c r="F596" s="248" t="s">
        <v>18</v>
      </c>
      <c r="H596" s="531"/>
      <c r="I596" s="251" t="str">
        <f>+" אסמכתא " &amp; B29 &amp;"         חזרה לטבלה "</f>
        <v xml:space="preserve"> אסמכתא          חזרה לטבלה </v>
      </c>
      <c r="J596" s="528"/>
      <c r="K596" s="529"/>
      <c r="L596" s="528"/>
      <c r="M596" s="248" t="s">
        <v>18</v>
      </c>
      <c r="O596" s="250" t="s">
        <v>7</v>
      </c>
      <c r="P596" s="251" t="str">
        <f>+" אסמכתא " &amp; BR29 &amp;"         חזרה לטבלה "</f>
        <v xml:space="preserve"> אסמכתא          חזרה לטבלה </v>
      </c>
      <c r="Q596" s="528"/>
      <c r="R596" s="529"/>
      <c r="S596" s="528"/>
      <c r="T596" s="248" t="s">
        <v>18</v>
      </c>
      <c r="V596" s="531"/>
      <c r="W596" s="251" t="str">
        <f>+" אסמכתא " &amp; B29 &amp;"         חזרה לטבלה "</f>
        <v xml:space="preserve"> אסמכתא          חזרה לטבלה </v>
      </c>
      <c r="X596" s="528"/>
      <c r="Y596" s="529"/>
      <c r="Z596" s="528"/>
      <c r="AA596" s="528"/>
    </row>
    <row r="597" spans="1:27" x14ac:dyDescent="0.2">
      <c r="A597" s="252">
        <v>1</v>
      </c>
      <c r="B597" s="253"/>
      <c r="C597" s="254"/>
      <c r="D597" s="255"/>
      <c r="E597" s="255"/>
      <c r="F597" s="256"/>
      <c r="H597" s="252">
        <v>12</v>
      </c>
      <c r="I597" s="257"/>
      <c r="J597" s="254"/>
      <c r="K597" s="255"/>
      <c r="L597" s="255"/>
      <c r="M597" s="256"/>
      <c r="O597" s="252">
        <v>23</v>
      </c>
      <c r="P597" s="253"/>
      <c r="Q597" s="254"/>
      <c r="R597" s="255"/>
      <c r="S597" s="255"/>
      <c r="T597" s="256"/>
      <c r="V597" s="252">
        <v>34</v>
      </c>
      <c r="W597" s="257"/>
      <c r="X597" s="254"/>
      <c r="Y597" s="255"/>
      <c r="Z597" s="255"/>
      <c r="AA597" s="256"/>
    </row>
    <row r="598" spans="1:27" x14ac:dyDescent="0.2">
      <c r="A598" s="252">
        <v>2</v>
      </c>
      <c r="B598" s="253"/>
      <c r="C598" s="254"/>
      <c r="D598" s="255"/>
      <c r="E598" s="255"/>
      <c r="F598" s="256"/>
      <c r="H598" s="252">
        <v>13</v>
      </c>
      <c r="I598" s="257"/>
      <c r="J598" s="254"/>
      <c r="K598" s="255"/>
      <c r="L598" s="255"/>
      <c r="M598" s="256"/>
      <c r="O598" s="252">
        <v>24</v>
      </c>
      <c r="P598" s="253"/>
      <c r="Q598" s="254"/>
      <c r="R598" s="255"/>
      <c r="S598" s="255"/>
      <c r="T598" s="256"/>
      <c r="V598" s="252">
        <v>35</v>
      </c>
      <c r="W598" s="257"/>
      <c r="X598" s="254"/>
      <c r="Y598" s="255"/>
      <c r="Z598" s="255"/>
      <c r="AA598" s="256"/>
    </row>
    <row r="599" spans="1:27" x14ac:dyDescent="0.2">
      <c r="A599" s="252">
        <v>3</v>
      </c>
      <c r="B599" s="253"/>
      <c r="C599" s="254"/>
      <c r="D599" s="255"/>
      <c r="E599" s="255"/>
      <c r="F599" s="256"/>
      <c r="H599" s="252">
        <v>14</v>
      </c>
      <c r="I599" s="257"/>
      <c r="J599" s="254"/>
      <c r="K599" s="255"/>
      <c r="L599" s="255"/>
      <c r="M599" s="256"/>
      <c r="O599" s="252">
        <v>25</v>
      </c>
      <c r="P599" s="253"/>
      <c r="Q599" s="254"/>
      <c r="R599" s="255"/>
      <c r="S599" s="255"/>
      <c r="T599" s="256"/>
      <c r="V599" s="252">
        <v>36</v>
      </c>
      <c r="W599" s="257"/>
      <c r="X599" s="254"/>
      <c r="Y599" s="255"/>
      <c r="Z599" s="255"/>
      <c r="AA599" s="256"/>
    </row>
    <row r="600" spans="1:27" x14ac:dyDescent="0.2">
      <c r="A600" s="252">
        <v>4</v>
      </c>
      <c r="B600" s="253"/>
      <c r="C600" s="254"/>
      <c r="D600" s="255"/>
      <c r="E600" s="255"/>
      <c r="F600" s="256"/>
      <c r="H600" s="252">
        <v>15</v>
      </c>
      <c r="I600" s="257"/>
      <c r="J600" s="254"/>
      <c r="K600" s="255"/>
      <c r="L600" s="255"/>
      <c r="M600" s="256"/>
      <c r="O600" s="252">
        <v>26</v>
      </c>
      <c r="P600" s="253"/>
      <c r="Q600" s="254"/>
      <c r="R600" s="255"/>
      <c r="S600" s="255"/>
      <c r="T600" s="256"/>
      <c r="V600" s="252">
        <v>37</v>
      </c>
      <c r="W600" s="257"/>
      <c r="X600" s="254"/>
      <c r="Y600" s="255"/>
      <c r="Z600" s="255"/>
      <c r="AA600" s="256"/>
    </row>
    <row r="601" spans="1:27" x14ac:dyDescent="0.2">
      <c r="A601" s="252">
        <v>5</v>
      </c>
      <c r="B601" s="253"/>
      <c r="C601" s="254"/>
      <c r="D601" s="255"/>
      <c r="E601" s="255"/>
      <c r="F601" s="256"/>
      <c r="H601" s="252">
        <v>16</v>
      </c>
      <c r="I601" s="257"/>
      <c r="J601" s="254"/>
      <c r="K601" s="255"/>
      <c r="L601" s="255"/>
      <c r="M601" s="256"/>
      <c r="O601" s="252">
        <v>27</v>
      </c>
      <c r="P601" s="253"/>
      <c r="Q601" s="254"/>
      <c r="R601" s="255"/>
      <c r="S601" s="255"/>
      <c r="T601" s="256"/>
      <c r="V601" s="252">
        <v>38</v>
      </c>
      <c r="W601" s="257"/>
      <c r="X601" s="254"/>
      <c r="Y601" s="255"/>
      <c r="Z601" s="255"/>
      <c r="AA601" s="256"/>
    </row>
    <row r="602" spans="1:27" x14ac:dyDescent="0.2">
      <c r="A602" s="252">
        <v>6</v>
      </c>
      <c r="B602" s="253"/>
      <c r="C602" s="254"/>
      <c r="D602" s="255"/>
      <c r="E602" s="255"/>
      <c r="F602" s="256"/>
      <c r="H602" s="252">
        <v>17</v>
      </c>
      <c r="I602" s="257"/>
      <c r="J602" s="254"/>
      <c r="K602" s="255"/>
      <c r="L602" s="255"/>
      <c r="M602" s="256"/>
      <c r="O602" s="252">
        <v>28</v>
      </c>
      <c r="P602" s="253"/>
      <c r="Q602" s="254"/>
      <c r="R602" s="255"/>
      <c r="S602" s="255"/>
      <c r="T602" s="256"/>
      <c r="V602" s="252">
        <v>39</v>
      </c>
      <c r="W602" s="257"/>
      <c r="X602" s="254"/>
      <c r="Y602" s="255"/>
      <c r="Z602" s="255"/>
      <c r="AA602" s="256"/>
    </row>
    <row r="603" spans="1:27" x14ac:dyDescent="0.2">
      <c r="A603" s="252">
        <v>7</v>
      </c>
      <c r="B603" s="253"/>
      <c r="C603" s="254"/>
      <c r="D603" s="255"/>
      <c r="E603" s="255"/>
      <c r="F603" s="256"/>
      <c r="H603" s="252">
        <v>18</v>
      </c>
      <c r="I603" s="257"/>
      <c r="J603" s="254"/>
      <c r="K603" s="255"/>
      <c r="L603" s="255"/>
      <c r="M603" s="256"/>
      <c r="O603" s="252">
        <v>29</v>
      </c>
      <c r="P603" s="253"/>
      <c r="Q603" s="254"/>
      <c r="R603" s="255"/>
      <c r="S603" s="255"/>
      <c r="T603" s="256"/>
      <c r="V603" s="252">
        <v>40</v>
      </c>
      <c r="W603" s="257"/>
      <c r="X603" s="254"/>
      <c r="Y603" s="255"/>
      <c r="Z603" s="255"/>
      <c r="AA603" s="256"/>
    </row>
    <row r="604" spans="1:27" x14ac:dyDescent="0.2">
      <c r="A604" s="252">
        <v>8</v>
      </c>
      <c r="B604" s="253"/>
      <c r="C604" s="254"/>
      <c r="D604" s="255"/>
      <c r="E604" s="255"/>
      <c r="F604" s="256"/>
      <c r="H604" s="252">
        <v>19</v>
      </c>
      <c r="I604" s="257"/>
      <c r="J604" s="254"/>
      <c r="K604" s="255"/>
      <c r="L604" s="255"/>
      <c r="M604" s="256"/>
      <c r="O604" s="252">
        <v>30</v>
      </c>
      <c r="P604" s="253"/>
      <c r="Q604" s="254"/>
      <c r="R604" s="255"/>
      <c r="S604" s="255"/>
      <c r="T604" s="256"/>
      <c r="V604" s="252">
        <v>41</v>
      </c>
      <c r="W604" s="257"/>
      <c r="X604" s="254"/>
      <c r="Y604" s="255"/>
      <c r="Z604" s="255"/>
      <c r="AA604" s="256"/>
    </row>
    <row r="605" spans="1:27" x14ac:dyDescent="0.2">
      <c r="A605" s="252">
        <v>9</v>
      </c>
      <c r="B605" s="253"/>
      <c r="C605" s="254"/>
      <c r="D605" s="255"/>
      <c r="E605" s="255"/>
      <c r="F605" s="256"/>
      <c r="H605" s="252">
        <v>20</v>
      </c>
      <c r="I605" s="257"/>
      <c r="J605" s="254"/>
      <c r="K605" s="255"/>
      <c r="L605" s="255"/>
      <c r="M605" s="256"/>
      <c r="O605" s="252">
        <v>31</v>
      </c>
      <c r="P605" s="253"/>
      <c r="Q605" s="254"/>
      <c r="R605" s="255"/>
      <c r="S605" s="255"/>
      <c r="T605" s="256"/>
      <c r="V605" s="252">
        <v>42</v>
      </c>
      <c r="W605" s="257"/>
      <c r="X605" s="254"/>
      <c r="Y605" s="255"/>
      <c r="Z605" s="255"/>
      <c r="AA605" s="256"/>
    </row>
    <row r="606" spans="1:27" x14ac:dyDescent="0.2">
      <c r="A606" s="252">
        <v>10</v>
      </c>
      <c r="B606" s="253"/>
      <c r="C606" s="254"/>
      <c r="D606" s="255"/>
      <c r="E606" s="255"/>
      <c r="F606" s="256"/>
      <c r="H606" s="252">
        <v>21</v>
      </c>
      <c r="I606" s="257"/>
      <c r="J606" s="254"/>
      <c r="K606" s="255"/>
      <c r="L606" s="255"/>
      <c r="M606" s="256"/>
      <c r="O606" s="252">
        <v>32</v>
      </c>
      <c r="P606" s="253"/>
      <c r="Q606" s="254"/>
      <c r="R606" s="255"/>
      <c r="S606" s="255"/>
      <c r="T606" s="256"/>
      <c r="V606" s="252">
        <v>43</v>
      </c>
      <c r="W606" s="257"/>
      <c r="X606" s="254"/>
      <c r="Y606" s="255"/>
      <c r="Z606" s="255"/>
      <c r="AA606" s="256"/>
    </row>
    <row r="607" spans="1:27" ht="13.5" thickBot="1" x14ac:dyDescent="0.25">
      <c r="A607" s="258">
        <v>11</v>
      </c>
      <c r="B607" s="253"/>
      <c r="C607" s="254"/>
      <c r="D607" s="255"/>
      <c r="E607" s="255"/>
      <c r="F607" s="256"/>
      <c r="H607" s="252">
        <v>22</v>
      </c>
      <c r="I607" s="257"/>
      <c r="J607" s="254"/>
      <c r="K607" s="255"/>
      <c r="L607" s="255"/>
      <c r="M607" s="256"/>
      <c r="O607" s="252">
        <v>33</v>
      </c>
      <c r="P607" s="253"/>
      <c r="Q607" s="254"/>
      <c r="R607" s="255"/>
      <c r="S607" s="255"/>
      <c r="T607" s="256"/>
      <c r="V607" s="259"/>
      <c r="W607" s="260"/>
      <c r="X607" s="261"/>
      <c r="Y607" s="261"/>
      <c r="Z607" s="262" t="s">
        <v>3</v>
      </c>
      <c r="AA607" s="263">
        <f>SUM(F597:F607)+SUM(M597:M607)+SUM(AA597:AA606)+SUM(T597:T607)</f>
        <v>0</v>
      </c>
    </row>
    <row r="608" spans="1:27" x14ac:dyDescent="0.2">
      <c r="E608" s="264"/>
      <c r="L608" s="264"/>
      <c r="O608" s="240"/>
      <c r="S608" s="264"/>
      <c r="Z608" s="264"/>
    </row>
    <row r="609" spans="1:27" x14ac:dyDescent="0.2">
      <c r="E609" s="264"/>
      <c r="L609" s="264"/>
      <c r="O609" s="240"/>
      <c r="S609" s="264"/>
      <c r="Z609" s="264"/>
    </row>
    <row r="610" spans="1:27" x14ac:dyDescent="0.2">
      <c r="E610" s="264"/>
      <c r="L610" s="264"/>
      <c r="O610" s="240"/>
      <c r="S610" s="264"/>
      <c r="Z610" s="264"/>
    </row>
    <row r="611" spans="1:27" x14ac:dyDescent="0.2">
      <c r="E611" s="264"/>
      <c r="L611" s="264"/>
      <c r="O611" s="240"/>
      <c r="S611" s="264"/>
      <c r="Z611" s="264"/>
    </row>
    <row r="612" spans="1:27" x14ac:dyDescent="0.2">
      <c r="E612" s="264"/>
      <c r="L612" s="264"/>
      <c r="O612" s="240"/>
      <c r="S612" s="264"/>
      <c r="Z612" s="264"/>
    </row>
    <row r="613" spans="1:27" x14ac:dyDescent="0.2">
      <c r="E613" s="264"/>
      <c r="L613" s="264"/>
      <c r="O613" s="240"/>
      <c r="S613" s="264"/>
      <c r="Z613" s="264"/>
    </row>
    <row r="614" spans="1:27" ht="13.5" thickBot="1" x14ac:dyDescent="0.25">
      <c r="E614" s="264"/>
      <c r="L614" s="264"/>
      <c r="O614" s="240"/>
      <c r="S614" s="264"/>
      <c r="Z614" s="264"/>
    </row>
    <row r="615" spans="1:27" ht="16.5" customHeight="1" thickBot="1" x14ac:dyDescent="0.25">
      <c r="A615" s="246">
        <v>28</v>
      </c>
      <c r="B615" s="247"/>
      <c r="C615" s="527" t="s">
        <v>34</v>
      </c>
      <c r="D615" s="527" t="s">
        <v>166</v>
      </c>
      <c r="E615" s="527" t="s">
        <v>35</v>
      </c>
      <c r="F615" s="249">
        <f>+$AA627</f>
        <v>0</v>
      </c>
      <c r="H615" s="530" t="s">
        <v>23</v>
      </c>
      <c r="I615" s="247"/>
      <c r="J615" s="527" t="s">
        <v>34</v>
      </c>
      <c r="K615" s="527" t="s">
        <v>166</v>
      </c>
      <c r="L615" s="527" t="s">
        <v>35</v>
      </c>
      <c r="M615" s="249">
        <f>+$AA627</f>
        <v>0</v>
      </c>
      <c r="O615" s="246">
        <v>28</v>
      </c>
      <c r="P615" s="247"/>
      <c r="Q615" s="527" t="s">
        <v>34</v>
      </c>
      <c r="R615" s="527" t="s">
        <v>166</v>
      </c>
      <c r="S615" s="527" t="s">
        <v>35</v>
      </c>
      <c r="T615" s="249">
        <f>+$AA627</f>
        <v>0</v>
      </c>
      <c r="V615" s="530" t="s">
        <v>23</v>
      </c>
      <c r="W615" s="247"/>
      <c r="X615" s="527" t="s">
        <v>34</v>
      </c>
      <c r="Y615" s="527" t="s">
        <v>166</v>
      </c>
      <c r="Z615" s="527" t="s">
        <v>35</v>
      </c>
      <c r="AA615" s="527" t="s">
        <v>18</v>
      </c>
    </row>
    <row r="616" spans="1:27" ht="25.5" x14ac:dyDescent="0.2">
      <c r="A616" s="250" t="s">
        <v>7</v>
      </c>
      <c r="B616" s="251" t="str">
        <f>+" אסמכתא " &amp; B30 &amp;"         חזרה לטבלה "</f>
        <v xml:space="preserve"> אסמכתא          חזרה לטבלה </v>
      </c>
      <c r="C616" s="528"/>
      <c r="D616" s="529"/>
      <c r="E616" s="528"/>
      <c r="F616" s="248" t="s">
        <v>18</v>
      </c>
      <c r="H616" s="531"/>
      <c r="I616" s="251" t="str">
        <f>+" אסמכתא " &amp; B30 &amp;"         חזרה לטבלה "</f>
        <v xml:space="preserve"> אסמכתא          חזרה לטבלה </v>
      </c>
      <c r="J616" s="528"/>
      <c r="K616" s="529"/>
      <c r="L616" s="528"/>
      <c r="M616" s="248" t="s">
        <v>18</v>
      </c>
      <c r="O616" s="250" t="s">
        <v>7</v>
      </c>
      <c r="P616" s="251" t="str">
        <f>+" אסמכתא " &amp; B30 &amp;"         חזרה לטבלה "</f>
        <v xml:space="preserve"> אסמכתא          חזרה לטבלה </v>
      </c>
      <c r="Q616" s="528"/>
      <c r="R616" s="529"/>
      <c r="S616" s="528"/>
      <c r="T616" s="248" t="s">
        <v>18</v>
      </c>
      <c r="V616" s="531"/>
      <c r="W616" s="251" t="str">
        <f>+" אסמכתא " &amp; B30 &amp;"         חזרה לטבלה "</f>
        <v xml:space="preserve"> אסמכתא          חזרה לטבלה </v>
      </c>
      <c r="X616" s="528"/>
      <c r="Y616" s="529"/>
      <c r="Z616" s="528"/>
      <c r="AA616" s="528"/>
    </row>
    <row r="617" spans="1:27" x14ac:dyDescent="0.2">
      <c r="A617" s="252">
        <v>1</v>
      </c>
      <c r="B617" s="253"/>
      <c r="C617" s="254"/>
      <c r="D617" s="255"/>
      <c r="E617" s="255"/>
      <c r="F617" s="256"/>
      <c r="H617" s="252">
        <v>12</v>
      </c>
      <c r="I617" s="257"/>
      <c r="J617" s="254"/>
      <c r="K617" s="255"/>
      <c r="L617" s="255"/>
      <c r="M617" s="256"/>
      <c r="O617" s="252">
        <v>23</v>
      </c>
      <c r="P617" s="253"/>
      <c r="Q617" s="254"/>
      <c r="R617" s="255"/>
      <c r="S617" s="255"/>
      <c r="T617" s="256"/>
      <c r="V617" s="252">
        <v>34</v>
      </c>
      <c r="W617" s="257"/>
      <c r="X617" s="254"/>
      <c r="Y617" s="255"/>
      <c r="Z617" s="255"/>
      <c r="AA617" s="256"/>
    </row>
    <row r="618" spans="1:27" x14ac:dyDescent="0.2">
      <c r="A618" s="252">
        <v>2</v>
      </c>
      <c r="B618" s="253"/>
      <c r="C618" s="254"/>
      <c r="D618" s="255"/>
      <c r="E618" s="255"/>
      <c r="F618" s="256"/>
      <c r="H618" s="252">
        <v>13</v>
      </c>
      <c r="I618" s="257"/>
      <c r="J618" s="254"/>
      <c r="K618" s="255"/>
      <c r="L618" s="255"/>
      <c r="M618" s="256"/>
      <c r="O618" s="252">
        <v>24</v>
      </c>
      <c r="P618" s="253"/>
      <c r="Q618" s="254"/>
      <c r="R618" s="255"/>
      <c r="S618" s="255"/>
      <c r="T618" s="256"/>
      <c r="V618" s="252">
        <v>35</v>
      </c>
      <c r="W618" s="257"/>
      <c r="X618" s="254"/>
      <c r="Y618" s="255"/>
      <c r="Z618" s="255"/>
      <c r="AA618" s="256"/>
    </row>
    <row r="619" spans="1:27" x14ac:dyDescent="0.2">
      <c r="A619" s="252">
        <v>3</v>
      </c>
      <c r="B619" s="253"/>
      <c r="C619" s="254"/>
      <c r="D619" s="255"/>
      <c r="E619" s="255"/>
      <c r="F619" s="256"/>
      <c r="H619" s="252">
        <v>14</v>
      </c>
      <c r="I619" s="257"/>
      <c r="J619" s="254"/>
      <c r="K619" s="255"/>
      <c r="L619" s="255"/>
      <c r="M619" s="256"/>
      <c r="O619" s="252">
        <v>25</v>
      </c>
      <c r="P619" s="253"/>
      <c r="Q619" s="254"/>
      <c r="R619" s="255"/>
      <c r="S619" s="255"/>
      <c r="T619" s="256"/>
      <c r="V619" s="252">
        <v>36</v>
      </c>
      <c r="W619" s="257"/>
      <c r="X619" s="254"/>
      <c r="Y619" s="255"/>
      <c r="Z619" s="255"/>
      <c r="AA619" s="256"/>
    </row>
    <row r="620" spans="1:27" x14ac:dyDescent="0.2">
      <c r="A620" s="252">
        <v>4</v>
      </c>
      <c r="B620" s="253"/>
      <c r="C620" s="254"/>
      <c r="D620" s="255"/>
      <c r="E620" s="255"/>
      <c r="F620" s="256"/>
      <c r="H620" s="252">
        <v>15</v>
      </c>
      <c r="I620" s="257"/>
      <c r="J620" s="254"/>
      <c r="K620" s="255"/>
      <c r="L620" s="255"/>
      <c r="M620" s="256"/>
      <c r="O620" s="252">
        <v>26</v>
      </c>
      <c r="P620" s="253"/>
      <c r="Q620" s="254"/>
      <c r="R620" s="255"/>
      <c r="S620" s="255"/>
      <c r="T620" s="256"/>
      <c r="V620" s="252">
        <v>37</v>
      </c>
      <c r="W620" s="257"/>
      <c r="X620" s="254"/>
      <c r="Y620" s="255"/>
      <c r="Z620" s="255"/>
      <c r="AA620" s="256"/>
    </row>
    <row r="621" spans="1:27" x14ac:dyDescent="0.2">
      <c r="A621" s="252">
        <v>5</v>
      </c>
      <c r="B621" s="253"/>
      <c r="C621" s="254"/>
      <c r="D621" s="255"/>
      <c r="E621" s="255"/>
      <c r="F621" s="256"/>
      <c r="H621" s="252">
        <v>16</v>
      </c>
      <c r="I621" s="257"/>
      <c r="J621" s="254"/>
      <c r="K621" s="255"/>
      <c r="L621" s="255"/>
      <c r="M621" s="256"/>
      <c r="O621" s="252">
        <v>27</v>
      </c>
      <c r="P621" s="253"/>
      <c r="Q621" s="254"/>
      <c r="R621" s="255"/>
      <c r="S621" s="255"/>
      <c r="T621" s="256"/>
      <c r="V621" s="252">
        <v>38</v>
      </c>
      <c r="W621" s="257"/>
      <c r="X621" s="254"/>
      <c r="Y621" s="255"/>
      <c r="Z621" s="255"/>
      <c r="AA621" s="256"/>
    </row>
    <row r="622" spans="1:27" x14ac:dyDescent="0.2">
      <c r="A622" s="252">
        <v>6</v>
      </c>
      <c r="B622" s="253"/>
      <c r="C622" s="254"/>
      <c r="D622" s="255"/>
      <c r="E622" s="255"/>
      <c r="F622" s="256"/>
      <c r="H622" s="252">
        <v>17</v>
      </c>
      <c r="I622" s="257"/>
      <c r="J622" s="254"/>
      <c r="K622" s="255"/>
      <c r="L622" s="255"/>
      <c r="M622" s="256"/>
      <c r="O622" s="252">
        <v>28</v>
      </c>
      <c r="P622" s="253"/>
      <c r="Q622" s="254"/>
      <c r="R622" s="255"/>
      <c r="S622" s="255"/>
      <c r="T622" s="256"/>
      <c r="V622" s="252">
        <v>39</v>
      </c>
      <c r="W622" s="257"/>
      <c r="X622" s="254"/>
      <c r="Y622" s="255"/>
      <c r="Z622" s="255"/>
      <c r="AA622" s="256"/>
    </row>
    <row r="623" spans="1:27" x14ac:dyDescent="0.2">
      <c r="A623" s="252">
        <v>7</v>
      </c>
      <c r="B623" s="253"/>
      <c r="C623" s="254"/>
      <c r="D623" s="255"/>
      <c r="E623" s="255"/>
      <c r="F623" s="256"/>
      <c r="H623" s="252">
        <v>18</v>
      </c>
      <c r="I623" s="257"/>
      <c r="J623" s="254"/>
      <c r="K623" s="255"/>
      <c r="L623" s="255"/>
      <c r="M623" s="256"/>
      <c r="O623" s="252">
        <v>29</v>
      </c>
      <c r="P623" s="253"/>
      <c r="Q623" s="254"/>
      <c r="R623" s="255"/>
      <c r="S623" s="255"/>
      <c r="T623" s="256"/>
      <c r="V623" s="252">
        <v>40</v>
      </c>
      <c r="W623" s="257"/>
      <c r="X623" s="254"/>
      <c r="Y623" s="255"/>
      <c r="Z623" s="255"/>
      <c r="AA623" s="256"/>
    </row>
    <row r="624" spans="1:27" x14ac:dyDescent="0.2">
      <c r="A624" s="252">
        <v>8</v>
      </c>
      <c r="B624" s="253"/>
      <c r="C624" s="254"/>
      <c r="D624" s="255"/>
      <c r="E624" s="255"/>
      <c r="F624" s="256"/>
      <c r="H624" s="252">
        <v>19</v>
      </c>
      <c r="I624" s="257"/>
      <c r="J624" s="254"/>
      <c r="K624" s="255"/>
      <c r="L624" s="255"/>
      <c r="M624" s="256"/>
      <c r="O624" s="252">
        <v>30</v>
      </c>
      <c r="P624" s="253"/>
      <c r="Q624" s="254"/>
      <c r="R624" s="255"/>
      <c r="S624" s="255"/>
      <c r="T624" s="256"/>
      <c r="V624" s="252">
        <v>41</v>
      </c>
      <c r="W624" s="257"/>
      <c r="X624" s="254"/>
      <c r="Y624" s="255"/>
      <c r="Z624" s="255"/>
      <c r="AA624" s="256"/>
    </row>
    <row r="625" spans="1:27" x14ac:dyDescent="0.2">
      <c r="A625" s="252">
        <v>9</v>
      </c>
      <c r="B625" s="253"/>
      <c r="C625" s="254"/>
      <c r="D625" s="255"/>
      <c r="E625" s="255"/>
      <c r="F625" s="256"/>
      <c r="H625" s="252">
        <v>20</v>
      </c>
      <c r="I625" s="257"/>
      <c r="J625" s="254"/>
      <c r="K625" s="255"/>
      <c r="L625" s="255"/>
      <c r="M625" s="256"/>
      <c r="O625" s="252">
        <v>31</v>
      </c>
      <c r="P625" s="253"/>
      <c r="Q625" s="254"/>
      <c r="R625" s="255"/>
      <c r="S625" s="255"/>
      <c r="T625" s="256"/>
      <c r="V625" s="252">
        <v>42</v>
      </c>
      <c r="W625" s="257"/>
      <c r="X625" s="254"/>
      <c r="Y625" s="255"/>
      <c r="Z625" s="255"/>
      <c r="AA625" s="256"/>
    </row>
    <row r="626" spans="1:27" x14ac:dyDescent="0.2">
      <c r="A626" s="252">
        <v>10</v>
      </c>
      <c r="B626" s="253"/>
      <c r="C626" s="254"/>
      <c r="D626" s="255"/>
      <c r="E626" s="255"/>
      <c r="F626" s="256"/>
      <c r="H626" s="252">
        <v>21</v>
      </c>
      <c r="I626" s="257"/>
      <c r="J626" s="254"/>
      <c r="K626" s="255"/>
      <c r="L626" s="255"/>
      <c r="M626" s="256"/>
      <c r="O626" s="252">
        <v>32</v>
      </c>
      <c r="P626" s="253"/>
      <c r="Q626" s="254"/>
      <c r="R626" s="255"/>
      <c r="S626" s="255"/>
      <c r="T626" s="256"/>
      <c r="V626" s="252">
        <v>43</v>
      </c>
      <c r="W626" s="257"/>
      <c r="X626" s="254"/>
      <c r="Y626" s="255"/>
      <c r="Z626" s="255"/>
      <c r="AA626" s="256"/>
    </row>
    <row r="627" spans="1:27" ht="13.5" thickBot="1" x14ac:dyDescent="0.25">
      <c r="A627" s="258">
        <v>11</v>
      </c>
      <c r="B627" s="253"/>
      <c r="C627" s="254"/>
      <c r="D627" s="255"/>
      <c r="E627" s="255"/>
      <c r="F627" s="256"/>
      <c r="H627" s="252">
        <v>22</v>
      </c>
      <c r="I627" s="257"/>
      <c r="J627" s="254"/>
      <c r="K627" s="255"/>
      <c r="L627" s="255"/>
      <c r="M627" s="256"/>
      <c r="O627" s="252">
        <v>33</v>
      </c>
      <c r="P627" s="253"/>
      <c r="Q627" s="254"/>
      <c r="R627" s="255"/>
      <c r="S627" s="255"/>
      <c r="T627" s="256"/>
      <c r="V627" s="259"/>
      <c r="W627" s="260"/>
      <c r="X627" s="261"/>
      <c r="Y627" s="261"/>
      <c r="Z627" s="262" t="s">
        <v>3</v>
      </c>
      <c r="AA627" s="263">
        <f>SUM(F617:F627)+SUM(M617:M627)+SUM(AA617:AA626)+SUM(T617:T627)</f>
        <v>0</v>
      </c>
    </row>
    <row r="628" spans="1:27" x14ac:dyDescent="0.2">
      <c r="E628" s="264"/>
      <c r="L628" s="264"/>
      <c r="O628" s="240"/>
      <c r="S628" s="264"/>
      <c r="Z628" s="264"/>
    </row>
    <row r="629" spans="1:27" x14ac:dyDescent="0.2">
      <c r="E629" s="264"/>
      <c r="L629" s="264"/>
      <c r="O629" s="240"/>
      <c r="S629" s="264"/>
      <c r="Z629" s="264"/>
    </row>
    <row r="630" spans="1:27" x14ac:dyDescent="0.2">
      <c r="E630" s="264"/>
      <c r="L630" s="264"/>
      <c r="O630" s="240"/>
      <c r="S630" s="264"/>
      <c r="Z630" s="264"/>
    </row>
    <row r="631" spans="1:27" x14ac:dyDescent="0.2">
      <c r="E631" s="264"/>
      <c r="L631" s="264"/>
      <c r="O631" s="240"/>
      <c r="S631" s="264"/>
      <c r="Z631" s="264"/>
    </row>
    <row r="632" spans="1:27" x14ac:dyDescent="0.2">
      <c r="E632" s="264"/>
      <c r="L632" s="264"/>
      <c r="O632" s="240"/>
      <c r="S632" s="264"/>
      <c r="Z632" s="264"/>
    </row>
    <row r="633" spans="1:27" x14ac:dyDescent="0.2">
      <c r="E633" s="264"/>
      <c r="L633" s="264"/>
      <c r="O633" s="240"/>
      <c r="S633" s="264"/>
      <c r="Z633" s="264"/>
    </row>
    <row r="634" spans="1:27" ht="13.5" thickBot="1" x14ac:dyDescent="0.25">
      <c r="E634" s="264"/>
      <c r="L634" s="264"/>
      <c r="O634" s="240"/>
      <c r="S634" s="264"/>
      <c r="Z634" s="264"/>
    </row>
    <row r="635" spans="1:27" ht="16.5" customHeight="1" thickBot="1" x14ac:dyDescent="0.25">
      <c r="A635" s="246">
        <v>29</v>
      </c>
      <c r="B635" s="247"/>
      <c r="C635" s="527" t="s">
        <v>34</v>
      </c>
      <c r="D635" s="527" t="s">
        <v>166</v>
      </c>
      <c r="E635" s="527" t="s">
        <v>35</v>
      </c>
      <c r="F635" s="249">
        <f>+$AA647</f>
        <v>0</v>
      </c>
      <c r="H635" s="530" t="s">
        <v>23</v>
      </c>
      <c r="I635" s="247"/>
      <c r="J635" s="527" t="s">
        <v>34</v>
      </c>
      <c r="K635" s="527" t="s">
        <v>166</v>
      </c>
      <c r="L635" s="527" t="s">
        <v>35</v>
      </c>
      <c r="M635" s="249">
        <f>+$AA647</f>
        <v>0</v>
      </c>
      <c r="O635" s="246">
        <v>29</v>
      </c>
      <c r="P635" s="247"/>
      <c r="Q635" s="527" t="s">
        <v>34</v>
      </c>
      <c r="R635" s="527" t="s">
        <v>166</v>
      </c>
      <c r="S635" s="527" t="s">
        <v>35</v>
      </c>
      <c r="T635" s="249">
        <f>+$AA647</f>
        <v>0</v>
      </c>
      <c r="V635" s="530" t="s">
        <v>23</v>
      </c>
      <c r="W635" s="247"/>
      <c r="X635" s="527" t="s">
        <v>34</v>
      </c>
      <c r="Y635" s="527" t="s">
        <v>166</v>
      </c>
      <c r="Z635" s="527" t="s">
        <v>35</v>
      </c>
      <c r="AA635" s="527" t="s">
        <v>18</v>
      </c>
    </row>
    <row r="636" spans="1:27" ht="25.5" x14ac:dyDescent="0.2">
      <c r="A636" s="250" t="s">
        <v>7</v>
      </c>
      <c r="B636" s="251" t="str">
        <f>+" אסמכתא " &amp; B31 &amp;"         חזרה לטבלה "</f>
        <v xml:space="preserve"> אסמכתא          חזרה לטבלה </v>
      </c>
      <c r="C636" s="528"/>
      <c r="D636" s="529"/>
      <c r="E636" s="528"/>
      <c r="F636" s="248" t="s">
        <v>18</v>
      </c>
      <c r="H636" s="531"/>
      <c r="I636" s="251" t="str">
        <f>+" אסמכתא " &amp; B31 &amp;"         חזרה לטבלה "</f>
        <v xml:space="preserve"> אסמכתא          חזרה לטבלה </v>
      </c>
      <c r="J636" s="528"/>
      <c r="K636" s="529"/>
      <c r="L636" s="528"/>
      <c r="M636" s="248" t="s">
        <v>18</v>
      </c>
      <c r="O636" s="250" t="s">
        <v>7</v>
      </c>
      <c r="P636" s="251" t="str">
        <f>+" אסמכתא " &amp; B31 &amp;"         חזרה לטבלה "</f>
        <v xml:space="preserve"> אסמכתא          חזרה לטבלה </v>
      </c>
      <c r="Q636" s="528"/>
      <c r="R636" s="529"/>
      <c r="S636" s="528"/>
      <c r="T636" s="248" t="s">
        <v>18</v>
      </c>
      <c r="V636" s="531"/>
      <c r="W636" s="251" t="str">
        <f>+" אסמכתא " &amp; B31 &amp;"         חזרה לטבלה "</f>
        <v xml:space="preserve"> אסמכתא          חזרה לטבלה </v>
      </c>
      <c r="X636" s="528"/>
      <c r="Y636" s="529"/>
      <c r="Z636" s="528"/>
      <c r="AA636" s="528"/>
    </row>
    <row r="637" spans="1:27" x14ac:dyDescent="0.2">
      <c r="A637" s="252">
        <v>1</v>
      </c>
      <c r="B637" s="253"/>
      <c r="C637" s="254"/>
      <c r="D637" s="255"/>
      <c r="E637" s="255"/>
      <c r="F637" s="256"/>
      <c r="H637" s="252">
        <v>12</v>
      </c>
      <c r="I637" s="257"/>
      <c r="J637" s="254"/>
      <c r="K637" s="255"/>
      <c r="L637" s="255"/>
      <c r="M637" s="256"/>
      <c r="O637" s="252">
        <v>23</v>
      </c>
      <c r="P637" s="253"/>
      <c r="Q637" s="254"/>
      <c r="R637" s="255"/>
      <c r="S637" s="255"/>
      <c r="T637" s="256"/>
      <c r="V637" s="252">
        <v>34</v>
      </c>
      <c r="W637" s="257"/>
      <c r="X637" s="254"/>
      <c r="Y637" s="255"/>
      <c r="Z637" s="255"/>
      <c r="AA637" s="256"/>
    </row>
    <row r="638" spans="1:27" x14ac:dyDescent="0.2">
      <c r="A638" s="252">
        <v>2</v>
      </c>
      <c r="B638" s="253"/>
      <c r="C638" s="254"/>
      <c r="D638" s="255"/>
      <c r="E638" s="255"/>
      <c r="F638" s="256"/>
      <c r="H638" s="252">
        <v>13</v>
      </c>
      <c r="I638" s="257"/>
      <c r="J638" s="254"/>
      <c r="K638" s="255"/>
      <c r="L638" s="255"/>
      <c r="M638" s="256"/>
      <c r="O638" s="252">
        <v>24</v>
      </c>
      <c r="P638" s="253"/>
      <c r="Q638" s="254"/>
      <c r="R638" s="255"/>
      <c r="S638" s="255"/>
      <c r="T638" s="256"/>
      <c r="V638" s="252">
        <v>35</v>
      </c>
      <c r="W638" s="257"/>
      <c r="X638" s="254"/>
      <c r="Y638" s="255"/>
      <c r="Z638" s="255"/>
      <c r="AA638" s="256"/>
    </row>
    <row r="639" spans="1:27" x14ac:dyDescent="0.2">
      <c r="A639" s="252">
        <v>3</v>
      </c>
      <c r="B639" s="253"/>
      <c r="C639" s="254"/>
      <c r="D639" s="255"/>
      <c r="E639" s="255"/>
      <c r="F639" s="256"/>
      <c r="H639" s="252">
        <v>14</v>
      </c>
      <c r="I639" s="257"/>
      <c r="J639" s="254"/>
      <c r="K639" s="255"/>
      <c r="L639" s="255"/>
      <c r="M639" s="256"/>
      <c r="O639" s="252">
        <v>25</v>
      </c>
      <c r="P639" s="253"/>
      <c r="Q639" s="254"/>
      <c r="R639" s="255"/>
      <c r="S639" s="255"/>
      <c r="T639" s="256"/>
      <c r="V639" s="252">
        <v>36</v>
      </c>
      <c r="W639" s="257"/>
      <c r="X639" s="254"/>
      <c r="Y639" s="255"/>
      <c r="Z639" s="255"/>
      <c r="AA639" s="256"/>
    </row>
    <row r="640" spans="1:27" x14ac:dyDescent="0.2">
      <c r="A640" s="252">
        <v>4</v>
      </c>
      <c r="B640" s="253"/>
      <c r="C640" s="254"/>
      <c r="D640" s="255"/>
      <c r="E640" s="255"/>
      <c r="F640" s="256"/>
      <c r="H640" s="252">
        <v>15</v>
      </c>
      <c r="I640" s="257"/>
      <c r="J640" s="254"/>
      <c r="K640" s="255"/>
      <c r="L640" s="255"/>
      <c r="M640" s="256"/>
      <c r="O640" s="252">
        <v>26</v>
      </c>
      <c r="P640" s="253"/>
      <c r="Q640" s="254"/>
      <c r="R640" s="255"/>
      <c r="S640" s="255"/>
      <c r="T640" s="256"/>
      <c r="V640" s="252">
        <v>37</v>
      </c>
      <c r="W640" s="257"/>
      <c r="X640" s="254"/>
      <c r="Y640" s="255"/>
      <c r="Z640" s="255"/>
      <c r="AA640" s="256"/>
    </row>
    <row r="641" spans="1:27" x14ac:dyDescent="0.2">
      <c r="A641" s="252">
        <v>5</v>
      </c>
      <c r="B641" s="253"/>
      <c r="C641" s="254"/>
      <c r="D641" s="255"/>
      <c r="E641" s="255"/>
      <c r="F641" s="256"/>
      <c r="H641" s="252">
        <v>16</v>
      </c>
      <c r="I641" s="257"/>
      <c r="J641" s="254"/>
      <c r="K641" s="255"/>
      <c r="L641" s="255"/>
      <c r="M641" s="256"/>
      <c r="O641" s="252">
        <v>27</v>
      </c>
      <c r="P641" s="253"/>
      <c r="Q641" s="254"/>
      <c r="R641" s="255"/>
      <c r="S641" s="255"/>
      <c r="T641" s="256"/>
      <c r="V641" s="252">
        <v>38</v>
      </c>
      <c r="W641" s="257"/>
      <c r="X641" s="254"/>
      <c r="Y641" s="255"/>
      <c r="Z641" s="255"/>
      <c r="AA641" s="256"/>
    </row>
    <row r="642" spans="1:27" x14ac:dyDescent="0.2">
      <c r="A642" s="252">
        <v>6</v>
      </c>
      <c r="B642" s="253"/>
      <c r="C642" s="254"/>
      <c r="D642" s="255"/>
      <c r="E642" s="255"/>
      <c r="F642" s="256"/>
      <c r="H642" s="252">
        <v>17</v>
      </c>
      <c r="I642" s="257"/>
      <c r="J642" s="254"/>
      <c r="K642" s="255"/>
      <c r="L642" s="255"/>
      <c r="M642" s="256"/>
      <c r="O642" s="252">
        <v>28</v>
      </c>
      <c r="P642" s="253"/>
      <c r="Q642" s="254"/>
      <c r="R642" s="255"/>
      <c r="S642" s="255"/>
      <c r="T642" s="256"/>
      <c r="V642" s="252">
        <v>39</v>
      </c>
      <c r="W642" s="257"/>
      <c r="X642" s="254"/>
      <c r="Y642" s="255"/>
      <c r="Z642" s="255"/>
      <c r="AA642" s="256"/>
    </row>
    <row r="643" spans="1:27" x14ac:dyDescent="0.2">
      <c r="A643" s="252">
        <v>7</v>
      </c>
      <c r="B643" s="253"/>
      <c r="C643" s="254"/>
      <c r="D643" s="255"/>
      <c r="E643" s="255"/>
      <c r="F643" s="256"/>
      <c r="H643" s="252">
        <v>18</v>
      </c>
      <c r="I643" s="257"/>
      <c r="J643" s="254"/>
      <c r="K643" s="255"/>
      <c r="L643" s="255"/>
      <c r="M643" s="256"/>
      <c r="O643" s="252">
        <v>29</v>
      </c>
      <c r="P643" s="253"/>
      <c r="Q643" s="254"/>
      <c r="R643" s="255"/>
      <c r="S643" s="255"/>
      <c r="T643" s="256"/>
      <c r="V643" s="252">
        <v>40</v>
      </c>
      <c r="W643" s="257"/>
      <c r="X643" s="254"/>
      <c r="Y643" s="255"/>
      <c r="Z643" s="255"/>
      <c r="AA643" s="256"/>
    </row>
    <row r="644" spans="1:27" x14ac:dyDescent="0.2">
      <c r="A644" s="252">
        <v>8</v>
      </c>
      <c r="B644" s="253"/>
      <c r="C644" s="254"/>
      <c r="D644" s="255"/>
      <c r="E644" s="255"/>
      <c r="F644" s="256"/>
      <c r="H644" s="252">
        <v>19</v>
      </c>
      <c r="I644" s="257"/>
      <c r="J644" s="254"/>
      <c r="K644" s="255"/>
      <c r="L644" s="255"/>
      <c r="M644" s="256"/>
      <c r="O644" s="252">
        <v>30</v>
      </c>
      <c r="P644" s="253"/>
      <c r="Q644" s="254"/>
      <c r="R644" s="255"/>
      <c r="S644" s="255"/>
      <c r="T644" s="256"/>
      <c r="V644" s="252">
        <v>41</v>
      </c>
      <c r="W644" s="257"/>
      <c r="X644" s="254"/>
      <c r="Y644" s="255"/>
      <c r="Z644" s="255"/>
      <c r="AA644" s="256"/>
    </row>
    <row r="645" spans="1:27" x14ac:dyDescent="0.2">
      <c r="A645" s="252">
        <v>9</v>
      </c>
      <c r="B645" s="253"/>
      <c r="C645" s="254"/>
      <c r="D645" s="255"/>
      <c r="E645" s="255"/>
      <c r="F645" s="256"/>
      <c r="H645" s="252">
        <v>20</v>
      </c>
      <c r="I645" s="257"/>
      <c r="J645" s="254"/>
      <c r="K645" s="255"/>
      <c r="L645" s="255"/>
      <c r="M645" s="256"/>
      <c r="O645" s="252">
        <v>31</v>
      </c>
      <c r="P645" s="253"/>
      <c r="Q645" s="254"/>
      <c r="R645" s="255"/>
      <c r="S645" s="255"/>
      <c r="T645" s="256"/>
      <c r="V645" s="252">
        <v>42</v>
      </c>
      <c r="W645" s="257"/>
      <c r="X645" s="254"/>
      <c r="Y645" s="255"/>
      <c r="Z645" s="255"/>
      <c r="AA645" s="256"/>
    </row>
    <row r="646" spans="1:27" x14ac:dyDescent="0.2">
      <c r="A646" s="252">
        <v>10</v>
      </c>
      <c r="B646" s="253"/>
      <c r="C646" s="254"/>
      <c r="D646" s="255"/>
      <c r="E646" s="255"/>
      <c r="F646" s="256"/>
      <c r="H646" s="252">
        <v>21</v>
      </c>
      <c r="I646" s="257"/>
      <c r="J646" s="254"/>
      <c r="K646" s="255"/>
      <c r="L646" s="255"/>
      <c r="M646" s="256"/>
      <c r="O646" s="252">
        <v>32</v>
      </c>
      <c r="P646" s="253"/>
      <c r="Q646" s="254"/>
      <c r="R646" s="255"/>
      <c r="S646" s="255"/>
      <c r="T646" s="256"/>
      <c r="V646" s="252">
        <v>43</v>
      </c>
      <c r="W646" s="257"/>
      <c r="X646" s="254"/>
      <c r="Y646" s="255"/>
      <c r="Z646" s="255"/>
      <c r="AA646" s="256"/>
    </row>
    <row r="647" spans="1:27" ht="13.5" thickBot="1" x14ac:dyDescent="0.25">
      <c r="A647" s="258">
        <v>11</v>
      </c>
      <c r="B647" s="253"/>
      <c r="C647" s="254"/>
      <c r="D647" s="255"/>
      <c r="E647" s="255"/>
      <c r="F647" s="256"/>
      <c r="H647" s="252">
        <v>22</v>
      </c>
      <c r="I647" s="257"/>
      <c r="J647" s="254"/>
      <c r="K647" s="255"/>
      <c r="L647" s="255"/>
      <c r="M647" s="256"/>
      <c r="O647" s="252">
        <v>33</v>
      </c>
      <c r="P647" s="253"/>
      <c r="Q647" s="254"/>
      <c r="R647" s="255"/>
      <c r="S647" s="255"/>
      <c r="T647" s="256"/>
      <c r="V647" s="259"/>
      <c r="W647" s="260"/>
      <c r="X647" s="261"/>
      <c r="Y647" s="261"/>
      <c r="Z647" s="262" t="s">
        <v>3</v>
      </c>
      <c r="AA647" s="263">
        <f>SUM(F637:F647)+SUM(M637:M647)+SUM(AA637:AA646)+SUM(T637:T647)</f>
        <v>0</v>
      </c>
    </row>
    <row r="648" spans="1:27" x14ac:dyDescent="0.2">
      <c r="E648" s="264"/>
      <c r="L648" s="264"/>
      <c r="O648" s="240"/>
      <c r="S648" s="264"/>
      <c r="Z648" s="264"/>
    </row>
    <row r="649" spans="1:27" x14ac:dyDescent="0.2">
      <c r="E649" s="264"/>
      <c r="L649" s="264"/>
      <c r="O649" s="240"/>
      <c r="S649" s="264"/>
      <c r="Z649" s="264"/>
    </row>
    <row r="650" spans="1:27" x14ac:dyDescent="0.2">
      <c r="E650" s="264"/>
      <c r="L650" s="264"/>
      <c r="O650" s="240"/>
      <c r="S650" s="264"/>
      <c r="Z650" s="264"/>
    </row>
    <row r="651" spans="1:27" x14ac:dyDescent="0.2">
      <c r="E651" s="264"/>
      <c r="L651" s="264"/>
      <c r="O651" s="240"/>
      <c r="S651" s="264"/>
      <c r="Z651" s="264"/>
    </row>
    <row r="652" spans="1:27" x14ac:dyDescent="0.2">
      <c r="E652" s="264"/>
      <c r="L652" s="264"/>
      <c r="O652" s="240"/>
      <c r="S652" s="264"/>
      <c r="Z652" s="264"/>
    </row>
    <row r="653" spans="1:27" x14ac:dyDescent="0.2">
      <c r="E653" s="264"/>
      <c r="L653" s="264"/>
      <c r="O653" s="240"/>
      <c r="S653" s="264"/>
      <c r="Z653" s="264"/>
    </row>
    <row r="654" spans="1:27" ht="13.5" thickBot="1" x14ac:dyDescent="0.25">
      <c r="E654" s="264"/>
      <c r="L654" s="264"/>
      <c r="O654" s="240"/>
      <c r="S654" s="264"/>
      <c r="Z654" s="264"/>
    </row>
    <row r="655" spans="1:27" ht="16.5" customHeight="1" thickBot="1" x14ac:dyDescent="0.25">
      <c r="A655" s="246">
        <v>30</v>
      </c>
      <c r="B655" s="247"/>
      <c r="C655" s="527" t="s">
        <v>34</v>
      </c>
      <c r="D655" s="527" t="s">
        <v>166</v>
      </c>
      <c r="E655" s="527" t="s">
        <v>35</v>
      </c>
      <c r="F655" s="249">
        <f>+$AA667</f>
        <v>0</v>
      </c>
      <c r="H655" s="530" t="s">
        <v>23</v>
      </c>
      <c r="I655" s="247"/>
      <c r="J655" s="527" t="s">
        <v>34</v>
      </c>
      <c r="K655" s="527" t="s">
        <v>166</v>
      </c>
      <c r="L655" s="527" t="s">
        <v>35</v>
      </c>
      <c r="M655" s="249">
        <f>+$AA667</f>
        <v>0</v>
      </c>
      <c r="O655" s="246">
        <v>30</v>
      </c>
      <c r="P655" s="247"/>
      <c r="Q655" s="527" t="s">
        <v>34</v>
      </c>
      <c r="R655" s="527" t="s">
        <v>166</v>
      </c>
      <c r="S655" s="527" t="s">
        <v>35</v>
      </c>
      <c r="T655" s="249">
        <f>+$AA667</f>
        <v>0</v>
      </c>
      <c r="V655" s="530" t="s">
        <v>23</v>
      </c>
      <c r="W655" s="247"/>
      <c r="X655" s="527" t="s">
        <v>34</v>
      </c>
      <c r="Y655" s="527" t="s">
        <v>166</v>
      </c>
      <c r="Z655" s="527" t="s">
        <v>35</v>
      </c>
      <c r="AA655" s="527" t="s">
        <v>18</v>
      </c>
    </row>
    <row r="656" spans="1:27" ht="25.5" x14ac:dyDescent="0.2">
      <c r="A656" s="250" t="s">
        <v>7</v>
      </c>
      <c r="B656" s="251" t="str">
        <f>+" אסמכתא " &amp; B32 &amp;"         חזרה לטבלה "</f>
        <v xml:space="preserve"> אסמכתא          חזרה לטבלה </v>
      </c>
      <c r="C656" s="528"/>
      <c r="D656" s="529"/>
      <c r="E656" s="528"/>
      <c r="F656" s="248" t="s">
        <v>18</v>
      </c>
      <c r="H656" s="531"/>
      <c r="I656" s="251" t="str">
        <f>+" אסמכתא " &amp; B32 &amp;"         חזרה לטבלה "</f>
        <v xml:space="preserve"> אסמכתא          חזרה לטבלה </v>
      </c>
      <c r="J656" s="528"/>
      <c r="K656" s="529"/>
      <c r="L656" s="528"/>
      <c r="M656" s="248" t="s">
        <v>18</v>
      </c>
      <c r="O656" s="250" t="s">
        <v>7</v>
      </c>
      <c r="P656" s="251" t="str">
        <f>+" אסמכתא " &amp; B32 &amp;"         חזרה לטבלה "</f>
        <v xml:space="preserve"> אסמכתא          חזרה לטבלה </v>
      </c>
      <c r="Q656" s="528"/>
      <c r="R656" s="529"/>
      <c r="S656" s="528"/>
      <c r="T656" s="248" t="s">
        <v>18</v>
      </c>
      <c r="V656" s="531"/>
      <c r="W656" s="251" t="str">
        <f>+" אסמכתא " &amp; B32 &amp;"         חזרה לטבלה "</f>
        <v xml:space="preserve"> אסמכתא          חזרה לטבלה </v>
      </c>
      <c r="X656" s="528"/>
      <c r="Y656" s="529"/>
      <c r="Z656" s="528"/>
      <c r="AA656" s="528"/>
    </row>
    <row r="657" spans="1:27" x14ac:dyDescent="0.2">
      <c r="A657" s="252">
        <v>1</v>
      </c>
      <c r="B657" s="253"/>
      <c r="C657" s="254"/>
      <c r="D657" s="255"/>
      <c r="E657" s="255"/>
      <c r="F657" s="256"/>
      <c r="H657" s="252">
        <v>12</v>
      </c>
      <c r="I657" s="257"/>
      <c r="J657" s="254"/>
      <c r="K657" s="255"/>
      <c r="L657" s="255"/>
      <c r="M657" s="256"/>
      <c r="O657" s="252">
        <v>23</v>
      </c>
      <c r="P657" s="253"/>
      <c r="Q657" s="254"/>
      <c r="R657" s="255"/>
      <c r="S657" s="255"/>
      <c r="T657" s="256"/>
      <c r="V657" s="252">
        <v>34</v>
      </c>
      <c r="W657" s="257"/>
      <c r="X657" s="254"/>
      <c r="Y657" s="255"/>
      <c r="Z657" s="255"/>
      <c r="AA657" s="256"/>
    </row>
    <row r="658" spans="1:27" x14ac:dyDescent="0.2">
      <c r="A658" s="252">
        <v>2</v>
      </c>
      <c r="B658" s="253"/>
      <c r="C658" s="254"/>
      <c r="D658" s="255"/>
      <c r="E658" s="255"/>
      <c r="F658" s="256"/>
      <c r="H658" s="252">
        <v>13</v>
      </c>
      <c r="I658" s="257"/>
      <c r="J658" s="254"/>
      <c r="K658" s="255"/>
      <c r="L658" s="255"/>
      <c r="M658" s="256"/>
      <c r="O658" s="252">
        <v>24</v>
      </c>
      <c r="P658" s="253"/>
      <c r="Q658" s="254"/>
      <c r="R658" s="255"/>
      <c r="S658" s="255"/>
      <c r="T658" s="256"/>
      <c r="V658" s="252">
        <v>35</v>
      </c>
      <c r="W658" s="257"/>
      <c r="X658" s="254"/>
      <c r="Y658" s="255"/>
      <c r="Z658" s="255"/>
      <c r="AA658" s="256"/>
    </row>
    <row r="659" spans="1:27" x14ac:dyDescent="0.2">
      <c r="A659" s="252">
        <v>3</v>
      </c>
      <c r="B659" s="253"/>
      <c r="C659" s="254"/>
      <c r="D659" s="255"/>
      <c r="E659" s="255"/>
      <c r="F659" s="256"/>
      <c r="H659" s="252">
        <v>14</v>
      </c>
      <c r="I659" s="257"/>
      <c r="J659" s="254"/>
      <c r="K659" s="255"/>
      <c r="L659" s="255"/>
      <c r="M659" s="256"/>
      <c r="O659" s="252">
        <v>25</v>
      </c>
      <c r="P659" s="253"/>
      <c r="Q659" s="254"/>
      <c r="R659" s="255"/>
      <c r="S659" s="255"/>
      <c r="T659" s="256"/>
      <c r="V659" s="252">
        <v>36</v>
      </c>
      <c r="W659" s="257"/>
      <c r="X659" s="254"/>
      <c r="Y659" s="255"/>
      <c r="Z659" s="255"/>
      <c r="AA659" s="256"/>
    </row>
    <row r="660" spans="1:27" x14ac:dyDescent="0.2">
      <c r="A660" s="252">
        <v>4</v>
      </c>
      <c r="B660" s="253"/>
      <c r="C660" s="254"/>
      <c r="D660" s="255"/>
      <c r="E660" s="255"/>
      <c r="F660" s="256"/>
      <c r="H660" s="252">
        <v>15</v>
      </c>
      <c r="I660" s="257"/>
      <c r="J660" s="254"/>
      <c r="K660" s="255"/>
      <c r="L660" s="255"/>
      <c r="M660" s="256"/>
      <c r="O660" s="252">
        <v>26</v>
      </c>
      <c r="P660" s="253"/>
      <c r="Q660" s="254"/>
      <c r="R660" s="255"/>
      <c r="S660" s="255"/>
      <c r="T660" s="256"/>
      <c r="V660" s="252">
        <v>37</v>
      </c>
      <c r="W660" s="257"/>
      <c r="X660" s="254"/>
      <c r="Y660" s="255"/>
      <c r="Z660" s="255"/>
      <c r="AA660" s="256"/>
    </row>
    <row r="661" spans="1:27" x14ac:dyDescent="0.2">
      <c r="A661" s="252">
        <v>5</v>
      </c>
      <c r="B661" s="253"/>
      <c r="C661" s="254"/>
      <c r="D661" s="255"/>
      <c r="E661" s="255"/>
      <c r="F661" s="256"/>
      <c r="H661" s="252">
        <v>16</v>
      </c>
      <c r="I661" s="257"/>
      <c r="J661" s="254"/>
      <c r="K661" s="255"/>
      <c r="L661" s="255"/>
      <c r="M661" s="256"/>
      <c r="O661" s="252">
        <v>27</v>
      </c>
      <c r="P661" s="253"/>
      <c r="Q661" s="254"/>
      <c r="R661" s="255"/>
      <c r="S661" s="255"/>
      <c r="T661" s="256"/>
      <c r="V661" s="252">
        <v>38</v>
      </c>
      <c r="W661" s="257"/>
      <c r="X661" s="254"/>
      <c r="Y661" s="255"/>
      <c r="Z661" s="255"/>
      <c r="AA661" s="256"/>
    </row>
    <row r="662" spans="1:27" x14ac:dyDescent="0.2">
      <c r="A662" s="252">
        <v>6</v>
      </c>
      <c r="B662" s="253"/>
      <c r="C662" s="254"/>
      <c r="D662" s="255"/>
      <c r="E662" s="255"/>
      <c r="F662" s="256"/>
      <c r="H662" s="252">
        <v>17</v>
      </c>
      <c r="I662" s="257"/>
      <c r="J662" s="254"/>
      <c r="K662" s="255"/>
      <c r="L662" s="255"/>
      <c r="M662" s="256"/>
      <c r="O662" s="252">
        <v>28</v>
      </c>
      <c r="P662" s="253"/>
      <c r="Q662" s="254"/>
      <c r="R662" s="255"/>
      <c r="S662" s="255"/>
      <c r="T662" s="256"/>
      <c r="V662" s="252">
        <v>39</v>
      </c>
      <c r="W662" s="257"/>
      <c r="X662" s="254"/>
      <c r="Y662" s="255"/>
      <c r="Z662" s="255"/>
      <c r="AA662" s="256"/>
    </row>
    <row r="663" spans="1:27" x14ac:dyDescent="0.2">
      <c r="A663" s="252">
        <v>7</v>
      </c>
      <c r="B663" s="253"/>
      <c r="C663" s="254"/>
      <c r="D663" s="255"/>
      <c r="E663" s="255"/>
      <c r="F663" s="256"/>
      <c r="H663" s="252">
        <v>18</v>
      </c>
      <c r="I663" s="257"/>
      <c r="J663" s="254"/>
      <c r="K663" s="255"/>
      <c r="L663" s="255"/>
      <c r="M663" s="256"/>
      <c r="O663" s="252">
        <v>29</v>
      </c>
      <c r="P663" s="253"/>
      <c r="Q663" s="254"/>
      <c r="R663" s="255"/>
      <c r="S663" s="255"/>
      <c r="T663" s="256"/>
      <c r="V663" s="252">
        <v>40</v>
      </c>
      <c r="W663" s="257"/>
      <c r="X663" s="254"/>
      <c r="Y663" s="255"/>
      <c r="Z663" s="255"/>
      <c r="AA663" s="256"/>
    </row>
    <row r="664" spans="1:27" x14ac:dyDescent="0.2">
      <c r="A664" s="252">
        <v>8</v>
      </c>
      <c r="B664" s="253"/>
      <c r="C664" s="254"/>
      <c r="D664" s="255"/>
      <c r="E664" s="255"/>
      <c r="F664" s="256"/>
      <c r="H664" s="252">
        <v>19</v>
      </c>
      <c r="I664" s="257"/>
      <c r="J664" s="254"/>
      <c r="K664" s="255"/>
      <c r="L664" s="255"/>
      <c r="M664" s="256"/>
      <c r="O664" s="252">
        <v>30</v>
      </c>
      <c r="P664" s="253"/>
      <c r="Q664" s="254"/>
      <c r="R664" s="255"/>
      <c r="S664" s="255"/>
      <c r="T664" s="256"/>
      <c r="V664" s="252">
        <v>41</v>
      </c>
      <c r="W664" s="257"/>
      <c r="X664" s="254"/>
      <c r="Y664" s="255"/>
      <c r="Z664" s="255"/>
      <c r="AA664" s="256"/>
    </row>
    <row r="665" spans="1:27" x14ac:dyDescent="0.2">
      <c r="A665" s="252">
        <v>9</v>
      </c>
      <c r="B665" s="253"/>
      <c r="C665" s="254"/>
      <c r="D665" s="255"/>
      <c r="E665" s="255"/>
      <c r="F665" s="256"/>
      <c r="H665" s="252">
        <v>20</v>
      </c>
      <c r="I665" s="257"/>
      <c r="J665" s="254"/>
      <c r="K665" s="255"/>
      <c r="L665" s="255"/>
      <c r="M665" s="256"/>
      <c r="O665" s="252">
        <v>31</v>
      </c>
      <c r="P665" s="253"/>
      <c r="Q665" s="254"/>
      <c r="R665" s="255"/>
      <c r="S665" s="255"/>
      <c r="T665" s="256"/>
      <c r="V665" s="252">
        <v>42</v>
      </c>
      <c r="W665" s="257"/>
      <c r="X665" s="254"/>
      <c r="Y665" s="255"/>
      <c r="Z665" s="255"/>
      <c r="AA665" s="256"/>
    </row>
    <row r="666" spans="1:27" x14ac:dyDescent="0.2">
      <c r="A666" s="252">
        <v>10</v>
      </c>
      <c r="B666" s="253"/>
      <c r="C666" s="254"/>
      <c r="D666" s="255"/>
      <c r="E666" s="255"/>
      <c r="F666" s="256"/>
      <c r="H666" s="252">
        <v>21</v>
      </c>
      <c r="I666" s="257"/>
      <c r="J666" s="254"/>
      <c r="K666" s="255"/>
      <c r="L666" s="255"/>
      <c r="M666" s="256"/>
      <c r="O666" s="252">
        <v>32</v>
      </c>
      <c r="P666" s="253"/>
      <c r="Q666" s="254"/>
      <c r="R666" s="255"/>
      <c r="S666" s="255"/>
      <c r="T666" s="256"/>
      <c r="V666" s="252">
        <v>43</v>
      </c>
      <c r="W666" s="257"/>
      <c r="X666" s="254"/>
      <c r="Y666" s="255"/>
      <c r="Z666" s="255"/>
      <c r="AA666" s="256"/>
    </row>
    <row r="667" spans="1:27" ht="13.5" thickBot="1" x14ac:dyDescent="0.25">
      <c r="A667" s="258">
        <v>11</v>
      </c>
      <c r="B667" s="253"/>
      <c r="C667" s="254"/>
      <c r="D667" s="255"/>
      <c r="E667" s="255"/>
      <c r="F667" s="256"/>
      <c r="H667" s="252">
        <v>22</v>
      </c>
      <c r="I667" s="257"/>
      <c r="J667" s="254"/>
      <c r="K667" s="255"/>
      <c r="L667" s="255"/>
      <c r="M667" s="256"/>
      <c r="O667" s="252">
        <v>33</v>
      </c>
      <c r="P667" s="253"/>
      <c r="Q667" s="254"/>
      <c r="R667" s="255"/>
      <c r="S667" s="255"/>
      <c r="T667" s="256"/>
      <c r="V667" s="259"/>
      <c r="W667" s="260"/>
      <c r="X667" s="261"/>
      <c r="Y667" s="261"/>
      <c r="Z667" s="262" t="s">
        <v>3</v>
      </c>
      <c r="AA667" s="263">
        <f>SUM(F657:F667)+SUM(M657:M667)+SUM(AA657:AA666)+SUM(T657:T667)</f>
        <v>0</v>
      </c>
    </row>
    <row r="674" spans="1:27" ht="13.5" thickBot="1" x14ac:dyDescent="0.25"/>
    <row r="675" spans="1:27" ht="16.5" customHeight="1" thickBot="1" x14ac:dyDescent="0.25">
      <c r="A675" s="246">
        <v>31</v>
      </c>
      <c r="B675" s="247"/>
      <c r="C675" s="527" t="s">
        <v>34</v>
      </c>
      <c r="D675" s="527" t="s">
        <v>166</v>
      </c>
      <c r="E675" s="527" t="s">
        <v>35</v>
      </c>
      <c r="F675" s="249">
        <f>+$AA687</f>
        <v>0</v>
      </c>
      <c r="H675" s="530" t="s">
        <v>23</v>
      </c>
      <c r="I675" s="247"/>
      <c r="J675" s="527" t="s">
        <v>34</v>
      </c>
      <c r="K675" s="527" t="s">
        <v>166</v>
      </c>
      <c r="L675" s="527" t="s">
        <v>35</v>
      </c>
      <c r="M675" s="249">
        <f>+$AA687</f>
        <v>0</v>
      </c>
      <c r="O675" s="246">
        <v>31</v>
      </c>
      <c r="P675" s="247"/>
      <c r="Q675" s="527" t="s">
        <v>34</v>
      </c>
      <c r="R675" s="527" t="s">
        <v>166</v>
      </c>
      <c r="S675" s="527" t="s">
        <v>35</v>
      </c>
      <c r="T675" s="249">
        <f>+$AA687</f>
        <v>0</v>
      </c>
      <c r="V675" s="530" t="s">
        <v>23</v>
      </c>
      <c r="W675" s="247"/>
      <c r="X675" s="527" t="s">
        <v>34</v>
      </c>
      <c r="Y675" s="527" t="s">
        <v>166</v>
      </c>
      <c r="Z675" s="527" t="s">
        <v>35</v>
      </c>
      <c r="AA675" s="527" t="s">
        <v>18</v>
      </c>
    </row>
    <row r="676" spans="1:27" ht="25.5" x14ac:dyDescent="0.2">
      <c r="A676" s="250" t="s">
        <v>7</v>
      </c>
      <c r="B676" s="251" t="str">
        <f>+" אסמכתא " &amp;B33 &amp;"         חזרה לטבלה "</f>
        <v xml:space="preserve"> אסמכתא          חזרה לטבלה </v>
      </c>
      <c r="C676" s="528"/>
      <c r="D676" s="529"/>
      <c r="E676" s="528"/>
      <c r="F676" s="248" t="s">
        <v>18</v>
      </c>
      <c r="H676" s="531"/>
      <c r="I676" s="251" t="str">
        <f>+" אסמכתא " &amp;B33 &amp;"         חזרה לטבלה "</f>
        <v xml:space="preserve"> אסמכתא          חזרה לטבלה </v>
      </c>
      <c r="J676" s="528"/>
      <c r="K676" s="529"/>
      <c r="L676" s="528"/>
      <c r="M676" s="248" t="s">
        <v>18</v>
      </c>
      <c r="O676" s="250" t="s">
        <v>7</v>
      </c>
      <c r="P676" s="251" t="str">
        <f>+" אסמכתא " &amp;B33 &amp;"         חזרה לטבלה "</f>
        <v xml:space="preserve"> אסמכתא          חזרה לטבלה </v>
      </c>
      <c r="Q676" s="528"/>
      <c r="R676" s="529"/>
      <c r="S676" s="528"/>
      <c r="T676" s="248" t="s">
        <v>18</v>
      </c>
      <c r="V676" s="531"/>
      <c r="W676" s="251" t="str">
        <f>+" אסמכתא " &amp;B33 &amp;"         חזרה לטבלה "</f>
        <v xml:space="preserve"> אסמכתא          חזרה לטבלה </v>
      </c>
      <c r="X676" s="528"/>
      <c r="Y676" s="529"/>
      <c r="Z676" s="528"/>
      <c r="AA676" s="528"/>
    </row>
    <row r="677" spans="1:27" x14ac:dyDescent="0.2">
      <c r="A677" s="252">
        <v>1</v>
      </c>
      <c r="B677" s="253"/>
      <c r="C677" s="254"/>
      <c r="D677" s="255"/>
      <c r="E677" s="255"/>
      <c r="F677" s="256"/>
      <c r="H677" s="252">
        <v>12</v>
      </c>
      <c r="I677" s="257"/>
      <c r="J677" s="254"/>
      <c r="K677" s="255"/>
      <c r="L677" s="255"/>
      <c r="M677" s="256"/>
      <c r="O677" s="252">
        <v>23</v>
      </c>
      <c r="P677" s="253"/>
      <c r="Q677" s="254"/>
      <c r="R677" s="255"/>
      <c r="S677" s="255"/>
      <c r="T677" s="256"/>
      <c r="V677" s="252">
        <v>34</v>
      </c>
      <c r="W677" s="257"/>
      <c r="X677" s="254"/>
      <c r="Y677" s="255"/>
      <c r="Z677" s="255"/>
      <c r="AA677" s="256"/>
    </row>
    <row r="678" spans="1:27" x14ac:dyDescent="0.2">
      <c r="A678" s="252">
        <v>2</v>
      </c>
      <c r="B678" s="253"/>
      <c r="C678" s="254"/>
      <c r="D678" s="255"/>
      <c r="E678" s="255"/>
      <c r="F678" s="256"/>
      <c r="H678" s="252">
        <v>13</v>
      </c>
      <c r="I678" s="257"/>
      <c r="J678" s="254"/>
      <c r="K678" s="255"/>
      <c r="L678" s="255"/>
      <c r="M678" s="256"/>
      <c r="O678" s="252">
        <v>24</v>
      </c>
      <c r="P678" s="253"/>
      <c r="Q678" s="254"/>
      <c r="R678" s="255"/>
      <c r="S678" s="255"/>
      <c r="T678" s="256"/>
      <c r="V678" s="252">
        <v>35</v>
      </c>
      <c r="W678" s="257"/>
      <c r="X678" s="254"/>
      <c r="Y678" s="255"/>
      <c r="Z678" s="255"/>
      <c r="AA678" s="256"/>
    </row>
    <row r="679" spans="1:27" x14ac:dyDescent="0.2">
      <c r="A679" s="252">
        <v>3</v>
      </c>
      <c r="B679" s="253"/>
      <c r="C679" s="254"/>
      <c r="D679" s="255"/>
      <c r="E679" s="255"/>
      <c r="F679" s="256"/>
      <c r="H679" s="252">
        <v>14</v>
      </c>
      <c r="I679" s="257"/>
      <c r="J679" s="254"/>
      <c r="K679" s="255"/>
      <c r="L679" s="255"/>
      <c r="M679" s="256"/>
      <c r="O679" s="252">
        <v>25</v>
      </c>
      <c r="P679" s="253"/>
      <c r="Q679" s="254"/>
      <c r="R679" s="255"/>
      <c r="S679" s="255"/>
      <c r="T679" s="256"/>
      <c r="V679" s="252">
        <v>36</v>
      </c>
      <c r="W679" s="257"/>
      <c r="X679" s="254"/>
      <c r="Y679" s="255"/>
      <c r="Z679" s="255"/>
      <c r="AA679" s="256"/>
    </row>
    <row r="680" spans="1:27" x14ac:dyDescent="0.2">
      <c r="A680" s="252">
        <v>4</v>
      </c>
      <c r="B680" s="253"/>
      <c r="C680" s="254"/>
      <c r="D680" s="255"/>
      <c r="E680" s="255"/>
      <c r="F680" s="256"/>
      <c r="H680" s="252">
        <v>15</v>
      </c>
      <c r="I680" s="257"/>
      <c r="J680" s="254"/>
      <c r="K680" s="255"/>
      <c r="L680" s="255"/>
      <c r="M680" s="256"/>
      <c r="O680" s="252">
        <v>26</v>
      </c>
      <c r="P680" s="253"/>
      <c r="Q680" s="254"/>
      <c r="R680" s="255"/>
      <c r="S680" s="255"/>
      <c r="T680" s="256"/>
      <c r="V680" s="252">
        <v>37</v>
      </c>
      <c r="W680" s="257"/>
      <c r="X680" s="254"/>
      <c r="Y680" s="255"/>
      <c r="Z680" s="255"/>
      <c r="AA680" s="256"/>
    </row>
    <row r="681" spans="1:27" x14ac:dyDescent="0.2">
      <c r="A681" s="252">
        <v>5</v>
      </c>
      <c r="B681" s="253"/>
      <c r="C681" s="254"/>
      <c r="D681" s="255"/>
      <c r="E681" s="255"/>
      <c r="F681" s="256"/>
      <c r="H681" s="252">
        <v>16</v>
      </c>
      <c r="I681" s="257"/>
      <c r="J681" s="254"/>
      <c r="K681" s="255"/>
      <c r="L681" s="255"/>
      <c r="M681" s="256"/>
      <c r="O681" s="252">
        <v>27</v>
      </c>
      <c r="P681" s="253"/>
      <c r="Q681" s="254"/>
      <c r="R681" s="255"/>
      <c r="S681" s="255"/>
      <c r="T681" s="256"/>
      <c r="V681" s="252">
        <v>38</v>
      </c>
      <c r="W681" s="257"/>
      <c r="X681" s="254"/>
      <c r="Y681" s="255"/>
      <c r="Z681" s="255"/>
      <c r="AA681" s="256"/>
    </row>
    <row r="682" spans="1:27" x14ac:dyDescent="0.2">
      <c r="A682" s="252">
        <v>6</v>
      </c>
      <c r="B682" s="253"/>
      <c r="C682" s="254"/>
      <c r="D682" s="255"/>
      <c r="E682" s="255"/>
      <c r="F682" s="256"/>
      <c r="H682" s="252">
        <v>17</v>
      </c>
      <c r="I682" s="257"/>
      <c r="J682" s="254"/>
      <c r="K682" s="255"/>
      <c r="L682" s="255"/>
      <c r="M682" s="256"/>
      <c r="O682" s="252">
        <v>28</v>
      </c>
      <c r="P682" s="253"/>
      <c r="Q682" s="254"/>
      <c r="R682" s="255"/>
      <c r="S682" s="255"/>
      <c r="T682" s="256"/>
      <c r="V682" s="252">
        <v>39</v>
      </c>
      <c r="W682" s="257"/>
      <c r="X682" s="254"/>
      <c r="Y682" s="255"/>
      <c r="Z682" s="255"/>
      <c r="AA682" s="256"/>
    </row>
    <row r="683" spans="1:27" x14ac:dyDescent="0.2">
      <c r="A683" s="252">
        <v>7</v>
      </c>
      <c r="B683" s="253"/>
      <c r="C683" s="254"/>
      <c r="D683" s="255"/>
      <c r="E683" s="255"/>
      <c r="F683" s="256"/>
      <c r="H683" s="252">
        <v>18</v>
      </c>
      <c r="I683" s="257"/>
      <c r="J683" s="254"/>
      <c r="K683" s="255"/>
      <c r="L683" s="255"/>
      <c r="M683" s="256"/>
      <c r="O683" s="252">
        <v>29</v>
      </c>
      <c r="P683" s="253"/>
      <c r="Q683" s="254"/>
      <c r="R683" s="255"/>
      <c r="S683" s="255"/>
      <c r="T683" s="256"/>
      <c r="V683" s="252">
        <v>40</v>
      </c>
      <c r="W683" s="257"/>
      <c r="X683" s="254"/>
      <c r="Y683" s="255"/>
      <c r="Z683" s="255"/>
      <c r="AA683" s="256"/>
    </row>
    <row r="684" spans="1:27" x14ac:dyDescent="0.2">
      <c r="A684" s="252">
        <v>8</v>
      </c>
      <c r="B684" s="253"/>
      <c r="C684" s="254"/>
      <c r="D684" s="255"/>
      <c r="E684" s="255"/>
      <c r="F684" s="256"/>
      <c r="H684" s="252">
        <v>19</v>
      </c>
      <c r="I684" s="257"/>
      <c r="J684" s="254"/>
      <c r="K684" s="255"/>
      <c r="L684" s="255"/>
      <c r="M684" s="256"/>
      <c r="O684" s="252">
        <v>30</v>
      </c>
      <c r="P684" s="253"/>
      <c r="Q684" s="254"/>
      <c r="R684" s="255"/>
      <c r="S684" s="255"/>
      <c r="T684" s="256"/>
      <c r="V684" s="252">
        <v>41</v>
      </c>
      <c r="W684" s="257"/>
      <c r="X684" s="254"/>
      <c r="Y684" s="255"/>
      <c r="Z684" s="255"/>
      <c r="AA684" s="256"/>
    </row>
    <row r="685" spans="1:27" x14ac:dyDescent="0.2">
      <c r="A685" s="252">
        <v>9</v>
      </c>
      <c r="B685" s="253"/>
      <c r="C685" s="254"/>
      <c r="D685" s="255"/>
      <c r="E685" s="255"/>
      <c r="F685" s="256"/>
      <c r="H685" s="252">
        <v>20</v>
      </c>
      <c r="I685" s="257"/>
      <c r="J685" s="254"/>
      <c r="K685" s="255"/>
      <c r="L685" s="255"/>
      <c r="M685" s="256"/>
      <c r="O685" s="252">
        <v>31</v>
      </c>
      <c r="P685" s="253"/>
      <c r="Q685" s="254"/>
      <c r="R685" s="255"/>
      <c r="S685" s="255"/>
      <c r="T685" s="256"/>
      <c r="V685" s="252">
        <v>42</v>
      </c>
      <c r="W685" s="257"/>
      <c r="X685" s="254"/>
      <c r="Y685" s="255"/>
      <c r="Z685" s="255"/>
      <c r="AA685" s="256"/>
    </row>
    <row r="686" spans="1:27" x14ac:dyDescent="0.2">
      <c r="A686" s="252">
        <v>10</v>
      </c>
      <c r="B686" s="253"/>
      <c r="C686" s="254"/>
      <c r="D686" s="255"/>
      <c r="E686" s="255"/>
      <c r="F686" s="256"/>
      <c r="H686" s="252">
        <v>21</v>
      </c>
      <c r="I686" s="257"/>
      <c r="J686" s="254"/>
      <c r="K686" s="255"/>
      <c r="L686" s="255"/>
      <c r="M686" s="256"/>
      <c r="O686" s="252">
        <v>32</v>
      </c>
      <c r="P686" s="253"/>
      <c r="Q686" s="254"/>
      <c r="R686" s="255"/>
      <c r="S686" s="255"/>
      <c r="T686" s="256"/>
      <c r="V686" s="252">
        <v>43</v>
      </c>
      <c r="W686" s="257"/>
      <c r="X686" s="254"/>
      <c r="Y686" s="255"/>
      <c r="Z686" s="255"/>
      <c r="AA686" s="256"/>
    </row>
    <row r="687" spans="1:27" ht="13.5" thickBot="1" x14ac:dyDescent="0.25">
      <c r="A687" s="258">
        <v>11</v>
      </c>
      <c r="B687" s="253"/>
      <c r="C687" s="254"/>
      <c r="D687" s="255"/>
      <c r="E687" s="255"/>
      <c r="F687" s="256"/>
      <c r="H687" s="252">
        <v>22</v>
      </c>
      <c r="I687" s="257"/>
      <c r="J687" s="254"/>
      <c r="K687" s="255"/>
      <c r="L687" s="255"/>
      <c r="M687" s="256"/>
      <c r="O687" s="252">
        <v>33</v>
      </c>
      <c r="P687" s="253"/>
      <c r="Q687" s="254"/>
      <c r="R687" s="255"/>
      <c r="S687" s="255"/>
      <c r="T687" s="256"/>
      <c r="V687" s="259"/>
      <c r="W687" s="260"/>
      <c r="X687" s="261"/>
      <c r="Y687" s="261"/>
      <c r="Z687" s="262" t="s">
        <v>3</v>
      </c>
      <c r="AA687" s="263">
        <f>SUM(F677:F687)+SUM(M677:M687)+SUM(AA677:AA686)+SUM(T677:T687)</f>
        <v>0</v>
      </c>
    </row>
    <row r="694" spans="1:27" ht="13.5" thickBot="1" x14ac:dyDescent="0.25"/>
    <row r="695" spans="1:27" ht="16.5" customHeight="1" thickBot="1" x14ac:dyDescent="0.25">
      <c r="A695" s="246">
        <v>32</v>
      </c>
      <c r="B695" s="247"/>
      <c r="C695" s="527" t="s">
        <v>34</v>
      </c>
      <c r="D695" s="527" t="s">
        <v>166</v>
      </c>
      <c r="E695" s="527" t="s">
        <v>35</v>
      </c>
      <c r="F695" s="249">
        <f>+$AA707</f>
        <v>0</v>
      </c>
      <c r="H695" s="530" t="s">
        <v>23</v>
      </c>
      <c r="I695" s="247"/>
      <c r="J695" s="527" t="s">
        <v>34</v>
      </c>
      <c r="K695" s="527" t="s">
        <v>166</v>
      </c>
      <c r="L695" s="527" t="s">
        <v>35</v>
      </c>
      <c r="M695" s="249">
        <f>+$AA707</f>
        <v>0</v>
      </c>
      <c r="O695" s="246">
        <v>32</v>
      </c>
      <c r="P695" s="247"/>
      <c r="Q695" s="527" t="s">
        <v>34</v>
      </c>
      <c r="R695" s="527" t="s">
        <v>166</v>
      </c>
      <c r="S695" s="527" t="s">
        <v>35</v>
      </c>
      <c r="T695" s="249">
        <f>+$AA707</f>
        <v>0</v>
      </c>
      <c r="V695" s="530" t="s">
        <v>23</v>
      </c>
      <c r="W695" s="247"/>
      <c r="X695" s="527" t="s">
        <v>34</v>
      </c>
      <c r="Y695" s="527" t="s">
        <v>166</v>
      </c>
      <c r="Z695" s="527" t="s">
        <v>35</v>
      </c>
      <c r="AA695" s="527" t="s">
        <v>18</v>
      </c>
    </row>
    <row r="696" spans="1:27" ht="25.5" x14ac:dyDescent="0.2">
      <c r="A696" s="250" t="s">
        <v>7</v>
      </c>
      <c r="B696" s="251" t="str">
        <f>+" אסמכתא " &amp; B34 &amp;"         חזרה לטבלה "</f>
        <v xml:space="preserve"> אסמכתא          חזרה לטבלה </v>
      </c>
      <c r="C696" s="528"/>
      <c r="D696" s="529"/>
      <c r="E696" s="528"/>
      <c r="F696" s="248" t="s">
        <v>18</v>
      </c>
      <c r="H696" s="531"/>
      <c r="I696" s="251" t="str">
        <f>+" אסמכתא " &amp; B34 &amp;"         חזרה לטבלה "</f>
        <v xml:space="preserve"> אסמכתא          חזרה לטבלה </v>
      </c>
      <c r="J696" s="528"/>
      <c r="K696" s="529"/>
      <c r="L696" s="528"/>
      <c r="M696" s="248" t="s">
        <v>18</v>
      </c>
      <c r="O696" s="250" t="s">
        <v>7</v>
      </c>
      <c r="P696" s="251" t="str">
        <f>+" אסמכתא " &amp; B34 &amp;"         חזרה לטבלה "</f>
        <v xml:space="preserve"> אסמכתא          חזרה לטבלה </v>
      </c>
      <c r="Q696" s="528"/>
      <c r="R696" s="529"/>
      <c r="S696" s="528"/>
      <c r="T696" s="248" t="s">
        <v>18</v>
      </c>
      <c r="V696" s="531"/>
      <c r="W696" s="251" t="str">
        <f>+" אסמכתא " &amp; B34 &amp;"         חזרה לטבלה "</f>
        <v xml:space="preserve"> אסמכתא          חזרה לטבלה </v>
      </c>
      <c r="X696" s="528"/>
      <c r="Y696" s="529"/>
      <c r="Z696" s="528"/>
      <c r="AA696" s="528"/>
    </row>
    <row r="697" spans="1:27" x14ac:dyDescent="0.2">
      <c r="A697" s="252">
        <v>1</v>
      </c>
      <c r="B697" s="253"/>
      <c r="C697" s="254"/>
      <c r="D697" s="255"/>
      <c r="E697" s="255"/>
      <c r="F697" s="256"/>
      <c r="H697" s="252">
        <v>12</v>
      </c>
      <c r="I697" s="257"/>
      <c r="J697" s="254"/>
      <c r="K697" s="255"/>
      <c r="L697" s="255"/>
      <c r="M697" s="256"/>
      <c r="O697" s="252">
        <v>23</v>
      </c>
      <c r="P697" s="253"/>
      <c r="Q697" s="254"/>
      <c r="R697" s="255"/>
      <c r="S697" s="255"/>
      <c r="T697" s="256"/>
      <c r="V697" s="252">
        <v>34</v>
      </c>
      <c r="W697" s="257"/>
      <c r="X697" s="254"/>
      <c r="Y697" s="255"/>
      <c r="Z697" s="255"/>
      <c r="AA697" s="256"/>
    </row>
    <row r="698" spans="1:27" x14ac:dyDescent="0.2">
      <c r="A698" s="252">
        <v>2</v>
      </c>
      <c r="B698" s="253"/>
      <c r="C698" s="254"/>
      <c r="D698" s="255"/>
      <c r="E698" s="255"/>
      <c r="F698" s="256"/>
      <c r="H698" s="252">
        <v>13</v>
      </c>
      <c r="I698" s="257"/>
      <c r="J698" s="254"/>
      <c r="K698" s="255"/>
      <c r="L698" s="255"/>
      <c r="M698" s="256"/>
      <c r="O698" s="252">
        <v>24</v>
      </c>
      <c r="P698" s="253"/>
      <c r="Q698" s="254"/>
      <c r="R698" s="255"/>
      <c r="S698" s="255"/>
      <c r="T698" s="256"/>
      <c r="V698" s="252">
        <v>35</v>
      </c>
      <c r="W698" s="257"/>
      <c r="X698" s="254"/>
      <c r="Y698" s="255"/>
      <c r="Z698" s="255"/>
      <c r="AA698" s="256"/>
    </row>
    <row r="699" spans="1:27" x14ac:dyDescent="0.2">
      <c r="A699" s="252">
        <v>3</v>
      </c>
      <c r="B699" s="253"/>
      <c r="C699" s="254"/>
      <c r="D699" s="255"/>
      <c r="E699" s="255"/>
      <c r="F699" s="256"/>
      <c r="H699" s="252">
        <v>14</v>
      </c>
      <c r="I699" s="257"/>
      <c r="J699" s="254"/>
      <c r="K699" s="255"/>
      <c r="L699" s="255"/>
      <c r="M699" s="256"/>
      <c r="O699" s="252">
        <v>25</v>
      </c>
      <c r="P699" s="253"/>
      <c r="Q699" s="254"/>
      <c r="R699" s="255"/>
      <c r="S699" s="255"/>
      <c r="T699" s="256"/>
      <c r="V699" s="252">
        <v>36</v>
      </c>
      <c r="W699" s="257"/>
      <c r="X699" s="254"/>
      <c r="Y699" s="255"/>
      <c r="Z699" s="255"/>
      <c r="AA699" s="256"/>
    </row>
    <row r="700" spans="1:27" x14ac:dyDescent="0.2">
      <c r="A700" s="252">
        <v>4</v>
      </c>
      <c r="B700" s="253"/>
      <c r="C700" s="254"/>
      <c r="D700" s="255"/>
      <c r="E700" s="255"/>
      <c r="F700" s="256"/>
      <c r="H700" s="252">
        <v>15</v>
      </c>
      <c r="I700" s="257"/>
      <c r="J700" s="254"/>
      <c r="K700" s="255"/>
      <c r="L700" s="255"/>
      <c r="M700" s="256"/>
      <c r="O700" s="252">
        <v>26</v>
      </c>
      <c r="P700" s="253"/>
      <c r="Q700" s="254"/>
      <c r="R700" s="255"/>
      <c r="S700" s="255"/>
      <c r="T700" s="256"/>
      <c r="V700" s="252">
        <v>37</v>
      </c>
      <c r="W700" s="257"/>
      <c r="X700" s="254"/>
      <c r="Y700" s="255"/>
      <c r="Z700" s="255"/>
      <c r="AA700" s="256"/>
    </row>
    <row r="701" spans="1:27" x14ac:dyDescent="0.2">
      <c r="A701" s="252">
        <v>5</v>
      </c>
      <c r="B701" s="253"/>
      <c r="C701" s="254"/>
      <c r="D701" s="255"/>
      <c r="E701" s="255"/>
      <c r="F701" s="256"/>
      <c r="H701" s="252">
        <v>16</v>
      </c>
      <c r="I701" s="257"/>
      <c r="J701" s="254"/>
      <c r="K701" s="255"/>
      <c r="L701" s="255"/>
      <c r="M701" s="256"/>
      <c r="O701" s="252">
        <v>27</v>
      </c>
      <c r="P701" s="253"/>
      <c r="Q701" s="254"/>
      <c r="R701" s="255"/>
      <c r="S701" s="255"/>
      <c r="T701" s="256"/>
      <c r="V701" s="252">
        <v>38</v>
      </c>
      <c r="W701" s="257"/>
      <c r="X701" s="254"/>
      <c r="Y701" s="255"/>
      <c r="Z701" s="255"/>
      <c r="AA701" s="256"/>
    </row>
    <row r="702" spans="1:27" x14ac:dyDescent="0.2">
      <c r="A702" s="252">
        <v>6</v>
      </c>
      <c r="B702" s="253"/>
      <c r="C702" s="254"/>
      <c r="D702" s="255"/>
      <c r="E702" s="255"/>
      <c r="F702" s="256"/>
      <c r="H702" s="252">
        <v>17</v>
      </c>
      <c r="I702" s="257"/>
      <c r="J702" s="254"/>
      <c r="K702" s="255"/>
      <c r="L702" s="255"/>
      <c r="M702" s="256"/>
      <c r="O702" s="252">
        <v>28</v>
      </c>
      <c r="P702" s="253"/>
      <c r="Q702" s="254"/>
      <c r="R702" s="255"/>
      <c r="S702" s="255"/>
      <c r="T702" s="256"/>
      <c r="V702" s="252">
        <v>39</v>
      </c>
      <c r="W702" s="257"/>
      <c r="X702" s="254"/>
      <c r="Y702" s="255"/>
      <c r="Z702" s="255"/>
      <c r="AA702" s="256"/>
    </row>
    <row r="703" spans="1:27" x14ac:dyDescent="0.2">
      <c r="A703" s="252">
        <v>7</v>
      </c>
      <c r="B703" s="253"/>
      <c r="C703" s="254"/>
      <c r="D703" s="255"/>
      <c r="E703" s="255"/>
      <c r="F703" s="256"/>
      <c r="H703" s="252">
        <v>18</v>
      </c>
      <c r="I703" s="257"/>
      <c r="J703" s="254"/>
      <c r="K703" s="255"/>
      <c r="L703" s="255"/>
      <c r="M703" s="256"/>
      <c r="O703" s="252">
        <v>29</v>
      </c>
      <c r="P703" s="253"/>
      <c r="Q703" s="254"/>
      <c r="R703" s="255"/>
      <c r="S703" s="255"/>
      <c r="T703" s="256"/>
      <c r="V703" s="252">
        <v>40</v>
      </c>
      <c r="W703" s="257"/>
      <c r="X703" s="254"/>
      <c r="Y703" s="255"/>
      <c r="Z703" s="255"/>
      <c r="AA703" s="256"/>
    </row>
    <row r="704" spans="1:27" x14ac:dyDescent="0.2">
      <c r="A704" s="252">
        <v>8</v>
      </c>
      <c r="B704" s="253"/>
      <c r="C704" s="254"/>
      <c r="D704" s="255"/>
      <c r="E704" s="255"/>
      <c r="F704" s="256"/>
      <c r="H704" s="252">
        <v>19</v>
      </c>
      <c r="I704" s="257"/>
      <c r="J704" s="254"/>
      <c r="K704" s="255"/>
      <c r="L704" s="255"/>
      <c r="M704" s="256"/>
      <c r="O704" s="252">
        <v>30</v>
      </c>
      <c r="P704" s="253"/>
      <c r="Q704" s="254"/>
      <c r="R704" s="255"/>
      <c r="S704" s="255"/>
      <c r="T704" s="256"/>
      <c r="V704" s="252">
        <v>41</v>
      </c>
      <c r="W704" s="257"/>
      <c r="X704" s="254"/>
      <c r="Y704" s="255"/>
      <c r="Z704" s="255"/>
      <c r="AA704" s="256"/>
    </row>
    <row r="705" spans="1:27" x14ac:dyDescent="0.2">
      <c r="A705" s="252">
        <v>9</v>
      </c>
      <c r="B705" s="253"/>
      <c r="C705" s="254"/>
      <c r="D705" s="255"/>
      <c r="E705" s="255"/>
      <c r="F705" s="256"/>
      <c r="H705" s="252">
        <v>20</v>
      </c>
      <c r="I705" s="257"/>
      <c r="J705" s="254"/>
      <c r="K705" s="255"/>
      <c r="L705" s="255"/>
      <c r="M705" s="256"/>
      <c r="O705" s="252">
        <v>31</v>
      </c>
      <c r="P705" s="253"/>
      <c r="Q705" s="254"/>
      <c r="R705" s="255"/>
      <c r="S705" s="255"/>
      <c r="T705" s="256"/>
      <c r="V705" s="252">
        <v>42</v>
      </c>
      <c r="W705" s="257"/>
      <c r="X705" s="254"/>
      <c r="Y705" s="255"/>
      <c r="Z705" s="255"/>
      <c r="AA705" s="256"/>
    </row>
    <row r="706" spans="1:27" x14ac:dyDescent="0.2">
      <c r="A706" s="252">
        <v>10</v>
      </c>
      <c r="B706" s="253"/>
      <c r="C706" s="254"/>
      <c r="D706" s="255"/>
      <c r="E706" s="255"/>
      <c r="F706" s="256"/>
      <c r="H706" s="252">
        <v>21</v>
      </c>
      <c r="I706" s="257"/>
      <c r="J706" s="254"/>
      <c r="K706" s="255"/>
      <c r="L706" s="255"/>
      <c r="M706" s="256"/>
      <c r="O706" s="252">
        <v>32</v>
      </c>
      <c r="P706" s="253"/>
      <c r="Q706" s="254"/>
      <c r="R706" s="255"/>
      <c r="S706" s="255"/>
      <c r="T706" s="256"/>
      <c r="V706" s="252">
        <v>43</v>
      </c>
      <c r="W706" s="257"/>
      <c r="X706" s="254"/>
      <c r="Y706" s="255"/>
      <c r="Z706" s="255"/>
      <c r="AA706" s="256"/>
    </row>
    <row r="707" spans="1:27" ht="13.5" thickBot="1" x14ac:dyDescent="0.25">
      <c r="A707" s="258">
        <v>11</v>
      </c>
      <c r="B707" s="253"/>
      <c r="C707" s="254"/>
      <c r="D707" s="255"/>
      <c r="E707" s="255"/>
      <c r="F707" s="256"/>
      <c r="H707" s="252">
        <v>22</v>
      </c>
      <c r="I707" s="257"/>
      <c r="J707" s="254"/>
      <c r="K707" s="255"/>
      <c r="L707" s="255"/>
      <c r="M707" s="256"/>
      <c r="O707" s="252">
        <v>33</v>
      </c>
      <c r="P707" s="253"/>
      <c r="Q707" s="254"/>
      <c r="R707" s="255"/>
      <c r="S707" s="255"/>
      <c r="T707" s="256"/>
      <c r="V707" s="259"/>
      <c r="W707" s="260"/>
      <c r="X707" s="261"/>
      <c r="Y707" s="261"/>
      <c r="Z707" s="262" t="s">
        <v>3</v>
      </c>
      <c r="AA707" s="263">
        <f>SUM(F697:F707)+SUM(M697:M707)+SUM(AA697:AA706)+SUM(T697:T707)</f>
        <v>0</v>
      </c>
    </row>
    <row r="714" spans="1:27" ht="13.5" thickBot="1" x14ac:dyDescent="0.25"/>
    <row r="715" spans="1:27" ht="16.5" customHeight="1" thickBot="1" x14ac:dyDescent="0.25">
      <c r="A715" s="246">
        <v>33</v>
      </c>
      <c r="B715" s="247"/>
      <c r="C715" s="527" t="s">
        <v>34</v>
      </c>
      <c r="D715" s="527" t="s">
        <v>166</v>
      </c>
      <c r="E715" s="527" t="s">
        <v>35</v>
      </c>
      <c r="F715" s="249">
        <f>+$AA727</f>
        <v>0</v>
      </c>
      <c r="H715" s="530" t="s">
        <v>23</v>
      </c>
      <c r="I715" s="247"/>
      <c r="J715" s="527" t="s">
        <v>34</v>
      </c>
      <c r="K715" s="527" t="s">
        <v>166</v>
      </c>
      <c r="L715" s="527" t="s">
        <v>35</v>
      </c>
      <c r="M715" s="249">
        <f>+$AA727</f>
        <v>0</v>
      </c>
      <c r="O715" s="246">
        <v>33</v>
      </c>
      <c r="P715" s="247"/>
      <c r="Q715" s="527" t="s">
        <v>34</v>
      </c>
      <c r="R715" s="527" t="s">
        <v>166</v>
      </c>
      <c r="S715" s="527" t="s">
        <v>35</v>
      </c>
      <c r="T715" s="249">
        <f>+$AA727</f>
        <v>0</v>
      </c>
      <c r="V715" s="530" t="s">
        <v>23</v>
      </c>
      <c r="W715" s="247"/>
      <c r="X715" s="527" t="s">
        <v>34</v>
      </c>
      <c r="Y715" s="527" t="s">
        <v>166</v>
      </c>
      <c r="Z715" s="527" t="s">
        <v>35</v>
      </c>
      <c r="AA715" s="527" t="s">
        <v>18</v>
      </c>
    </row>
    <row r="716" spans="1:27" ht="25.5" x14ac:dyDescent="0.2">
      <c r="A716" s="250" t="s">
        <v>7</v>
      </c>
      <c r="B716" s="251" t="str">
        <f>+" אסמכתא " &amp; B35 &amp;"         חזרה לטבלה "</f>
        <v xml:space="preserve"> אסמכתא          חזרה לטבלה </v>
      </c>
      <c r="C716" s="528"/>
      <c r="D716" s="529"/>
      <c r="E716" s="528"/>
      <c r="F716" s="248" t="s">
        <v>18</v>
      </c>
      <c r="H716" s="531"/>
      <c r="I716" s="251" t="str">
        <f>+" אסמכתא " &amp; B35 &amp;"         חזרה לטבלה "</f>
        <v xml:space="preserve"> אסמכתא          חזרה לטבלה </v>
      </c>
      <c r="J716" s="528"/>
      <c r="K716" s="529"/>
      <c r="L716" s="528"/>
      <c r="M716" s="248" t="s">
        <v>18</v>
      </c>
      <c r="O716" s="250" t="s">
        <v>7</v>
      </c>
      <c r="P716" s="251" t="str">
        <f>+" אסמכתא " &amp; B35 &amp;"         חזרה לטבלה "</f>
        <v xml:space="preserve"> אסמכתא          חזרה לטבלה </v>
      </c>
      <c r="Q716" s="528"/>
      <c r="R716" s="529"/>
      <c r="S716" s="528"/>
      <c r="T716" s="248" t="s">
        <v>18</v>
      </c>
      <c r="V716" s="531"/>
      <c r="W716" s="251" t="str">
        <f>+" אסמכתא " &amp; B35 &amp;"         חזרה לטבלה "</f>
        <v xml:space="preserve"> אסמכתא          חזרה לטבלה </v>
      </c>
      <c r="X716" s="528"/>
      <c r="Y716" s="529"/>
      <c r="Z716" s="528"/>
      <c r="AA716" s="528"/>
    </row>
    <row r="717" spans="1:27" x14ac:dyDescent="0.2">
      <c r="A717" s="252">
        <v>1</v>
      </c>
      <c r="B717" s="253"/>
      <c r="C717" s="254"/>
      <c r="D717" s="255"/>
      <c r="E717" s="255"/>
      <c r="F717" s="256"/>
      <c r="H717" s="252">
        <v>12</v>
      </c>
      <c r="I717" s="257"/>
      <c r="J717" s="254"/>
      <c r="K717" s="255"/>
      <c r="L717" s="255"/>
      <c r="M717" s="256"/>
      <c r="O717" s="252">
        <v>23</v>
      </c>
      <c r="P717" s="253"/>
      <c r="Q717" s="254"/>
      <c r="R717" s="255"/>
      <c r="S717" s="255"/>
      <c r="T717" s="256"/>
      <c r="V717" s="252">
        <v>34</v>
      </c>
      <c r="W717" s="257"/>
      <c r="X717" s="254"/>
      <c r="Y717" s="255"/>
      <c r="Z717" s="255"/>
      <c r="AA717" s="256"/>
    </row>
    <row r="718" spans="1:27" x14ac:dyDescent="0.2">
      <c r="A718" s="252">
        <v>2</v>
      </c>
      <c r="B718" s="253"/>
      <c r="C718" s="254"/>
      <c r="D718" s="255"/>
      <c r="E718" s="255"/>
      <c r="F718" s="256"/>
      <c r="H718" s="252">
        <v>13</v>
      </c>
      <c r="I718" s="257"/>
      <c r="J718" s="254"/>
      <c r="K718" s="255"/>
      <c r="L718" s="255"/>
      <c r="M718" s="256"/>
      <c r="O718" s="252">
        <v>24</v>
      </c>
      <c r="P718" s="253"/>
      <c r="Q718" s="254"/>
      <c r="R718" s="255"/>
      <c r="S718" s="255"/>
      <c r="T718" s="256"/>
      <c r="V718" s="252">
        <v>35</v>
      </c>
      <c r="W718" s="257"/>
      <c r="X718" s="254"/>
      <c r="Y718" s="255"/>
      <c r="Z718" s="255"/>
      <c r="AA718" s="256"/>
    </row>
    <row r="719" spans="1:27" x14ac:dyDescent="0.2">
      <c r="A719" s="252">
        <v>3</v>
      </c>
      <c r="B719" s="253"/>
      <c r="C719" s="254"/>
      <c r="D719" s="255"/>
      <c r="E719" s="255"/>
      <c r="F719" s="256"/>
      <c r="H719" s="252">
        <v>14</v>
      </c>
      <c r="I719" s="257"/>
      <c r="J719" s="254"/>
      <c r="K719" s="255"/>
      <c r="L719" s="255"/>
      <c r="M719" s="256"/>
      <c r="O719" s="252">
        <v>25</v>
      </c>
      <c r="P719" s="253"/>
      <c r="Q719" s="254"/>
      <c r="R719" s="255"/>
      <c r="S719" s="255"/>
      <c r="T719" s="256"/>
      <c r="V719" s="252">
        <v>36</v>
      </c>
      <c r="W719" s="257"/>
      <c r="X719" s="254"/>
      <c r="Y719" s="255"/>
      <c r="Z719" s="255"/>
      <c r="AA719" s="256"/>
    </row>
    <row r="720" spans="1:27" x14ac:dyDescent="0.2">
      <c r="A720" s="252">
        <v>4</v>
      </c>
      <c r="B720" s="253"/>
      <c r="C720" s="254"/>
      <c r="D720" s="255"/>
      <c r="E720" s="255"/>
      <c r="F720" s="256"/>
      <c r="H720" s="252">
        <v>15</v>
      </c>
      <c r="I720" s="257"/>
      <c r="J720" s="254"/>
      <c r="K720" s="255"/>
      <c r="L720" s="255"/>
      <c r="M720" s="256"/>
      <c r="O720" s="252">
        <v>26</v>
      </c>
      <c r="P720" s="253"/>
      <c r="Q720" s="254"/>
      <c r="R720" s="255"/>
      <c r="S720" s="255"/>
      <c r="T720" s="256"/>
      <c r="V720" s="252">
        <v>37</v>
      </c>
      <c r="W720" s="257"/>
      <c r="X720" s="254"/>
      <c r="Y720" s="255"/>
      <c r="Z720" s="255"/>
      <c r="AA720" s="256"/>
    </row>
    <row r="721" spans="1:27" x14ac:dyDescent="0.2">
      <c r="A721" s="252">
        <v>5</v>
      </c>
      <c r="B721" s="253"/>
      <c r="C721" s="254"/>
      <c r="D721" s="255"/>
      <c r="E721" s="255"/>
      <c r="F721" s="256"/>
      <c r="H721" s="252">
        <v>16</v>
      </c>
      <c r="I721" s="257"/>
      <c r="J721" s="254"/>
      <c r="K721" s="255"/>
      <c r="L721" s="255"/>
      <c r="M721" s="256"/>
      <c r="O721" s="252">
        <v>27</v>
      </c>
      <c r="P721" s="253"/>
      <c r="Q721" s="254"/>
      <c r="R721" s="255"/>
      <c r="S721" s="255"/>
      <c r="T721" s="256"/>
      <c r="V721" s="252">
        <v>38</v>
      </c>
      <c r="W721" s="257"/>
      <c r="X721" s="254"/>
      <c r="Y721" s="255"/>
      <c r="Z721" s="255"/>
      <c r="AA721" s="256"/>
    </row>
    <row r="722" spans="1:27" x14ac:dyDescent="0.2">
      <c r="A722" s="252">
        <v>6</v>
      </c>
      <c r="B722" s="253"/>
      <c r="C722" s="254"/>
      <c r="D722" s="255"/>
      <c r="E722" s="255"/>
      <c r="F722" s="256"/>
      <c r="H722" s="252">
        <v>17</v>
      </c>
      <c r="I722" s="257"/>
      <c r="J722" s="254"/>
      <c r="K722" s="255"/>
      <c r="L722" s="255"/>
      <c r="M722" s="256"/>
      <c r="O722" s="252">
        <v>28</v>
      </c>
      <c r="P722" s="253"/>
      <c r="Q722" s="254"/>
      <c r="R722" s="255"/>
      <c r="S722" s="255"/>
      <c r="T722" s="256"/>
      <c r="V722" s="252">
        <v>39</v>
      </c>
      <c r="W722" s="257"/>
      <c r="X722" s="254"/>
      <c r="Y722" s="255"/>
      <c r="Z722" s="255"/>
      <c r="AA722" s="256"/>
    </row>
    <row r="723" spans="1:27" x14ac:dyDescent="0.2">
      <c r="A723" s="252">
        <v>7</v>
      </c>
      <c r="B723" s="253"/>
      <c r="C723" s="254"/>
      <c r="D723" s="255"/>
      <c r="E723" s="255"/>
      <c r="F723" s="256"/>
      <c r="H723" s="252">
        <v>18</v>
      </c>
      <c r="I723" s="257"/>
      <c r="J723" s="254"/>
      <c r="K723" s="255"/>
      <c r="L723" s="255"/>
      <c r="M723" s="256"/>
      <c r="O723" s="252">
        <v>29</v>
      </c>
      <c r="P723" s="253"/>
      <c r="Q723" s="254"/>
      <c r="R723" s="255"/>
      <c r="S723" s="255"/>
      <c r="T723" s="256"/>
      <c r="V723" s="252">
        <v>40</v>
      </c>
      <c r="W723" s="257"/>
      <c r="X723" s="254"/>
      <c r="Y723" s="255"/>
      <c r="Z723" s="255"/>
      <c r="AA723" s="256"/>
    </row>
    <row r="724" spans="1:27" x14ac:dyDescent="0.2">
      <c r="A724" s="252">
        <v>8</v>
      </c>
      <c r="B724" s="253"/>
      <c r="C724" s="254"/>
      <c r="D724" s="255"/>
      <c r="E724" s="255"/>
      <c r="F724" s="256"/>
      <c r="H724" s="252">
        <v>19</v>
      </c>
      <c r="I724" s="257"/>
      <c r="J724" s="254"/>
      <c r="K724" s="255"/>
      <c r="L724" s="255"/>
      <c r="M724" s="256"/>
      <c r="O724" s="252">
        <v>30</v>
      </c>
      <c r="P724" s="253"/>
      <c r="Q724" s="254"/>
      <c r="R724" s="255"/>
      <c r="S724" s="255"/>
      <c r="T724" s="256"/>
      <c r="V724" s="252">
        <v>41</v>
      </c>
      <c r="W724" s="257"/>
      <c r="X724" s="254"/>
      <c r="Y724" s="255"/>
      <c r="Z724" s="255"/>
      <c r="AA724" s="256"/>
    </row>
    <row r="725" spans="1:27" x14ac:dyDescent="0.2">
      <c r="A725" s="252">
        <v>9</v>
      </c>
      <c r="B725" s="253"/>
      <c r="C725" s="254"/>
      <c r="D725" s="255"/>
      <c r="E725" s="255"/>
      <c r="F725" s="256"/>
      <c r="H725" s="252">
        <v>20</v>
      </c>
      <c r="I725" s="257"/>
      <c r="J725" s="254"/>
      <c r="K725" s="255"/>
      <c r="L725" s="255"/>
      <c r="M725" s="256"/>
      <c r="O725" s="252">
        <v>31</v>
      </c>
      <c r="P725" s="253"/>
      <c r="Q725" s="254"/>
      <c r="R725" s="255"/>
      <c r="S725" s="255"/>
      <c r="T725" s="256"/>
      <c r="V725" s="252">
        <v>42</v>
      </c>
      <c r="W725" s="257"/>
      <c r="X725" s="254"/>
      <c r="Y725" s="255"/>
      <c r="Z725" s="255"/>
      <c r="AA725" s="256"/>
    </row>
    <row r="726" spans="1:27" x14ac:dyDescent="0.2">
      <c r="A726" s="252">
        <v>10</v>
      </c>
      <c r="B726" s="253"/>
      <c r="C726" s="254"/>
      <c r="D726" s="255"/>
      <c r="E726" s="255"/>
      <c r="F726" s="256"/>
      <c r="H726" s="252">
        <v>21</v>
      </c>
      <c r="I726" s="257"/>
      <c r="J726" s="254"/>
      <c r="K726" s="255"/>
      <c r="L726" s="255"/>
      <c r="M726" s="256"/>
      <c r="O726" s="252">
        <v>32</v>
      </c>
      <c r="P726" s="253"/>
      <c r="Q726" s="254"/>
      <c r="R726" s="255"/>
      <c r="S726" s="255"/>
      <c r="T726" s="256"/>
      <c r="V726" s="252">
        <v>43</v>
      </c>
      <c r="W726" s="257"/>
      <c r="X726" s="254"/>
      <c r="Y726" s="255"/>
      <c r="Z726" s="255"/>
      <c r="AA726" s="256"/>
    </row>
    <row r="727" spans="1:27" ht="13.5" thickBot="1" x14ac:dyDescent="0.25">
      <c r="A727" s="258">
        <v>11</v>
      </c>
      <c r="B727" s="253"/>
      <c r="C727" s="254"/>
      <c r="D727" s="255"/>
      <c r="E727" s="255"/>
      <c r="F727" s="256"/>
      <c r="H727" s="252">
        <v>22</v>
      </c>
      <c r="I727" s="257"/>
      <c r="J727" s="254"/>
      <c r="K727" s="255"/>
      <c r="L727" s="255"/>
      <c r="M727" s="256"/>
      <c r="O727" s="252">
        <v>33</v>
      </c>
      <c r="P727" s="253"/>
      <c r="Q727" s="254"/>
      <c r="R727" s="255"/>
      <c r="S727" s="255"/>
      <c r="T727" s="256"/>
      <c r="V727" s="259"/>
      <c r="W727" s="260"/>
      <c r="X727" s="261"/>
      <c r="Y727" s="261"/>
      <c r="Z727" s="262" t="s">
        <v>3</v>
      </c>
      <c r="AA727" s="263">
        <f>SUM(F717:F727)+SUM(M717:M727)+SUM(AA717:AA726)+SUM(T717:T727)</f>
        <v>0</v>
      </c>
    </row>
    <row r="734" spans="1:27" ht="13.5" thickBot="1" x14ac:dyDescent="0.25"/>
    <row r="735" spans="1:27" ht="16.5" customHeight="1" thickBot="1" x14ac:dyDescent="0.25">
      <c r="A735" s="246">
        <v>34</v>
      </c>
      <c r="B735" s="247"/>
      <c r="C735" s="527" t="s">
        <v>34</v>
      </c>
      <c r="D735" s="527" t="s">
        <v>166</v>
      </c>
      <c r="E735" s="527" t="s">
        <v>35</v>
      </c>
      <c r="F735" s="249">
        <f>+$AA747</f>
        <v>0</v>
      </c>
      <c r="H735" s="530" t="s">
        <v>23</v>
      </c>
      <c r="I735" s="247"/>
      <c r="J735" s="527" t="s">
        <v>34</v>
      </c>
      <c r="K735" s="527" t="s">
        <v>166</v>
      </c>
      <c r="L735" s="527" t="s">
        <v>35</v>
      </c>
      <c r="M735" s="249">
        <f>+$AA747</f>
        <v>0</v>
      </c>
      <c r="O735" s="246">
        <v>34</v>
      </c>
      <c r="P735" s="247"/>
      <c r="Q735" s="527" t="s">
        <v>34</v>
      </c>
      <c r="R735" s="527" t="s">
        <v>166</v>
      </c>
      <c r="S735" s="527" t="s">
        <v>35</v>
      </c>
      <c r="T735" s="249">
        <f>+$AA747</f>
        <v>0</v>
      </c>
      <c r="V735" s="530" t="s">
        <v>23</v>
      </c>
      <c r="W735" s="247"/>
      <c r="X735" s="527" t="s">
        <v>34</v>
      </c>
      <c r="Y735" s="527" t="s">
        <v>166</v>
      </c>
      <c r="Z735" s="527" t="s">
        <v>35</v>
      </c>
      <c r="AA735" s="527" t="s">
        <v>18</v>
      </c>
    </row>
    <row r="736" spans="1:27" ht="25.5" x14ac:dyDescent="0.2">
      <c r="A736" s="250" t="s">
        <v>7</v>
      </c>
      <c r="B736" s="251" t="str">
        <f>+" אסמכתא " &amp; B36 &amp;"         חזרה לטבלה "</f>
        <v xml:space="preserve"> אסמכתא          חזרה לטבלה </v>
      </c>
      <c r="C736" s="528"/>
      <c r="D736" s="529"/>
      <c r="E736" s="528"/>
      <c r="F736" s="248" t="s">
        <v>18</v>
      </c>
      <c r="H736" s="531"/>
      <c r="I736" s="251" t="str">
        <f>+" אסמכתא " &amp; B36 &amp;"         חזרה לטבלה "</f>
        <v xml:space="preserve"> אסמכתא          חזרה לטבלה </v>
      </c>
      <c r="J736" s="528"/>
      <c r="K736" s="529"/>
      <c r="L736" s="528"/>
      <c r="M736" s="248" t="s">
        <v>18</v>
      </c>
      <c r="O736" s="250" t="s">
        <v>7</v>
      </c>
      <c r="P736" s="251" t="str">
        <f>+" אסמכתא " &amp; B36 &amp;"         חזרה לטבלה "</f>
        <v xml:space="preserve"> אסמכתא          חזרה לטבלה </v>
      </c>
      <c r="Q736" s="528"/>
      <c r="R736" s="529"/>
      <c r="S736" s="528"/>
      <c r="T736" s="248" t="s">
        <v>18</v>
      </c>
      <c r="V736" s="531"/>
      <c r="W736" s="251" t="str">
        <f>+" אסמכתא " &amp; B36 &amp;"         חזרה לטבלה "</f>
        <v xml:space="preserve"> אסמכתא          חזרה לטבלה </v>
      </c>
      <c r="X736" s="528"/>
      <c r="Y736" s="529"/>
      <c r="Z736" s="528"/>
      <c r="AA736" s="528"/>
    </row>
    <row r="737" spans="1:27" x14ac:dyDescent="0.2">
      <c r="A737" s="252">
        <v>1</v>
      </c>
      <c r="B737" s="253"/>
      <c r="C737" s="254"/>
      <c r="D737" s="255"/>
      <c r="E737" s="255"/>
      <c r="F737" s="256"/>
      <c r="H737" s="252">
        <v>12</v>
      </c>
      <c r="I737" s="257"/>
      <c r="J737" s="254"/>
      <c r="K737" s="255"/>
      <c r="L737" s="255"/>
      <c r="M737" s="256"/>
      <c r="O737" s="252">
        <v>23</v>
      </c>
      <c r="P737" s="253"/>
      <c r="Q737" s="254"/>
      <c r="R737" s="255"/>
      <c r="S737" s="255"/>
      <c r="T737" s="256"/>
      <c r="V737" s="252">
        <v>34</v>
      </c>
      <c r="W737" s="257"/>
      <c r="X737" s="254"/>
      <c r="Y737" s="255"/>
      <c r="Z737" s="255"/>
      <c r="AA737" s="256"/>
    </row>
    <row r="738" spans="1:27" x14ac:dyDescent="0.2">
      <c r="A738" s="252">
        <v>2</v>
      </c>
      <c r="B738" s="253"/>
      <c r="C738" s="254"/>
      <c r="D738" s="255"/>
      <c r="E738" s="255"/>
      <c r="F738" s="256"/>
      <c r="H738" s="252">
        <v>13</v>
      </c>
      <c r="I738" s="257"/>
      <c r="J738" s="254"/>
      <c r="K738" s="255"/>
      <c r="L738" s="255"/>
      <c r="M738" s="256"/>
      <c r="O738" s="252">
        <v>24</v>
      </c>
      <c r="P738" s="253"/>
      <c r="Q738" s="254"/>
      <c r="R738" s="255"/>
      <c r="S738" s="255"/>
      <c r="T738" s="256"/>
      <c r="V738" s="252">
        <v>35</v>
      </c>
      <c r="W738" s="257"/>
      <c r="X738" s="254"/>
      <c r="Y738" s="255"/>
      <c r="Z738" s="255"/>
      <c r="AA738" s="256"/>
    </row>
    <row r="739" spans="1:27" x14ac:dyDescent="0.2">
      <c r="A739" s="252">
        <v>3</v>
      </c>
      <c r="B739" s="253"/>
      <c r="C739" s="254"/>
      <c r="D739" s="255"/>
      <c r="E739" s="255"/>
      <c r="F739" s="256"/>
      <c r="H739" s="252">
        <v>14</v>
      </c>
      <c r="I739" s="257"/>
      <c r="J739" s="254"/>
      <c r="K739" s="255"/>
      <c r="L739" s="255"/>
      <c r="M739" s="256"/>
      <c r="O739" s="252">
        <v>25</v>
      </c>
      <c r="P739" s="253"/>
      <c r="Q739" s="254"/>
      <c r="R739" s="255"/>
      <c r="S739" s="255"/>
      <c r="T739" s="256"/>
      <c r="V739" s="252">
        <v>36</v>
      </c>
      <c r="W739" s="257"/>
      <c r="X739" s="254"/>
      <c r="Y739" s="255"/>
      <c r="Z739" s="255"/>
      <c r="AA739" s="256"/>
    </row>
    <row r="740" spans="1:27" x14ac:dyDescent="0.2">
      <c r="A740" s="252">
        <v>4</v>
      </c>
      <c r="B740" s="253"/>
      <c r="C740" s="254"/>
      <c r="D740" s="255"/>
      <c r="E740" s="255"/>
      <c r="F740" s="256"/>
      <c r="H740" s="252">
        <v>15</v>
      </c>
      <c r="I740" s="257"/>
      <c r="J740" s="254"/>
      <c r="K740" s="255"/>
      <c r="L740" s="255"/>
      <c r="M740" s="256"/>
      <c r="O740" s="252">
        <v>26</v>
      </c>
      <c r="P740" s="253"/>
      <c r="Q740" s="254"/>
      <c r="R740" s="255"/>
      <c r="S740" s="255"/>
      <c r="T740" s="256"/>
      <c r="V740" s="252">
        <v>37</v>
      </c>
      <c r="W740" s="257"/>
      <c r="X740" s="254"/>
      <c r="Y740" s="255"/>
      <c r="Z740" s="255"/>
      <c r="AA740" s="256"/>
    </row>
    <row r="741" spans="1:27" x14ac:dyDescent="0.2">
      <c r="A741" s="252">
        <v>5</v>
      </c>
      <c r="B741" s="253"/>
      <c r="C741" s="254"/>
      <c r="D741" s="255"/>
      <c r="E741" s="255"/>
      <c r="F741" s="256"/>
      <c r="H741" s="252">
        <v>16</v>
      </c>
      <c r="I741" s="257"/>
      <c r="J741" s="254"/>
      <c r="K741" s="255"/>
      <c r="L741" s="255"/>
      <c r="M741" s="256"/>
      <c r="O741" s="252">
        <v>27</v>
      </c>
      <c r="P741" s="253"/>
      <c r="Q741" s="254"/>
      <c r="R741" s="255"/>
      <c r="S741" s="255"/>
      <c r="T741" s="256"/>
      <c r="V741" s="252">
        <v>38</v>
      </c>
      <c r="W741" s="257"/>
      <c r="X741" s="254"/>
      <c r="Y741" s="255"/>
      <c r="Z741" s="255"/>
      <c r="AA741" s="256"/>
    </row>
    <row r="742" spans="1:27" x14ac:dyDescent="0.2">
      <c r="A742" s="252">
        <v>6</v>
      </c>
      <c r="B742" s="253"/>
      <c r="C742" s="254"/>
      <c r="D742" s="255"/>
      <c r="E742" s="255"/>
      <c r="F742" s="256"/>
      <c r="H742" s="252">
        <v>17</v>
      </c>
      <c r="I742" s="257"/>
      <c r="J742" s="254"/>
      <c r="K742" s="255"/>
      <c r="L742" s="255"/>
      <c r="M742" s="256"/>
      <c r="O742" s="252">
        <v>28</v>
      </c>
      <c r="P742" s="253"/>
      <c r="Q742" s="254"/>
      <c r="R742" s="255"/>
      <c r="S742" s="255"/>
      <c r="T742" s="256"/>
      <c r="V742" s="252">
        <v>39</v>
      </c>
      <c r="W742" s="257"/>
      <c r="X742" s="254"/>
      <c r="Y742" s="255"/>
      <c r="Z742" s="255"/>
      <c r="AA742" s="256"/>
    </row>
    <row r="743" spans="1:27" x14ac:dyDescent="0.2">
      <c r="A743" s="252">
        <v>7</v>
      </c>
      <c r="B743" s="253"/>
      <c r="C743" s="254"/>
      <c r="D743" s="255"/>
      <c r="E743" s="255"/>
      <c r="F743" s="256"/>
      <c r="H743" s="252">
        <v>18</v>
      </c>
      <c r="I743" s="257"/>
      <c r="J743" s="254"/>
      <c r="K743" s="255"/>
      <c r="L743" s="255"/>
      <c r="M743" s="256"/>
      <c r="O743" s="252">
        <v>29</v>
      </c>
      <c r="P743" s="253"/>
      <c r="Q743" s="254"/>
      <c r="R743" s="255"/>
      <c r="S743" s="255"/>
      <c r="T743" s="256"/>
      <c r="V743" s="252">
        <v>40</v>
      </c>
      <c r="W743" s="257"/>
      <c r="X743" s="254"/>
      <c r="Y743" s="255"/>
      <c r="Z743" s="255"/>
      <c r="AA743" s="256"/>
    </row>
    <row r="744" spans="1:27" x14ac:dyDescent="0.2">
      <c r="A744" s="252">
        <v>8</v>
      </c>
      <c r="B744" s="253"/>
      <c r="C744" s="254"/>
      <c r="D744" s="255"/>
      <c r="E744" s="255"/>
      <c r="F744" s="256"/>
      <c r="H744" s="252">
        <v>19</v>
      </c>
      <c r="I744" s="257"/>
      <c r="J744" s="254"/>
      <c r="K744" s="255"/>
      <c r="L744" s="255"/>
      <c r="M744" s="256"/>
      <c r="O744" s="252">
        <v>30</v>
      </c>
      <c r="P744" s="253"/>
      <c r="Q744" s="254"/>
      <c r="R744" s="255"/>
      <c r="S744" s="255"/>
      <c r="T744" s="256"/>
      <c r="V744" s="252">
        <v>41</v>
      </c>
      <c r="W744" s="257"/>
      <c r="X744" s="254"/>
      <c r="Y744" s="255"/>
      <c r="Z744" s="255"/>
      <c r="AA744" s="256"/>
    </row>
    <row r="745" spans="1:27" x14ac:dyDescent="0.2">
      <c r="A745" s="252">
        <v>9</v>
      </c>
      <c r="B745" s="253"/>
      <c r="C745" s="254"/>
      <c r="D745" s="255"/>
      <c r="E745" s="255"/>
      <c r="F745" s="256"/>
      <c r="H745" s="252">
        <v>20</v>
      </c>
      <c r="I745" s="257"/>
      <c r="J745" s="254"/>
      <c r="K745" s="255"/>
      <c r="L745" s="255"/>
      <c r="M745" s="256"/>
      <c r="O745" s="252">
        <v>31</v>
      </c>
      <c r="P745" s="253"/>
      <c r="Q745" s="254"/>
      <c r="R745" s="255"/>
      <c r="S745" s="255"/>
      <c r="T745" s="256"/>
      <c r="V745" s="252">
        <v>42</v>
      </c>
      <c r="W745" s="257"/>
      <c r="X745" s="254"/>
      <c r="Y745" s="255"/>
      <c r="Z745" s="255"/>
      <c r="AA745" s="256"/>
    </row>
    <row r="746" spans="1:27" x14ac:dyDescent="0.2">
      <c r="A746" s="252">
        <v>10</v>
      </c>
      <c r="B746" s="253"/>
      <c r="C746" s="254"/>
      <c r="D746" s="255"/>
      <c r="E746" s="255"/>
      <c r="F746" s="256"/>
      <c r="H746" s="252">
        <v>21</v>
      </c>
      <c r="I746" s="257"/>
      <c r="J746" s="254"/>
      <c r="K746" s="255"/>
      <c r="L746" s="255"/>
      <c r="M746" s="256"/>
      <c r="O746" s="252">
        <v>32</v>
      </c>
      <c r="P746" s="253"/>
      <c r="Q746" s="254"/>
      <c r="R746" s="255"/>
      <c r="S746" s="255"/>
      <c r="T746" s="256"/>
      <c r="V746" s="252">
        <v>43</v>
      </c>
      <c r="W746" s="257"/>
      <c r="X746" s="254"/>
      <c r="Y746" s="255"/>
      <c r="Z746" s="255"/>
      <c r="AA746" s="256"/>
    </row>
    <row r="747" spans="1:27" ht="13.5" thickBot="1" x14ac:dyDescent="0.25">
      <c r="A747" s="258">
        <v>11</v>
      </c>
      <c r="B747" s="253"/>
      <c r="C747" s="254"/>
      <c r="D747" s="255"/>
      <c r="E747" s="255"/>
      <c r="F747" s="256"/>
      <c r="H747" s="252">
        <v>22</v>
      </c>
      <c r="I747" s="257"/>
      <c r="J747" s="254"/>
      <c r="K747" s="255"/>
      <c r="L747" s="255"/>
      <c r="M747" s="256"/>
      <c r="O747" s="252">
        <v>33</v>
      </c>
      <c r="P747" s="253"/>
      <c r="Q747" s="254"/>
      <c r="R747" s="255"/>
      <c r="S747" s="255"/>
      <c r="T747" s="256"/>
      <c r="V747" s="259"/>
      <c r="W747" s="260"/>
      <c r="X747" s="261"/>
      <c r="Y747" s="261"/>
      <c r="Z747" s="262" t="s">
        <v>3</v>
      </c>
      <c r="AA747" s="263">
        <f>SUM(F737:F747)+SUM(M737:M747)+SUM(AA737:AA746)+SUM(T737:T747)</f>
        <v>0</v>
      </c>
    </row>
    <row r="754" spans="1:27" ht="13.5" thickBot="1" x14ac:dyDescent="0.25"/>
    <row r="755" spans="1:27" ht="16.5" customHeight="1" thickBot="1" x14ac:dyDescent="0.25">
      <c r="A755" s="246">
        <v>35</v>
      </c>
      <c r="B755" s="247"/>
      <c r="C755" s="527" t="s">
        <v>34</v>
      </c>
      <c r="D755" s="527" t="s">
        <v>166</v>
      </c>
      <c r="E755" s="527" t="s">
        <v>35</v>
      </c>
      <c r="F755" s="249">
        <f>+$AA767</f>
        <v>0</v>
      </c>
      <c r="H755" s="530" t="s">
        <v>23</v>
      </c>
      <c r="I755" s="247"/>
      <c r="J755" s="527" t="s">
        <v>34</v>
      </c>
      <c r="K755" s="527" t="s">
        <v>166</v>
      </c>
      <c r="L755" s="527" t="s">
        <v>35</v>
      </c>
      <c r="M755" s="249">
        <f>+$AA767</f>
        <v>0</v>
      </c>
      <c r="O755" s="246">
        <v>35</v>
      </c>
      <c r="P755" s="247"/>
      <c r="Q755" s="527" t="s">
        <v>34</v>
      </c>
      <c r="R755" s="527" t="s">
        <v>166</v>
      </c>
      <c r="S755" s="527" t="s">
        <v>35</v>
      </c>
      <c r="T755" s="249">
        <f>+$AA767</f>
        <v>0</v>
      </c>
      <c r="V755" s="530" t="s">
        <v>23</v>
      </c>
      <c r="W755" s="247"/>
      <c r="X755" s="527" t="s">
        <v>34</v>
      </c>
      <c r="Y755" s="527" t="s">
        <v>166</v>
      </c>
      <c r="Z755" s="527" t="s">
        <v>35</v>
      </c>
      <c r="AA755" s="527" t="s">
        <v>18</v>
      </c>
    </row>
    <row r="756" spans="1:27" ht="25.5" x14ac:dyDescent="0.2">
      <c r="A756" s="250" t="s">
        <v>7</v>
      </c>
      <c r="B756" s="251" t="str">
        <f>+" אסמכתא " &amp; B41 &amp;"         חזרה לטבלה "</f>
        <v xml:space="preserve"> אסמכתא          חזרה לטבלה </v>
      </c>
      <c r="C756" s="528"/>
      <c r="D756" s="529"/>
      <c r="E756" s="528"/>
      <c r="F756" s="248" t="s">
        <v>18</v>
      </c>
      <c r="H756" s="531"/>
      <c r="I756" s="251" t="str">
        <f>+" אסמכתא " &amp; B41 &amp;"         חזרה לטבלה "</f>
        <v xml:space="preserve"> אסמכתא          חזרה לטבלה </v>
      </c>
      <c r="J756" s="528"/>
      <c r="K756" s="529"/>
      <c r="L756" s="528"/>
      <c r="M756" s="248" t="s">
        <v>18</v>
      </c>
      <c r="O756" s="250" t="s">
        <v>7</v>
      </c>
      <c r="P756" s="251" t="str">
        <f>+" אסמכתא " &amp; B41 &amp;"         חזרה לטבלה "</f>
        <v xml:space="preserve"> אסמכתא          חזרה לטבלה </v>
      </c>
      <c r="Q756" s="528"/>
      <c r="R756" s="529"/>
      <c r="S756" s="528"/>
      <c r="T756" s="248" t="s">
        <v>18</v>
      </c>
      <c r="V756" s="531"/>
      <c r="W756" s="251" t="str">
        <f>+" אסמכתא " &amp; B41 &amp;"         חזרה לטבלה "</f>
        <v xml:space="preserve"> אסמכתא          חזרה לטבלה </v>
      </c>
      <c r="X756" s="528"/>
      <c r="Y756" s="529"/>
      <c r="Z756" s="528"/>
      <c r="AA756" s="528"/>
    </row>
    <row r="757" spans="1:27" x14ac:dyDescent="0.2">
      <c r="A757" s="252">
        <v>1</v>
      </c>
      <c r="B757" s="253"/>
      <c r="C757" s="254"/>
      <c r="D757" s="255"/>
      <c r="E757" s="255"/>
      <c r="F757" s="256"/>
      <c r="H757" s="252">
        <v>12</v>
      </c>
      <c r="I757" s="257"/>
      <c r="J757" s="254"/>
      <c r="K757" s="255"/>
      <c r="L757" s="255"/>
      <c r="M757" s="256"/>
      <c r="O757" s="252">
        <v>23</v>
      </c>
      <c r="P757" s="253"/>
      <c r="Q757" s="254"/>
      <c r="R757" s="255"/>
      <c r="S757" s="255"/>
      <c r="T757" s="256"/>
      <c r="V757" s="252">
        <v>34</v>
      </c>
      <c r="W757" s="257"/>
      <c r="X757" s="254"/>
      <c r="Y757" s="255"/>
      <c r="Z757" s="255"/>
      <c r="AA757" s="256"/>
    </row>
    <row r="758" spans="1:27" x14ac:dyDescent="0.2">
      <c r="A758" s="252">
        <v>2</v>
      </c>
      <c r="B758" s="253"/>
      <c r="C758" s="254"/>
      <c r="D758" s="255"/>
      <c r="E758" s="255"/>
      <c r="F758" s="256"/>
      <c r="H758" s="252">
        <v>13</v>
      </c>
      <c r="I758" s="257"/>
      <c r="J758" s="254"/>
      <c r="K758" s="255"/>
      <c r="L758" s="255"/>
      <c r="M758" s="256"/>
      <c r="O758" s="252">
        <v>24</v>
      </c>
      <c r="P758" s="253"/>
      <c r="Q758" s="254"/>
      <c r="R758" s="255"/>
      <c r="S758" s="255"/>
      <c r="T758" s="256"/>
      <c r="V758" s="252">
        <v>35</v>
      </c>
      <c r="W758" s="257"/>
      <c r="X758" s="254"/>
      <c r="Y758" s="255"/>
      <c r="Z758" s="255"/>
      <c r="AA758" s="256"/>
    </row>
    <row r="759" spans="1:27" x14ac:dyDescent="0.2">
      <c r="A759" s="252">
        <v>3</v>
      </c>
      <c r="B759" s="253"/>
      <c r="C759" s="254"/>
      <c r="D759" s="255"/>
      <c r="E759" s="255"/>
      <c r="F759" s="256"/>
      <c r="H759" s="252">
        <v>14</v>
      </c>
      <c r="I759" s="257"/>
      <c r="J759" s="254"/>
      <c r="K759" s="255"/>
      <c r="L759" s="255"/>
      <c r="M759" s="256"/>
      <c r="O759" s="252">
        <v>25</v>
      </c>
      <c r="P759" s="253"/>
      <c r="Q759" s="254"/>
      <c r="R759" s="255"/>
      <c r="S759" s="255"/>
      <c r="T759" s="256"/>
      <c r="V759" s="252">
        <v>36</v>
      </c>
      <c r="W759" s="257"/>
      <c r="X759" s="254"/>
      <c r="Y759" s="255"/>
      <c r="Z759" s="255"/>
      <c r="AA759" s="256"/>
    </row>
    <row r="760" spans="1:27" x14ac:dyDescent="0.2">
      <c r="A760" s="252">
        <v>4</v>
      </c>
      <c r="B760" s="253"/>
      <c r="C760" s="254"/>
      <c r="D760" s="255"/>
      <c r="E760" s="255"/>
      <c r="F760" s="256"/>
      <c r="H760" s="252">
        <v>15</v>
      </c>
      <c r="I760" s="257"/>
      <c r="J760" s="254"/>
      <c r="K760" s="255"/>
      <c r="L760" s="255"/>
      <c r="M760" s="256"/>
      <c r="O760" s="252">
        <v>26</v>
      </c>
      <c r="P760" s="253"/>
      <c r="Q760" s="254"/>
      <c r="R760" s="255"/>
      <c r="S760" s="255"/>
      <c r="T760" s="256"/>
      <c r="V760" s="252">
        <v>37</v>
      </c>
      <c r="W760" s="257"/>
      <c r="X760" s="254"/>
      <c r="Y760" s="255"/>
      <c r="Z760" s="255"/>
      <c r="AA760" s="256"/>
    </row>
    <row r="761" spans="1:27" x14ac:dyDescent="0.2">
      <c r="A761" s="252">
        <v>5</v>
      </c>
      <c r="B761" s="253"/>
      <c r="C761" s="254"/>
      <c r="D761" s="255"/>
      <c r="E761" s="255"/>
      <c r="F761" s="256"/>
      <c r="H761" s="252">
        <v>16</v>
      </c>
      <c r="I761" s="257"/>
      <c r="J761" s="254"/>
      <c r="K761" s="255"/>
      <c r="L761" s="255"/>
      <c r="M761" s="256"/>
      <c r="O761" s="252">
        <v>27</v>
      </c>
      <c r="P761" s="253"/>
      <c r="Q761" s="254"/>
      <c r="R761" s="255"/>
      <c r="S761" s="255"/>
      <c r="T761" s="256"/>
      <c r="V761" s="252">
        <v>38</v>
      </c>
      <c r="W761" s="257"/>
      <c r="X761" s="254"/>
      <c r="Y761" s="255"/>
      <c r="Z761" s="255"/>
      <c r="AA761" s="256"/>
    </row>
    <row r="762" spans="1:27" x14ac:dyDescent="0.2">
      <c r="A762" s="252">
        <v>6</v>
      </c>
      <c r="B762" s="253"/>
      <c r="C762" s="254"/>
      <c r="D762" s="255"/>
      <c r="E762" s="255"/>
      <c r="F762" s="256"/>
      <c r="H762" s="252">
        <v>17</v>
      </c>
      <c r="I762" s="257"/>
      <c r="J762" s="254"/>
      <c r="K762" s="255"/>
      <c r="L762" s="255"/>
      <c r="M762" s="256"/>
      <c r="O762" s="252">
        <v>28</v>
      </c>
      <c r="P762" s="253"/>
      <c r="Q762" s="254"/>
      <c r="R762" s="255"/>
      <c r="S762" s="255"/>
      <c r="T762" s="256"/>
      <c r="V762" s="252">
        <v>39</v>
      </c>
      <c r="W762" s="257"/>
      <c r="X762" s="254"/>
      <c r="Y762" s="255"/>
      <c r="Z762" s="255"/>
      <c r="AA762" s="256"/>
    </row>
    <row r="763" spans="1:27" x14ac:dyDescent="0.2">
      <c r="A763" s="252">
        <v>7</v>
      </c>
      <c r="B763" s="253"/>
      <c r="C763" s="254"/>
      <c r="D763" s="255"/>
      <c r="E763" s="255"/>
      <c r="F763" s="256"/>
      <c r="H763" s="252">
        <v>18</v>
      </c>
      <c r="I763" s="257"/>
      <c r="J763" s="254"/>
      <c r="K763" s="255"/>
      <c r="L763" s="255"/>
      <c r="M763" s="256"/>
      <c r="O763" s="252">
        <v>29</v>
      </c>
      <c r="P763" s="253"/>
      <c r="Q763" s="254"/>
      <c r="R763" s="255"/>
      <c r="S763" s="255"/>
      <c r="T763" s="256"/>
      <c r="V763" s="252">
        <v>40</v>
      </c>
      <c r="W763" s="257"/>
      <c r="X763" s="254"/>
      <c r="Y763" s="255"/>
      <c r="Z763" s="255"/>
      <c r="AA763" s="256"/>
    </row>
    <row r="764" spans="1:27" x14ac:dyDescent="0.2">
      <c r="A764" s="252">
        <v>8</v>
      </c>
      <c r="B764" s="253"/>
      <c r="C764" s="254"/>
      <c r="D764" s="255"/>
      <c r="E764" s="255"/>
      <c r="F764" s="256"/>
      <c r="H764" s="252">
        <v>19</v>
      </c>
      <c r="I764" s="257"/>
      <c r="J764" s="254"/>
      <c r="K764" s="255"/>
      <c r="L764" s="255"/>
      <c r="M764" s="256"/>
      <c r="O764" s="252">
        <v>30</v>
      </c>
      <c r="P764" s="253"/>
      <c r="Q764" s="254"/>
      <c r="R764" s="255"/>
      <c r="S764" s="255"/>
      <c r="T764" s="256"/>
      <c r="V764" s="252">
        <v>41</v>
      </c>
      <c r="W764" s="257"/>
      <c r="X764" s="254"/>
      <c r="Y764" s="255"/>
      <c r="Z764" s="255"/>
      <c r="AA764" s="256"/>
    </row>
    <row r="765" spans="1:27" x14ac:dyDescent="0.2">
      <c r="A765" s="252">
        <v>9</v>
      </c>
      <c r="B765" s="253"/>
      <c r="C765" s="254"/>
      <c r="D765" s="255"/>
      <c r="E765" s="255"/>
      <c r="F765" s="256"/>
      <c r="H765" s="252">
        <v>20</v>
      </c>
      <c r="I765" s="257"/>
      <c r="J765" s="254"/>
      <c r="K765" s="255"/>
      <c r="L765" s="255"/>
      <c r="M765" s="256"/>
      <c r="O765" s="252">
        <v>31</v>
      </c>
      <c r="P765" s="253"/>
      <c r="Q765" s="254"/>
      <c r="R765" s="255"/>
      <c r="S765" s="255"/>
      <c r="T765" s="256"/>
      <c r="V765" s="252">
        <v>42</v>
      </c>
      <c r="W765" s="257"/>
      <c r="X765" s="254"/>
      <c r="Y765" s="255"/>
      <c r="Z765" s="255"/>
      <c r="AA765" s="256"/>
    </row>
    <row r="766" spans="1:27" x14ac:dyDescent="0.2">
      <c r="A766" s="252">
        <v>10</v>
      </c>
      <c r="B766" s="253"/>
      <c r="C766" s="254"/>
      <c r="D766" s="255"/>
      <c r="E766" s="255"/>
      <c r="F766" s="256"/>
      <c r="H766" s="252">
        <v>21</v>
      </c>
      <c r="I766" s="257"/>
      <c r="J766" s="254"/>
      <c r="K766" s="255"/>
      <c r="L766" s="255"/>
      <c r="M766" s="256"/>
      <c r="O766" s="252">
        <v>32</v>
      </c>
      <c r="P766" s="253"/>
      <c r="Q766" s="254"/>
      <c r="R766" s="255"/>
      <c r="S766" s="255"/>
      <c r="T766" s="256"/>
      <c r="V766" s="252">
        <v>43</v>
      </c>
      <c r="W766" s="257"/>
      <c r="X766" s="254"/>
      <c r="Y766" s="255"/>
      <c r="Z766" s="255"/>
      <c r="AA766" s="256"/>
    </row>
    <row r="767" spans="1:27" ht="13.5" thickBot="1" x14ac:dyDescent="0.25">
      <c r="A767" s="258">
        <v>11</v>
      </c>
      <c r="B767" s="253"/>
      <c r="C767" s="254"/>
      <c r="D767" s="255"/>
      <c r="E767" s="255"/>
      <c r="F767" s="256"/>
      <c r="H767" s="252">
        <v>22</v>
      </c>
      <c r="I767" s="257"/>
      <c r="J767" s="254"/>
      <c r="K767" s="255"/>
      <c r="L767" s="255"/>
      <c r="M767" s="256"/>
      <c r="O767" s="252">
        <v>33</v>
      </c>
      <c r="P767" s="253"/>
      <c r="Q767" s="254"/>
      <c r="R767" s="255"/>
      <c r="S767" s="255"/>
      <c r="T767" s="256"/>
      <c r="V767" s="259"/>
      <c r="W767" s="260"/>
      <c r="X767" s="261"/>
      <c r="Y767" s="261"/>
      <c r="Z767" s="262" t="s">
        <v>3</v>
      </c>
      <c r="AA767" s="263">
        <f>SUM(F757:F767)+SUM(M757:M767)+SUM(AA757:AA766)+SUM(T757:T767)</f>
        <v>0</v>
      </c>
    </row>
    <row r="774" spans="1:27" ht="13.5" thickBot="1" x14ac:dyDescent="0.25"/>
    <row r="775" spans="1:27" ht="16.5" customHeight="1" thickBot="1" x14ac:dyDescent="0.25">
      <c r="A775" s="246">
        <v>36</v>
      </c>
      <c r="B775" s="247"/>
      <c r="C775" s="527" t="s">
        <v>34</v>
      </c>
      <c r="D775" s="527" t="s">
        <v>166</v>
      </c>
      <c r="E775" s="527" t="s">
        <v>35</v>
      </c>
      <c r="F775" s="249">
        <f>+$AA787</f>
        <v>0</v>
      </c>
      <c r="H775" s="530" t="s">
        <v>23</v>
      </c>
      <c r="I775" s="247"/>
      <c r="J775" s="527" t="s">
        <v>34</v>
      </c>
      <c r="K775" s="527" t="s">
        <v>166</v>
      </c>
      <c r="L775" s="527" t="s">
        <v>35</v>
      </c>
      <c r="M775" s="249">
        <f>+$AA787</f>
        <v>0</v>
      </c>
      <c r="O775" s="246">
        <v>36</v>
      </c>
      <c r="P775" s="247"/>
      <c r="Q775" s="527" t="s">
        <v>34</v>
      </c>
      <c r="R775" s="527" t="s">
        <v>166</v>
      </c>
      <c r="S775" s="527" t="s">
        <v>35</v>
      </c>
      <c r="T775" s="249">
        <f>+$AA787</f>
        <v>0</v>
      </c>
      <c r="V775" s="530" t="s">
        <v>23</v>
      </c>
      <c r="W775" s="247"/>
      <c r="X775" s="527" t="s">
        <v>34</v>
      </c>
      <c r="Y775" s="527" t="s">
        <v>166</v>
      </c>
      <c r="Z775" s="527" t="s">
        <v>35</v>
      </c>
      <c r="AA775" s="527" t="s">
        <v>18</v>
      </c>
    </row>
    <row r="776" spans="1:27" ht="25.5" x14ac:dyDescent="0.2">
      <c r="A776" s="250" t="s">
        <v>7</v>
      </c>
      <c r="B776" s="251" t="str">
        <f>+" אסמכתא " &amp; B42 &amp;"         חזרה לטבלה "</f>
        <v xml:space="preserve"> אסמכתא          חזרה לטבלה </v>
      </c>
      <c r="C776" s="528"/>
      <c r="D776" s="529"/>
      <c r="E776" s="528"/>
      <c r="F776" s="248" t="s">
        <v>18</v>
      </c>
      <c r="H776" s="531"/>
      <c r="I776" s="251" t="str">
        <f>+" אסמכתא " &amp; B42 &amp;"         חזרה לטבלה "</f>
        <v xml:space="preserve"> אסמכתא          חזרה לטבלה </v>
      </c>
      <c r="J776" s="528"/>
      <c r="K776" s="529"/>
      <c r="L776" s="528"/>
      <c r="M776" s="248" t="s">
        <v>18</v>
      </c>
      <c r="O776" s="250" t="s">
        <v>7</v>
      </c>
      <c r="P776" s="251" t="str">
        <f>+" אסמכתא " &amp; B42 &amp;"         חזרה לטבלה "</f>
        <v xml:space="preserve"> אסמכתא          חזרה לטבלה </v>
      </c>
      <c r="Q776" s="528"/>
      <c r="R776" s="529"/>
      <c r="S776" s="528"/>
      <c r="T776" s="248" t="s">
        <v>18</v>
      </c>
      <c r="V776" s="531"/>
      <c r="W776" s="251" t="str">
        <f>+" אסמכתא " &amp; B42 &amp;"         חזרה לטבלה "</f>
        <v xml:space="preserve"> אסמכתא          חזרה לטבלה </v>
      </c>
      <c r="X776" s="528"/>
      <c r="Y776" s="529"/>
      <c r="Z776" s="528"/>
      <c r="AA776" s="528"/>
    </row>
    <row r="777" spans="1:27" x14ac:dyDescent="0.2">
      <c r="A777" s="252">
        <v>1</v>
      </c>
      <c r="B777" s="253"/>
      <c r="C777" s="254"/>
      <c r="D777" s="255"/>
      <c r="E777" s="255"/>
      <c r="F777" s="256"/>
      <c r="H777" s="252">
        <v>12</v>
      </c>
      <c r="I777" s="257"/>
      <c r="J777" s="254"/>
      <c r="K777" s="255"/>
      <c r="L777" s="255"/>
      <c r="M777" s="256"/>
      <c r="O777" s="252">
        <v>23</v>
      </c>
      <c r="P777" s="253"/>
      <c r="Q777" s="254"/>
      <c r="R777" s="255"/>
      <c r="S777" s="255"/>
      <c r="T777" s="256"/>
      <c r="V777" s="252">
        <v>34</v>
      </c>
      <c r="W777" s="257"/>
      <c r="X777" s="254"/>
      <c r="Y777" s="255"/>
      <c r="Z777" s="255"/>
      <c r="AA777" s="256"/>
    </row>
    <row r="778" spans="1:27" x14ac:dyDescent="0.2">
      <c r="A778" s="252">
        <v>2</v>
      </c>
      <c r="B778" s="253"/>
      <c r="C778" s="254"/>
      <c r="D778" s="255"/>
      <c r="E778" s="255"/>
      <c r="F778" s="256"/>
      <c r="H778" s="252">
        <v>13</v>
      </c>
      <c r="I778" s="257"/>
      <c r="J778" s="254"/>
      <c r="K778" s="255"/>
      <c r="L778" s="255"/>
      <c r="M778" s="256"/>
      <c r="O778" s="252">
        <v>24</v>
      </c>
      <c r="P778" s="253"/>
      <c r="Q778" s="254"/>
      <c r="R778" s="255"/>
      <c r="S778" s="255"/>
      <c r="T778" s="256"/>
      <c r="V778" s="252">
        <v>35</v>
      </c>
      <c r="W778" s="257"/>
      <c r="X778" s="254"/>
      <c r="Y778" s="255"/>
      <c r="Z778" s="255"/>
      <c r="AA778" s="256"/>
    </row>
    <row r="779" spans="1:27" x14ac:dyDescent="0.2">
      <c r="A779" s="252">
        <v>3</v>
      </c>
      <c r="B779" s="253"/>
      <c r="C779" s="254"/>
      <c r="D779" s="255"/>
      <c r="E779" s="255"/>
      <c r="F779" s="256"/>
      <c r="H779" s="252">
        <v>14</v>
      </c>
      <c r="I779" s="257"/>
      <c r="J779" s="254"/>
      <c r="K779" s="255"/>
      <c r="L779" s="255"/>
      <c r="M779" s="256"/>
      <c r="O779" s="252">
        <v>25</v>
      </c>
      <c r="P779" s="253"/>
      <c r="Q779" s="254"/>
      <c r="R779" s="255"/>
      <c r="S779" s="255"/>
      <c r="T779" s="256"/>
      <c r="V779" s="252">
        <v>36</v>
      </c>
      <c r="W779" s="257"/>
      <c r="X779" s="254"/>
      <c r="Y779" s="255"/>
      <c r="Z779" s="255"/>
      <c r="AA779" s="256"/>
    </row>
    <row r="780" spans="1:27" x14ac:dyDescent="0.2">
      <c r="A780" s="252">
        <v>4</v>
      </c>
      <c r="B780" s="253"/>
      <c r="C780" s="254"/>
      <c r="D780" s="255"/>
      <c r="E780" s="255"/>
      <c r="F780" s="256"/>
      <c r="H780" s="252">
        <v>15</v>
      </c>
      <c r="I780" s="257"/>
      <c r="J780" s="254"/>
      <c r="K780" s="255"/>
      <c r="L780" s="255"/>
      <c r="M780" s="256"/>
      <c r="O780" s="252">
        <v>26</v>
      </c>
      <c r="P780" s="253"/>
      <c r="Q780" s="254"/>
      <c r="R780" s="255"/>
      <c r="S780" s="255"/>
      <c r="T780" s="256"/>
      <c r="V780" s="252">
        <v>37</v>
      </c>
      <c r="W780" s="257"/>
      <c r="X780" s="254"/>
      <c r="Y780" s="255"/>
      <c r="Z780" s="255"/>
      <c r="AA780" s="256"/>
    </row>
    <row r="781" spans="1:27" x14ac:dyDescent="0.2">
      <c r="A781" s="252">
        <v>5</v>
      </c>
      <c r="B781" s="253"/>
      <c r="C781" s="254"/>
      <c r="D781" s="255"/>
      <c r="E781" s="255"/>
      <c r="F781" s="256"/>
      <c r="H781" s="252">
        <v>16</v>
      </c>
      <c r="I781" s="257"/>
      <c r="J781" s="254"/>
      <c r="K781" s="255"/>
      <c r="L781" s="255"/>
      <c r="M781" s="256"/>
      <c r="O781" s="252">
        <v>27</v>
      </c>
      <c r="P781" s="253"/>
      <c r="Q781" s="254"/>
      <c r="R781" s="255"/>
      <c r="S781" s="255"/>
      <c r="T781" s="256"/>
      <c r="V781" s="252">
        <v>38</v>
      </c>
      <c r="W781" s="257"/>
      <c r="X781" s="254"/>
      <c r="Y781" s="255"/>
      <c r="Z781" s="255"/>
      <c r="AA781" s="256"/>
    </row>
    <row r="782" spans="1:27" x14ac:dyDescent="0.2">
      <c r="A782" s="252">
        <v>6</v>
      </c>
      <c r="B782" s="253"/>
      <c r="C782" s="254"/>
      <c r="D782" s="255"/>
      <c r="E782" s="255"/>
      <c r="F782" s="256"/>
      <c r="H782" s="252">
        <v>17</v>
      </c>
      <c r="I782" s="257"/>
      <c r="J782" s="254"/>
      <c r="K782" s="255"/>
      <c r="L782" s="255"/>
      <c r="M782" s="256"/>
      <c r="O782" s="252">
        <v>28</v>
      </c>
      <c r="P782" s="253"/>
      <c r="Q782" s="254"/>
      <c r="R782" s="255"/>
      <c r="S782" s="255"/>
      <c r="T782" s="256"/>
      <c r="V782" s="252">
        <v>39</v>
      </c>
      <c r="W782" s="257"/>
      <c r="X782" s="254"/>
      <c r="Y782" s="255"/>
      <c r="Z782" s="255"/>
      <c r="AA782" s="256"/>
    </row>
    <row r="783" spans="1:27" x14ac:dyDescent="0.2">
      <c r="A783" s="252">
        <v>7</v>
      </c>
      <c r="B783" s="253"/>
      <c r="C783" s="254"/>
      <c r="D783" s="255"/>
      <c r="E783" s="255"/>
      <c r="F783" s="256"/>
      <c r="H783" s="252">
        <v>18</v>
      </c>
      <c r="I783" s="257"/>
      <c r="J783" s="254"/>
      <c r="K783" s="255"/>
      <c r="L783" s="255"/>
      <c r="M783" s="256"/>
      <c r="O783" s="252">
        <v>29</v>
      </c>
      <c r="P783" s="253"/>
      <c r="Q783" s="254"/>
      <c r="R783" s="255"/>
      <c r="S783" s="255"/>
      <c r="T783" s="256"/>
      <c r="V783" s="252">
        <v>40</v>
      </c>
      <c r="W783" s="257"/>
      <c r="X783" s="254"/>
      <c r="Y783" s="255"/>
      <c r="Z783" s="255"/>
      <c r="AA783" s="256"/>
    </row>
    <row r="784" spans="1:27" x14ac:dyDescent="0.2">
      <c r="A784" s="252">
        <v>8</v>
      </c>
      <c r="B784" s="253"/>
      <c r="C784" s="254"/>
      <c r="D784" s="255"/>
      <c r="E784" s="255"/>
      <c r="F784" s="256"/>
      <c r="H784" s="252">
        <v>19</v>
      </c>
      <c r="I784" s="257"/>
      <c r="J784" s="254"/>
      <c r="K784" s="255"/>
      <c r="L784" s="255"/>
      <c r="M784" s="256"/>
      <c r="O784" s="252">
        <v>30</v>
      </c>
      <c r="P784" s="253"/>
      <c r="Q784" s="254"/>
      <c r="R784" s="255"/>
      <c r="S784" s="255"/>
      <c r="T784" s="256"/>
      <c r="V784" s="252">
        <v>41</v>
      </c>
      <c r="W784" s="257"/>
      <c r="X784" s="254"/>
      <c r="Y784" s="255"/>
      <c r="Z784" s="255"/>
      <c r="AA784" s="256"/>
    </row>
    <row r="785" spans="1:27" x14ac:dyDescent="0.2">
      <c r="A785" s="252">
        <v>9</v>
      </c>
      <c r="B785" s="253"/>
      <c r="C785" s="254"/>
      <c r="D785" s="255"/>
      <c r="E785" s="255"/>
      <c r="F785" s="256"/>
      <c r="H785" s="252">
        <v>20</v>
      </c>
      <c r="I785" s="257"/>
      <c r="J785" s="254"/>
      <c r="K785" s="255"/>
      <c r="L785" s="255"/>
      <c r="M785" s="256"/>
      <c r="O785" s="252">
        <v>31</v>
      </c>
      <c r="P785" s="253"/>
      <c r="Q785" s="254"/>
      <c r="R785" s="255"/>
      <c r="S785" s="255"/>
      <c r="T785" s="256"/>
      <c r="V785" s="252">
        <v>42</v>
      </c>
      <c r="W785" s="257"/>
      <c r="X785" s="254"/>
      <c r="Y785" s="255"/>
      <c r="Z785" s="255"/>
      <c r="AA785" s="256"/>
    </row>
    <row r="786" spans="1:27" x14ac:dyDescent="0.2">
      <c r="A786" s="252">
        <v>10</v>
      </c>
      <c r="B786" s="253"/>
      <c r="C786" s="254"/>
      <c r="D786" s="255"/>
      <c r="E786" s="255"/>
      <c r="F786" s="256"/>
      <c r="H786" s="252">
        <v>21</v>
      </c>
      <c r="I786" s="257"/>
      <c r="J786" s="254"/>
      <c r="K786" s="255"/>
      <c r="L786" s="255"/>
      <c r="M786" s="256"/>
      <c r="O786" s="252">
        <v>32</v>
      </c>
      <c r="P786" s="253"/>
      <c r="Q786" s="254"/>
      <c r="R786" s="255"/>
      <c r="S786" s="255"/>
      <c r="T786" s="256"/>
      <c r="V786" s="252">
        <v>43</v>
      </c>
      <c r="W786" s="257"/>
      <c r="X786" s="254"/>
      <c r="Y786" s="255"/>
      <c r="Z786" s="255"/>
      <c r="AA786" s="256"/>
    </row>
    <row r="787" spans="1:27" ht="13.5" thickBot="1" x14ac:dyDescent="0.25">
      <c r="A787" s="258">
        <v>11</v>
      </c>
      <c r="B787" s="253"/>
      <c r="C787" s="254"/>
      <c r="D787" s="255"/>
      <c r="E787" s="255"/>
      <c r="F787" s="256"/>
      <c r="H787" s="252">
        <v>22</v>
      </c>
      <c r="I787" s="257"/>
      <c r="J787" s="254"/>
      <c r="K787" s="255"/>
      <c r="L787" s="255"/>
      <c r="M787" s="256"/>
      <c r="O787" s="252">
        <v>33</v>
      </c>
      <c r="P787" s="253"/>
      <c r="Q787" s="254"/>
      <c r="R787" s="255"/>
      <c r="S787" s="255"/>
      <c r="T787" s="256"/>
      <c r="V787" s="259"/>
      <c r="W787" s="260"/>
      <c r="X787" s="261"/>
      <c r="Y787" s="261"/>
      <c r="Z787" s="262" t="s">
        <v>3</v>
      </c>
      <c r="AA787" s="263">
        <f>SUM(F777:F787)+SUM(M777:M787)+SUM(AA777:AA786)+SUM(T777:T787)</f>
        <v>0</v>
      </c>
    </row>
    <row r="794" spans="1:27" ht="13.5" thickBot="1" x14ac:dyDescent="0.25"/>
    <row r="795" spans="1:27" ht="16.5" customHeight="1" thickBot="1" x14ac:dyDescent="0.25">
      <c r="A795" s="246">
        <v>37</v>
      </c>
      <c r="B795" s="247"/>
      <c r="C795" s="527" t="s">
        <v>34</v>
      </c>
      <c r="D795" s="527" t="s">
        <v>166</v>
      </c>
      <c r="E795" s="527" t="s">
        <v>35</v>
      </c>
      <c r="F795" s="249">
        <f>+$AA807</f>
        <v>0</v>
      </c>
      <c r="H795" s="530" t="s">
        <v>23</v>
      </c>
      <c r="I795" s="247"/>
      <c r="J795" s="527" t="s">
        <v>34</v>
      </c>
      <c r="K795" s="527" t="s">
        <v>166</v>
      </c>
      <c r="L795" s="527" t="s">
        <v>35</v>
      </c>
      <c r="M795" s="249">
        <f>+$AA807</f>
        <v>0</v>
      </c>
      <c r="O795" s="246">
        <v>37</v>
      </c>
      <c r="P795" s="247"/>
      <c r="Q795" s="527" t="s">
        <v>34</v>
      </c>
      <c r="R795" s="527" t="s">
        <v>166</v>
      </c>
      <c r="S795" s="527" t="s">
        <v>35</v>
      </c>
      <c r="T795" s="249">
        <f>+$AA807</f>
        <v>0</v>
      </c>
      <c r="V795" s="530" t="s">
        <v>23</v>
      </c>
      <c r="W795" s="247"/>
      <c r="X795" s="527" t="s">
        <v>34</v>
      </c>
      <c r="Y795" s="527" t="s">
        <v>166</v>
      </c>
      <c r="Z795" s="527" t="s">
        <v>35</v>
      </c>
      <c r="AA795" s="527" t="s">
        <v>18</v>
      </c>
    </row>
    <row r="796" spans="1:27" ht="25.5" x14ac:dyDescent="0.2">
      <c r="A796" s="250" t="s">
        <v>7</v>
      </c>
      <c r="B796" s="251" t="str">
        <f>+" אסמכתא " &amp; B43 &amp;"         חזרה לטבלה "</f>
        <v xml:space="preserve"> אסמכתא          חזרה לטבלה </v>
      </c>
      <c r="C796" s="528"/>
      <c r="D796" s="529"/>
      <c r="E796" s="528"/>
      <c r="F796" s="248" t="s">
        <v>18</v>
      </c>
      <c r="H796" s="531"/>
      <c r="I796" s="251" t="str">
        <f>+" אסמכתא " &amp; B43 &amp;"         חזרה לטבלה "</f>
        <v xml:space="preserve"> אסמכתא          חזרה לטבלה </v>
      </c>
      <c r="J796" s="528"/>
      <c r="K796" s="529"/>
      <c r="L796" s="528"/>
      <c r="M796" s="248" t="s">
        <v>18</v>
      </c>
      <c r="O796" s="250" t="s">
        <v>7</v>
      </c>
      <c r="P796" s="251" t="str">
        <f>+" אסמכתא " &amp; B43 &amp;"         חזרה לטבלה "</f>
        <v xml:space="preserve"> אסמכתא          חזרה לטבלה </v>
      </c>
      <c r="Q796" s="528"/>
      <c r="R796" s="529"/>
      <c r="S796" s="528"/>
      <c r="T796" s="248" t="s">
        <v>18</v>
      </c>
      <c r="V796" s="531"/>
      <c r="W796" s="251" t="str">
        <f>+" אסמכתא " &amp; B43 &amp;"         חזרה לטבלה "</f>
        <v xml:space="preserve"> אסמכתא          חזרה לטבלה </v>
      </c>
      <c r="X796" s="528"/>
      <c r="Y796" s="529"/>
      <c r="Z796" s="528"/>
      <c r="AA796" s="528"/>
    </row>
    <row r="797" spans="1:27" x14ac:dyDescent="0.2">
      <c r="A797" s="252">
        <v>1</v>
      </c>
      <c r="B797" s="253"/>
      <c r="C797" s="254"/>
      <c r="D797" s="255"/>
      <c r="E797" s="255"/>
      <c r="F797" s="256"/>
      <c r="H797" s="252">
        <v>12</v>
      </c>
      <c r="I797" s="257"/>
      <c r="J797" s="254"/>
      <c r="K797" s="255"/>
      <c r="L797" s="255"/>
      <c r="M797" s="256"/>
      <c r="O797" s="252">
        <v>23</v>
      </c>
      <c r="P797" s="253"/>
      <c r="Q797" s="254"/>
      <c r="R797" s="255"/>
      <c r="S797" s="255"/>
      <c r="T797" s="256"/>
      <c r="V797" s="252">
        <v>34</v>
      </c>
      <c r="W797" s="257"/>
      <c r="X797" s="254"/>
      <c r="Y797" s="255"/>
      <c r="Z797" s="255"/>
      <c r="AA797" s="256"/>
    </row>
    <row r="798" spans="1:27" x14ac:dyDescent="0.2">
      <c r="A798" s="252">
        <v>2</v>
      </c>
      <c r="B798" s="253"/>
      <c r="C798" s="254"/>
      <c r="D798" s="255"/>
      <c r="E798" s="255"/>
      <c r="F798" s="256"/>
      <c r="H798" s="252">
        <v>13</v>
      </c>
      <c r="I798" s="257"/>
      <c r="J798" s="254"/>
      <c r="K798" s="255"/>
      <c r="L798" s="255"/>
      <c r="M798" s="256"/>
      <c r="O798" s="252">
        <v>24</v>
      </c>
      <c r="P798" s="253"/>
      <c r="Q798" s="254"/>
      <c r="R798" s="255"/>
      <c r="S798" s="255"/>
      <c r="T798" s="256"/>
      <c r="V798" s="252">
        <v>35</v>
      </c>
      <c r="W798" s="257"/>
      <c r="X798" s="254"/>
      <c r="Y798" s="255"/>
      <c r="Z798" s="255"/>
      <c r="AA798" s="256"/>
    </row>
    <row r="799" spans="1:27" x14ac:dyDescent="0.2">
      <c r="A799" s="252">
        <v>3</v>
      </c>
      <c r="B799" s="253"/>
      <c r="C799" s="254"/>
      <c r="D799" s="255"/>
      <c r="E799" s="255"/>
      <c r="F799" s="256"/>
      <c r="H799" s="252">
        <v>14</v>
      </c>
      <c r="I799" s="257"/>
      <c r="J799" s="254"/>
      <c r="K799" s="255"/>
      <c r="L799" s="255"/>
      <c r="M799" s="256"/>
      <c r="O799" s="252">
        <v>25</v>
      </c>
      <c r="P799" s="253"/>
      <c r="Q799" s="254"/>
      <c r="R799" s="255"/>
      <c r="S799" s="255"/>
      <c r="T799" s="256"/>
      <c r="V799" s="252">
        <v>36</v>
      </c>
      <c r="W799" s="257"/>
      <c r="X799" s="254"/>
      <c r="Y799" s="255"/>
      <c r="Z799" s="255"/>
      <c r="AA799" s="256"/>
    </row>
    <row r="800" spans="1:27" x14ac:dyDescent="0.2">
      <c r="A800" s="252">
        <v>4</v>
      </c>
      <c r="B800" s="253"/>
      <c r="C800" s="254"/>
      <c r="D800" s="255"/>
      <c r="E800" s="255"/>
      <c r="F800" s="256"/>
      <c r="H800" s="252">
        <v>15</v>
      </c>
      <c r="I800" s="257"/>
      <c r="J800" s="254"/>
      <c r="K800" s="255"/>
      <c r="L800" s="255"/>
      <c r="M800" s="256"/>
      <c r="O800" s="252">
        <v>26</v>
      </c>
      <c r="P800" s="253"/>
      <c r="Q800" s="254"/>
      <c r="R800" s="255"/>
      <c r="S800" s="255"/>
      <c r="T800" s="256"/>
      <c r="V800" s="252">
        <v>37</v>
      </c>
      <c r="W800" s="257"/>
      <c r="X800" s="254"/>
      <c r="Y800" s="255"/>
      <c r="Z800" s="255"/>
      <c r="AA800" s="256"/>
    </row>
    <row r="801" spans="1:27" x14ac:dyDescent="0.2">
      <c r="A801" s="252">
        <v>5</v>
      </c>
      <c r="B801" s="253"/>
      <c r="C801" s="254"/>
      <c r="D801" s="255"/>
      <c r="E801" s="255"/>
      <c r="F801" s="256"/>
      <c r="H801" s="252">
        <v>16</v>
      </c>
      <c r="I801" s="257"/>
      <c r="J801" s="254"/>
      <c r="K801" s="255"/>
      <c r="L801" s="255"/>
      <c r="M801" s="256"/>
      <c r="O801" s="252">
        <v>27</v>
      </c>
      <c r="P801" s="253"/>
      <c r="Q801" s="254"/>
      <c r="R801" s="255"/>
      <c r="S801" s="255"/>
      <c r="T801" s="256"/>
      <c r="V801" s="252">
        <v>38</v>
      </c>
      <c r="W801" s="257"/>
      <c r="X801" s="254"/>
      <c r="Y801" s="255"/>
      <c r="Z801" s="255"/>
      <c r="AA801" s="256"/>
    </row>
    <row r="802" spans="1:27" x14ac:dyDescent="0.2">
      <c r="A802" s="252">
        <v>6</v>
      </c>
      <c r="B802" s="253"/>
      <c r="C802" s="254"/>
      <c r="D802" s="255"/>
      <c r="E802" s="255"/>
      <c r="F802" s="256"/>
      <c r="H802" s="252">
        <v>17</v>
      </c>
      <c r="I802" s="257"/>
      <c r="J802" s="254"/>
      <c r="K802" s="255"/>
      <c r="L802" s="255"/>
      <c r="M802" s="256"/>
      <c r="O802" s="252">
        <v>28</v>
      </c>
      <c r="P802" s="253"/>
      <c r="Q802" s="254"/>
      <c r="R802" s="255"/>
      <c r="S802" s="255"/>
      <c r="T802" s="256"/>
      <c r="V802" s="252">
        <v>39</v>
      </c>
      <c r="W802" s="257"/>
      <c r="X802" s="254"/>
      <c r="Y802" s="255"/>
      <c r="Z802" s="255"/>
      <c r="AA802" s="256"/>
    </row>
    <row r="803" spans="1:27" x14ac:dyDescent="0.2">
      <c r="A803" s="252">
        <v>7</v>
      </c>
      <c r="B803" s="253"/>
      <c r="C803" s="254"/>
      <c r="D803" s="255"/>
      <c r="E803" s="255"/>
      <c r="F803" s="256"/>
      <c r="H803" s="252">
        <v>18</v>
      </c>
      <c r="I803" s="257"/>
      <c r="J803" s="254"/>
      <c r="K803" s="255"/>
      <c r="L803" s="255"/>
      <c r="M803" s="256"/>
      <c r="O803" s="252">
        <v>29</v>
      </c>
      <c r="P803" s="253"/>
      <c r="Q803" s="254"/>
      <c r="R803" s="255"/>
      <c r="S803" s="255"/>
      <c r="T803" s="256"/>
      <c r="V803" s="252">
        <v>40</v>
      </c>
      <c r="W803" s="257"/>
      <c r="X803" s="254"/>
      <c r="Y803" s="255"/>
      <c r="Z803" s="255"/>
      <c r="AA803" s="256"/>
    </row>
    <row r="804" spans="1:27" x14ac:dyDescent="0.2">
      <c r="A804" s="252">
        <v>8</v>
      </c>
      <c r="B804" s="253"/>
      <c r="C804" s="254"/>
      <c r="D804" s="255"/>
      <c r="E804" s="255"/>
      <c r="F804" s="256"/>
      <c r="H804" s="252">
        <v>19</v>
      </c>
      <c r="I804" s="257"/>
      <c r="J804" s="254"/>
      <c r="K804" s="255"/>
      <c r="L804" s="255"/>
      <c r="M804" s="256"/>
      <c r="O804" s="252">
        <v>30</v>
      </c>
      <c r="P804" s="253"/>
      <c r="Q804" s="254"/>
      <c r="R804" s="255"/>
      <c r="S804" s="255"/>
      <c r="T804" s="256"/>
      <c r="V804" s="252">
        <v>41</v>
      </c>
      <c r="W804" s="257"/>
      <c r="X804" s="254"/>
      <c r="Y804" s="255"/>
      <c r="Z804" s="255"/>
      <c r="AA804" s="256"/>
    </row>
    <row r="805" spans="1:27" x14ac:dyDescent="0.2">
      <c r="A805" s="252">
        <v>9</v>
      </c>
      <c r="B805" s="253"/>
      <c r="C805" s="254"/>
      <c r="D805" s="255"/>
      <c r="E805" s="255"/>
      <c r="F805" s="256"/>
      <c r="H805" s="252">
        <v>20</v>
      </c>
      <c r="I805" s="257"/>
      <c r="J805" s="254"/>
      <c r="K805" s="255"/>
      <c r="L805" s="255"/>
      <c r="M805" s="256"/>
      <c r="O805" s="252">
        <v>31</v>
      </c>
      <c r="P805" s="253"/>
      <c r="Q805" s="254"/>
      <c r="R805" s="255"/>
      <c r="S805" s="255"/>
      <c r="T805" s="256"/>
      <c r="V805" s="252">
        <v>42</v>
      </c>
      <c r="W805" s="257"/>
      <c r="X805" s="254"/>
      <c r="Y805" s="255"/>
      <c r="Z805" s="255"/>
      <c r="AA805" s="256"/>
    </row>
    <row r="806" spans="1:27" x14ac:dyDescent="0.2">
      <c r="A806" s="252">
        <v>10</v>
      </c>
      <c r="B806" s="253"/>
      <c r="C806" s="254"/>
      <c r="D806" s="255"/>
      <c r="E806" s="255"/>
      <c r="F806" s="256"/>
      <c r="H806" s="252">
        <v>21</v>
      </c>
      <c r="I806" s="257"/>
      <c r="J806" s="254"/>
      <c r="K806" s="255"/>
      <c r="L806" s="255"/>
      <c r="M806" s="256"/>
      <c r="O806" s="252">
        <v>32</v>
      </c>
      <c r="P806" s="253"/>
      <c r="Q806" s="254"/>
      <c r="R806" s="255"/>
      <c r="S806" s="255"/>
      <c r="T806" s="256"/>
      <c r="V806" s="252">
        <v>43</v>
      </c>
      <c r="W806" s="257"/>
      <c r="X806" s="254"/>
      <c r="Y806" s="255"/>
      <c r="Z806" s="255"/>
      <c r="AA806" s="256"/>
    </row>
    <row r="807" spans="1:27" ht="13.5" thickBot="1" x14ac:dyDescent="0.25">
      <c r="A807" s="258">
        <v>11</v>
      </c>
      <c r="B807" s="253"/>
      <c r="C807" s="254"/>
      <c r="D807" s="255"/>
      <c r="E807" s="255"/>
      <c r="F807" s="256"/>
      <c r="H807" s="252">
        <v>22</v>
      </c>
      <c r="I807" s="257"/>
      <c r="J807" s="254"/>
      <c r="K807" s="255"/>
      <c r="L807" s="255"/>
      <c r="M807" s="256"/>
      <c r="O807" s="252">
        <v>33</v>
      </c>
      <c r="P807" s="253"/>
      <c r="Q807" s="254"/>
      <c r="R807" s="255"/>
      <c r="S807" s="255"/>
      <c r="T807" s="256"/>
      <c r="V807" s="259"/>
      <c r="W807" s="260"/>
      <c r="X807" s="261"/>
      <c r="Y807" s="261"/>
      <c r="Z807" s="262" t="s">
        <v>3</v>
      </c>
      <c r="AA807" s="263">
        <f>SUM(F797:F807)+SUM(M797:M807)+SUM(AA797:AA806)+SUM(T797:T807)</f>
        <v>0</v>
      </c>
    </row>
    <row r="814" spans="1:27" ht="13.5" thickBot="1" x14ac:dyDescent="0.25"/>
    <row r="815" spans="1:27" ht="16.5" customHeight="1" thickBot="1" x14ac:dyDescent="0.25">
      <c r="A815" s="246">
        <v>38</v>
      </c>
      <c r="B815" s="247"/>
      <c r="C815" s="527" t="s">
        <v>34</v>
      </c>
      <c r="D815" s="527" t="s">
        <v>166</v>
      </c>
      <c r="E815" s="527" t="s">
        <v>35</v>
      </c>
      <c r="F815" s="249">
        <f>+$AA827</f>
        <v>0</v>
      </c>
      <c r="H815" s="530" t="s">
        <v>23</v>
      </c>
      <c r="I815" s="247"/>
      <c r="J815" s="527" t="s">
        <v>34</v>
      </c>
      <c r="K815" s="527" t="s">
        <v>166</v>
      </c>
      <c r="L815" s="527" t="s">
        <v>35</v>
      </c>
      <c r="M815" s="249">
        <f>+$AA827</f>
        <v>0</v>
      </c>
      <c r="O815" s="246">
        <v>38</v>
      </c>
      <c r="P815" s="247"/>
      <c r="Q815" s="527" t="s">
        <v>34</v>
      </c>
      <c r="R815" s="527" t="s">
        <v>166</v>
      </c>
      <c r="S815" s="527" t="s">
        <v>35</v>
      </c>
      <c r="T815" s="249">
        <f>+$AA827</f>
        <v>0</v>
      </c>
      <c r="V815" s="530" t="s">
        <v>23</v>
      </c>
      <c r="W815" s="247"/>
      <c r="X815" s="527" t="s">
        <v>34</v>
      </c>
      <c r="Y815" s="527" t="s">
        <v>166</v>
      </c>
      <c r="Z815" s="527" t="s">
        <v>35</v>
      </c>
      <c r="AA815" s="527" t="s">
        <v>18</v>
      </c>
    </row>
    <row r="816" spans="1:27" ht="25.5" x14ac:dyDescent="0.2">
      <c r="A816" s="250" t="s">
        <v>7</v>
      </c>
      <c r="B816" s="251" t="str">
        <f>+" אסמכתא " &amp; B44 &amp;"         חזרה לטבלה "</f>
        <v xml:space="preserve"> אסמכתא          חזרה לטבלה </v>
      </c>
      <c r="C816" s="528"/>
      <c r="D816" s="529"/>
      <c r="E816" s="528"/>
      <c r="F816" s="248" t="s">
        <v>18</v>
      </c>
      <c r="H816" s="531"/>
      <c r="I816" s="251" t="str">
        <f>+" אסמכתא " &amp; B44 &amp;"         חזרה לטבלה "</f>
        <v xml:space="preserve"> אסמכתא          חזרה לטבלה </v>
      </c>
      <c r="J816" s="528"/>
      <c r="K816" s="529"/>
      <c r="L816" s="528"/>
      <c r="M816" s="248" t="s">
        <v>18</v>
      </c>
      <c r="O816" s="250" t="s">
        <v>7</v>
      </c>
      <c r="P816" s="251" t="str">
        <f>+" אסמכתא " &amp; B44 &amp;"         חזרה לטבלה "</f>
        <v xml:space="preserve"> אסמכתא          חזרה לטבלה </v>
      </c>
      <c r="Q816" s="528"/>
      <c r="R816" s="529"/>
      <c r="S816" s="528"/>
      <c r="T816" s="248" t="s">
        <v>18</v>
      </c>
      <c r="V816" s="531"/>
      <c r="W816" s="251" t="str">
        <f>+" אסמכתא " &amp; B44 &amp;"         חזרה לטבלה "</f>
        <v xml:space="preserve"> אסמכתא          חזרה לטבלה </v>
      </c>
      <c r="X816" s="528"/>
      <c r="Y816" s="529"/>
      <c r="Z816" s="528"/>
      <c r="AA816" s="528"/>
    </row>
    <row r="817" spans="1:27" x14ac:dyDescent="0.2">
      <c r="A817" s="252">
        <v>1</v>
      </c>
      <c r="B817" s="253"/>
      <c r="C817" s="254"/>
      <c r="D817" s="255"/>
      <c r="E817" s="255"/>
      <c r="F817" s="256"/>
      <c r="H817" s="252">
        <v>12</v>
      </c>
      <c r="I817" s="257"/>
      <c r="J817" s="254"/>
      <c r="K817" s="255"/>
      <c r="L817" s="255"/>
      <c r="M817" s="256"/>
      <c r="O817" s="252">
        <v>23</v>
      </c>
      <c r="P817" s="253"/>
      <c r="Q817" s="254"/>
      <c r="R817" s="255"/>
      <c r="S817" s="255"/>
      <c r="T817" s="256"/>
      <c r="V817" s="252">
        <v>34</v>
      </c>
      <c r="W817" s="257"/>
      <c r="X817" s="254"/>
      <c r="Y817" s="255"/>
      <c r="Z817" s="255"/>
      <c r="AA817" s="256"/>
    </row>
    <row r="818" spans="1:27" x14ac:dyDescent="0.2">
      <c r="A818" s="252">
        <v>2</v>
      </c>
      <c r="B818" s="253"/>
      <c r="C818" s="254"/>
      <c r="D818" s="255"/>
      <c r="E818" s="255"/>
      <c r="F818" s="256"/>
      <c r="H818" s="252">
        <v>13</v>
      </c>
      <c r="I818" s="257"/>
      <c r="J818" s="254"/>
      <c r="K818" s="255"/>
      <c r="L818" s="255"/>
      <c r="M818" s="256"/>
      <c r="O818" s="252">
        <v>24</v>
      </c>
      <c r="P818" s="253"/>
      <c r="Q818" s="254"/>
      <c r="R818" s="255"/>
      <c r="S818" s="255"/>
      <c r="T818" s="256"/>
      <c r="V818" s="252">
        <v>35</v>
      </c>
      <c r="W818" s="257"/>
      <c r="X818" s="254"/>
      <c r="Y818" s="255"/>
      <c r="Z818" s="255"/>
      <c r="AA818" s="256"/>
    </row>
    <row r="819" spans="1:27" x14ac:dyDescent="0.2">
      <c r="A819" s="252">
        <v>3</v>
      </c>
      <c r="B819" s="253"/>
      <c r="C819" s="254"/>
      <c r="D819" s="255"/>
      <c r="E819" s="255"/>
      <c r="F819" s="256"/>
      <c r="H819" s="252">
        <v>14</v>
      </c>
      <c r="I819" s="257"/>
      <c r="J819" s="254"/>
      <c r="K819" s="255"/>
      <c r="L819" s="255"/>
      <c r="M819" s="256"/>
      <c r="O819" s="252">
        <v>25</v>
      </c>
      <c r="P819" s="253"/>
      <c r="Q819" s="254"/>
      <c r="R819" s="255"/>
      <c r="S819" s="255"/>
      <c r="T819" s="256"/>
      <c r="V819" s="252">
        <v>36</v>
      </c>
      <c r="W819" s="257"/>
      <c r="X819" s="254"/>
      <c r="Y819" s="255"/>
      <c r="Z819" s="255"/>
      <c r="AA819" s="256"/>
    </row>
    <row r="820" spans="1:27" x14ac:dyDescent="0.2">
      <c r="A820" s="252">
        <v>4</v>
      </c>
      <c r="B820" s="253"/>
      <c r="C820" s="254"/>
      <c r="D820" s="255"/>
      <c r="E820" s="255"/>
      <c r="F820" s="256"/>
      <c r="H820" s="252">
        <v>15</v>
      </c>
      <c r="I820" s="257"/>
      <c r="J820" s="254"/>
      <c r="K820" s="255"/>
      <c r="L820" s="255"/>
      <c r="M820" s="256"/>
      <c r="O820" s="252">
        <v>26</v>
      </c>
      <c r="P820" s="253"/>
      <c r="Q820" s="254"/>
      <c r="R820" s="255"/>
      <c r="S820" s="255"/>
      <c r="T820" s="256"/>
      <c r="V820" s="252">
        <v>37</v>
      </c>
      <c r="W820" s="257"/>
      <c r="X820" s="254"/>
      <c r="Y820" s="255"/>
      <c r="Z820" s="255"/>
      <c r="AA820" s="256"/>
    </row>
    <row r="821" spans="1:27" x14ac:dyDescent="0.2">
      <c r="A821" s="252">
        <v>5</v>
      </c>
      <c r="B821" s="253"/>
      <c r="C821" s="254"/>
      <c r="D821" s="255"/>
      <c r="E821" s="255"/>
      <c r="F821" s="256"/>
      <c r="H821" s="252">
        <v>16</v>
      </c>
      <c r="I821" s="257"/>
      <c r="J821" s="254"/>
      <c r="K821" s="255"/>
      <c r="L821" s="255"/>
      <c r="M821" s="256"/>
      <c r="O821" s="252">
        <v>27</v>
      </c>
      <c r="P821" s="253"/>
      <c r="Q821" s="254"/>
      <c r="R821" s="255"/>
      <c r="S821" s="255"/>
      <c r="T821" s="256"/>
      <c r="V821" s="252">
        <v>38</v>
      </c>
      <c r="W821" s="257"/>
      <c r="X821" s="254"/>
      <c r="Y821" s="255"/>
      <c r="Z821" s="255"/>
      <c r="AA821" s="256"/>
    </row>
    <row r="822" spans="1:27" x14ac:dyDescent="0.2">
      <c r="A822" s="252">
        <v>6</v>
      </c>
      <c r="B822" s="253"/>
      <c r="C822" s="254"/>
      <c r="D822" s="255"/>
      <c r="E822" s="255"/>
      <c r="F822" s="256"/>
      <c r="H822" s="252">
        <v>17</v>
      </c>
      <c r="I822" s="257"/>
      <c r="J822" s="254"/>
      <c r="K822" s="255"/>
      <c r="L822" s="255"/>
      <c r="M822" s="256"/>
      <c r="O822" s="252">
        <v>28</v>
      </c>
      <c r="P822" s="253"/>
      <c r="Q822" s="254"/>
      <c r="R822" s="255"/>
      <c r="S822" s="255"/>
      <c r="T822" s="256"/>
      <c r="V822" s="252">
        <v>39</v>
      </c>
      <c r="W822" s="257"/>
      <c r="X822" s="254"/>
      <c r="Y822" s="255"/>
      <c r="Z822" s="255"/>
      <c r="AA822" s="256"/>
    </row>
    <row r="823" spans="1:27" x14ac:dyDescent="0.2">
      <c r="A823" s="252">
        <v>7</v>
      </c>
      <c r="B823" s="253"/>
      <c r="C823" s="254"/>
      <c r="D823" s="255"/>
      <c r="E823" s="255"/>
      <c r="F823" s="256"/>
      <c r="H823" s="252">
        <v>18</v>
      </c>
      <c r="I823" s="257"/>
      <c r="J823" s="254"/>
      <c r="K823" s="255"/>
      <c r="L823" s="255"/>
      <c r="M823" s="256"/>
      <c r="O823" s="252">
        <v>29</v>
      </c>
      <c r="P823" s="253"/>
      <c r="Q823" s="254"/>
      <c r="R823" s="255"/>
      <c r="S823" s="255"/>
      <c r="T823" s="256"/>
      <c r="V823" s="252">
        <v>40</v>
      </c>
      <c r="W823" s="257"/>
      <c r="X823" s="254"/>
      <c r="Y823" s="255"/>
      <c r="Z823" s="255"/>
      <c r="AA823" s="256"/>
    </row>
    <row r="824" spans="1:27" x14ac:dyDescent="0.2">
      <c r="A824" s="252">
        <v>8</v>
      </c>
      <c r="B824" s="253"/>
      <c r="C824" s="254"/>
      <c r="D824" s="255"/>
      <c r="E824" s="255"/>
      <c r="F824" s="256"/>
      <c r="H824" s="252">
        <v>19</v>
      </c>
      <c r="I824" s="257"/>
      <c r="J824" s="254"/>
      <c r="K824" s="255"/>
      <c r="L824" s="255"/>
      <c r="M824" s="256"/>
      <c r="O824" s="252">
        <v>30</v>
      </c>
      <c r="P824" s="253"/>
      <c r="Q824" s="254"/>
      <c r="R824" s="255"/>
      <c r="S824" s="255"/>
      <c r="T824" s="256"/>
      <c r="V824" s="252">
        <v>41</v>
      </c>
      <c r="W824" s="257"/>
      <c r="X824" s="254"/>
      <c r="Y824" s="255"/>
      <c r="Z824" s="255"/>
      <c r="AA824" s="256"/>
    </row>
    <row r="825" spans="1:27" x14ac:dyDescent="0.2">
      <c r="A825" s="252">
        <v>9</v>
      </c>
      <c r="B825" s="253"/>
      <c r="C825" s="254"/>
      <c r="D825" s="255"/>
      <c r="E825" s="255"/>
      <c r="F825" s="256"/>
      <c r="H825" s="252">
        <v>20</v>
      </c>
      <c r="I825" s="257"/>
      <c r="J825" s="254"/>
      <c r="K825" s="255"/>
      <c r="L825" s="255"/>
      <c r="M825" s="256"/>
      <c r="O825" s="252">
        <v>31</v>
      </c>
      <c r="P825" s="253"/>
      <c r="Q825" s="254"/>
      <c r="R825" s="255"/>
      <c r="S825" s="255"/>
      <c r="T825" s="256"/>
      <c r="V825" s="252">
        <v>42</v>
      </c>
      <c r="W825" s="257"/>
      <c r="X825" s="254"/>
      <c r="Y825" s="255"/>
      <c r="Z825" s="255"/>
      <c r="AA825" s="256"/>
    </row>
    <row r="826" spans="1:27" x14ac:dyDescent="0.2">
      <c r="A826" s="252">
        <v>10</v>
      </c>
      <c r="B826" s="253"/>
      <c r="C826" s="254"/>
      <c r="D826" s="255"/>
      <c r="E826" s="255"/>
      <c r="F826" s="256"/>
      <c r="H826" s="252">
        <v>21</v>
      </c>
      <c r="I826" s="257"/>
      <c r="J826" s="254"/>
      <c r="K826" s="255"/>
      <c r="L826" s="255"/>
      <c r="M826" s="256"/>
      <c r="O826" s="252">
        <v>32</v>
      </c>
      <c r="P826" s="253"/>
      <c r="Q826" s="254"/>
      <c r="R826" s="255"/>
      <c r="S826" s="255"/>
      <c r="T826" s="256"/>
      <c r="V826" s="252">
        <v>43</v>
      </c>
      <c r="W826" s="257"/>
      <c r="X826" s="254"/>
      <c r="Y826" s="255"/>
      <c r="Z826" s="255"/>
      <c r="AA826" s="256"/>
    </row>
    <row r="827" spans="1:27" ht="13.5" thickBot="1" x14ac:dyDescent="0.25">
      <c r="A827" s="258">
        <v>11</v>
      </c>
      <c r="B827" s="253"/>
      <c r="C827" s="254"/>
      <c r="D827" s="255"/>
      <c r="E827" s="255"/>
      <c r="F827" s="256"/>
      <c r="H827" s="252">
        <v>22</v>
      </c>
      <c r="I827" s="257"/>
      <c r="J827" s="254"/>
      <c r="K827" s="255"/>
      <c r="L827" s="255"/>
      <c r="M827" s="256"/>
      <c r="O827" s="252">
        <v>33</v>
      </c>
      <c r="P827" s="253"/>
      <c r="Q827" s="254"/>
      <c r="R827" s="255"/>
      <c r="S827" s="255"/>
      <c r="T827" s="256"/>
      <c r="V827" s="259"/>
      <c r="W827" s="260"/>
      <c r="X827" s="261"/>
      <c r="Y827" s="261"/>
      <c r="Z827" s="262" t="s">
        <v>3</v>
      </c>
      <c r="AA827" s="263">
        <f>SUM(F817:F827)+SUM(M817:M827)+SUM(AA817:AA826)+SUM(T817:T827)</f>
        <v>0</v>
      </c>
    </row>
    <row r="834" spans="1:27" ht="13.5" thickBot="1" x14ac:dyDescent="0.25"/>
    <row r="835" spans="1:27" ht="16.5" customHeight="1" thickBot="1" x14ac:dyDescent="0.25">
      <c r="A835" s="246">
        <v>39</v>
      </c>
      <c r="B835" s="247"/>
      <c r="C835" s="527" t="s">
        <v>34</v>
      </c>
      <c r="D835" s="527" t="s">
        <v>166</v>
      </c>
      <c r="E835" s="527" t="s">
        <v>35</v>
      </c>
      <c r="F835" s="249">
        <f>+$AA847</f>
        <v>0</v>
      </c>
      <c r="H835" s="530" t="s">
        <v>23</v>
      </c>
      <c r="I835" s="247"/>
      <c r="J835" s="527" t="s">
        <v>34</v>
      </c>
      <c r="K835" s="527" t="s">
        <v>166</v>
      </c>
      <c r="L835" s="527" t="s">
        <v>35</v>
      </c>
      <c r="M835" s="249">
        <f>+$AA847</f>
        <v>0</v>
      </c>
      <c r="O835" s="246">
        <v>39</v>
      </c>
      <c r="P835" s="247"/>
      <c r="Q835" s="527" t="s">
        <v>34</v>
      </c>
      <c r="R835" s="527" t="s">
        <v>166</v>
      </c>
      <c r="S835" s="527" t="s">
        <v>35</v>
      </c>
      <c r="T835" s="249">
        <f>+$AA847</f>
        <v>0</v>
      </c>
      <c r="V835" s="530" t="s">
        <v>23</v>
      </c>
      <c r="W835" s="247"/>
      <c r="X835" s="527" t="s">
        <v>34</v>
      </c>
      <c r="Y835" s="527" t="s">
        <v>166</v>
      </c>
      <c r="Z835" s="527" t="s">
        <v>35</v>
      </c>
      <c r="AA835" s="527" t="s">
        <v>18</v>
      </c>
    </row>
    <row r="836" spans="1:27" ht="25.5" x14ac:dyDescent="0.2">
      <c r="A836" s="250" t="s">
        <v>7</v>
      </c>
      <c r="B836" s="251" t="str">
        <f>+" אסמכתא " &amp; B47 &amp;"         חזרה לטבלה "</f>
        <v xml:space="preserve"> אסמכתא          חזרה לטבלה </v>
      </c>
      <c r="C836" s="528"/>
      <c r="D836" s="529"/>
      <c r="E836" s="528"/>
      <c r="F836" s="248" t="s">
        <v>18</v>
      </c>
      <c r="H836" s="531"/>
      <c r="I836" s="251" t="str">
        <f>+" אסמכתא " &amp; B47 &amp;"         חזרה לטבלה "</f>
        <v xml:space="preserve"> אסמכתא          חזרה לטבלה </v>
      </c>
      <c r="J836" s="528"/>
      <c r="K836" s="529"/>
      <c r="L836" s="528"/>
      <c r="M836" s="248" t="s">
        <v>18</v>
      </c>
      <c r="O836" s="250" t="s">
        <v>7</v>
      </c>
      <c r="P836" s="251" t="str">
        <f>+" אסמכתא " &amp; B47 &amp;"         חזרה לטבלה "</f>
        <v xml:space="preserve"> אסמכתא          חזרה לטבלה </v>
      </c>
      <c r="Q836" s="528"/>
      <c r="R836" s="529"/>
      <c r="S836" s="528"/>
      <c r="T836" s="248" t="s">
        <v>18</v>
      </c>
      <c r="V836" s="531"/>
      <c r="W836" s="251" t="str">
        <f>+" אסמכתא " &amp; B47 &amp;"         חזרה לטבלה "</f>
        <v xml:space="preserve"> אסמכתא          חזרה לטבלה </v>
      </c>
      <c r="X836" s="528"/>
      <c r="Y836" s="529"/>
      <c r="Z836" s="528"/>
      <c r="AA836" s="528"/>
    </row>
    <row r="837" spans="1:27" x14ac:dyDescent="0.2">
      <c r="A837" s="252">
        <v>1</v>
      </c>
      <c r="B837" s="253"/>
      <c r="C837" s="254"/>
      <c r="D837" s="255"/>
      <c r="E837" s="255"/>
      <c r="F837" s="256"/>
      <c r="H837" s="252">
        <v>12</v>
      </c>
      <c r="I837" s="257"/>
      <c r="J837" s="254"/>
      <c r="K837" s="255"/>
      <c r="L837" s="255"/>
      <c r="M837" s="256"/>
      <c r="O837" s="252">
        <v>23</v>
      </c>
      <c r="P837" s="253"/>
      <c r="Q837" s="254"/>
      <c r="R837" s="255"/>
      <c r="S837" s="255"/>
      <c r="T837" s="256"/>
      <c r="V837" s="252">
        <v>34</v>
      </c>
      <c r="W837" s="257"/>
      <c r="X837" s="254"/>
      <c r="Y837" s="255"/>
      <c r="Z837" s="255"/>
      <c r="AA837" s="256"/>
    </row>
    <row r="838" spans="1:27" x14ac:dyDescent="0.2">
      <c r="A838" s="252">
        <v>2</v>
      </c>
      <c r="B838" s="253"/>
      <c r="C838" s="254"/>
      <c r="D838" s="255"/>
      <c r="E838" s="255"/>
      <c r="F838" s="256"/>
      <c r="H838" s="252">
        <v>13</v>
      </c>
      <c r="I838" s="257"/>
      <c r="J838" s="254"/>
      <c r="K838" s="255"/>
      <c r="L838" s="255"/>
      <c r="M838" s="256"/>
      <c r="O838" s="252">
        <v>24</v>
      </c>
      <c r="P838" s="253"/>
      <c r="Q838" s="254"/>
      <c r="R838" s="255"/>
      <c r="S838" s="255"/>
      <c r="T838" s="256"/>
      <c r="V838" s="252">
        <v>35</v>
      </c>
      <c r="W838" s="257"/>
      <c r="X838" s="254"/>
      <c r="Y838" s="255"/>
      <c r="Z838" s="255"/>
      <c r="AA838" s="256"/>
    </row>
    <row r="839" spans="1:27" x14ac:dyDescent="0.2">
      <c r="A839" s="252">
        <v>3</v>
      </c>
      <c r="B839" s="253"/>
      <c r="C839" s="254"/>
      <c r="D839" s="255"/>
      <c r="E839" s="255"/>
      <c r="F839" s="256"/>
      <c r="H839" s="252">
        <v>14</v>
      </c>
      <c r="I839" s="257"/>
      <c r="J839" s="254"/>
      <c r="K839" s="255"/>
      <c r="L839" s="255"/>
      <c r="M839" s="256"/>
      <c r="O839" s="252">
        <v>25</v>
      </c>
      <c r="P839" s="253"/>
      <c r="Q839" s="254"/>
      <c r="R839" s="255"/>
      <c r="S839" s="255"/>
      <c r="T839" s="256"/>
      <c r="V839" s="252">
        <v>36</v>
      </c>
      <c r="W839" s="257"/>
      <c r="X839" s="254"/>
      <c r="Y839" s="255"/>
      <c r="Z839" s="255"/>
      <c r="AA839" s="256"/>
    </row>
    <row r="840" spans="1:27" x14ac:dyDescent="0.2">
      <c r="A840" s="252">
        <v>4</v>
      </c>
      <c r="B840" s="253"/>
      <c r="C840" s="254"/>
      <c r="D840" s="255"/>
      <c r="E840" s="255"/>
      <c r="F840" s="256"/>
      <c r="H840" s="252">
        <v>15</v>
      </c>
      <c r="I840" s="257"/>
      <c r="J840" s="254"/>
      <c r="K840" s="255"/>
      <c r="L840" s="255"/>
      <c r="M840" s="256"/>
      <c r="O840" s="252">
        <v>26</v>
      </c>
      <c r="P840" s="253"/>
      <c r="Q840" s="254"/>
      <c r="R840" s="255"/>
      <c r="S840" s="255"/>
      <c r="T840" s="256"/>
      <c r="V840" s="252">
        <v>37</v>
      </c>
      <c r="W840" s="257"/>
      <c r="X840" s="254"/>
      <c r="Y840" s="255"/>
      <c r="Z840" s="255"/>
      <c r="AA840" s="256"/>
    </row>
    <row r="841" spans="1:27" x14ac:dyDescent="0.2">
      <c r="A841" s="252">
        <v>5</v>
      </c>
      <c r="B841" s="253"/>
      <c r="C841" s="254"/>
      <c r="D841" s="255"/>
      <c r="E841" s="255"/>
      <c r="F841" s="256"/>
      <c r="H841" s="252">
        <v>16</v>
      </c>
      <c r="I841" s="257"/>
      <c r="J841" s="254"/>
      <c r="K841" s="255"/>
      <c r="L841" s="255"/>
      <c r="M841" s="256"/>
      <c r="O841" s="252">
        <v>27</v>
      </c>
      <c r="P841" s="253"/>
      <c r="Q841" s="254"/>
      <c r="R841" s="255"/>
      <c r="S841" s="255"/>
      <c r="T841" s="256"/>
      <c r="V841" s="252">
        <v>38</v>
      </c>
      <c r="W841" s="257"/>
      <c r="X841" s="254"/>
      <c r="Y841" s="255"/>
      <c r="Z841" s="255"/>
      <c r="AA841" s="256"/>
    </row>
    <row r="842" spans="1:27" x14ac:dyDescent="0.2">
      <c r="A842" s="252">
        <v>6</v>
      </c>
      <c r="B842" s="253"/>
      <c r="C842" s="254"/>
      <c r="D842" s="255"/>
      <c r="E842" s="255"/>
      <c r="F842" s="256"/>
      <c r="H842" s="252">
        <v>17</v>
      </c>
      <c r="I842" s="257"/>
      <c r="J842" s="254"/>
      <c r="K842" s="255"/>
      <c r="L842" s="255"/>
      <c r="M842" s="256"/>
      <c r="O842" s="252">
        <v>28</v>
      </c>
      <c r="P842" s="253"/>
      <c r="Q842" s="254"/>
      <c r="R842" s="255"/>
      <c r="S842" s="255"/>
      <c r="T842" s="256"/>
      <c r="V842" s="252">
        <v>39</v>
      </c>
      <c r="W842" s="257"/>
      <c r="X842" s="254"/>
      <c r="Y842" s="255"/>
      <c r="Z842" s="255"/>
      <c r="AA842" s="256"/>
    </row>
    <row r="843" spans="1:27" x14ac:dyDescent="0.2">
      <c r="A843" s="252">
        <v>7</v>
      </c>
      <c r="B843" s="253"/>
      <c r="C843" s="254"/>
      <c r="D843" s="255"/>
      <c r="E843" s="255"/>
      <c r="F843" s="256"/>
      <c r="H843" s="252">
        <v>18</v>
      </c>
      <c r="I843" s="257"/>
      <c r="J843" s="254"/>
      <c r="K843" s="255"/>
      <c r="L843" s="255"/>
      <c r="M843" s="256"/>
      <c r="O843" s="252">
        <v>29</v>
      </c>
      <c r="P843" s="253"/>
      <c r="Q843" s="254"/>
      <c r="R843" s="255"/>
      <c r="S843" s="255"/>
      <c r="T843" s="256"/>
      <c r="V843" s="252">
        <v>40</v>
      </c>
      <c r="W843" s="257"/>
      <c r="X843" s="254"/>
      <c r="Y843" s="255"/>
      <c r="Z843" s="255"/>
      <c r="AA843" s="256"/>
    </row>
    <row r="844" spans="1:27" x14ac:dyDescent="0.2">
      <c r="A844" s="252">
        <v>8</v>
      </c>
      <c r="B844" s="253"/>
      <c r="C844" s="254"/>
      <c r="D844" s="255"/>
      <c r="E844" s="255"/>
      <c r="F844" s="256"/>
      <c r="H844" s="252">
        <v>19</v>
      </c>
      <c r="I844" s="257"/>
      <c r="J844" s="254"/>
      <c r="K844" s="255"/>
      <c r="L844" s="255"/>
      <c r="M844" s="256"/>
      <c r="O844" s="252">
        <v>30</v>
      </c>
      <c r="P844" s="253"/>
      <c r="Q844" s="254"/>
      <c r="R844" s="255"/>
      <c r="S844" s="255"/>
      <c r="T844" s="256"/>
      <c r="V844" s="252">
        <v>41</v>
      </c>
      <c r="W844" s="257"/>
      <c r="X844" s="254"/>
      <c r="Y844" s="255"/>
      <c r="Z844" s="255"/>
      <c r="AA844" s="256"/>
    </row>
    <row r="845" spans="1:27" x14ac:dyDescent="0.2">
      <c r="A845" s="252">
        <v>9</v>
      </c>
      <c r="B845" s="253"/>
      <c r="C845" s="254"/>
      <c r="D845" s="255"/>
      <c r="E845" s="255"/>
      <c r="F845" s="256"/>
      <c r="H845" s="252">
        <v>20</v>
      </c>
      <c r="I845" s="257"/>
      <c r="J845" s="254"/>
      <c r="K845" s="255"/>
      <c r="L845" s="255"/>
      <c r="M845" s="256"/>
      <c r="O845" s="252">
        <v>31</v>
      </c>
      <c r="P845" s="253"/>
      <c r="Q845" s="254"/>
      <c r="R845" s="255"/>
      <c r="S845" s="255"/>
      <c r="T845" s="256"/>
      <c r="V845" s="252">
        <v>42</v>
      </c>
      <c r="W845" s="257"/>
      <c r="X845" s="254"/>
      <c r="Y845" s="255"/>
      <c r="Z845" s="255"/>
      <c r="AA845" s="256"/>
    </row>
    <row r="846" spans="1:27" x14ac:dyDescent="0.2">
      <c r="A846" s="252">
        <v>10</v>
      </c>
      <c r="B846" s="253"/>
      <c r="C846" s="254"/>
      <c r="D846" s="255"/>
      <c r="E846" s="255"/>
      <c r="F846" s="256"/>
      <c r="H846" s="252">
        <v>21</v>
      </c>
      <c r="I846" s="257"/>
      <c r="J846" s="254"/>
      <c r="K846" s="255"/>
      <c r="L846" s="255"/>
      <c r="M846" s="256"/>
      <c r="O846" s="252">
        <v>32</v>
      </c>
      <c r="P846" s="253"/>
      <c r="Q846" s="254"/>
      <c r="R846" s="255"/>
      <c r="S846" s="255"/>
      <c r="T846" s="256"/>
      <c r="V846" s="252">
        <v>43</v>
      </c>
      <c r="W846" s="257"/>
      <c r="X846" s="254"/>
      <c r="Y846" s="255"/>
      <c r="Z846" s="255"/>
      <c r="AA846" s="256"/>
    </row>
    <row r="847" spans="1:27" ht="13.5" thickBot="1" x14ac:dyDescent="0.25">
      <c r="A847" s="258">
        <v>11</v>
      </c>
      <c r="B847" s="253"/>
      <c r="C847" s="254"/>
      <c r="D847" s="255"/>
      <c r="E847" s="255"/>
      <c r="F847" s="256"/>
      <c r="H847" s="252">
        <v>22</v>
      </c>
      <c r="I847" s="257"/>
      <c r="J847" s="254"/>
      <c r="K847" s="255"/>
      <c r="L847" s="255"/>
      <c r="M847" s="256"/>
      <c r="O847" s="252">
        <v>33</v>
      </c>
      <c r="P847" s="253"/>
      <c r="Q847" s="254"/>
      <c r="R847" s="255"/>
      <c r="S847" s="255"/>
      <c r="T847" s="256"/>
      <c r="V847" s="259"/>
      <c r="W847" s="260"/>
      <c r="X847" s="261"/>
      <c r="Y847" s="261"/>
      <c r="Z847" s="262" t="s">
        <v>3</v>
      </c>
      <c r="AA847" s="263">
        <f>SUM(F837:F847)+SUM(M837:M847)+SUM(AA837:AA846)+SUM(T837:T847)</f>
        <v>0</v>
      </c>
    </row>
    <row r="854" spans="1:27" ht="13.5" thickBot="1" x14ac:dyDescent="0.25"/>
    <row r="855" spans="1:27" ht="16.5" customHeight="1" thickBot="1" x14ac:dyDescent="0.25">
      <c r="A855" s="246">
        <v>40</v>
      </c>
      <c r="B855" s="247"/>
      <c r="C855" s="527" t="s">
        <v>34</v>
      </c>
      <c r="D855" s="527" t="s">
        <v>166</v>
      </c>
      <c r="E855" s="527" t="s">
        <v>35</v>
      </c>
      <c r="F855" s="249">
        <f>+$AA867</f>
        <v>0</v>
      </c>
      <c r="H855" s="530" t="s">
        <v>23</v>
      </c>
      <c r="I855" s="247"/>
      <c r="J855" s="527" t="s">
        <v>34</v>
      </c>
      <c r="K855" s="527" t="s">
        <v>166</v>
      </c>
      <c r="L855" s="527" t="s">
        <v>35</v>
      </c>
      <c r="M855" s="249">
        <f>+$AA867</f>
        <v>0</v>
      </c>
      <c r="O855" s="246">
        <v>40</v>
      </c>
      <c r="P855" s="247"/>
      <c r="Q855" s="527" t="s">
        <v>34</v>
      </c>
      <c r="R855" s="527" t="s">
        <v>166</v>
      </c>
      <c r="S855" s="527" t="s">
        <v>35</v>
      </c>
      <c r="T855" s="249">
        <f>+$AA867</f>
        <v>0</v>
      </c>
      <c r="V855" s="530" t="s">
        <v>23</v>
      </c>
      <c r="W855" s="247"/>
      <c r="X855" s="527" t="s">
        <v>34</v>
      </c>
      <c r="Y855" s="527" t="s">
        <v>166</v>
      </c>
      <c r="Z855" s="527" t="s">
        <v>35</v>
      </c>
      <c r="AA855" s="527" t="s">
        <v>18</v>
      </c>
    </row>
    <row r="856" spans="1:27" ht="25.5" x14ac:dyDescent="0.2">
      <c r="A856" s="250" t="s">
        <v>7</v>
      </c>
      <c r="B856" s="35" t="str">
        <f>+" אסמכתא " &amp; B48 &amp;"         חזרה לטבלה "</f>
        <v xml:space="preserve"> אסמכתא          חזרה לטבלה </v>
      </c>
      <c r="C856" s="528"/>
      <c r="D856" s="529"/>
      <c r="E856" s="528"/>
      <c r="F856" s="248" t="s">
        <v>18</v>
      </c>
      <c r="H856" s="531"/>
      <c r="I856" s="35" t="str">
        <f>+" אסמכתא " &amp; B48 &amp;"         חזרה לטבלה "</f>
        <v xml:space="preserve"> אסמכתא          חזרה לטבלה </v>
      </c>
      <c r="J856" s="528"/>
      <c r="K856" s="529"/>
      <c r="L856" s="528"/>
      <c r="M856" s="248" t="s">
        <v>18</v>
      </c>
      <c r="O856" s="250" t="s">
        <v>7</v>
      </c>
      <c r="P856" s="35" t="str">
        <f>+" אסמכתא " &amp; B48 &amp;"         חזרה לטבלה "</f>
        <v xml:space="preserve"> אסמכתא          חזרה לטבלה </v>
      </c>
      <c r="Q856" s="528"/>
      <c r="R856" s="529"/>
      <c r="S856" s="528"/>
      <c r="T856" s="248" t="s">
        <v>18</v>
      </c>
      <c r="V856" s="531"/>
      <c r="W856" s="35" t="str">
        <f>+" אסמכתא " &amp; B48 &amp;"         חזרה לטבלה "</f>
        <v xml:space="preserve"> אסמכתא          חזרה לטבלה </v>
      </c>
      <c r="X856" s="528"/>
      <c r="Y856" s="529"/>
      <c r="Z856" s="528"/>
      <c r="AA856" s="528"/>
    </row>
    <row r="857" spans="1:27" x14ac:dyDescent="0.2">
      <c r="A857" s="252">
        <v>1</v>
      </c>
      <c r="B857" s="253"/>
      <c r="C857" s="254"/>
      <c r="D857" s="255"/>
      <c r="E857" s="255"/>
      <c r="F857" s="256"/>
      <c r="H857" s="252">
        <v>12</v>
      </c>
      <c r="I857" s="257"/>
      <c r="J857" s="254"/>
      <c r="K857" s="255"/>
      <c r="L857" s="255"/>
      <c r="M857" s="256"/>
      <c r="O857" s="252">
        <v>23</v>
      </c>
      <c r="P857" s="253"/>
      <c r="Q857" s="254"/>
      <c r="R857" s="255"/>
      <c r="S857" s="255"/>
      <c r="T857" s="256"/>
      <c r="V857" s="252">
        <v>34</v>
      </c>
      <c r="W857" s="257"/>
      <c r="X857" s="254"/>
      <c r="Y857" s="255"/>
      <c r="Z857" s="255"/>
      <c r="AA857" s="256"/>
    </row>
    <row r="858" spans="1:27" x14ac:dyDescent="0.2">
      <c r="A858" s="252">
        <v>2</v>
      </c>
      <c r="B858" s="253"/>
      <c r="C858" s="254"/>
      <c r="D858" s="255"/>
      <c r="E858" s="255"/>
      <c r="F858" s="256"/>
      <c r="H858" s="252">
        <v>13</v>
      </c>
      <c r="I858" s="257"/>
      <c r="J858" s="254"/>
      <c r="K858" s="255"/>
      <c r="L858" s="255"/>
      <c r="M858" s="256"/>
      <c r="O858" s="252">
        <v>24</v>
      </c>
      <c r="P858" s="253"/>
      <c r="Q858" s="254"/>
      <c r="R858" s="255"/>
      <c r="S858" s="255"/>
      <c r="T858" s="256"/>
      <c r="V858" s="252">
        <v>35</v>
      </c>
      <c r="W858" s="257"/>
      <c r="X858" s="254"/>
      <c r="Y858" s="255"/>
      <c r="Z858" s="255"/>
      <c r="AA858" s="256"/>
    </row>
    <row r="859" spans="1:27" x14ac:dyDescent="0.2">
      <c r="A859" s="252">
        <v>3</v>
      </c>
      <c r="B859" s="253"/>
      <c r="C859" s="254"/>
      <c r="D859" s="255"/>
      <c r="E859" s="255"/>
      <c r="F859" s="256"/>
      <c r="H859" s="252">
        <v>14</v>
      </c>
      <c r="I859" s="257"/>
      <c r="J859" s="254"/>
      <c r="K859" s="255"/>
      <c r="L859" s="255"/>
      <c r="M859" s="256"/>
      <c r="O859" s="252">
        <v>25</v>
      </c>
      <c r="P859" s="253"/>
      <c r="Q859" s="254"/>
      <c r="R859" s="255"/>
      <c r="S859" s="255"/>
      <c r="T859" s="256"/>
      <c r="V859" s="252">
        <v>36</v>
      </c>
      <c r="W859" s="257"/>
      <c r="X859" s="254"/>
      <c r="Y859" s="255"/>
      <c r="Z859" s="255"/>
      <c r="AA859" s="256"/>
    </row>
    <row r="860" spans="1:27" x14ac:dyDescent="0.2">
      <c r="A860" s="252">
        <v>4</v>
      </c>
      <c r="B860" s="253"/>
      <c r="C860" s="254"/>
      <c r="D860" s="255"/>
      <c r="E860" s="255"/>
      <c r="F860" s="256"/>
      <c r="H860" s="252">
        <v>15</v>
      </c>
      <c r="I860" s="257"/>
      <c r="J860" s="254"/>
      <c r="K860" s="255"/>
      <c r="L860" s="255"/>
      <c r="M860" s="256"/>
      <c r="O860" s="252">
        <v>26</v>
      </c>
      <c r="P860" s="253"/>
      <c r="Q860" s="254"/>
      <c r="R860" s="255"/>
      <c r="S860" s="255"/>
      <c r="T860" s="256"/>
      <c r="V860" s="252">
        <v>37</v>
      </c>
      <c r="W860" s="257"/>
      <c r="X860" s="254"/>
      <c r="Y860" s="255"/>
      <c r="Z860" s="255"/>
      <c r="AA860" s="256"/>
    </row>
    <row r="861" spans="1:27" x14ac:dyDescent="0.2">
      <c r="A861" s="252">
        <v>5</v>
      </c>
      <c r="B861" s="253"/>
      <c r="C861" s="254"/>
      <c r="D861" s="255"/>
      <c r="E861" s="255"/>
      <c r="F861" s="256"/>
      <c r="H861" s="252">
        <v>16</v>
      </c>
      <c r="I861" s="257"/>
      <c r="J861" s="254"/>
      <c r="K861" s="255"/>
      <c r="L861" s="255"/>
      <c r="M861" s="256"/>
      <c r="O861" s="252">
        <v>27</v>
      </c>
      <c r="P861" s="253"/>
      <c r="Q861" s="254"/>
      <c r="R861" s="255"/>
      <c r="S861" s="255"/>
      <c r="T861" s="256"/>
      <c r="V861" s="252">
        <v>38</v>
      </c>
      <c r="W861" s="257"/>
      <c r="X861" s="254"/>
      <c r="Y861" s="255"/>
      <c r="Z861" s="255"/>
      <c r="AA861" s="256"/>
    </row>
    <row r="862" spans="1:27" x14ac:dyDescent="0.2">
      <c r="A862" s="252">
        <v>6</v>
      </c>
      <c r="B862" s="253"/>
      <c r="C862" s="254"/>
      <c r="D862" s="255"/>
      <c r="E862" s="255"/>
      <c r="F862" s="256"/>
      <c r="H862" s="252">
        <v>17</v>
      </c>
      <c r="I862" s="257"/>
      <c r="J862" s="254"/>
      <c r="K862" s="255"/>
      <c r="L862" s="255"/>
      <c r="M862" s="256"/>
      <c r="O862" s="252">
        <v>28</v>
      </c>
      <c r="P862" s="253"/>
      <c r="Q862" s="254"/>
      <c r="R862" s="255"/>
      <c r="S862" s="255"/>
      <c r="T862" s="256"/>
      <c r="V862" s="252">
        <v>39</v>
      </c>
      <c r="W862" s="257"/>
      <c r="X862" s="254"/>
      <c r="Y862" s="255"/>
      <c r="Z862" s="255"/>
      <c r="AA862" s="256"/>
    </row>
    <row r="863" spans="1:27" x14ac:dyDescent="0.2">
      <c r="A863" s="252">
        <v>7</v>
      </c>
      <c r="B863" s="253"/>
      <c r="C863" s="254"/>
      <c r="D863" s="255"/>
      <c r="E863" s="255"/>
      <c r="F863" s="256"/>
      <c r="H863" s="252">
        <v>18</v>
      </c>
      <c r="I863" s="257"/>
      <c r="J863" s="254"/>
      <c r="K863" s="255"/>
      <c r="L863" s="255"/>
      <c r="M863" s="256"/>
      <c r="O863" s="252">
        <v>29</v>
      </c>
      <c r="P863" s="253"/>
      <c r="Q863" s="254"/>
      <c r="R863" s="255"/>
      <c r="S863" s="255"/>
      <c r="T863" s="256"/>
      <c r="V863" s="252">
        <v>40</v>
      </c>
      <c r="W863" s="257"/>
      <c r="X863" s="254"/>
      <c r="Y863" s="255"/>
      <c r="Z863" s="255"/>
      <c r="AA863" s="256"/>
    </row>
    <row r="864" spans="1:27" x14ac:dyDescent="0.2">
      <c r="A864" s="252">
        <v>8</v>
      </c>
      <c r="B864" s="253"/>
      <c r="C864" s="254"/>
      <c r="D864" s="255"/>
      <c r="E864" s="255"/>
      <c r="F864" s="256"/>
      <c r="H864" s="252">
        <v>19</v>
      </c>
      <c r="I864" s="257"/>
      <c r="J864" s="254"/>
      <c r="K864" s="255"/>
      <c r="L864" s="255"/>
      <c r="M864" s="256"/>
      <c r="O864" s="252">
        <v>30</v>
      </c>
      <c r="P864" s="253"/>
      <c r="Q864" s="254"/>
      <c r="R864" s="255"/>
      <c r="S864" s="255"/>
      <c r="T864" s="256"/>
      <c r="V864" s="252">
        <v>41</v>
      </c>
      <c r="W864" s="257"/>
      <c r="X864" s="254"/>
      <c r="Y864" s="255"/>
      <c r="Z864" s="255"/>
      <c r="AA864" s="256"/>
    </row>
    <row r="865" spans="1:27" x14ac:dyDescent="0.2">
      <c r="A865" s="252">
        <v>9</v>
      </c>
      <c r="B865" s="253"/>
      <c r="C865" s="254"/>
      <c r="D865" s="255"/>
      <c r="E865" s="255"/>
      <c r="F865" s="256"/>
      <c r="H865" s="252">
        <v>20</v>
      </c>
      <c r="I865" s="257"/>
      <c r="J865" s="254"/>
      <c r="K865" s="255"/>
      <c r="L865" s="255"/>
      <c r="M865" s="256"/>
      <c r="O865" s="252">
        <v>31</v>
      </c>
      <c r="P865" s="253"/>
      <c r="Q865" s="254"/>
      <c r="R865" s="255"/>
      <c r="S865" s="255"/>
      <c r="T865" s="256"/>
      <c r="V865" s="252">
        <v>42</v>
      </c>
      <c r="W865" s="257"/>
      <c r="X865" s="254"/>
      <c r="Y865" s="255"/>
      <c r="Z865" s="255"/>
      <c r="AA865" s="256"/>
    </row>
    <row r="866" spans="1:27" x14ac:dyDescent="0.2">
      <c r="A866" s="252">
        <v>10</v>
      </c>
      <c r="B866" s="253"/>
      <c r="C866" s="254"/>
      <c r="D866" s="255"/>
      <c r="E866" s="255"/>
      <c r="F866" s="256"/>
      <c r="H866" s="252">
        <v>21</v>
      </c>
      <c r="I866" s="257"/>
      <c r="J866" s="254"/>
      <c r="K866" s="255"/>
      <c r="L866" s="255"/>
      <c r="M866" s="256"/>
      <c r="O866" s="252">
        <v>32</v>
      </c>
      <c r="P866" s="253"/>
      <c r="Q866" s="254"/>
      <c r="R866" s="255"/>
      <c r="S866" s="255"/>
      <c r="T866" s="256"/>
      <c r="V866" s="252">
        <v>43</v>
      </c>
      <c r="W866" s="257"/>
      <c r="X866" s="254"/>
      <c r="Y866" s="255"/>
      <c r="Z866" s="255"/>
      <c r="AA866" s="256"/>
    </row>
    <row r="867" spans="1:27" ht="13.5" thickBot="1" x14ac:dyDescent="0.25">
      <c r="A867" s="258">
        <v>11</v>
      </c>
      <c r="B867" s="253"/>
      <c r="C867" s="254"/>
      <c r="D867" s="255"/>
      <c r="E867" s="255"/>
      <c r="F867" s="256"/>
      <c r="H867" s="252">
        <v>22</v>
      </c>
      <c r="I867" s="257"/>
      <c r="J867" s="254"/>
      <c r="K867" s="255"/>
      <c r="L867" s="255"/>
      <c r="M867" s="256"/>
      <c r="O867" s="252">
        <v>33</v>
      </c>
      <c r="P867" s="253"/>
      <c r="Q867" s="254"/>
      <c r="R867" s="255"/>
      <c r="S867" s="255"/>
      <c r="T867" s="256"/>
      <c r="V867" s="259"/>
      <c r="W867" s="260"/>
      <c r="X867" s="261"/>
      <c r="Y867" s="261"/>
      <c r="Z867" s="262" t="s">
        <v>3</v>
      </c>
      <c r="AA867" s="263">
        <f>SUM(F857:F867)+SUM(M857:M867)+SUM(AA857:AA866)+SUM(T857:T867)</f>
        <v>0</v>
      </c>
    </row>
    <row r="874" spans="1:27" ht="13.5" thickBot="1" x14ac:dyDescent="0.25"/>
    <row r="875" spans="1:27" ht="16.5" customHeight="1" thickBot="1" x14ac:dyDescent="0.25">
      <c r="A875" s="246">
        <v>41</v>
      </c>
      <c r="B875" s="247"/>
      <c r="C875" s="527" t="s">
        <v>34</v>
      </c>
      <c r="D875" s="527" t="s">
        <v>166</v>
      </c>
      <c r="E875" s="527" t="s">
        <v>35</v>
      </c>
      <c r="F875" s="249">
        <f>+$AA887</f>
        <v>0</v>
      </c>
      <c r="H875" s="530" t="s">
        <v>23</v>
      </c>
      <c r="I875" s="247"/>
      <c r="J875" s="527" t="s">
        <v>34</v>
      </c>
      <c r="K875" s="527" t="s">
        <v>166</v>
      </c>
      <c r="L875" s="527" t="s">
        <v>35</v>
      </c>
      <c r="M875" s="249">
        <f>+$AA887</f>
        <v>0</v>
      </c>
      <c r="O875" s="246">
        <v>40</v>
      </c>
      <c r="P875" s="247"/>
      <c r="Q875" s="527" t="s">
        <v>34</v>
      </c>
      <c r="R875" s="527" t="s">
        <v>166</v>
      </c>
      <c r="S875" s="527" t="s">
        <v>35</v>
      </c>
      <c r="T875" s="249">
        <f>+$AA887</f>
        <v>0</v>
      </c>
      <c r="V875" s="530" t="s">
        <v>23</v>
      </c>
      <c r="W875" s="247"/>
      <c r="X875" s="527" t="s">
        <v>34</v>
      </c>
      <c r="Y875" s="527" t="s">
        <v>166</v>
      </c>
      <c r="Z875" s="527" t="s">
        <v>35</v>
      </c>
      <c r="AA875" s="527" t="s">
        <v>18</v>
      </c>
    </row>
    <row r="876" spans="1:27" ht="25.5" x14ac:dyDescent="0.2">
      <c r="A876" s="250" t="s">
        <v>7</v>
      </c>
      <c r="B876" s="35" t="str">
        <f>+" אסמכתא " &amp; B68 &amp;"         חזרה לטבלה "</f>
        <v xml:space="preserve"> אסמכתא          חזרה לטבלה </v>
      </c>
      <c r="C876" s="528"/>
      <c r="D876" s="529"/>
      <c r="E876" s="528"/>
      <c r="F876" s="248" t="s">
        <v>18</v>
      </c>
      <c r="H876" s="531"/>
      <c r="I876" s="35" t="str">
        <f>+" אסמכתא " &amp; B68 &amp;"         חזרה לטבלה "</f>
        <v xml:space="preserve"> אסמכתא          חזרה לטבלה </v>
      </c>
      <c r="J876" s="528"/>
      <c r="K876" s="529"/>
      <c r="L876" s="528"/>
      <c r="M876" s="248" t="s">
        <v>18</v>
      </c>
      <c r="O876" s="250" t="s">
        <v>7</v>
      </c>
      <c r="P876" s="35" t="str">
        <f>+" אסמכתא " &amp; B68 &amp;"         חזרה לטבלה "</f>
        <v xml:space="preserve"> אסמכתא          חזרה לטבלה </v>
      </c>
      <c r="Q876" s="528"/>
      <c r="R876" s="529"/>
      <c r="S876" s="528"/>
      <c r="T876" s="248" t="s">
        <v>18</v>
      </c>
      <c r="V876" s="531"/>
      <c r="W876" s="35" t="str">
        <f>+" אסמכתא " &amp; B68 &amp;"         חזרה לטבלה "</f>
        <v xml:space="preserve"> אסמכתא          חזרה לטבלה </v>
      </c>
      <c r="X876" s="528"/>
      <c r="Y876" s="529"/>
      <c r="Z876" s="528"/>
      <c r="AA876" s="528"/>
    </row>
    <row r="877" spans="1:27" x14ac:dyDescent="0.2">
      <c r="A877" s="252">
        <v>1</v>
      </c>
      <c r="B877" s="253"/>
      <c r="C877" s="254"/>
      <c r="D877" s="255"/>
      <c r="E877" s="255"/>
      <c r="F877" s="256"/>
      <c r="H877" s="252">
        <v>12</v>
      </c>
      <c r="I877" s="257"/>
      <c r="J877" s="254"/>
      <c r="K877" s="255"/>
      <c r="L877" s="255"/>
      <c r="M877" s="256"/>
      <c r="O877" s="252">
        <v>23</v>
      </c>
      <c r="P877" s="253"/>
      <c r="Q877" s="254"/>
      <c r="R877" s="255"/>
      <c r="S877" s="255"/>
      <c r="T877" s="256"/>
      <c r="V877" s="252">
        <v>34</v>
      </c>
      <c r="W877" s="257"/>
      <c r="X877" s="254"/>
      <c r="Y877" s="255"/>
      <c r="Z877" s="255"/>
      <c r="AA877" s="256"/>
    </row>
    <row r="878" spans="1:27" x14ac:dyDescent="0.2">
      <c r="A878" s="252">
        <v>2</v>
      </c>
      <c r="B878" s="253"/>
      <c r="C878" s="254"/>
      <c r="D878" s="255"/>
      <c r="E878" s="255"/>
      <c r="F878" s="256"/>
      <c r="H878" s="252">
        <v>13</v>
      </c>
      <c r="I878" s="257"/>
      <c r="J878" s="254"/>
      <c r="K878" s="255"/>
      <c r="L878" s="255"/>
      <c r="M878" s="256"/>
      <c r="O878" s="252">
        <v>24</v>
      </c>
      <c r="P878" s="253"/>
      <c r="Q878" s="254"/>
      <c r="R878" s="255"/>
      <c r="S878" s="255"/>
      <c r="T878" s="256"/>
      <c r="V878" s="252">
        <v>35</v>
      </c>
      <c r="W878" s="257"/>
      <c r="X878" s="254"/>
      <c r="Y878" s="255"/>
      <c r="Z878" s="255"/>
      <c r="AA878" s="256"/>
    </row>
    <row r="879" spans="1:27" x14ac:dyDescent="0.2">
      <c r="A879" s="252">
        <v>3</v>
      </c>
      <c r="B879" s="253"/>
      <c r="C879" s="254"/>
      <c r="D879" s="255"/>
      <c r="E879" s="255"/>
      <c r="F879" s="256"/>
      <c r="H879" s="252">
        <v>14</v>
      </c>
      <c r="I879" s="257"/>
      <c r="J879" s="254"/>
      <c r="K879" s="255"/>
      <c r="L879" s="255"/>
      <c r="M879" s="256"/>
      <c r="O879" s="252">
        <v>25</v>
      </c>
      <c r="P879" s="253"/>
      <c r="Q879" s="254"/>
      <c r="R879" s="255"/>
      <c r="S879" s="255"/>
      <c r="T879" s="256"/>
      <c r="V879" s="252">
        <v>36</v>
      </c>
      <c r="W879" s="257"/>
      <c r="X879" s="254"/>
      <c r="Y879" s="255"/>
      <c r="Z879" s="255"/>
      <c r="AA879" s="256"/>
    </row>
    <row r="880" spans="1:27" x14ac:dyDescent="0.2">
      <c r="A880" s="252">
        <v>4</v>
      </c>
      <c r="B880" s="253"/>
      <c r="C880" s="254"/>
      <c r="D880" s="255"/>
      <c r="E880" s="255"/>
      <c r="F880" s="256"/>
      <c r="H880" s="252">
        <v>15</v>
      </c>
      <c r="I880" s="257"/>
      <c r="J880" s="254"/>
      <c r="K880" s="255"/>
      <c r="L880" s="255"/>
      <c r="M880" s="256"/>
      <c r="O880" s="252">
        <v>26</v>
      </c>
      <c r="P880" s="253"/>
      <c r="Q880" s="254"/>
      <c r="R880" s="255"/>
      <c r="S880" s="255"/>
      <c r="T880" s="256"/>
      <c r="V880" s="252">
        <v>37</v>
      </c>
      <c r="W880" s="257"/>
      <c r="X880" s="254"/>
      <c r="Y880" s="255"/>
      <c r="Z880" s="255"/>
      <c r="AA880" s="256"/>
    </row>
    <row r="881" spans="1:27" x14ac:dyDescent="0.2">
      <c r="A881" s="252">
        <v>5</v>
      </c>
      <c r="B881" s="253"/>
      <c r="C881" s="254"/>
      <c r="D881" s="255"/>
      <c r="E881" s="255"/>
      <c r="F881" s="256"/>
      <c r="H881" s="252">
        <v>16</v>
      </c>
      <c r="I881" s="257"/>
      <c r="J881" s="254"/>
      <c r="K881" s="255"/>
      <c r="L881" s="255"/>
      <c r="M881" s="256"/>
      <c r="O881" s="252">
        <v>27</v>
      </c>
      <c r="P881" s="253"/>
      <c r="Q881" s="254"/>
      <c r="R881" s="255"/>
      <c r="S881" s="255"/>
      <c r="T881" s="256"/>
      <c r="V881" s="252">
        <v>38</v>
      </c>
      <c r="W881" s="257"/>
      <c r="X881" s="254"/>
      <c r="Y881" s="255"/>
      <c r="Z881" s="255"/>
      <c r="AA881" s="256"/>
    </row>
    <row r="882" spans="1:27" x14ac:dyDescent="0.2">
      <c r="A882" s="252">
        <v>6</v>
      </c>
      <c r="B882" s="253"/>
      <c r="C882" s="254"/>
      <c r="D882" s="255"/>
      <c r="E882" s="255"/>
      <c r="F882" s="256"/>
      <c r="H882" s="252">
        <v>17</v>
      </c>
      <c r="I882" s="257"/>
      <c r="J882" s="254"/>
      <c r="K882" s="255"/>
      <c r="L882" s="255"/>
      <c r="M882" s="256"/>
      <c r="O882" s="252">
        <v>28</v>
      </c>
      <c r="P882" s="253"/>
      <c r="Q882" s="254"/>
      <c r="R882" s="255"/>
      <c r="S882" s="255"/>
      <c r="T882" s="256"/>
      <c r="V882" s="252">
        <v>39</v>
      </c>
      <c r="W882" s="257"/>
      <c r="X882" s="254"/>
      <c r="Y882" s="255"/>
      <c r="Z882" s="255"/>
      <c r="AA882" s="256"/>
    </row>
    <row r="883" spans="1:27" x14ac:dyDescent="0.2">
      <c r="A883" s="252">
        <v>7</v>
      </c>
      <c r="B883" s="253"/>
      <c r="C883" s="254"/>
      <c r="D883" s="255"/>
      <c r="E883" s="255"/>
      <c r="F883" s="256"/>
      <c r="H883" s="252">
        <v>18</v>
      </c>
      <c r="I883" s="257"/>
      <c r="J883" s="254"/>
      <c r="K883" s="255"/>
      <c r="L883" s="255"/>
      <c r="M883" s="256"/>
      <c r="O883" s="252">
        <v>29</v>
      </c>
      <c r="P883" s="253"/>
      <c r="Q883" s="254"/>
      <c r="R883" s="255"/>
      <c r="S883" s="255"/>
      <c r="T883" s="256"/>
      <c r="V883" s="252">
        <v>40</v>
      </c>
      <c r="W883" s="257"/>
      <c r="X883" s="254"/>
      <c r="Y883" s="255"/>
      <c r="Z883" s="255"/>
      <c r="AA883" s="256"/>
    </row>
    <row r="884" spans="1:27" x14ac:dyDescent="0.2">
      <c r="A884" s="252">
        <v>8</v>
      </c>
      <c r="B884" s="253"/>
      <c r="C884" s="254"/>
      <c r="D884" s="255"/>
      <c r="E884" s="255"/>
      <c r="F884" s="256"/>
      <c r="H884" s="252">
        <v>19</v>
      </c>
      <c r="I884" s="257"/>
      <c r="J884" s="254"/>
      <c r="K884" s="255"/>
      <c r="L884" s="255"/>
      <c r="M884" s="256"/>
      <c r="O884" s="252">
        <v>30</v>
      </c>
      <c r="P884" s="253"/>
      <c r="Q884" s="254"/>
      <c r="R884" s="255"/>
      <c r="S884" s="255"/>
      <c r="T884" s="256"/>
      <c r="V884" s="252">
        <v>41</v>
      </c>
      <c r="W884" s="257"/>
      <c r="X884" s="254"/>
      <c r="Y884" s="255"/>
      <c r="Z884" s="255"/>
      <c r="AA884" s="256"/>
    </row>
    <row r="885" spans="1:27" x14ac:dyDescent="0.2">
      <c r="A885" s="252">
        <v>9</v>
      </c>
      <c r="B885" s="253"/>
      <c r="C885" s="254"/>
      <c r="D885" s="255"/>
      <c r="E885" s="255"/>
      <c r="F885" s="256"/>
      <c r="H885" s="252">
        <v>20</v>
      </c>
      <c r="I885" s="257"/>
      <c r="J885" s="254"/>
      <c r="K885" s="255"/>
      <c r="L885" s="255"/>
      <c r="M885" s="256"/>
      <c r="O885" s="252">
        <v>31</v>
      </c>
      <c r="P885" s="253"/>
      <c r="Q885" s="254"/>
      <c r="R885" s="255"/>
      <c r="S885" s="255"/>
      <c r="T885" s="256"/>
      <c r="V885" s="252">
        <v>42</v>
      </c>
      <c r="W885" s="257"/>
      <c r="X885" s="254"/>
      <c r="Y885" s="255"/>
      <c r="Z885" s="255"/>
      <c r="AA885" s="256"/>
    </row>
    <row r="886" spans="1:27" x14ac:dyDescent="0.2">
      <c r="A886" s="252">
        <v>10</v>
      </c>
      <c r="B886" s="253"/>
      <c r="C886" s="254"/>
      <c r="D886" s="255"/>
      <c r="E886" s="255"/>
      <c r="F886" s="256"/>
      <c r="H886" s="252">
        <v>21</v>
      </c>
      <c r="I886" s="257"/>
      <c r="J886" s="254"/>
      <c r="K886" s="255"/>
      <c r="L886" s="255"/>
      <c r="M886" s="256"/>
      <c r="O886" s="252">
        <v>32</v>
      </c>
      <c r="P886" s="253"/>
      <c r="Q886" s="254"/>
      <c r="R886" s="255"/>
      <c r="S886" s="255"/>
      <c r="T886" s="256"/>
      <c r="V886" s="252">
        <v>43</v>
      </c>
      <c r="W886" s="257"/>
      <c r="X886" s="254"/>
      <c r="Y886" s="255"/>
      <c r="Z886" s="255"/>
      <c r="AA886" s="256"/>
    </row>
    <row r="887" spans="1:27" ht="13.5" thickBot="1" x14ac:dyDescent="0.25">
      <c r="A887" s="258">
        <v>11</v>
      </c>
      <c r="B887" s="253"/>
      <c r="C887" s="254"/>
      <c r="D887" s="255"/>
      <c r="E887" s="255"/>
      <c r="F887" s="256"/>
      <c r="H887" s="252">
        <v>22</v>
      </c>
      <c r="I887" s="257"/>
      <c r="J887" s="254"/>
      <c r="K887" s="255"/>
      <c r="L887" s="255"/>
      <c r="M887" s="256"/>
      <c r="O887" s="252">
        <v>33</v>
      </c>
      <c r="P887" s="253"/>
      <c r="Q887" s="254"/>
      <c r="R887" s="255"/>
      <c r="S887" s="255"/>
      <c r="T887" s="256"/>
      <c r="V887" s="259"/>
      <c r="W887" s="260"/>
      <c r="X887" s="261"/>
      <c r="Y887" s="261"/>
      <c r="Z887" s="262" t="s">
        <v>3</v>
      </c>
      <c r="AA887" s="263">
        <f>SUM(F877:F887)+SUM(M877:M887)+SUM(AA877:AA886)+SUM(T877:T887)</f>
        <v>0</v>
      </c>
    </row>
    <row r="894" spans="1:27" ht="13.5" thickBot="1" x14ac:dyDescent="0.25"/>
    <row r="895" spans="1:27" ht="16.5" customHeight="1" thickBot="1" x14ac:dyDescent="0.25">
      <c r="A895" s="246">
        <v>42</v>
      </c>
      <c r="B895" s="247"/>
      <c r="C895" s="527" t="s">
        <v>34</v>
      </c>
      <c r="D895" s="527" t="s">
        <v>166</v>
      </c>
      <c r="E895" s="527" t="s">
        <v>35</v>
      </c>
      <c r="F895" s="249">
        <f>+$AA907</f>
        <v>0</v>
      </c>
      <c r="H895" s="530" t="s">
        <v>23</v>
      </c>
      <c r="I895" s="247"/>
      <c r="J895" s="527" t="s">
        <v>34</v>
      </c>
      <c r="K895" s="527" t="s">
        <v>166</v>
      </c>
      <c r="L895" s="527" t="s">
        <v>35</v>
      </c>
      <c r="M895" s="249">
        <f>+$AA907</f>
        <v>0</v>
      </c>
      <c r="O895" s="246">
        <v>40</v>
      </c>
      <c r="P895" s="247"/>
      <c r="Q895" s="527" t="s">
        <v>34</v>
      </c>
      <c r="R895" s="527" t="s">
        <v>166</v>
      </c>
      <c r="S895" s="527" t="s">
        <v>35</v>
      </c>
      <c r="T895" s="249">
        <f>+$AA907</f>
        <v>0</v>
      </c>
      <c r="V895" s="530" t="s">
        <v>23</v>
      </c>
      <c r="W895" s="247"/>
      <c r="X895" s="527" t="s">
        <v>34</v>
      </c>
      <c r="Y895" s="527" t="s">
        <v>166</v>
      </c>
      <c r="Z895" s="527" t="s">
        <v>35</v>
      </c>
      <c r="AA895" s="527" t="s">
        <v>18</v>
      </c>
    </row>
    <row r="896" spans="1:27" ht="25.5" x14ac:dyDescent="0.2">
      <c r="A896" s="250" t="s">
        <v>7</v>
      </c>
      <c r="B896" s="35" t="str">
        <f>+" אסמכתא " &amp; B88 &amp;"         חזרה לטבלה "</f>
        <v xml:space="preserve"> אסמכתא          חזרה לטבלה </v>
      </c>
      <c r="C896" s="528"/>
      <c r="D896" s="529"/>
      <c r="E896" s="528"/>
      <c r="F896" s="248" t="s">
        <v>18</v>
      </c>
      <c r="H896" s="531"/>
      <c r="I896" s="35" t="str">
        <f>+" אסמכתא " &amp; B88 &amp;"         חזרה לטבלה "</f>
        <v xml:space="preserve"> אסמכתא          חזרה לטבלה </v>
      </c>
      <c r="J896" s="528"/>
      <c r="K896" s="529"/>
      <c r="L896" s="528"/>
      <c r="M896" s="248" t="s">
        <v>18</v>
      </c>
      <c r="O896" s="250" t="s">
        <v>7</v>
      </c>
      <c r="P896" s="35" t="str">
        <f>+" אסמכתא " &amp; B88 &amp;"         חזרה לטבלה "</f>
        <v xml:space="preserve"> אסמכתא          חזרה לטבלה </v>
      </c>
      <c r="Q896" s="528"/>
      <c r="R896" s="529"/>
      <c r="S896" s="528"/>
      <c r="T896" s="248" t="s">
        <v>18</v>
      </c>
      <c r="V896" s="531"/>
      <c r="W896" s="35" t="str">
        <f>+" אסמכתא " &amp; B88 &amp;"         חזרה לטבלה "</f>
        <v xml:space="preserve"> אסמכתא          חזרה לטבלה </v>
      </c>
      <c r="X896" s="528"/>
      <c r="Y896" s="529"/>
      <c r="Z896" s="528"/>
      <c r="AA896" s="528"/>
    </row>
    <row r="897" spans="1:27" x14ac:dyDescent="0.2">
      <c r="A897" s="252">
        <v>1</v>
      </c>
      <c r="B897" s="253"/>
      <c r="C897" s="254"/>
      <c r="D897" s="255"/>
      <c r="E897" s="255"/>
      <c r="F897" s="256"/>
      <c r="H897" s="252">
        <v>12</v>
      </c>
      <c r="I897" s="257"/>
      <c r="J897" s="254"/>
      <c r="K897" s="255"/>
      <c r="L897" s="255"/>
      <c r="M897" s="256"/>
      <c r="O897" s="252">
        <v>23</v>
      </c>
      <c r="P897" s="253"/>
      <c r="Q897" s="254"/>
      <c r="R897" s="255"/>
      <c r="S897" s="255"/>
      <c r="T897" s="256"/>
      <c r="V897" s="252">
        <v>34</v>
      </c>
      <c r="W897" s="257"/>
      <c r="X897" s="254"/>
      <c r="Y897" s="255"/>
      <c r="Z897" s="255"/>
      <c r="AA897" s="256"/>
    </row>
    <row r="898" spans="1:27" x14ac:dyDescent="0.2">
      <c r="A898" s="252">
        <v>2</v>
      </c>
      <c r="B898" s="253"/>
      <c r="C898" s="254"/>
      <c r="D898" s="255"/>
      <c r="E898" s="255"/>
      <c r="F898" s="256"/>
      <c r="H898" s="252">
        <v>13</v>
      </c>
      <c r="I898" s="257"/>
      <c r="J898" s="254"/>
      <c r="K898" s="255"/>
      <c r="L898" s="255"/>
      <c r="M898" s="256"/>
      <c r="O898" s="252">
        <v>24</v>
      </c>
      <c r="P898" s="253"/>
      <c r="Q898" s="254"/>
      <c r="R898" s="255"/>
      <c r="S898" s="255"/>
      <c r="T898" s="256"/>
      <c r="V898" s="252">
        <v>35</v>
      </c>
      <c r="W898" s="257"/>
      <c r="X898" s="254"/>
      <c r="Y898" s="255"/>
      <c r="Z898" s="255"/>
      <c r="AA898" s="256"/>
    </row>
    <row r="899" spans="1:27" x14ac:dyDescent="0.2">
      <c r="A899" s="252">
        <v>3</v>
      </c>
      <c r="B899" s="253"/>
      <c r="C899" s="254"/>
      <c r="D899" s="255"/>
      <c r="E899" s="255"/>
      <c r="F899" s="256"/>
      <c r="H899" s="252">
        <v>14</v>
      </c>
      <c r="I899" s="257"/>
      <c r="J899" s="254"/>
      <c r="K899" s="255"/>
      <c r="L899" s="255"/>
      <c r="M899" s="256"/>
      <c r="O899" s="252">
        <v>25</v>
      </c>
      <c r="P899" s="253"/>
      <c r="Q899" s="254"/>
      <c r="R899" s="255"/>
      <c r="S899" s="255"/>
      <c r="T899" s="256"/>
      <c r="V899" s="252">
        <v>36</v>
      </c>
      <c r="W899" s="257"/>
      <c r="X899" s="254"/>
      <c r="Y899" s="255"/>
      <c r="Z899" s="255"/>
      <c r="AA899" s="256"/>
    </row>
    <row r="900" spans="1:27" x14ac:dyDescent="0.2">
      <c r="A900" s="252">
        <v>4</v>
      </c>
      <c r="B900" s="253"/>
      <c r="C900" s="254"/>
      <c r="D900" s="255"/>
      <c r="E900" s="255"/>
      <c r="F900" s="256"/>
      <c r="H900" s="252">
        <v>15</v>
      </c>
      <c r="I900" s="257"/>
      <c r="J900" s="254"/>
      <c r="K900" s="255"/>
      <c r="L900" s="255"/>
      <c r="M900" s="256"/>
      <c r="O900" s="252">
        <v>26</v>
      </c>
      <c r="P900" s="253"/>
      <c r="Q900" s="254"/>
      <c r="R900" s="255"/>
      <c r="S900" s="255"/>
      <c r="T900" s="256"/>
      <c r="V900" s="252">
        <v>37</v>
      </c>
      <c r="W900" s="257"/>
      <c r="X900" s="254"/>
      <c r="Y900" s="255"/>
      <c r="Z900" s="255"/>
      <c r="AA900" s="256"/>
    </row>
    <row r="901" spans="1:27" x14ac:dyDescent="0.2">
      <c r="A901" s="252">
        <v>5</v>
      </c>
      <c r="B901" s="253"/>
      <c r="C901" s="254"/>
      <c r="D901" s="255"/>
      <c r="E901" s="255"/>
      <c r="F901" s="256"/>
      <c r="H901" s="252">
        <v>16</v>
      </c>
      <c r="I901" s="257"/>
      <c r="J901" s="254"/>
      <c r="K901" s="255"/>
      <c r="L901" s="255"/>
      <c r="M901" s="256"/>
      <c r="O901" s="252">
        <v>27</v>
      </c>
      <c r="P901" s="253"/>
      <c r="Q901" s="254"/>
      <c r="R901" s="255"/>
      <c r="S901" s="255"/>
      <c r="T901" s="256"/>
      <c r="V901" s="252">
        <v>38</v>
      </c>
      <c r="W901" s="257"/>
      <c r="X901" s="254"/>
      <c r="Y901" s="255"/>
      <c r="Z901" s="255"/>
      <c r="AA901" s="256"/>
    </row>
    <row r="902" spans="1:27" x14ac:dyDescent="0.2">
      <c r="A902" s="252">
        <v>6</v>
      </c>
      <c r="B902" s="253"/>
      <c r="C902" s="254"/>
      <c r="D902" s="255"/>
      <c r="E902" s="255"/>
      <c r="F902" s="256"/>
      <c r="H902" s="252">
        <v>17</v>
      </c>
      <c r="I902" s="257"/>
      <c r="J902" s="254"/>
      <c r="K902" s="255"/>
      <c r="L902" s="255"/>
      <c r="M902" s="256"/>
      <c r="O902" s="252">
        <v>28</v>
      </c>
      <c r="P902" s="253"/>
      <c r="Q902" s="254"/>
      <c r="R902" s="255"/>
      <c r="S902" s="255"/>
      <c r="T902" s="256"/>
      <c r="V902" s="252">
        <v>39</v>
      </c>
      <c r="W902" s="257"/>
      <c r="X902" s="254"/>
      <c r="Y902" s="255"/>
      <c r="Z902" s="255"/>
      <c r="AA902" s="256"/>
    </row>
    <row r="903" spans="1:27" x14ac:dyDescent="0.2">
      <c r="A903" s="252">
        <v>7</v>
      </c>
      <c r="B903" s="253"/>
      <c r="C903" s="254"/>
      <c r="D903" s="255"/>
      <c r="E903" s="255"/>
      <c r="F903" s="256"/>
      <c r="H903" s="252">
        <v>18</v>
      </c>
      <c r="I903" s="257"/>
      <c r="J903" s="254"/>
      <c r="K903" s="255"/>
      <c r="L903" s="255"/>
      <c r="M903" s="256"/>
      <c r="O903" s="252">
        <v>29</v>
      </c>
      <c r="P903" s="253"/>
      <c r="Q903" s="254"/>
      <c r="R903" s="255"/>
      <c r="S903" s="255"/>
      <c r="T903" s="256"/>
      <c r="V903" s="252">
        <v>40</v>
      </c>
      <c r="W903" s="257"/>
      <c r="X903" s="254"/>
      <c r="Y903" s="255"/>
      <c r="Z903" s="255"/>
      <c r="AA903" s="256"/>
    </row>
    <row r="904" spans="1:27" x14ac:dyDescent="0.2">
      <c r="A904" s="252">
        <v>8</v>
      </c>
      <c r="B904" s="253"/>
      <c r="C904" s="254"/>
      <c r="D904" s="255"/>
      <c r="E904" s="255"/>
      <c r="F904" s="256"/>
      <c r="H904" s="252">
        <v>19</v>
      </c>
      <c r="I904" s="257"/>
      <c r="J904" s="254"/>
      <c r="K904" s="255"/>
      <c r="L904" s="255"/>
      <c r="M904" s="256"/>
      <c r="O904" s="252">
        <v>30</v>
      </c>
      <c r="P904" s="253"/>
      <c r="Q904" s="254"/>
      <c r="R904" s="255"/>
      <c r="S904" s="255"/>
      <c r="T904" s="256"/>
      <c r="V904" s="252">
        <v>41</v>
      </c>
      <c r="W904" s="257"/>
      <c r="X904" s="254"/>
      <c r="Y904" s="255"/>
      <c r="Z904" s="255"/>
      <c r="AA904" s="256"/>
    </row>
    <row r="905" spans="1:27" x14ac:dyDescent="0.2">
      <c r="A905" s="252">
        <v>9</v>
      </c>
      <c r="B905" s="253"/>
      <c r="C905" s="254"/>
      <c r="D905" s="255"/>
      <c r="E905" s="255"/>
      <c r="F905" s="256"/>
      <c r="H905" s="252">
        <v>20</v>
      </c>
      <c r="I905" s="257"/>
      <c r="J905" s="254"/>
      <c r="K905" s="255"/>
      <c r="L905" s="255"/>
      <c r="M905" s="256"/>
      <c r="O905" s="252">
        <v>31</v>
      </c>
      <c r="P905" s="253"/>
      <c r="Q905" s="254"/>
      <c r="R905" s="255"/>
      <c r="S905" s="255"/>
      <c r="T905" s="256"/>
      <c r="V905" s="252">
        <v>42</v>
      </c>
      <c r="W905" s="257"/>
      <c r="X905" s="254"/>
      <c r="Y905" s="255"/>
      <c r="Z905" s="255"/>
      <c r="AA905" s="256"/>
    </row>
    <row r="906" spans="1:27" x14ac:dyDescent="0.2">
      <c r="A906" s="252">
        <v>10</v>
      </c>
      <c r="B906" s="253"/>
      <c r="C906" s="254"/>
      <c r="D906" s="255"/>
      <c r="E906" s="255"/>
      <c r="F906" s="256"/>
      <c r="H906" s="252">
        <v>21</v>
      </c>
      <c r="I906" s="257"/>
      <c r="J906" s="254"/>
      <c r="K906" s="255"/>
      <c r="L906" s="255"/>
      <c r="M906" s="256"/>
      <c r="O906" s="252">
        <v>32</v>
      </c>
      <c r="P906" s="253"/>
      <c r="Q906" s="254"/>
      <c r="R906" s="255"/>
      <c r="S906" s="255"/>
      <c r="T906" s="256"/>
      <c r="V906" s="252">
        <v>43</v>
      </c>
      <c r="W906" s="257"/>
      <c r="X906" s="254"/>
      <c r="Y906" s="255"/>
      <c r="Z906" s="255"/>
      <c r="AA906" s="256"/>
    </row>
    <row r="907" spans="1:27" ht="13.5" thickBot="1" x14ac:dyDescent="0.25">
      <c r="A907" s="258">
        <v>11</v>
      </c>
      <c r="B907" s="253"/>
      <c r="C907" s="254"/>
      <c r="D907" s="255"/>
      <c r="E907" s="255"/>
      <c r="F907" s="256"/>
      <c r="H907" s="252">
        <v>22</v>
      </c>
      <c r="I907" s="257"/>
      <c r="J907" s="254"/>
      <c r="K907" s="255"/>
      <c r="L907" s="255"/>
      <c r="M907" s="256"/>
      <c r="O907" s="252">
        <v>33</v>
      </c>
      <c r="P907" s="253"/>
      <c r="Q907" s="254"/>
      <c r="R907" s="255"/>
      <c r="S907" s="255"/>
      <c r="T907" s="256"/>
      <c r="V907" s="259"/>
      <c r="W907" s="260"/>
      <c r="X907" s="261"/>
      <c r="Y907" s="261"/>
      <c r="Z907" s="262" t="s">
        <v>3</v>
      </c>
      <c r="AA907" s="263">
        <f>SUM(F897:F907)+SUM(M897:M907)+SUM(AA897:AA906)+SUM(T897:T907)</f>
        <v>0</v>
      </c>
    </row>
    <row r="914" spans="1:27" ht="13.5" thickBot="1" x14ac:dyDescent="0.25"/>
    <row r="915" spans="1:27" ht="16.5" customHeight="1" thickBot="1" x14ac:dyDescent="0.25">
      <c r="A915" s="246">
        <v>43</v>
      </c>
      <c r="B915" s="247"/>
      <c r="C915" s="527" t="s">
        <v>34</v>
      </c>
      <c r="D915" s="527" t="s">
        <v>166</v>
      </c>
      <c r="E915" s="527" t="s">
        <v>35</v>
      </c>
      <c r="F915" s="249">
        <f>+$AA927</f>
        <v>0</v>
      </c>
      <c r="H915" s="530" t="s">
        <v>23</v>
      </c>
      <c r="I915" s="247"/>
      <c r="J915" s="527" t="s">
        <v>34</v>
      </c>
      <c r="K915" s="527" t="s">
        <v>166</v>
      </c>
      <c r="L915" s="527" t="s">
        <v>35</v>
      </c>
      <c r="M915" s="249">
        <f>+$AA927</f>
        <v>0</v>
      </c>
      <c r="O915" s="246">
        <v>40</v>
      </c>
      <c r="P915" s="247"/>
      <c r="Q915" s="527" t="s">
        <v>34</v>
      </c>
      <c r="R915" s="527" t="s">
        <v>166</v>
      </c>
      <c r="S915" s="527" t="s">
        <v>35</v>
      </c>
      <c r="T915" s="249">
        <f>+$AA927</f>
        <v>0</v>
      </c>
      <c r="V915" s="530" t="s">
        <v>23</v>
      </c>
      <c r="W915" s="247"/>
      <c r="X915" s="527" t="s">
        <v>34</v>
      </c>
      <c r="Y915" s="527" t="s">
        <v>166</v>
      </c>
      <c r="Z915" s="527" t="s">
        <v>35</v>
      </c>
      <c r="AA915" s="527" t="s">
        <v>18</v>
      </c>
    </row>
    <row r="916" spans="1:27" ht="25.5" x14ac:dyDescent="0.2">
      <c r="A916" s="250" t="s">
        <v>7</v>
      </c>
      <c r="B916" s="35" t="str">
        <f>+" אסמכתא " &amp; B108 &amp;"         חזרה לטבלה "</f>
        <v xml:space="preserve"> אסמכתא          חזרה לטבלה </v>
      </c>
      <c r="C916" s="528"/>
      <c r="D916" s="529"/>
      <c r="E916" s="528"/>
      <c r="F916" s="248" t="s">
        <v>18</v>
      </c>
      <c r="H916" s="531"/>
      <c r="I916" s="35" t="str">
        <f>+" אסמכתא " &amp; B108 &amp;"         חזרה לטבלה "</f>
        <v xml:space="preserve"> אסמכתא          חזרה לטבלה </v>
      </c>
      <c r="J916" s="528"/>
      <c r="K916" s="529"/>
      <c r="L916" s="528"/>
      <c r="M916" s="248" t="s">
        <v>18</v>
      </c>
      <c r="O916" s="250" t="s">
        <v>7</v>
      </c>
      <c r="P916" s="35" t="str">
        <f>+" אסמכתא " &amp; B108 &amp;"         חזרה לטבלה "</f>
        <v xml:space="preserve"> אסמכתא          חזרה לטבלה </v>
      </c>
      <c r="Q916" s="528"/>
      <c r="R916" s="529"/>
      <c r="S916" s="528"/>
      <c r="T916" s="248" t="s">
        <v>18</v>
      </c>
      <c r="V916" s="531"/>
      <c r="W916" s="35" t="str">
        <f>+" אסמכתא " &amp; B108 &amp;"         חזרה לטבלה "</f>
        <v xml:space="preserve"> אסמכתא          חזרה לטבלה </v>
      </c>
      <c r="X916" s="528"/>
      <c r="Y916" s="529"/>
      <c r="Z916" s="528"/>
      <c r="AA916" s="528"/>
    </row>
    <row r="917" spans="1:27" x14ac:dyDescent="0.2">
      <c r="A917" s="252">
        <v>1</v>
      </c>
      <c r="B917" s="253"/>
      <c r="C917" s="254"/>
      <c r="D917" s="255"/>
      <c r="E917" s="255"/>
      <c r="F917" s="256"/>
      <c r="H917" s="252">
        <v>12</v>
      </c>
      <c r="I917" s="257"/>
      <c r="J917" s="254"/>
      <c r="K917" s="255"/>
      <c r="L917" s="255"/>
      <c r="M917" s="256"/>
      <c r="O917" s="252">
        <v>23</v>
      </c>
      <c r="P917" s="253"/>
      <c r="Q917" s="254"/>
      <c r="R917" s="255"/>
      <c r="S917" s="255"/>
      <c r="T917" s="256"/>
      <c r="V917" s="252">
        <v>34</v>
      </c>
      <c r="W917" s="257"/>
      <c r="X917" s="254"/>
      <c r="Y917" s="255"/>
      <c r="Z917" s="255"/>
      <c r="AA917" s="256"/>
    </row>
    <row r="918" spans="1:27" x14ac:dyDescent="0.2">
      <c r="A918" s="252">
        <v>2</v>
      </c>
      <c r="B918" s="253"/>
      <c r="C918" s="254"/>
      <c r="D918" s="255"/>
      <c r="E918" s="255"/>
      <c r="F918" s="256"/>
      <c r="H918" s="252">
        <v>13</v>
      </c>
      <c r="I918" s="257"/>
      <c r="J918" s="254"/>
      <c r="K918" s="255"/>
      <c r="L918" s="255"/>
      <c r="M918" s="256"/>
      <c r="O918" s="252">
        <v>24</v>
      </c>
      <c r="P918" s="253"/>
      <c r="Q918" s="254"/>
      <c r="R918" s="255"/>
      <c r="S918" s="255"/>
      <c r="T918" s="256"/>
      <c r="V918" s="252">
        <v>35</v>
      </c>
      <c r="W918" s="257"/>
      <c r="X918" s="254"/>
      <c r="Y918" s="255"/>
      <c r="Z918" s="255"/>
      <c r="AA918" s="256"/>
    </row>
    <row r="919" spans="1:27" x14ac:dyDescent="0.2">
      <c r="A919" s="252">
        <v>3</v>
      </c>
      <c r="B919" s="253"/>
      <c r="C919" s="254"/>
      <c r="D919" s="255"/>
      <c r="E919" s="255"/>
      <c r="F919" s="256"/>
      <c r="H919" s="252">
        <v>14</v>
      </c>
      <c r="I919" s="257"/>
      <c r="J919" s="254"/>
      <c r="K919" s="255"/>
      <c r="L919" s="255"/>
      <c r="M919" s="256"/>
      <c r="O919" s="252">
        <v>25</v>
      </c>
      <c r="P919" s="253"/>
      <c r="Q919" s="254"/>
      <c r="R919" s="255"/>
      <c r="S919" s="255"/>
      <c r="T919" s="256"/>
      <c r="V919" s="252">
        <v>36</v>
      </c>
      <c r="W919" s="257"/>
      <c r="X919" s="254"/>
      <c r="Y919" s="255"/>
      <c r="Z919" s="255"/>
      <c r="AA919" s="256"/>
    </row>
    <row r="920" spans="1:27" x14ac:dyDescent="0.2">
      <c r="A920" s="252">
        <v>4</v>
      </c>
      <c r="B920" s="253"/>
      <c r="C920" s="254"/>
      <c r="D920" s="255"/>
      <c r="E920" s="255"/>
      <c r="F920" s="256"/>
      <c r="H920" s="252">
        <v>15</v>
      </c>
      <c r="I920" s="257"/>
      <c r="J920" s="254"/>
      <c r="K920" s="255"/>
      <c r="L920" s="255"/>
      <c r="M920" s="256"/>
      <c r="O920" s="252">
        <v>26</v>
      </c>
      <c r="P920" s="253"/>
      <c r="Q920" s="254"/>
      <c r="R920" s="255"/>
      <c r="S920" s="255"/>
      <c r="T920" s="256"/>
      <c r="V920" s="252">
        <v>37</v>
      </c>
      <c r="W920" s="257"/>
      <c r="X920" s="254"/>
      <c r="Y920" s="255"/>
      <c r="Z920" s="255"/>
      <c r="AA920" s="256"/>
    </row>
    <row r="921" spans="1:27" x14ac:dyDescent="0.2">
      <c r="A921" s="252">
        <v>5</v>
      </c>
      <c r="B921" s="253"/>
      <c r="C921" s="254"/>
      <c r="D921" s="255"/>
      <c r="E921" s="255"/>
      <c r="F921" s="256"/>
      <c r="H921" s="252">
        <v>16</v>
      </c>
      <c r="I921" s="257"/>
      <c r="J921" s="254"/>
      <c r="K921" s="255"/>
      <c r="L921" s="255"/>
      <c r="M921" s="256"/>
      <c r="O921" s="252">
        <v>27</v>
      </c>
      <c r="P921" s="253"/>
      <c r="Q921" s="254"/>
      <c r="R921" s="255"/>
      <c r="S921" s="255"/>
      <c r="T921" s="256"/>
      <c r="V921" s="252">
        <v>38</v>
      </c>
      <c r="W921" s="257"/>
      <c r="X921" s="254"/>
      <c r="Y921" s="255"/>
      <c r="Z921" s="255"/>
      <c r="AA921" s="256"/>
    </row>
    <row r="922" spans="1:27" x14ac:dyDescent="0.2">
      <c r="A922" s="252">
        <v>6</v>
      </c>
      <c r="B922" s="253"/>
      <c r="C922" s="254"/>
      <c r="D922" s="255"/>
      <c r="E922" s="255"/>
      <c r="F922" s="256"/>
      <c r="H922" s="252">
        <v>17</v>
      </c>
      <c r="I922" s="257"/>
      <c r="J922" s="254"/>
      <c r="K922" s="255"/>
      <c r="L922" s="255"/>
      <c r="M922" s="256"/>
      <c r="O922" s="252">
        <v>28</v>
      </c>
      <c r="P922" s="253"/>
      <c r="Q922" s="254"/>
      <c r="R922" s="255"/>
      <c r="S922" s="255"/>
      <c r="T922" s="256"/>
      <c r="V922" s="252">
        <v>39</v>
      </c>
      <c r="W922" s="257"/>
      <c r="X922" s="254"/>
      <c r="Y922" s="255"/>
      <c r="Z922" s="255"/>
      <c r="AA922" s="256"/>
    </row>
    <row r="923" spans="1:27" x14ac:dyDescent="0.2">
      <c r="A923" s="252">
        <v>7</v>
      </c>
      <c r="B923" s="253"/>
      <c r="C923" s="254"/>
      <c r="D923" s="255"/>
      <c r="E923" s="255"/>
      <c r="F923" s="256"/>
      <c r="H923" s="252">
        <v>18</v>
      </c>
      <c r="I923" s="257"/>
      <c r="J923" s="254"/>
      <c r="K923" s="255"/>
      <c r="L923" s="255"/>
      <c r="M923" s="256"/>
      <c r="O923" s="252">
        <v>29</v>
      </c>
      <c r="P923" s="253"/>
      <c r="Q923" s="254"/>
      <c r="R923" s="255"/>
      <c r="S923" s="255"/>
      <c r="T923" s="256"/>
      <c r="V923" s="252">
        <v>40</v>
      </c>
      <c r="W923" s="257"/>
      <c r="X923" s="254"/>
      <c r="Y923" s="255"/>
      <c r="Z923" s="255"/>
      <c r="AA923" s="256"/>
    </row>
    <row r="924" spans="1:27" x14ac:dyDescent="0.2">
      <c r="A924" s="252">
        <v>8</v>
      </c>
      <c r="B924" s="253"/>
      <c r="C924" s="254"/>
      <c r="D924" s="255"/>
      <c r="E924" s="255"/>
      <c r="F924" s="256"/>
      <c r="H924" s="252">
        <v>19</v>
      </c>
      <c r="I924" s="257"/>
      <c r="J924" s="254"/>
      <c r="K924" s="255"/>
      <c r="L924" s="255"/>
      <c r="M924" s="256"/>
      <c r="O924" s="252">
        <v>30</v>
      </c>
      <c r="P924" s="253"/>
      <c r="Q924" s="254"/>
      <c r="R924" s="255"/>
      <c r="S924" s="255"/>
      <c r="T924" s="256"/>
      <c r="V924" s="252">
        <v>41</v>
      </c>
      <c r="W924" s="257"/>
      <c r="X924" s="254"/>
      <c r="Y924" s="255"/>
      <c r="Z924" s="255"/>
      <c r="AA924" s="256"/>
    </row>
    <row r="925" spans="1:27" x14ac:dyDescent="0.2">
      <c r="A925" s="252">
        <v>9</v>
      </c>
      <c r="B925" s="253"/>
      <c r="C925" s="254"/>
      <c r="D925" s="255"/>
      <c r="E925" s="255"/>
      <c r="F925" s="256"/>
      <c r="H925" s="252">
        <v>20</v>
      </c>
      <c r="I925" s="257"/>
      <c r="J925" s="254"/>
      <c r="K925" s="255"/>
      <c r="L925" s="255"/>
      <c r="M925" s="256"/>
      <c r="O925" s="252">
        <v>31</v>
      </c>
      <c r="P925" s="253"/>
      <c r="Q925" s="254"/>
      <c r="R925" s="255"/>
      <c r="S925" s="255"/>
      <c r="T925" s="256"/>
      <c r="V925" s="252">
        <v>42</v>
      </c>
      <c r="W925" s="257"/>
      <c r="X925" s="254"/>
      <c r="Y925" s="255"/>
      <c r="Z925" s="255"/>
      <c r="AA925" s="256"/>
    </row>
    <row r="926" spans="1:27" x14ac:dyDescent="0.2">
      <c r="A926" s="252">
        <v>10</v>
      </c>
      <c r="B926" s="253"/>
      <c r="C926" s="254"/>
      <c r="D926" s="255"/>
      <c r="E926" s="255"/>
      <c r="F926" s="256"/>
      <c r="H926" s="252">
        <v>21</v>
      </c>
      <c r="I926" s="257"/>
      <c r="J926" s="254"/>
      <c r="K926" s="255"/>
      <c r="L926" s="255"/>
      <c r="M926" s="256"/>
      <c r="O926" s="252">
        <v>32</v>
      </c>
      <c r="P926" s="253"/>
      <c r="Q926" s="254"/>
      <c r="R926" s="255"/>
      <c r="S926" s="255"/>
      <c r="T926" s="256"/>
      <c r="V926" s="252">
        <v>43</v>
      </c>
      <c r="W926" s="257"/>
      <c r="X926" s="254"/>
      <c r="Y926" s="255"/>
      <c r="Z926" s="255"/>
      <c r="AA926" s="256"/>
    </row>
    <row r="927" spans="1:27" ht="13.5" thickBot="1" x14ac:dyDescent="0.25">
      <c r="A927" s="258">
        <v>11</v>
      </c>
      <c r="B927" s="253"/>
      <c r="C927" s="254"/>
      <c r="D927" s="255"/>
      <c r="E927" s="255"/>
      <c r="F927" s="256"/>
      <c r="H927" s="252">
        <v>22</v>
      </c>
      <c r="I927" s="257"/>
      <c r="J927" s="254"/>
      <c r="K927" s="255"/>
      <c r="L927" s="255"/>
      <c r="M927" s="256"/>
      <c r="O927" s="252">
        <v>33</v>
      </c>
      <c r="P927" s="253"/>
      <c r="Q927" s="254"/>
      <c r="R927" s="255"/>
      <c r="S927" s="255"/>
      <c r="T927" s="256"/>
      <c r="V927" s="259"/>
      <c r="W927" s="260"/>
      <c r="X927" s="261"/>
      <c r="Y927" s="261"/>
      <c r="Z927" s="262" t="s">
        <v>3</v>
      </c>
      <c r="AA927" s="263">
        <f>SUM(F917:F927)+SUM(M917:M927)+SUM(AA917:AA926)+SUM(T917:T927)</f>
        <v>0</v>
      </c>
    </row>
    <row r="934" spans="1:27" ht="13.5" thickBot="1" x14ac:dyDescent="0.25"/>
    <row r="935" spans="1:27" ht="16.5" customHeight="1" thickBot="1" x14ac:dyDescent="0.25">
      <c r="A935" s="246">
        <v>44</v>
      </c>
      <c r="B935" s="247"/>
      <c r="C935" s="527" t="s">
        <v>34</v>
      </c>
      <c r="D935" s="527" t="s">
        <v>166</v>
      </c>
      <c r="E935" s="527" t="s">
        <v>35</v>
      </c>
      <c r="F935" s="249">
        <f>+$AA947</f>
        <v>0</v>
      </c>
      <c r="H935" s="530" t="s">
        <v>23</v>
      </c>
      <c r="I935" s="247"/>
      <c r="J935" s="527" t="s">
        <v>34</v>
      </c>
      <c r="K935" s="527" t="s">
        <v>166</v>
      </c>
      <c r="L935" s="527" t="s">
        <v>35</v>
      </c>
      <c r="M935" s="249">
        <f>+$AA947</f>
        <v>0</v>
      </c>
      <c r="O935" s="246">
        <v>40</v>
      </c>
      <c r="P935" s="247"/>
      <c r="Q935" s="527" t="s">
        <v>34</v>
      </c>
      <c r="R935" s="527" t="s">
        <v>166</v>
      </c>
      <c r="S935" s="527" t="s">
        <v>35</v>
      </c>
      <c r="T935" s="249">
        <f>+$AA947</f>
        <v>0</v>
      </c>
      <c r="V935" s="530" t="s">
        <v>23</v>
      </c>
      <c r="W935" s="247"/>
      <c r="X935" s="527" t="s">
        <v>34</v>
      </c>
      <c r="Y935" s="527" t="s">
        <v>166</v>
      </c>
      <c r="Z935" s="527" t="s">
        <v>35</v>
      </c>
      <c r="AA935" s="527" t="s">
        <v>18</v>
      </c>
    </row>
    <row r="936" spans="1:27" ht="25.5" x14ac:dyDescent="0.2">
      <c r="A936" s="250" t="s">
        <v>7</v>
      </c>
      <c r="B936" s="35" t="str">
        <f>+" אסמכתא " &amp; B128 &amp;"         חזרה לטבלה "</f>
        <v xml:space="preserve"> אסמכתא          חזרה לטבלה </v>
      </c>
      <c r="C936" s="528"/>
      <c r="D936" s="529"/>
      <c r="E936" s="528"/>
      <c r="F936" s="248" t="s">
        <v>18</v>
      </c>
      <c r="H936" s="531"/>
      <c r="I936" s="35" t="str">
        <f>+" אסמכתא " &amp; B128 &amp;"         חזרה לטבלה "</f>
        <v xml:space="preserve"> אסמכתא          חזרה לטבלה </v>
      </c>
      <c r="J936" s="528"/>
      <c r="K936" s="529"/>
      <c r="L936" s="528"/>
      <c r="M936" s="248" t="s">
        <v>18</v>
      </c>
      <c r="O936" s="250" t="s">
        <v>7</v>
      </c>
      <c r="P936" s="35" t="str">
        <f>+" אסמכתא " &amp; B128 &amp;"         חזרה לטבלה "</f>
        <v xml:space="preserve"> אסמכתא          חזרה לטבלה </v>
      </c>
      <c r="Q936" s="528"/>
      <c r="R936" s="529"/>
      <c r="S936" s="528"/>
      <c r="T936" s="248" t="s">
        <v>18</v>
      </c>
      <c r="V936" s="531"/>
      <c r="W936" s="35" t="str">
        <f>+" אסמכתא " &amp; B128 &amp;"         חזרה לטבלה "</f>
        <v xml:space="preserve"> אסמכתא          חזרה לטבלה </v>
      </c>
      <c r="X936" s="528"/>
      <c r="Y936" s="529"/>
      <c r="Z936" s="528"/>
      <c r="AA936" s="528"/>
    </row>
    <row r="937" spans="1:27" x14ac:dyDescent="0.2">
      <c r="A937" s="252">
        <v>1</v>
      </c>
      <c r="B937" s="253"/>
      <c r="C937" s="254"/>
      <c r="D937" s="255"/>
      <c r="E937" s="255"/>
      <c r="F937" s="256"/>
      <c r="H937" s="252">
        <v>12</v>
      </c>
      <c r="I937" s="257"/>
      <c r="J937" s="254"/>
      <c r="K937" s="255"/>
      <c r="L937" s="255"/>
      <c r="M937" s="256"/>
      <c r="O937" s="252">
        <v>23</v>
      </c>
      <c r="P937" s="253"/>
      <c r="Q937" s="254"/>
      <c r="R937" s="255"/>
      <c r="S937" s="255"/>
      <c r="T937" s="256"/>
      <c r="V937" s="252">
        <v>34</v>
      </c>
      <c r="W937" s="257"/>
      <c r="X937" s="254"/>
      <c r="Y937" s="255"/>
      <c r="Z937" s="255"/>
      <c r="AA937" s="256"/>
    </row>
    <row r="938" spans="1:27" x14ac:dyDescent="0.2">
      <c r="A938" s="252">
        <v>2</v>
      </c>
      <c r="B938" s="253"/>
      <c r="C938" s="254"/>
      <c r="D938" s="255"/>
      <c r="E938" s="255"/>
      <c r="F938" s="256"/>
      <c r="H938" s="252">
        <v>13</v>
      </c>
      <c r="I938" s="257"/>
      <c r="J938" s="254"/>
      <c r="K938" s="255"/>
      <c r="L938" s="255"/>
      <c r="M938" s="256"/>
      <c r="O938" s="252">
        <v>24</v>
      </c>
      <c r="P938" s="253"/>
      <c r="Q938" s="254"/>
      <c r="R938" s="255"/>
      <c r="S938" s="255"/>
      <c r="T938" s="256"/>
      <c r="V938" s="252">
        <v>35</v>
      </c>
      <c r="W938" s="257"/>
      <c r="X938" s="254"/>
      <c r="Y938" s="255"/>
      <c r="Z938" s="255"/>
      <c r="AA938" s="256"/>
    </row>
    <row r="939" spans="1:27" x14ac:dyDescent="0.2">
      <c r="A939" s="252">
        <v>3</v>
      </c>
      <c r="B939" s="253"/>
      <c r="C939" s="254"/>
      <c r="D939" s="255"/>
      <c r="E939" s="255"/>
      <c r="F939" s="256"/>
      <c r="H939" s="252">
        <v>14</v>
      </c>
      <c r="I939" s="257"/>
      <c r="J939" s="254"/>
      <c r="K939" s="255"/>
      <c r="L939" s="255"/>
      <c r="M939" s="256"/>
      <c r="O939" s="252">
        <v>25</v>
      </c>
      <c r="P939" s="253"/>
      <c r="Q939" s="254"/>
      <c r="R939" s="255"/>
      <c r="S939" s="255"/>
      <c r="T939" s="256"/>
      <c r="V939" s="252">
        <v>36</v>
      </c>
      <c r="W939" s="257"/>
      <c r="X939" s="254"/>
      <c r="Y939" s="255"/>
      <c r="Z939" s="255"/>
      <c r="AA939" s="256"/>
    </row>
    <row r="940" spans="1:27" x14ac:dyDescent="0.2">
      <c r="A940" s="252">
        <v>4</v>
      </c>
      <c r="B940" s="253"/>
      <c r="C940" s="254"/>
      <c r="D940" s="255"/>
      <c r="E940" s="255"/>
      <c r="F940" s="256"/>
      <c r="H940" s="252">
        <v>15</v>
      </c>
      <c r="I940" s="257"/>
      <c r="J940" s="254"/>
      <c r="K940" s="255"/>
      <c r="L940" s="255"/>
      <c r="M940" s="256"/>
      <c r="O940" s="252">
        <v>26</v>
      </c>
      <c r="P940" s="253"/>
      <c r="Q940" s="254"/>
      <c r="R940" s="255"/>
      <c r="S940" s="255"/>
      <c r="T940" s="256"/>
      <c r="V940" s="252">
        <v>37</v>
      </c>
      <c r="W940" s="257"/>
      <c r="X940" s="254"/>
      <c r="Y940" s="255"/>
      <c r="Z940" s="255"/>
      <c r="AA940" s="256"/>
    </row>
    <row r="941" spans="1:27" x14ac:dyDescent="0.2">
      <c r="A941" s="252">
        <v>5</v>
      </c>
      <c r="B941" s="253"/>
      <c r="C941" s="254"/>
      <c r="D941" s="255"/>
      <c r="E941" s="255"/>
      <c r="F941" s="256"/>
      <c r="H941" s="252">
        <v>16</v>
      </c>
      <c r="I941" s="257"/>
      <c r="J941" s="254"/>
      <c r="K941" s="255"/>
      <c r="L941" s="255"/>
      <c r="M941" s="256"/>
      <c r="O941" s="252">
        <v>27</v>
      </c>
      <c r="P941" s="253"/>
      <c r="Q941" s="254"/>
      <c r="R941" s="255"/>
      <c r="S941" s="255"/>
      <c r="T941" s="256"/>
      <c r="V941" s="252">
        <v>38</v>
      </c>
      <c r="W941" s="257"/>
      <c r="X941" s="254"/>
      <c r="Y941" s="255"/>
      <c r="Z941" s="255"/>
      <c r="AA941" s="256"/>
    </row>
    <row r="942" spans="1:27" x14ac:dyDescent="0.2">
      <c r="A942" s="252">
        <v>6</v>
      </c>
      <c r="B942" s="253"/>
      <c r="C942" s="254"/>
      <c r="D942" s="255"/>
      <c r="E942" s="255"/>
      <c r="F942" s="256"/>
      <c r="H942" s="252">
        <v>17</v>
      </c>
      <c r="I942" s="257"/>
      <c r="J942" s="254"/>
      <c r="K942" s="255"/>
      <c r="L942" s="255"/>
      <c r="M942" s="256"/>
      <c r="O942" s="252">
        <v>28</v>
      </c>
      <c r="P942" s="253"/>
      <c r="Q942" s="254"/>
      <c r="R942" s="255"/>
      <c r="S942" s="255"/>
      <c r="T942" s="256"/>
      <c r="V942" s="252">
        <v>39</v>
      </c>
      <c r="W942" s="257"/>
      <c r="X942" s="254"/>
      <c r="Y942" s="255"/>
      <c r="Z942" s="255"/>
      <c r="AA942" s="256"/>
    </row>
    <row r="943" spans="1:27" x14ac:dyDescent="0.2">
      <c r="A943" s="252">
        <v>7</v>
      </c>
      <c r="B943" s="253"/>
      <c r="C943" s="254"/>
      <c r="D943" s="255"/>
      <c r="E943" s="255"/>
      <c r="F943" s="256"/>
      <c r="H943" s="252">
        <v>18</v>
      </c>
      <c r="I943" s="257"/>
      <c r="J943" s="254"/>
      <c r="K943" s="255"/>
      <c r="L943" s="255"/>
      <c r="M943" s="256"/>
      <c r="O943" s="252">
        <v>29</v>
      </c>
      <c r="P943" s="253"/>
      <c r="Q943" s="254"/>
      <c r="R943" s="255"/>
      <c r="S943" s="255"/>
      <c r="T943" s="256"/>
      <c r="V943" s="252">
        <v>40</v>
      </c>
      <c r="W943" s="257"/>
      <c r="X943" s="254"/>
      <c r="Y943" s="255"/>
      <c r="Z943" s="255"/>
      <c r="AA943" s="256"/>
    </row>
    <row r="944" spans="1:27" x14ac:dyDescent="0.2">
      <c r="A944" s="252">
        <v>8</v>
      </c>
      <c r="B944" s="253"/>
      <c r="C944" s="254"/>
      <c r="D944" s="255"/>
      <c r="E944" s="255"/>
      <c r="F944" s="256"/>
      <c r="H944" s="252">
        <v>19</v>
      </c>
      <c r="I944" s="257"/>
      <c r="J944" s="254"/>
      <c r="K944" s="255"/>
      <c r="L944" s="255"/>
      <c r="M944" s="256"/>
      <c r="O944" s="252">
        <v>30</v>
      </c>
      <c r="P944" s="253"/>
      <c r="Q944" s="254"/>
      <c r="R944" s="255"/>
      <c r="S944" s="255"/>
      <c r="T944" s="256"/>
      <c r="V944" s="252">
        <v>41</v>
      </c>
      <c r="W944" s="257"/>
      <c r="X944" s="254"/>
      <c r="Y944" s="255"/>
      <c r="Z944" s="255"/>
      <c r="AA944" s="256"/>
    </row>
    <row r="945" spans="1:27" x14ac:dyDescent="0.2">
      <c r="A945" s="252">
        <v>9</v>
      </c>
      <c r="B945" s="253"/>
      <c r="C945" s="254"/>
      <c r="D945" s="255"/>
      <c r="E945" s="255"/>
      <c r="F945" s="256"/>
      <c r="H945" s="252">
        <v>20</v>
      </c>
      <c r="I945" s="257"/>
      <c r="J945" s="254"/>
      <c r="K945" s="255"/>
      <c r="L945" s="255"/>
      <c r="M945" s="256"/>
      <c r="O945" s="252">
        <v>31</v>
      </c>
      <c r="P945" s="253"/>
      <c r="Q945" s="254"/>
      <c r="R945" s="255"/>
      <c r="S945" s="255"/>
      <c r="T945" s="256"/>
      <c r="V945" s="252">
        <v>42</v>
      </c>
      <c r="W945" s="257"/>
      <c r="X945" s="254"/>
      <c r="Y945" s="255"/>
      <c r="Z945" s="255"/>
      <c r="AA945" s="256"/>
    </row>
    <row r="946" spans="1:27" x14ac:dyDescent="0.2">
      <c r="A946" s="252">
        <v>10</v>
      </c>
      <c r="B946" s="253"/>
      <c r="C946" s="254"/>
      <c r="D946" s="255"/>
      <c r="E946" s="255"/>
      <c r="F946" s="256"/>
      <c r="H946" s="252">
        <v>21</v>
      </c>
      <c r="I946" s="257"/>
      <c r="J946" s="254"/>
      <c r="K946" s="255"/>
      <c r="L946" s="255"/>
      <c r="M946" s="256"/>
      <c r="O946" s="252">
        <v>32</v>
      </c>
      <c r="P946" s="253"/>
      <c r="Q946" s="254"/>
      <c r="R946" s="255"/>
      <c r="S946" s="255"/>
      <c r="T946" s="256"/>
      <c r="V946" s="252">
        <v>43</v>
      </c>
      <c r="W946" s="257"/>
      <c r="X946" s="254"/>
      <c r="Y946" s="255"/>
      <c r="Z946" s="255"/>
      <c r="AA946" s="256"/>
    </row>
    <row r="947" spans="1:27" ht="13.5" thickBot="1" x14ac:dyDescent="0.25">
      <c r="A947" s="258">
        <v>11</v>
      </c>
      <c r="B947" s="253"/>
      <c r="C947" s="254"/>
      <c r="D947" s="255"/>
      <c r="E947" s="255"/>
      <c r="F947" s="256"/>
      <c r="H947" s="252">
        <v>22</v>
      </c>
      <c r="I947" s="257"/>
      <c r="J947" s="254"/>
      <c r="K947" s="255"/>
      <c r="L947" s="255"/>
      <c r="M947" s="256"/>
      <c r="O947" s="252">
        <v>33</v>
      </c>
      <c r="P947" s="253"/>
      <c r="Q947" s="254"/>
      <c r="R947" s="255"/>
      <c r="S947" s="255"/>
      <c r="T947" s="256"/>
      <c r="V947" s="259"/>
      <c r="W947" s="260"/>
      <c r="X947" s="261"/>
      <c r="Y947" s="261"/>
      <c r="Z947" s="262" t="s">
        <v>3</v>
      </c>
      <c r="AA947" s="263">
        <f>SUM(F937:F947)+SUM(M937:M947)+SUM(AA937:AA946)+SUM(T937:T947)</f>
        <v>0</v>
      </c>
    </row>
    <row r="954" spans="1:27" ht="13.5" thickBot="1" x14ac:dyDescent="0.25"/>
    <row r="955" spans="1:27" ht="16.5" customHeight="1" thickBot="1" x14ac:dyDescent="0.25">
      <c r="A955" s="246">
        <v>45</v>
      </c>
      <c r="B955" s="247"/>
      <c r="C955" s="527" t="s">
        <v>34</v>
      </c>
      <c r="D955" s="527" t="s">
        <v>166</v>
      </c>
      <c r="E955" s="527" t="s">
        <v>35</v>
      </c>
      <c r="F955" s="249">
        <f>+$AA967</f>
        <v>0</v>
      </c>
      <c r="H955" s="530" t="s">
        <v>23</v>
      </c>
      <c r="I955" s="247"/>
      <c r="J955" s="527" t="s">
        <v>34</v>
      </c>
      <c r="K955" s="527" t="s">
        <v>166</v>
      </c>
      <c r="L955" s="527" t="s">
        <v>35</v>
      </c>
      <c r="M955" s="249">
        <f>+$AA967</f>
        <v>0</v>
      </c>
      <c r="O955" s="246">
        <v>40</v>
      </c>
      <c r="P955" s="247"/>
      <c r="Q955" s="527" t="s">
        <v>34</v>
      </c>
      <c r="R955" s="527" t="s">
        <v>166</v>
      </c>
      <c r="S955" s="527" t="s">
        <v>35</v>
      </c>
      <c r="T955" s="249">
        <f>+$AA967</f>
        <v>0</v>
      </c>
      <c r="V955" s="530" t="s">
        <v>23</v>
      </c>
      <c r="W955" s="247"/>
      <c r="X955" s="527" t="s">
        <v>34</v>
      </c>
      <c r="Y955" s="527" t="s">
        <v>166</v>
      </c>
      <c r="Z955" s="527" t="s">
        <v>35</v>
      </c>
      <c r="AA955" s="527" t="s">
        <v>18</v>
      </c>
    </row>
    <row r="956" spans="1:27" ht="25.5" x14ac:dyDescent="0.2">
      <c r="A956" s="250" t="s">
        <v>7</v>
      </c>
      <c r="B956" s="35" t="str">
        <f>+" אסמכתא " &amp; B148 &amp;"         חזרה לטבלה "</f>
        <v xml:space="preserve"> אסמכתא          חזרה לטבלה </v>
      </c>
      <c r="C956" s="528"/>
      <c r="D956" s="529"/>
      <c r="E956" s="528"/>
      <c r="F956" s="248" t="s">
        <v>18</v>
      </c>
      <c r="H956" s="531"/>
      <c r="I956" s="35" t="str">
        <f>+" אסמכתא " &amp; B148 &amp;"         חזרה לטבלה "</f>
        <v xml:space="preserve"> אסמכתא          חזרה לטבלה </v>
      </c>
      <c r="J956" s="528"/>
      <c r="K956" s="529"/>
      <c r="L956" s="528"/>
      <c r="M956" s="248" t="s">
        <v>18</v>
      </c>
      <c r="O956" s="250" t="s">
        <v>7</v>
      </c>
      <c r="P956" s="35" t="str">
        <f>+" אסמכתא " &amp; B148 &amp;"         חזרה לטבלה "</f>
        <v xml:space="preserve"> אסמכתא          חזרה לטבלה </v>
      </c>
      <c r="Q956" s="528"/>
      <c r="R956" s="529"/>
      <c r="S956" s="528"/>
      <c r="T956" s="248" t="s">
        <v>18</v>
      </c>
      <c r="V956" s="531"/>
      <c r="W956" s="35" t="str">
        <f>+" אסמכתא " &amp; B148 &amp;"         חזרה לטבלה "</f>
        <v xml:space="preserve"> אסמכתא          חזרה לטבלה </v>
      </c>
      <c r="X956" s="528"/>
      <c r="Y956" s="529"/>
      <c r="Z956" s="528"/>
      <c r="AA956" s="528"/>
    </row>
    <row r="957" spans="1:27" x14ac:dyDescent="0.2">
      <c r="A957" s="252">
        <v>1</v>
      </c>
      <c r="B957" s="253"/>
      <c r="C957" s="254"/>
      <c r="D957" s="255"/>
      <c r="E957" s="255"/>
      <c r="F957" s="256"/>
      <c r="H957" s="252">
        <v>12</v>
      </c>
      <c r="I957" s="257"/>
      <c r="J957" s="254"/>
      <c r="K957" s="255"/>
      <c r="L957" s="255"/>
      <c r="M957" s="256"/>
      <c r="O957" s="252">
        <v>23</v>
      </c>
      <c r="P957" s="253"/>
      <c r="Q957" s="254"/>
      <c r="R957" s="255"/>
      <c r="S957" s="255"/>
      <c r="T957" s="256"/>
      <c r="V957" s="252">
        <v>34</v>
      </c>
      <c r="W957" s="257"/>
      <c r="X957" s="254"/>
      <c r="Y957" s="255"/>
      <c r="Z957" s="255"/>
      <c r="AA957" s="256"/>
    </row>
    <row r="958" spans="1:27" x14ac:dyDescent="0.2">
      <c r="A958" s="252">
        <v>2</v>
      </c>
      <c r="B958" s="253"/>
      <c r="C958" s="254"/>
      <c r="D958" s="255"/>
      <c r="E958" s="255"/>
      <c r="F958" s="256"/>
      <c r="H958" s="252">
        <v>13</v>
      </c>
      <c r="I958" s="257"/>
      <c r="J958" s="254"/>
      <c r="K958" s="255"/>
      <c r="L958" s="255"/>
      <c r="M958" s="256"/>
      <c r="O958" s="252">
        <v>24</v>
      </c>
      <c r="P958" s="253"/>
      <c r="Q958" s="254"/>
      <c r="R958" s="255"/>
      <c r="S958" s="255"/>
      <c r="T958" s="256"/>
      <c r="V958" s="252">
        <v>35</v>
      </c>
      <c r="W958" s="257"/>
      <c r="X958" s="254"/>
      <c r="Y958" s="255"/>
      <c r="Z958" s="255"/>
      <c r="AA958" s="256"/>
    </row>
    <row r="959" spans="1:27" x14ac:dyDescent="0.2">
      <c r="A959" s="252">
        <v>3</v>
      </c>
      <c r="B959" s="253"/>
      <c r="C959" s="254"/>
      <c r="D959" s="255"/>
      <c r="E959" s="255"/>
      <c r="F959" s="256"/>
      <c r="H959" s="252">
        <v>14</v>
      </c>
      <c r="I959" s="257"/>
      <c r="J959" s="254"/>
      <c r="K959" s="255"/>
      <c r="L959" s="255"/>
      <c r="M959" s="256"/>
      <c r="O959" s="252">
        <v>25</v>
      </c>
      <c r="P959" s="253"/>
      <c r="Q959" s="254"/>
      <c r="R959" s="255"/>
      <c r="S959" s="255"/>
      <c r="T959" s="256"/>
      <c r="V959" s="252">
        <v>36</v>
      </c>
      <c r="W959" s="257"/>
      <c r="X959" s="254"/>
      <c r="Y959" s="255"/>
      <c r="Z959" s="255"/>
      <c r="AA959" s="256"/>
    </row>
    <row r="960" spans="1:27" x14ac:dyDescent="0.2">
      <c r="A960" s="252">
        <v>4</v>
      </c>
      <c r="B960" s="253"/>
      <c r="C960" s="254"/>
      <c r="D960" s="255"/>
      <c r="E960" s="255"/>
      <c r="F960" s="256"/>
      <c r="H960" s="252">
        <v>15</v>
      </c>
      <c r="I960" s="257"/>
      <c r="J960" s="254"/>
      <c r="K960" s="255"/>
      <c r="L960" s="255"/>
      <c r="M960" s="256"/>
      <c r="O960" s="252">
        <v>26</v>
      </c>
      <c r="P960" s="253"/>
      <c r="Q960" s="254"/>
      <c r="R960" s="255"/>
      <c r="S960" s="255"/>
      <c r="T960" s="256"/>
      <c r="V960" s="252">
        <v>37</v>
      </c>
      <c r="W960" s="257"/>
      <c r="X960" s="254"/>
      <c r="Y960" s="255"/>
      <c r="Z960" s="255"/>
      <c r="AA960" s="256"/>
    </row>
    <row r="961" spans="1:27" x14ac:dyDescent="0.2">
      <c r="A961" s="252">
        <v>5</v>
      </c>
      <c r="B961" s="253"/>
      <c r="C961" s="254"/>
      <c r="D961" s="255"/>
      <c r="E961" s="255"/>
      <c r="F961" s="256"/>
      <c r="H961" s="252">
        <v>16</v>
      </c>
      <c r="I961" s="257"/>
      <c r="J961" s="254"/>
      <c r="K961" s="255"/>
      <c r="L961" s="255"/>
      <c r="M961" s="256"/>
      <c r="O961" s="252">
        <v>27</v>
      </c>
      <c r="P961" s="253"/>
      <c r="Q961" s="254"/>
      <c r="R961" s="255"/>
      <c r="S961" s="255"/>
      <c r="T961" s="256"/>
      <c r="V961" s="252">
        <v>38</v>
      </c>
      <c r="W961" s="257"/>
      <c r="X961" s="254"/>
      <c r="Y961" s="255"/>
      <c r="Z961" s="255"/>
      <c r="AA961" s="256"/>
    </row>
    <row r="962" spans="1:27" x14ac:dyDescent="0.2">
      <c r="A962" s="252">
        <v>6</v>
      </c>
      <c r="B962" s="253"/>
      <c r="C962" s="254"/>
      <c r="D962" s="255"/>
      <c r="E962" s="255"/>
      <c r="F962" s="256"/>
      <c r="H962" s="252">
        <v>17</v>
      </c>
      <c r="I962" s="257"/>
      <c r="J962" s="254"/>
      <c r="K962" s="255"/>
      <c r="L962" s="255"/>
      <c r="M962" s="256"/>
      <c r="O962" s="252">
        <v>28</v>
      </c>
      <c r="P962" s="253"/>
      <c r="Q962" s="254"/>
      <c r="R962" s="255"/>
      <c r="S962" s="255"/>
      <c r="T962" s="256"/>
      <c r="V962" s="252">
        <v>39</v>
      </c>
      <c r="W962" s="257"/>
      <c r="X962" s="254"/>
      <c r="Y962" s="255"/>
      <c r="Z962" s="255"/>
      <c r="AA962" s="256"/>
    </row>
    <row r="963" spans="1:27" x14ac:dyDescent="0.2">
      <c r="A963" s="252">
        <v>7</v>
      </c>
      <c r="B963" s="253"/>
      <c r="C963" s="254"/>
      <c r="D963" s="255"/>
      <c r="E963" s="255"/>
      <c r="F963" s="256"/>
      <c r="H963" s="252">
        <v>18</v>
      </c>
      <c r="I963" s="257"/>
      <c r="J963" s="254"/>
      <c r="K963" s="255"/>
      <c r="L963" s="255"/>
      <c r="M963" s="256"/>
      <c r="O963" s="252">
        <v>29</v>
      </c>
      <c r="P963" s="253"/>
      <c r="Q963" s="254"/>
      <c r="R963" s="255"/>
      <c r="S963" s="255"/>
      <c r="T963" s="256"/>
      <c r="V963" s="252">
        <v>40</v>
      </c>
      <c r="W963" s="257"/>
      <c r="X963" s="254"/>
      <c r="Y963" s="255"/>
      <c r="Z963" s="255"/>
      <c r="AA963" s="256"/>
    </row>
    <row r="964" spans="1:27" x14ac:dyDescent="0.2">
      <c r="A964" s="252">
        <v>8</v>
      </c>
      <c r="B964" s="253"/>
      <c r="C964" s="254"/>
      <c r="D964" s="255"/>
      <c r="E964" s="255"/>
      <c r="F964" s="256"/>
      <c r="H964" s="252">
        <v>19</v>
      </c>
      <c r="I964" s="257"/>
      <c r="J964" s="254"/>
      <c r="K964" s="255"/>
      <c r="L964" s="255"/>
      <c r="M964" s="256"/>
      <c r="O964" s="252">
        <v>30</v>
      </c>
      <c r="P964" s="253"/>
      <c r="Q964" s="254"/>
      <c r="R964" s="255"/>
      <c r="S964" s="255"/>
      <c r="T964" s="256"/>
      <c r="V964" s="252">
        <v>41</v>
      </c>
      <c r="W964" s="257"/>
      <c r="X964" s="254"/>
      <c r="Y964" s="255"/>
      <c r="Z964" s="255"/>
      <c r="AA964" s="256"/>
    </row>
    <row r="965" spans="1:27" x14ac:dyDescent="0.2">
      <c r="A965" s="252">
        <v>9</v>
      </c>
      <c r="B965" s="253"/>
      <c r="C965" s="254"/>
      <c r="D965" s="255"/>
      <c r="E965" s="255"/>
      <c r="F965" s="256"/>
      <c r="H965" s="252">
        <v>20</v>
      </c>
      <c r="I965" s="257"/>
      <c r="J965" s="254"/>
      <c r="K965" s="255"/>
      <c r="L965" s="255"/>
      <c r="M965" s="256"/>
      <c r="O965" s="252">
        <v>31</v>
      </c>
      <c r="P965" s="253"/>
      <c r="Q965" s="254"/>
      <c r="R965" s="255"/>
      <c r="S965" s="255"/>
      <c r="T965" s="256"/>
      <c r="V965" s="252">
        <v>42</v>
      </c>
      <c r="W965" s="257"/>
      <c r="X965" s="254"/>
      <c r="Y965" s="255"/>
      <c r="Z965" s="255"/>
      <c r="AA965" s="256"/>
    </row>
    <row r="966" spans="1:27" x14ac:dyDescent="0.2">
      <c r="A966" s="252">
        <v>10</v>
      </c>
      <c r="B966" s="253"/>
      <c r="C966" s="254"/>
      <c r="D966" s="255"/>
      <c r="E966" s="255"/>
      <c r="F966" s="256"/>
      <c r="H966" s="252">
        <v>21</v>
      </c>
      <c r="I966" s="257"/>
      <c r="J966" s="254"/>
      <c r="K966" s="255"/>
      <c r="L966" s="255"/>
      <c r="M966" s="256"/>
      <c r="O966" s="252">
        <v>32</v>
      </c>
      <c r="P966" s="253"/>
      <c r="Q966" s="254"/>
      <c r="R966" s="255"/>
      <c r="S966" s="255"/>
      <c r="T966" s="256"/>
      <c r="V966" s="252">
        <v>43</v>
      </c>
      <c r="W966" s="257"/>
      <c r="X966" s="254"/>
      <c r="Y966" s="255"/>
      <c r="Z966" s="255"/>
      <c r="AA966" s="256"/>
    </row>
    <row r="967" spans="1:27" ht="13.5" thickBot="1" x14ac:dyDescent="0.25">
      <c r="A967" s="258">
        <v>11</v>
      </c>
      <c r="B967" s="253"/>
      <c r="C967" s="254"/>
      <c r="D967" s="255"/>
      <c r="E967" s="255"/>
      <c r="F967" s="256"/>
      <c r="H967" s="252">
        <v>22</v>
      </c>
      <c r="I967" s="257"/>
      <c r="J967" s="254"/>
      <c r="K967" s="255"/>
      <c r="L967" s="255"/>
      <c r="M967" s="256"/>
      <c r="O967" s="252">
        <v>33</v>
      </c>
      <c r="P967" s="253"/>
      <c r="Q967" s="254"/>
      <c r="R967" s="255"/>
      <c r="S967" s="255"/>
      <c r="T967" s="256"/>
      <c r="V967" s="259"/>
      <c r="W967" s="260"/>
      <c r="X967" s="261"/>
      <c r="Y967" s="261"/>
      <c r="Z967" s="262" t="s">
        <v>3</v>
      </c>
      <c r="AA967" s="263">
        <f>SUM(F957:F967)+SUM(M957:M967)+SUM(AA957:AA966)+SUM(T957:T967)</f>
        <v>0</v>
      </c>
    </row>
    <row r="974" spans="1:27" ht="13.5" thickBot="1" x14ac:dyDescent="0.25"/>
    <row r="975" spans="1:27" ht="16.5" customHeight="1" thickBot="1" x14ac:dyDescent="0.25">
      <c r="A975" s="246">
        <v>46</v>
      </c>
      <c r="B975" s="247"/>
      <c r="C975" s="527" t="s">
        <v>34</v>
      </c>
      <c r="D975" s="527" t="s">
        <v>166</v>
      </c>
      <c r="E975" s="527" t="s">
        <v>35</v>
      </c>
      <c r="F975" s="249">
        <f>+$AA987</f>
        <v>0</v>
      </c>
      <c r="H975" s="530" t="s">
        <v>23</v>
      </c>
      <c r="I975" s="247"/>
      <c r="J975" s="527" t="s">
        <v>34</v>
      </c>
      <c r="K975" s="527" t="s">
        <v>166</v>
      </c>
      <c r="L975" s="527" t="s">
        <v>35</v>
      </c>
      <c r="M975" s="249">
        <f>+$AA987</f>
        <v>0</v>
      </c>
      <c r="O975" s="246">
        <v>40</v>
      </c>
      <c r="P975" s="247"/>
      <c r="Q975" s="527" t="s">
        <v>34</v>
      </c>
      <c r="R975" s="527" t="s">
        <v>166</v>
      </c>
      <c r="S975" s="527" t="s">
        <v>35</v>
      </c>
      <c r="T975" s="249">
        <f>+$AA987</f>
        <v>0</v>
      </c>
      <c r="V975" s="530" t="s">
        <v>23</v>
      </c>
      <c r="W975" s="247"/>
      <c r="X975" s="527" t="s">
        <v>34</v>
      </c>
      <c r="Y975" s="527" t="s">
        <v>166</v>
      </c>
      <c r="Z975" s="527" t="s">
        <v>35</v>
      </c>
      <c r="AA975" s="527" t="s">
        <v>18</v>
      </c>
    </row>
    <row r="976" spans="1:27" ht="25.5" x14ac:dyDescent="0.2">
      <c r="A976" s="250" t="s">
        <v>7</v>
      </c>
      <c r="B976" s="35" t="str">
        <f>+" אסמכתא " &amp; B168 &amp;"         חזרה לטבלה "</f>
        <v xml:space="preserve"> אסמכתא          חזרה לטבלה </v>
      </c>
      <c r="C976" s="528"/>
      <c r="D976" s="529"/>
      <c r="E976" s="528"/>
      <c r="F976" s="248" t="s">
        <v>18</v>
      </c>
      <c r="H976" s="531"/>
      <c r="I976" s="35" t="str">
        <f>+" אסמכתא " &amp; B168 &amp;"         חזרה לטבלה "</f>
        <v xml:space="preserve"> אסמכתא          חזרה לטבלה </v>
      </c>
      <c r="J976" s="528"/>
      <c r="K976" s="529"/>
      <c r="L976" s="528"/>
      <c r="M976" s="248" t="s">
        <v>18</v>
      </c>
      <c r="O976" s="250" t="s">
        <v>7</v>
      </c>
      <c r="P976" s="35" t="str">
        <f>+" אסמכתא " &amp; B168 &amp;"         חזרה לטבלה "</f>
        <v xml:space="preserve"> אסמכתא          חזרה לטבלה </v>
      </c>
      <c r="Q976" s="528"/>
      <c r="R976" s="529"/>
      <c r="S976" s="528"/>
      <c r="T976" s="248" t="s">
        <v>18</v>
      </c>
      <c r="V976" s="531"/>
      <c r="W976" s="35" t="str">
        <f>+" אסמכתא " &amp; B168 &amp;"         חזרה לטבלה "</f>
        <v xml:space="preserve"> אסמכתא          חזרה לטבלה </v>
      </c>
      <c r="X976" s="528"/>
      <c r="Y976" s="529"/>
      <c r="Z976" s="528"/>
      <c r="AA976" s="528"/>
    </row>
    <row r="977" spans="1:27" x14ac:dyDescent="0.2">
      <c r="A977" s="252">
        <v>1</v>
      </c>
      <c r="B977" s="253"/>
      <c r="C977" s="254"/>
      <c r="D977" s="255"/>
      <c r="E977" s="255"/>
      <c r="F977" s="256"/>
      <c r="H977" s="252">
        <v>12</v>
      </c>
      <c r="I977" s="257"/>
      <c r="J977" s="254"/>
      <c r="K977" s="255"/>
      <c r="L977" s="255"/>
      <c r="M977" s="256"/>
      <c r="O977" s="252">
        <v>23</v>
      </c>
      <c r="P977" s="253"/>
      <c r="Q977" s="254"/>
      <c r="R977" s="255"/>
      <c r="S977" s="255"/>
      <c r="T977" s="256"/>
      <c r="V977" s="252">
        <v>34</v>
      </c>
      <c r="W977" s="257"/>
      <c r="X977" s="254"/>
      <c r="Y977" s="255"/>
      <c r="Z977" s="255"/>
      <c r="AA977" s="256"/>
    </row>
    <row r="978" spans="1:27" x14ac:dyDescent="0.2">
      <c r="A978" s="252">
        <v>2</v>
      </c>
      <c r="B978" s="253"/>
      <c r="C978" s="254"/>
      <c r="D978" s="255"/>
      <c r="E978" s="255"/>
      <c r="F978" s="256"/>
      <c r="H978" s="252">
        <v>13</v>
      </c>
      <c r="I978" s="257"/>
      <c r="J978" s="254"/>
      <c r="K978" s="255"/>
      <c r="L978" s="255"/>
      <c r="M978" s="256"/>
      <c r="O978" s="252">
        <v>24</v>
      </c>
      <c r="P978" s="253"/>
      <c r="Q978" s="254"/>
      <c r="R978" s="255"/>
      <c r="S978" s="255"/>
      <c r="T978" s="256"/>
      <c r="V978" s="252">
        <v>35</v>
      </c>
      <c r="W978" s="257"/>
      <c r="X978" s="254"/>
      <c r="Y978" s="255"/>
      <c r="Z978" s="255"/>
      <c r="AA978" s="256"/>
    </row>
    <row r="979" spans="1:27" x14ac:dyDescent="0.2">
      <c r="A979" s="252">
        <v>3</v>
      </c>
      <c r="B979" s="253"/>
      <c r="C979" s="254"/>
      <c r="D979" s="255"/>
      <c r="E979" s="255"/>
      <c r="F979" s="256"/>
      <c r="H979" s="252">
        <v>14</v>
      </c>
      <c r="I979" s="257"/>
      <c r="J979" s="254"/>
      <c r="K979" s="255"/>
      <c r="L979" s="255"/>
      <c r="M979" s="256"/>
      <c r="O979" s="252">
        <v>25</v>
      </c>
      <c r="P979" s="253"/>
      <c r="Q979" s="254"/>
      <c r="R979" s="255"/>
      <c r="S979" s="255"/>
      <c r="T979" s="256"/>
      <c r="V979" s="252">
        <v>36</v>
      </c>
      <c r="W979" s="257"/>
      <c r="X979" s="254"/>
      <c r="Y979" s="255"/>
      <c r="Z979" s="255"/>
      <c r="AA979" s="256"/>
    </row>
    <row r="980" spans="1:27" x14ac:dyDescent="0.2">
      <c r="A980" s="252">
        <v>4</v>
      </c>
      <c r="B980" s="253"/>
      <c r="C980" s="254"/>
      <c r="D980" s="255"/>
      <c r="E980" s="255"/>
      <c r="F980" s="256"/>
      <c r="H980" s="252">
        <v>15</v>
      </c>
      <c r="I980" s="257"/>
      <c r="J980" s="254"/>
      <c r="K980" s="255"/>
      <c r="L980" s="255"/>
      <c r="M980" s="256"/>
      <c r="O980" s="252">
        <v>26</v>
      </c>
      <c r="P980" s="253"/>
      <c r="Q980" s="254"/>
      <c r="R980" s="255"/>
      <c r="S980" s="255"/>
      <c r="T980" s="256"/>
      <c r="V980" s="252">
        <v>37</v>
      </c>
      <c r="W980" s="257"/>
      <c r="X980" s="254"/>
      <c r="Y980" s="255"/>
      <c r="Z980" s="255"/>
      <c r="AA980" s="256"/>
    </row>
    <row r="981" spans="1:27" x14ac:dyDescent="0.2">
      <c r="A981" s="252">
        <v>5</v>
      </c>
      <c r="B981" s="253"/>
      <c r="C981" s="254"/>
      <c r="D981" s="255"/>
      <c r="E981" s="255"/>
      <c r="F981" s="256"/>
      <c r="H981" s="252">
        <v>16</v>
      </c>
      <c r="I981" s="257"/>
      <c r="J981" s="254"/>
      <c r="K981" s="255"/>
      <c r="L981" s="255"/>
      <c r="M981" s="256"/>
      <c r="O981" s="252">
        <v>27</v>
      </c>
      <c r="P981" s="253"/>
      <c r="Q981" s="254"/>
      <c r="R981" s="255"/>
      <c r="S981" s="255"/>
      <c r="T981" s="256"/>
      <c r="V981" s="252">
        <v>38</v>
      </c>
      <c r="W981" s="257"/>
      <c r="X981" s="254"/>
      <c r="Y981" s="255"/>
      <c r="Z981" s="255"/>
      <c r="AA981" s="256"/>
    </row>
    <row r="982" spans="1:27" x14ac:dyDescent="0.2">
      <c r="A982" s="252">
        <v>6</v>
      </c>
      <c r="B982" s="253"/>
      <c r="C982" s="254"/>
      <c r="D982" s="255"/>
      <c r="E982" s="255"/>
      <c r="F982" s="256"/>
      <c r="H982" s="252">
        <v>17</v>
      </c>
      <c r="I982" s="257"/>
      <c r="J982" s="254"/>
      <c r="K982" s="255"/>
      <c r="L982" s="255"/>
      <c r="M982" s="256"/>
      <c r="O982" s="252">
        <v>28</v>
      </c>
      <c r="P982" s="253"/>
      <c r="Q982" s="254"/>
      <c r="R982" s="255"/>
      <c r="S982" s="255"/>
      <c r="T982" s="256"/>
      <c r="V982" s="252">
        <v>39</v>
      </c>
      <c r="W982" s="257"/>
      <c r="X982" s="254"/>
      <c r="Y982" s="255"/>
      <c r="Z982" s="255"/>
      <c r="AA982" s="256"/>
    </row>
    <row r="983" spans="1:27" x14ac:dyDescent="0.2">
      <c r="A983" s="252">
        <v>7</v>
      </c>
      <c r="B983" s="253"/>
      <c r="C983" s="254"/>
      <c r="D983" s="255"/>
      <c r="E983" s="255"/>
      <c r="F983" s="256"/>
      <c r="H983" s="252">
        <v>18</v>
      </c>
      <c r="I983" s="257"/>
      <c r="J983" s="254"/>
      <c r="K983" s="255"/>
      <c r="L983" s="255"/>
      <c r="M983" s="256"/>
      <c r="O983" s="252">
        <v>29</v>
      </c>
      <c r="P983" s="253"/>
      <c r="Q983" s="254"/>
      <c r="R983" s="255"/>
      <c r="S983" s="255"/>
      <c r="T983" s="256"/>
      <c r="V983" s="252">
        <v>40</v>
      </c>
      <c r="W983" s="257"/>
      <c r="X983" s="254"/>
      <c r="Y983" s="255"/>
      <c r="Z983" s="255"/>
      <c r="AA983" s="256"/>
    </row>
    <row r="984" spans="1:27" x14ac:dyDescent="0.2">
      <c r="A984" s="252">
        <v>8</v>
      </c>
      <c r="B984" s="253"/>
      <c r="C984" s="254"/>
      <c r="D984" s="255"/>
      <c r="E984" s="255"/>
      <c r="F984" s="256"/>
      <c r="H984" s="252">
        <v>19</v>
      </c>
      <c r="I984" s="257"/>
      <c r="J984" s="254"/>
      <c r="K984" s="255"/>
      <c r="L984" s="255"/>
      <c r="M984" s="256"/>
      <c r="O984" s="252">
        <v>30</v>
      </c>
      <c r="P984" s="253"/>
      <c r="Q984" s="254"/>
      <c r="R984" s="255"/>
      <c r="S984" s="255"/>
      <c r="T984" s="256"/>
      <c r="V984" s="252">
        <v>41</v>
      </c>
      <c r="W984" s="257"/>
      <c r="X984" s="254"/>
      <c r="Y984" s="255"/>
      <c r="Z984" s="255"/>
      <c r="AA984" s="256"/>
    </row>
    <row r="985" spans="1:27" x14ac:dyDescent="0.2">
      <c r="A985" s="252">
        <v>9</v>
      </c>
      <c r="B985" s="253"/>
      <c r="C985" s="254"/>
      <c r="D985" s="255"/>
      <c r="E985" s="255"/>
      <c r="F985" s="256"/>
      <c r="H985" s="252">
        <v>20</v>
      </c>
      <c r="I985" s="257"/>
      <c r="J985" s="254"/>
      <c r="K985" s="255"/>
      <c r="L985" s="255"/>
      <c r="M985" s="256"/>
      <c r="O985" s="252">
        <v>31</v>
      </c>
      <c r="P985" s="253"/>
      <c r="Q985" s="254"/>
      <c r="R985" s="255"/>
      <c r="S985" s="255"/>
      <c r="T985" s="256"/>
      <c r="V985" s="252">
        <v>42</v>
      </c>
      <c r="W985" s="257"/>
      <c r="X985" s="254"/>
      <c r="Y985" s="255"/>
      <c r="Z985" s="255"/>
      <c r="AA985" s="256"/>
    </row>
    <row r="986" spans="1:27" x14ac:dyDescent="0.2">
      <c r="A986" s="252">
        <v>10</v>
      </c>
      <c r="B986" s="253"/>
      <c r="C986" s="254"/>
      <c r="D986" s="255"/>
      <c r="E986" s="255"/>
      <c r="F986" s="256"/>
      <c r="H986" s="252">
        <v>21</v>
      </c>
      <c r="I986" s="257"/>
      <c r="J986" s="254"/>
      <c r="K986" s="255"/>
      <c r="L986" s="255"/>
      <c r="M986" s="256"/>
      <c r="O986" s="252">
        <v>32</v>
      </c>
      <c r="P986" s="253"/>
      <c r="Q986" s="254"/>
      <c r="R986" s="255"/>
      <c r="S986" s="255"/>
      <c r="T986" s="256"/>
      <c r="V986" s="252">
        <v>43</v>
      </c>
      <c r="W986" s="257"/>
      <c r="X986" s="254"/>
      <c r="Y986" s="255"/>
      <c r="Z986" s="255"/>
      <c r="AA986" s="256"/>
    </row>
    <row r="987" spans="1:27" ht="13.5" thickBot="1" x14ac:dyDescent="0.25">
      <c r="A987" s="258">
        <v>11</v>
      </c>
      <c r="B987" s="253"/>
      <c r="C987" s="254"/>
      <c r="D987" s="255"/>
      <c r="E987" s="255"/>
      <c r="F987" s="256"/>
      <c r="H987" s="252">
        <v>22</v>
      </c>
      <c r="I987" s="257"/>
      <c r="J987" s="254"/>
      <c r="K987" s="255"/>
      <c r="L987" s="255"/>
      <c r="M987" s="256"/>
      <c r="O987" s="252">
        <v>33</v>
      </c>
      <c r="P987" s="253"/>
      <c r="Q987" s="254"/>
      <c r="R987" s="255"/>
      <c r="S987" s="255"/>
      <c r="T987" s="256"/>
      <c r="V987" s="259"/>
      <c r="W987" s="260"/>
      <c r="X987" s="261"/>
      <c r="Y987" s="261"/>
      <c r="Z987" s="262" t="s">
        <v>3</v>
      </c>
      <c r="AA987" s="263">
        <f>SUM(F977:F987)+SUM(M977:M987)+SUM(AA977:AA986)+SUM(T977:T987)</f>
        <v>0</v>
      </c>
    </row>
  </sheetData>
  <protectedRanges>
    <protectedRange sqref="C3:C48 H3:H48" name="kablan0_1"/>
    <protectedRange sqref="D657:D667 B77:F87 D97:D107 D117:D127 D137:D147 D157:D167 D177:D187 D197:D207 D217:D227 D237:D247 D257:D267 D277:D287 D297:D307 D317:D327 D337:D347 D357:D367 D377:D387 D397:D407 D417:D427 D437:D447 D457:D467 D477:D487 D497:D507 D517:D527 D537:D547 D557:D567 D577:D587 D597:D607 D617:D627 D637:D647 R657:R667 I77:M87 R97:R107 R117:R127 R137:R147 R157:R167 R177:R187 R197:R207 R217:R227 R237:R247 R257:R267 R277:R287 R297:R307 R317:R327 R337:R347 R357:R367 R377:R387 R397:R407 R417:R427 R437:R447 R457:R467 R477:R487 R497:R507 R517:R527 R537:R547 R557:R567 R577:R587 R597:R607 R617:R627 K97:K107 K117:K127 K137:K147 K157:K167 K177:K187 K197:K207 K217:K227 K237:K247 K257:K267 K277:K287 K297:K307 K317:K327 K337:K347 K357:K367 K377:K387 K397:K407 K417:K427 K437:K447 K457:K467 K477:K487 K497:K507 K517:K527 K537:K547 K557:K567 K577:K587 K597:K607 K617:K627 K637:K647 W77:X86 Z77:AA86 R637:R647 K657:K667 Y637:Y647 Y657:Y667 Y77:Y87 Y97:Y107 Y117:Y127 Y137:Y147 Y157:Y167 Y177:Y187 Y197:Y207 Y217:Y227 Y237:Y247 Y257:Y267 Y277:Y287 Y297:Y307 Y317:Y327 Y337:Y347 Y357:Y367 Y377:Y387 Y397:Y407 Y417:Y427 Y437:Y447 Y457:Y467 Y477:Y487 Y497:Y507 Y517:Y527 Y537:Y547 Y557:Y567 Y577:Y587 Y597:Y607 Y617:Y627 P77:T87 D677:D687 R677:R687 K677:K687 Y677:Y687 D697:D707 R697:R707 K697:K707 Y697:Y707 D717:D727 R717:R727 K717:K727 Y717:Y727 D737:D747 R737:R747 K737:K747 Y737:Y747 D757:D767 R757:R767 K757:K767 Y757:Y767 D777:D787 R777:R787 K777:K787 Y777:Y787 D797:D807 R797:R807 K797:K807 Y797:Y807 D817:D827 R817:R827 K817:K827 Y817:Y827 D837:D847 R837:R847 K837:K847 Y837:Y847 D857:D867 R857:R867 K857:K867 Y857:Y867 D877:D887 R877:R887 K877:K887 Y877:Y887 D897:D907 R897:R907 K897:K907 Y897:Y907 D917:D927 R917:R927 K917:K927 Y917:Y927 D937:D947 R937:R947 K937:K947 Y937:Y947 D957:D967 R957:R967 K957:K967 Y957:Y967 D977:D987 R977:R987 K977:K987 Y977:Y987" name="kablan1_1"/>
    <protectedRange sqref="L117:M127 Z117:AA126 E117:F127 B117:C127 I117:J127 P117:Q127 W117:X126 S117:T127" name="kablan3_1"/>
    <protectedRange sqref="L137:M147 Z137:AA146 E137:F147 B137:C147 I137:J147 P137:Q147 W137:X146 S137:T147" name="kablan4_1"/>
    <protectedRange sqref="L97:M107 Z97:AA106 E97:F107 B97:C107 I97:J107 P97:Q107 W97:X106 S97:T107" name="kablan2_1"/>
    <protectedRange sqref="L157:M167 Z157:AA166 E157:F167 B157:C167 I157:J167 P157:Q167 W157:X166 S157:T167" name="kablan5_1"/>
    <protectedRange sqref="L177:M187 Z177:AA186 E177:F187 B177:C187 I177:J187 P177:Q187 W177:X186 S177:T187" name="kablan6_1"/>
    <protectedRange sqref="L197:M207 Z197:AA206 E197:F207 B197:C207 I197:J207 P197:Q207 W197:X206 S197:T207" name="kablan7_1"/>
    <protectedRange sqref="L217:M227 Z217:AA226 E217:F227 B217:C227 I217:J227 P217:Q227 W217:X226 S217:T227" name="kablan8_1"/>
    <protectedRange sqref="L237:M247 Z237:AA246 E237:F247 B237:C247 I237:J247 P237:Q247 W237:X246 S237:T247" name="kablan9_1"/>
    <protectedRange sqref="L257:M267 Z257:AA266 E257:F267 B257:C267 I257:J267 P257:Q267 W257:X266 S257:T267" name="kablan10_1"/>
    <protectedRange sqref="L277:M287 Z277:AA286 E277:F287 B277:C287 I277:J287 P277:Q287 W277:X286 S277:T287" name="kablan11_1"/>
    <protectedRange sqref="L297:M307 Z297:AA306 E297:F307 B297:C307 I297:J307 P297:Q307 W297:X306 S297:T307" name="kablan12_1"/>
    <protectedRange sqref="L317:M327 Z317:AA326 E317:F327 B317:C327 I317:J327 P317:Q327 W317:X326 S317:T327" name="kablan13_1"/>
    <protectedRange sqref="L337:M347 Z337:AA346 E337:F347 B337:C347 I337:J347 P337:Q347 W337:X346 S337:T347" name="kablan14_1"/>
    <protectedRange sqref="L357:M367 Z357:AA366 E357:F367 B357:C367 I357:J367 P357:Q367 W357:X366 S357:T367" name="kablan15_1"/>
    <protectedRange sqref="L377:M387 Z377:AA386 E377:F387 B377:C387 I377:J387 P377:Q387 W377:X386 S377:T387" name="kablan16_1"/>
    <protectedRange sqref="L397:M407 Z397:AA406 E397:F407 B397:C407 I397:J407 P397:Q407 W397:X406 S397:T407" name="kablan17_1"/>
    <protectedRange sqref="L417:M427 Z417:AA426 E417:F427 B417:C427 I417:J427 P417:Q427 W417:X426 S417:T427" name="kablan18_1"/>
    <protectedRange sqref="L437:M447 Z437:AA446 E437:F447 B437:C447 I437:J447 P437:Q447 W437:X446 S437:T447" name="kablan19_1"/>
    <protectedRange sqref="L457:M467 Z457:AA466 E457:F467 B457:C467 I457:J467 P457:Q467 W457:X466 S457:T467" name="kablan20_1"/>
    <protectedRange sqref="L477:M487 Z477:AA486 E477:F487 B477:C487 I477:J487 P477:Q487 W477:X486 S477:T487" name="kablan21_1"/>
    <protectedRange sqref="L497:M507 Z497:AA506 E497:F507 B497:C507 I497:J507 P497:Q507 W497:X506 S497:T507" name="kablan22_1"/>
    <protectedRange sqref="L517:M527 Z517:AA526 E517:F527 B517:C527 I517:J527 P517:Q527 W517:X526 S517:T527" name="kablan23_1"/>
    <protectedRange sqref="L537:M547 Z537:AA546 E537:F547 B537:C547 I537:J547 P537:Q547 W537:X546 S537:T547" name="kablan24_1"/>
    <protectedRange sqref="L557:M567 Z557:AA566 E557:F567 B557:C567 I557:J567 P557:Q567 W557:X566 S557:T567" name="kablan25_1"/>
    <protectedRange sqref="L577:M587 Z577:AA586 E577:F587 B577:C587 I577:J587 P577:Q587 W577:X586 S577:T587" name="kablan26_1"/>
    <protectedRange sqref="L597:M607 Z597:AA606 E597:F607 B597:C607 I597:J607 P597:Q607 W597:X606 S597:T607" name="kablan27_1"/>
    <protectedRange sqref="L617:M627 Z617:AA626 E617:F627 B617:C627 I617:J627 P617:Q627 W617:X626 S617:T627" name="kablan28_1"/>
    <protectedRange sqref="L637:M647 Z637:AA646 E637:F647 B637:C647 I637:J647 P637:Q647 W637:X646 S637:T647" name="kablan29_1"/>
    <protectedRange sqref="L657:M667 Z657:AA666 E657:F667 B657:C667 I657:J667 P657:Q667 W657:X666 S657:T667 L677:M687 Z677:AA686 E677:F687 B677:C687 I677:J687 P677:Q687 W677:X686 S677:T687 L697:M707 Z697:AA706 E697:F707 B697:C707 I697:J707 P697:Q707 W697:X706 S697:T707 L717:M727 Z717:AA726 E717:F727 B717:C727 I717:J727 P717:Q727 W717:X726 S717:T727 L737:M747 Z737:AA746 E737:F747 B737:C747 I737:J747 P737:Q747 W737:X746 S737:T747 L757:M767 Z757:AA766 E757:F767 B757:C767 I757:J767 P757:Q767 W757:X766 S757:T767 L777:M787 Z777:AA786 E777:F787 B777:C787 I777:J787 P777:Q787 W777:X786 S777:T787 L797:M807 Z797:AA806 E797:F807 B797:C807 I797:J807 P797:Q807 W797:X806 S797:T807 L817:M827 Z817:AA826 E817:F827 B817:C827 I817:J827 P817:Q827 W817:X826 S817:T827 L837:M847 Z837:AA846 E837:F847 B837:C847 I837:J847 P837:Q847 W837:X846 S837:T847 L857:M867 Z857:AA866 E857:F867 B857:C867 I857:J867 P857:Q867 W857:X866 S857:T867 L877:M887 Z877:AA886 E877:F887 B877:C887 I877:J887 P877:Q887 W877:X886 S877:T887 L897:M907 Z897:AA906 E897:F907 B897:C907 I897:J907 P897:Q907 W897:X906 S897:T907 L917:M927 Z917:AA926 E917:F927 B917:C927 I917:J927 P917:Q927 W917:X926 S917:T927 L937:M947 Z937:AA946 E937:F947 B937:C947 I937:J947 P937:Q947 W937:X946 S937:T947 L957:M967 Z957:AA966 E957:F967 B957:C967 I957:J967 P957:Q967 W957:X966 S957:T967 L977:M987 Z977:AA986 E977:F987 B977:C987 I977:J987 P977:Q987 W977:X986 S977:T987" name="kablan30_1"/>
  </protectedRanges>
  <customSheetViews>
    <customSheetView guid="{0C0A7354-1E68-4AF0-8238-6CB67405E9AA}" hiddenRows="1" showRuler="0" topLeftCell="A7">
      <selection activeCell="B11" sqref="B11"/>
      <pageMargins left="0.75" right="0.75" top="1" bottom="1" header="0.5" footer="0.5"/>
      <pageSetup paperSize="9" orientation="portrait" r:id="rId1"/>
      <headerFooter alignWithMargins="0"/>
    </customSheetView>
    <customSheetView guid="{18145DD3-A370-4987-B463-78475180EB1E}" scale="90" showGridLines="0" fitToPage="1" showRuler="0">
      <pane ySplit="2" topLeftCell="A30" activePane="bottomLeft" state="frozen"/>
      <selection pane="bottomLeft" activeCell="B44" sqref="B44"/>
      <pageMargins left="0.28999999999999998" right="0.34" top="0.5" bottom="0.54" header="0.35" footer="0.25"/>
      <printOptions horizontalCentered="1" verticalCentered="1"/>
      <pageSetup paperSize="9" scale="10" orientation="portrait" r:id="rId2"/>
      <headerFooter alignWithMargins="0">
        <oddFooter>עמוד &amp;P מתוך &amp;N</oddFooter>
      </headerFooter>
    </customSheetView>
  </customSheetViews>
  <mergeCells count="694">
    <mergeCell ref="E855:E856"/>
    <mergeCell ref="L795:L796"/>
    <mergeCell ref="Q795:Q796"/>
    <mergeCell ref="R795:R796"/>
    <mergeCell ref="S795:S796"/>
    <mergeCell ref="V795:V796"/>
    <mergeCell ref="Y755:Y756"/>
    <mergeCell ref="Z755:Z756"/>
    <mergeCell ref="R755:R756"/>
    <mergeCell ref="S775:S776"/>
    <mergeCell ref="V775:V776"/>
    <mergeCell ref="X775:X776"/>
    <mergeCell ref="Y775:Y776"/>
    <mergeCell ref="Z775:Z776"/>
    <mergeCell ref="AA855:AA856"/>
    <mergeCell ref="C835:C836"/>
    <mergeCell ref="D835:D836"/>
    <mergeCell ref="E835:E836"/>
    <mergeCell ref="H835:H836"/>
    <mergeCell ref="J835:J836"/>
    <mergeCell ref="K835:K836"/>
    <mergeCell ref="K855:K856"/>
    <mergeCell ref="Y855:Y856"/>
    <mergeCell ref="S835:S836"/>
    <mergeCell ref="H855:H856"/>
    <mergeCell ref="L855:L856"/>
    <mergeCell ref="R855:R856"/>
    <mergeCell ref="Q855:Q856"/>
    <mergeCell ref="X855:X856"/>
    <mergeCell ref="C855:C856"/>
    <mergeCell ref="D855:D856"/>
    <mergeCell ref="Y835:Y836"/>
    <mergeCell ref="J855:J856"/>
    <mergeCell ref="L835:L836"/>
    <mergeCell ref="Z855:Z856"/>
    <mergeCell ref="Z835:Z836"/>
    <mergeCell ref="S855:S856"/>
    <mergeCell ref="V855:V856"/>
    <mergeCell ref="C815:C816"/>
    <mergeCell ref="D815:D816"/>
    <mergeCell ref="E815:E816"/>
    <mergeCell ref="H815:H816"/>
    <mergeCell ref="Q835:Q836"/>
    <mergeCell ref="J815:J816"/>
    <mergeCell ref="X815:X816"/>
    <mergeCell ref="Y815:Y816"/>
    <mergeCell ref="AA815:AA816"/>
    <mergeCell ref="Q815:Q816"/>
    <mergeCell ref="K815:K816"/>
    <mergeCell ref="Z815:Z816"/>
    <mergeCell ref="R815:R816"/>
    <mergeCell ref="AA835:AA836"/>
    <mergeCell ref="L815:L816"/>
    <mergeCell ref="S815:S816"/>
    <mergeCell ref="V815:V816"/>
    <mergeCell ref="R835:R836"/>
    <mergeCell ref="V835:V836"/>
    <mergeCell ref="X835:X836"/>
    <mergeCell ref="AA795:AA796"/>
    <mergeCell ref="X795:X796"/>
    <mergeCell ref="C795:C796"/>
    <mergeCell ref="D795:D796"/>
    <mergeCell ref="E795:E796"/>
    <mergeCell ref="H795:H796"/>
    <mergeCell ref="J795:J796"/>
    <mergeCell ref="K795:K796"/>
    <mergeCell ref="Y795:Y796"/>
    <mergeCell ref="Z795:Z796"/>
    <mergeCell ref="AA775:AA776"/>
    <mergeCell ref="C755:C756"/>
    <mergeCell ref="D755:D756"/>
    <mergeCell ref="E755:E756"/>
    <mergeCell ref="H755:H756"/>
    <mergeCell ref="J755:J756"/>
    <mergeCell ref="K755:K756"/>
    <mergeCell ref="L755:L756"/>
    <mergeCell ref="Q755:Q756"/>
    <mergeCell ref="C775:C776"/>
    <mergeCell ref="D775:D776"/>
    <mergeCell ref="E775:E776"/>
    <mergeCell ref="H775:H776"/>
    <mergeCell ref="J775:J776"/>
    <mergeCell ref="K775:K776"/>
    <mergeCell ref="L775:L776"/>
    <mergeCell ref="Q775:Q776"/>
    <mergeCell ref="R775:R776"/>
    <mergeCell ref="C715:C716"/>
    <mergeCell ref="D715:D716"/>
    <mergeCell ref="E715:E716"/>
    <mergeCell ref="H715:H716"/>
    <mergeCell ref="AA755:AA756"/>
    <mergeCell ref="S715:S716"/>
    <mergeCell ref="V715:V716"/>
    <mergeCell ref="X715:X716"/>
    <mergeCell ref="L715:L716"/>
    <mergeCell ref="C735:C736"/>
    <mergeCell ref="D735:D736"/>
    <mergeCell ref="E735:E736"/>
    <mergeCell ref="H735:H736"/>
    <mergeCell ref="J735:J736"/>
    <mergeCell ref="K735:K736"/>
    <mergeCell ref="L735:L736"/>
    <mergeCell ref="V735:V736"/>
    <mergeCell ref="X735:X736"/>
    <mergeCell ref="J715:J716"/>
    <mergeCell ref="K715:K716"/>
    <mergeCell ref="Q735:Q736"/>
    <mergeCell ref="R735:R736"/>
    <mergeCell ref="S735:S736"/>
    <mergeCell ref="AA735:AA736"/>
    <mergeCell ref="C695:C696"/>
    <mergeCell ref="D695:D696"/>
    <mergeCell ref="E695:E696"/>
    <mergeCell ref="H695:H696"/>
    <mergeCell ref="J695:J696"/>
    <mergeCell ref="K695:K696"/>
    <mergeCell ref="V695:V696"/>
    <mergeCell ref="X695:X696"/>
    <mergeCell ref="Y695:Y696"/>
    <mergeCell ref="L695:L696"/>
    <mergeCell ref="Q695:Q696"/>
    <mergeCell ref="R695:R696"/>
    <mergeCell ref="S695:S696"/>
    <mergeCell ref="H595:H596"/>
    <mergeCell ref="Q655:Q656"/>
    <mergeCell ref="S655:S656"/>
    <mergeCell ref="V655:V656"/>
    <mergeCell ref="C675:C676"/>
    <mergeCell ref="D675:D676"/>
    <mergeCell ref="E675:E676"/>
    <mergeCell ref="H675:H676"/>
    <mergeCell ref="Q675:Q676"/>
    <mergeCell ref="R675:R676"/>
    <mergeCell ref="S675:S676"/>
    <mergeCell ref="V675:V676"/>
    <mergeCell ref="L595:L596"/>
    <mergeCell ref="K595:K596"/>
    <mergeCell ref="V615:V616"/>
    <mergeCell ref="R655:R656"/>
    <mergeCell ref="R615:R616"/>
    <mergeCell ref="S635:S636"/>
    <mergeCell ref="V635:V636"/>
    <mergeCell ref="H615:H616"/>
    <mergeCell ref="D495:D496"/>
    <mergeCell ref="C655:C656"/>
    <mergeCell ref="E655:E656"/>
    <mergeCell ref="H655:H656"/>
    <mergeCell ref="D655:D656"/>
    <mergeCell ref="C635:C636"/>
    <mergeCell ref="J675:J676"/>
    <mergeCell ref="K675:K676"/>
    <mergeCell ref="L675:L676"/>
    <mergeCell ref="L575:L576"/>
    <mergeCell ref="J595:J596"/>
    <mergeCell ref="K615:K616"/>
    <mergeCell ref="K635:K636"/>
    <mergeCell ref="J635:J636"/>
    <mergeCell ref="L635:L636"/>
    <mergeCell ref="K655:K656"/>
    <mergeCell ref="J615:J616"/>
    <mergeCell ref="L615:L616"/>
    <mergeCell ref="E635:E636"/>
    <mergeCell ref="H635:H636"/>
    <mergeCell ref="E495:E496"/>
    <mergeCell ref="E515:E516"/>
    <mergeCell ref="E535:E536"/>
    <mergeCell ref="E555:E556"/>
    <mergeCell ref="R175:R176"/>
    <mergeCell ref="R195:R196"/>
    <mergeCell ref="X235:X236"/>
    <mergeCell ref="X175:X176"/>
    <mergeCell ref="R235:R236"/>
    <mergeCell ref="V335:V336"/>
    <mergeCell ref="X335:X336"/>
    <mergeCell ref="S255:S256"/>
    <mergeCell ref="V255:V256"/>
    <mergeCell ref="S315:S316"/>
    <mergeCell ref="V315:V316"/>
    <mergeCell ref="S295:S296"/>
    <mergeCell ref="S335:S336"/>
    <mergeCell ref="J535:J536"/>
    <mergeCell ref="J495:J496"/>
    <mergeCell ref="L355:L356"/>
    <mergeCell ref="J515:J516"/>
    <mergeCell ref="Q255:Q256"/>
    <mergeCell ref="Q315:Q316"/>
    <mergeCell ref="R315:R316"/>
    <mergeCell ref="Q295:Q296"/>
    <mergeCell ref="R295:R296"/>
    <mergeCell ref="R335:R336"/>
    <mergeCell ref="R355:R356"/>
    <mergeCell ref="J435:J436"/>
    <mergeCell ref="J475:J476"/>
    <mergeCell ref="R395:R396"/>
    <mergeCell ref="R375:R376"/>
    <mergeCell ref="Q335:Q336"/>
    <mergeCell ref="Q375:Q376"/>
    <mergeCell ref="Q355:Q356"/>
    <mergeCell ref="K375:K376"/>
    <mergeCell ref="L535:L536"/>
    <mergeCell ref="K535:K536"/>
    <mergeCell ref="L415:L416"/>
    <mergeCell ref="L395:L396"/>
    <mergeCell ref="K455:K456"/>
    <mergeCell ref="L475:L476"/>
    <mergeCell ref="L515:L516"/>
    <mergeCell ref="L455:L456"/>
    <mergeCell ref="L555:L556"/>
    <mergeCell ref="L495:L496"/>
    <mergeCell ref="K555:K556"/>
    <mergeCell ref="K515:K516"/>
    <mergeCell ref="L435:L436"/>
    <mergeCell ref="K495:K496"/>
    <mergeCell ref="J155:J156"/>
    <mergeCell ref="J355:J356"/>
    <mergeCell ref="H495:H496"/>
    <mergeCell ref="H515:H516"/>
    <mergeCell ref="D635:D636"/>
    <mergeCell ref="C615:C616"/>
    <mergeCell ref="E615:E616"/>
    <mergeCell ref="D515:D516"/>
    <mergeCell ref="D535:D536"/>
    <mergeCell ref="D555:D556"/>
    <mergeCell ref="D615:D616"/>
    <mergeCell ref="C595:C596"/>
    <mergeCell ref="E595:E596"/>
    <mergeCell ref="D575:D576"/>
    <mergeCell ref="D595:D596"/>
    <mergeCell ref="C575:C576"/>
    <mergeCell ref="E575:E576"/>
    <mergeCell ref="H575:H576"/>
    <mergeCell ref="H535:H536"/>
    <mergeCell ref="H555:H556"/>
    <mergeCell ref="C495:C496"/>
    <mergeCell ref="C535:C536"/>
    <mergeCell ref="C555:C556"/>
    <mergeCell ref="J575:J576"/>
    <mergeCell ref="C515:C516"/>
    <mergeCell ref="H95:H96"/>
    <mergeCell ref="H115:H116"/>
    <mergeCell ref="H135:H136"/>
    <mergeCell ref="H155:H156"/>
    <mergeCell ref="H335:H336"/>
    <mergeCell ref="H255:H256"/>
    <mergeCell ref="H275:H276"/>
    <mergeCell ref="H295:H296"/>
    <mergeCell ref="H315:H316"/>
    <mergeCell ref="H415:H416"/>
    <mergeCell ref="C375:C376"/>
    <mergeCell ref="C415:C416"/>
    <mergeCell ref="C395:C396"/>
    <mergeCell ref="D415:D416"/>
    <mergeCell ref="D375:D376"/>
    <mergeCell ref="C455:C456"/>
    <mergeCell ref="C475:C476"/>
    <mergeCell ref="D395:D396"/>
    <mergeCell ref="C435:C436"/>
    <mergeCell ref="D435:D436"/>
    <mergeCell ref="D355:D356"/>
    <mergeCell ref="D455:D456"/>
    <mergeCell ref="E455:E456"/>
    <mergeCell ref="K175:K176"/>
    <mergeCell ref="K195:K196"/>
    <mergeCell ref="L215:L216"/>
    <mergeCell ref="H435:H436"/>
    <mergeCell ref="H455:H456"/>
    <mergeCell ref="H475:H476"/>
    <mergeCell ref="J175:J176"/>
    <mergeCell ref="J255:J256"/>
    <mergeCell ref="J195:J196"/>
    <mergeCell ref="J275:J276"/>
    <mergeCell ref="J235:J236"/>
    <mergeCell ref="J455:J456"/>
    <mergeCell ref="K335:K336"/>
    <mergeCell ref="K475:K476"/>
    <mergeCell ref="K395:K396"/>
    <mergeCell ref="K415:K416"/>
    <mergeCell ref="K435:K436"/>
    <mergeCell ref="H175:H176"/>
    <mergeCell ref="H195:H196"/>
    <mergeCell ref="H215:H216"/>
    <mergeCell ref="H235:H236"/>
    <mergeCell ref="J375:J376"/>
    <mergeCell ref="L335:L336"/>
    <mergeCell ref="K215:K216"/>
    <mergeCell ref="L195:L196"/>
    <mergeCell ref="J215:J216"/>
    <mergeCell ref="L275:L276"/>
    <mergeCell ref="L255:L256"/>
    <mergeCell ref="J315:J316"/>
    <mergeCell ref="L315:L316"/>
    <mergeCell ref="J295:J296"/>
    <mergeCell ref="K255:K256"/>
    <mergeCell ref="K275:K276"/>
    <mergeCell ref="L295:L296"/>
    <mergeCell ref="K295:K296"/>
    <mergeCell ref="K315:K316"/>
    <mergeCell ref="J395:J396"/>
    <mergeCell ref="J335:J336"/>
    <mergeCell ref="J415:J416"/>
    <mergeCell ref="E435:E436"/>
    <mergeCell ref="E415:E416"/>
    <mergeCell ref="L235:L236"/>
    <mergeCell ref="K355:K356"/>
    <mergeCell ref="H355:H356"/>
    <mergeCell ref="H375:H376"/>
    <mergeCell ref="H395:H396"/>
    <mergeCell ref="K235:K236"/>
    <mergeCell ref="L375:L376"/>
    <mergeCell ref="E475:E476"/>
    <mergeCell ref="E375:E376"/>
    <mergeCell ref="E395:E396"/>
    <mergeCell ref="C255:C256"/>
    <mergeCell ref="D275:D276"/>
    <mergeCell ref="D295:D296"/>
    <mergeCell ref="D255:D256"/>
    <mergeCell ref="C275:C276"/>
    <mergeCell ref="C315:C316"/>
    <mergeCell ref="C355:C356"/>
    <mergeCell ref="D315:D316"/>
    <mergeCell ref="E255:E256"/>
    <mergeCell ref="E275:E276"/>
    <mergeCell ref="E315:E316"/>
    <mergeCell ref="E335:E336"/>
    <mergeCell ref="E355:E356"/>
    <mergeCell ref="E295:E296"/>
    <mergeCell ref="C335:C336"/>
    <mergeCell ref="D335:D336"/>
    <mergeCell ref="C295:C296"/>
    <mergeCell ref="D475:D476"/>
    <mergeCell ref="D195:D196"/>
    <mergeCell ref="D215:D216"/>
    <mergeCell ref="E175:E176"/>
    <mergeCell ref="E195:E196"/>
    <mergeCell ref="E235:E236"/>
    <mergeCell ref="E215:E216"/>
    <mergeCell ref="A1:B1"/>
    <mergeCell ref="C95:C96"/>
    <mergeCell ref="E75:E76"/>
    <mergeCell ref="E95:E96"/>
    <mergeCell ref="D75:D76"/>
    <mergeCell ref="C75:C76"/>
    <mergeCell ref="D95:D96"/>
    <mergeCell ref="A51:B51"/>
    <mergeCell ref="A52:B54"/>
    <mergeCell ref="C235:C236"/>
    <mergeCell ref="D115:D116"/>
    <mergeCell ref="D135:D136"/>
    <mergeCell ref="D155:D156"/>
    <mergeCell ref="D235:D236"/>
    <mergeCell ref="C155:C156"/>
    <mergeCell ref="C195:C196"/>
    <mergeCell ref="C215:C216"/>
    <mergeCell ref="C135:C136"/>
    <mergeCell ref="C175:C176"/>
    <mergeCell ref="E155:E156"/>
    <mergeCell ref="H75:H76"/>
    <mergeCell ref="K75:K76"/>
    <mergeCell ref="R75:R76"/>
    <mergeCell ref="J75:J76"/>
    <mergeCell ref="X75:X76"/>
    <mergeCell ref="L75:L76"/>
    <mergeCell ref="E135:E136"/>
    <mergeCell ref="Q155:Q156"/>
    <mergeCell ref="S155:S156"/>
    <mergeCell ref="C115:C116"/>
    <mergeCell ref="E115:E116"/>
    <mergeCell ref="R135:R136"/>
    <mergeCell ref="S135:S136"/>
    <mergeCell ref="V135:V136"/>
    <mergeCell ref="Q135:Q136"/>
    <mergeCell ref="D175:D176"/>
    <mergeCell ref="L155:L156"/>
    <mergeCell ref="J135:J136"/>
    <mergeCell ref="L135:L136"/>
    <mergeCell ref="K155:K156"/>
    <mergeCell ref="K135:K136"/>
    <mergeCell ref="L175:L176"/>
    <mergeCell ref="Z75:Z76"/>
    <mergeCell ref="J115:J116"/>
    <mergeCell ref="L115:L116"/>
    <mergeCell ref="L95:L96"/>
    <mergeCell ref="J95:J96"/>
    <mergeCell ref="AA75:AA76"/>
    <mergeCell ref="Y75:Y76"/>
    <mergeCell ref="Q95:Q96"/>
    <mergeCell ref="S95:S96"/>
    <mergeCell ref="V95:V96"/>
    <mergeCell ref="V75:V76"/>
    <mergeCell ref="R95:R96"/>
    <mergeCell ref="Q75:Q76"/>
    <mergeCell ref="S75:S76"/>
    <mergeCell ref="X95:X96"/>
    <mergeCell ref="AA95:AA96"/>
    <mergeCell ref="Z115:Z116"/>
    <mergeCell ref="AA115:AA116"/>
    <mergeCell ref="Z95:Z96"/>
    <mergeCell ref="Y95:Y96"/>
    <mergeCell ref="Y115:Y116"/>
    <mergeCell ref="K95:K96"/>
    <mergeCell ref="K115:K116"/>
    <mergeCell ref="Z155:Z156"/>
    <mergeCell ref="AA155:AA156"/>
    <mergeCell ref="Y155:Y156"/>
    <mergeCell ref="Z135:Z136"/>
    <mergeCell ref="V155:V156"/>
    <mergeCell ref="X155:X156"/>
    <mergeCell ref="Z215:Z216"/>
    <mergeCell ref="AA135:AA136"/>
    <mergeCell ref="Q115:Q116"/>
    <mergeCell ref="S115:S116"/>
    <mergeCell ref="V115:V116"/>
    <mergeCell ref="X115:X116"/>
    <mergeCell ref="R115:R116"/>
    <mergeCell ref="Y175:Y176"/>
    <mergeCell ref="Y135:Y136"/>
    <mergeCell ref="X135:X136"/>
    <mergeCell ref="Q195:Q196"/>
    <mergeCell ref="Q215:Q216"/>
    <mergeCell ref="S215:S216"/>
    <mergeCell ref="Q175:Q176"/>
    <mergeCell ref="S175:S176"/>
    <mergeCell ref="R215:R216"/>
    <mergeCell ref="S195:S196"/>
    <mergeCell ref="R155:R156"/>
    <mergeCell ref="Z235:Z236"/>
    <mergeCell ref="AA175:AA176"/>
    <mergeCell ref="V195:V196"/>
    <mergeCell ref="X195:X196"/>
    <mergeCell ref="Z195:Z196"/>
    <mergeCell ref="AA195:AA196"/>
    <mergeCell ref="AA235:AA236"/>
    <mergeCell ref="Z175:Z176"/>
    <mergeCell ref="X215:X216"/>
    <mergeCell ref="V215:V216"/>
    <mergeCell ref="AA215:AA216"/>
    <mergeCell ref="V175:V176"/>
    <mergeCell ref="Y195:Y196"/>
    <mergeCell ref="Y215:Y216"/>
    <mergeCell ref="Y235:Y236"/>
    <mergeCell ref="Q235:Q236"/>
    <mergeCell ref="S235:S236"/>
    <mergeCell ref="V235:V236"/>
    <mergeCell ref="R255:R256"/>
    <mergeCell ref="X255:X256"/>
    <mergeCell ref="Q275:Q276"/>
    <mergeCell ref="S275:S276"/>
    <mergeCell ref="V275:V276"/>
    <mergeCell ref="X275:X276"/>
    <mergeCell ref="R275:R276"/>
    <mergeCell ref="Z275:Z276"/>
    <mergeCell ref="AA275:AA276"/>
    <mergeCell ref="Z335:Z336"/>
    <mergeCell ref="Y315:Y316"/>
    <mergeCell ref="Y295:Y296"/>
    <mergeCell ref="Z295:Z296"/>
    <mergeCell ref="Y335:Y336"/>
    <mergeCell ref="X295:X296"/>
    <mergeCell ref="Z255:Z256"/>
    <mergeCell ref="Y275:Y276"/>
    <mergeCell ref="Y255:Y256"/>
    <mergeCell ref="AA295:AA296"/>
    <mergeCell ref="AA255:AA256"/>
    <mergeCell ref="X315:X316"/>
    <mergeCell ref="Z315:Z316"/>
    <mergeCell ref="AA315:AA316"/>
    <mergeCell ref="Z395:Z396"/>
    <mergeCell ref="AA395:AA396"/>
    <mergeCell ref="Z375:Z376"/>
    <mergeCell ref="Y355:Y356"/>
    <mergeCell ref="Y375:Y376"/>
    <mergeCell ref="V295:V296"/>
    <mergeCell ref="AA335:AA336"/>
    <mergeCell ref="AA375:AA376"/>
    <mergeCell ref="Z355:Z356"/>
    <mergeCell ref="AA355:AA356"/>
    <mergeCell ref="AA455:AA456"/>
    <mergeCell ref="Z435:Z436"/>
    <mergeCell ref="AA435:AA436"/>
    <mergeCell ref="Q415:Q416"/>
    <mergeCell ref="S415:S416"/>
    <mergeCell ref="AA415:AA416"/>
    <mergeCell ref="Q435:Q436"/>
    <mergeCell ref="S435:S436"/>
    <mergeCell ref="V435:V436"/>
    <mergeCell ref="X435:X436"/>
    <mergeCell ref="X415:X416"/>
    <mergeCell ref="R455:R456"/>
    <mergeCell ref="X455:X456"/>
    <mergeCell ref="R415:R416"/>
    <mergeCell ref="R435:R436"/>
    <mergeCell ref="Z415:Z416"/>
    <mergeCell ref="Z455:Z456"/>
    <mergeCell ref="S375:S376"/>
    <mergeCell ref="V415:V416"/>
    <mergeCell ref="V375:V376"/>
    <mergeCell ref="Y395:Y396"/>
    <mergeCell ref="Y475:Y476"/>
    <mergeCell ref="Y415:Y416"/>
    <mergeCell ref="Y435:Y436"/>
    <mergeCell ref="Y455:Y456"/>
    <mergeCell ref="Q455:Q456"/>
    <mergeCell ref="S455:S456"/>
    <mergeCell ref="V455:V456"/>
    <mergeCell ref="X375:X376"/>
    <mergeCell ref="S355:S356"/>
    <mergeCell ref="V355:V356"/>
    <mergeCell ref="X355:X356"/>
    <mergeCell ref="Q395:Q396"/>
    <mergeCell ref="S395:S396"/>
    <mergeCell ref="V395:V396"/>
    <mergeCell ref="X395:X396"/>
    <mergeCell ref="AA515:AA516"/>
    <mergeCell ref="Y515:Y516"/>
    <mergeCell ref="AA475:AA476"/>
    <mergeCell ref="V475:V476"/>
    <mergeCell ref="X475:X476"/>
    <mergeCell ref="Z475:Z476"/>
    <mergeCell ref="Q495:Q496"/>
    <mergeCell ref="S495:S496"/>
    <mergeCell ref="V495:V496"/>
    <mergeCell ref="X495:X496"/>
    <mergeCell ref="Z495:Z496"/>
    <mergeCell ref="Q475:Q476"/>
    <mergeCell ref="S475:S476"/>
    <mergeCell ref="AA495:AA496"/>
    <mergeCell ref="Q515:Q516"/>
    <mergeCell ref="S515:S516"/>
    <mergeCell ref="V515:V516"/>
    <mergeCell ref="X515:X516"/>
    <mergeCell ref="Z515:Z516"/>
    <mergeCell ref="Y495:Y496"/>
    <mergeCell ref="R475:R476"/>
    <mergeCell ref="R495:R496"/>
    <mergeCell ref="R515:R516"/>
    <mergeCell ref="Z575:Z576"/>
    <mergeCell ref="AA575:AA576"/>
    <mergeCell ref="Q595:Q596"/>
    <mergeCell ref="S595:S596"/>
    <mergeCell ref="V595:V596"/>
    <mergeCell ref="X595:X596"/>
    <mergeCell ref="Z595:Z596"/>
    <mergeCell ref="AA595:AA596"/>
    <mergeCell ref="Q575:Q576"/>
    <mergeCell ref="R595:R596"/>
    <mergeCell ref="Y575:Y576"/>
    <mergeCell ref="R575:R576"/>
    <mergeCell ref="X575:X576"/>
    <mergeCell ref="S575:S576"/>
    <mergeCell ref="V575:V576"/>
    <mergeCell ref="Y595:Y596"/>
    <mergeCell ref="Z535:Z536"/>
    <mergeCell ref="AA535:AA536"/>
    <mergeCell ref="AA555:AA556"/>
    <mergeCell ref="Q535:Q536"/>
    <mergeCell ref="R535:R536"/>
    <mergeCell ref="Y535:Y536"/>
    <mergeCell ref="Y555:Y556"/>
    <mergeCell ref="X535:X536"/>
    <mergeCell ref="S535:S536"/>
    <mergeCell ref="V535:V536"/>
    <mergeCell ref="R555:R556"/>
    <mergeCell ref="Q555:Q556"/>
    <mergeCell ref="S555:S556"/>
    <mergeCell ref="V555:V556"/>
    <mergeCell ref="X555:X556"/>
    <mergeCell ref="Z555:Z556"/>
    <mergeCell ref="J555:J556"/>
    <mergeCell ref="K575:K576"/>
    <mergeCell ref="X635:X636"/>
    <mergeCell ref="Q635:Q636"/>
    <mergeCell ref="X675:X676"/>
    <mergeCell ref="Z615:Z616"/>
    <mergeCell ref="Y635:Y636"/>
    <mergeCell ref="Z675:Z676"/>
    <mergeCell ref="Z695:Z696"/>
    <mergeCell ref="X615:X616"/>
    <mergeCell ref="Y615:Y616"/>
    <mergeCell ref="Q615:Q616"/>
    <mergeCell ref="S615:S616"/>
    <mergeCell ref="R875:R876"/>
    <mergeCell ref="Y655:Y656"/>
    <mergeCell ref="Z635:Z636"/>
    <mergeCell ref="S755:S756"/>
    <mergeCell ref="V755:V756"/>
    <mergeCell ref="X755:X756"/>
    <mergeCell ref="S875:S876"/>
    <mergeCell ref="V875:V876"/>
    <mergeCell ref="X875:X876"/>
    <mergeCell ref="Y875:Y876"/>
    <mergeCell ref="Z875:Z876"/>
    <mergeCell ref="Z655:Z656"/>
    <mergeCell ref="X655:X656"/>
    <mergeCell ref="Y675:Y676"/>
    <mergeCell ref="Y735:Y736"/>
    <mergeCell ref="Z735:Z736"/>
    <mergeCell ref="AA635:AA636"/>
    <mergeCell ref="L655:L656"/>
    <mergeCell ref="J655:J656"/>
    <mergeCell ref="AA615:AA616"/>
    <mergeCell ref="AA675:AA676"/>
    <mergeCell ref="AA695:AA696"/>
    <mergeCell ref="Q715:Q716"/>
    <mergeCell ref="R715:R716"/>
    <mergeCell ref="AA715:AA716"/>
    <mergeCell ref="AA655:AA656"/>
    <mergeCell ref="R635:R636"/>
    <mergeCell ref="Y715:Y716"/>
    <mergeCell ref="Z715:Z716"/>
    <mergeCell ref="AA875:AA876"/>
    <mergeCell ref="C895:C896"/>
    <mergeCell ref="D895:D896"/>
    <mergeCell ref="E895:E896"/>
    <mergeCell ref="H895:H896"/>
    <mergeCell ref="J895:J896"/>
    <mergeCell ref="K895:K896"/>
    <mergeCell ref="L895:L896"/>
    <mergeCell ref="Q895:Q896"/>
    <mergeCell ref="R895:R896"/>
    <mergeCell ref="S895:S896"/>
    <mergeCell ref="V895:V896"/>
    <mergeCell ref="X895:X896"/>
    <mergeCell ref="Y895:Y896"/>
    <mergeCell ref="Z895:Z896"/>
    <mergeCell ref="AA895:AA896"/>
    <mergeCell ref="C875:C876"/>
    <mergeCell ref="D875:D876"/>
    <mergeCell ref="E875:E876"/>
    <mergeCell ref="H875:H876"/>
    <mergeCell ref="J875:J876"/>
    <mergeCell ref="K875:K876"/>
    <mergeCell ref="L875:L876"/>
    <mergeCell ref="Q875:Q876"/>
    <mergeCell ref="AA915:AA916"/>
    <mergeCell ref="V935:V936"/>
    <mergeCell ref="X935:X936"/>
    <mergeCell ref="C935:C936"/>
    <mergeCell ref="D935:D936"/>
    <mergeCell ref="E935:E936"/>
    <mergeCell ref="H935:H936"/>
    <mergeCell ref="J935:J936"/>
    <mergeCell ref="K935:K936"/>
    <mergeCell ref="Z935:Z936"/>
    <mergeCell ref="AA935:AA936"/>
    <mergeCell ref="C915:C916"/>
    <mergeCell ref="D915:D916"/>
    <mergeCell ref="E915:E916"/>
    <mergeCell ref="H915:H916"/>
    <mergeCell ref="J915:J916"/>
    <mergeCell ref="K915:K916"/>
    <mergeCell ref="L915:L916"/>
    <mergeCell ref="Q915:Q916"/>
    <mergeCell ref="R915:R916"/>
    <mergeCell ref="C955:C956"/>
    <mergeCell ref="D955:D956"/>
    <mergeCell ref="E955:E956"/>
    <mergeCell ref="H955:H956"/>
    <mergeCell ref="J955:J956"/>
    <mergeCell ref="L975:L976"/>
    <mergeCell ref="Q975:Q976"/>
    <mergeCell ref="Q955:Q956"/>
    <mergeCell ref="R955:R956"/>
    <mergeCell ref="C975:C976"/>
    <mergeCell ref="D975:D976"/>
    <mergeCell ref="E975:E976"/>
    <mergeCell ref="H975:H976"/>
    <mergeCell ref="J975:J976"/>
    <mergeCell ref="K975:K976"/>
    <mergeCell ref="K955:K956"/>
    <mergeCell ref="L955:L956"/>
    <mergeCell ref="F1:L1"/>
    <mergeCell ref="AA975:AA976"/>
    <mergeCell ref="R975:R976"/>
    <mergeCell ref="S975:S976"/>
    <mergeCell ref="V975:V976"/>
    <mergeCell ref="X975:X976"/>
    <mergeCell ref="Y975:Y976"/>
    <mergeCell ref="Z975:Z976"/>
    <mergeCell ref="Z955:Z956"/>
    <mergeCell ref="AA955:AA956"/>
    <mergeCell ref="L935:L936"/>
    <mergeCell ref="Q935:Q936"/>
    <mergeCell ref="R935:R936"/>
    <mergeCell ref="S935:S936"/>
    <mergeCell ref="X955:X956"/>
    <mergeCell ref="Y955:Y956"/>
    <mergeCell ref="Y935:Y936"/>
    <mergeCell ref="S955:S956"/>
    <mergeCell ref="V955:V956"/>
    <mergeCell ref="S915:S916"/>
    <mergeCell ref="V915:V916"/>
    <mergeCell ref="X915:X916"/>
    <mergeCell ref="Y915:Y916"/>
    <mergeCell ref="Z915:Z916"/>
  </mergeCells>
  <phoneticPr fontId="6" type="noConversion"/>
  <conditionalFormatting sqref="R97:R107 R117:R127 D97:D107 D117:D127 D137:D147 D157:D167 D177:D187 D197:D207 D217:D227 D237:D247 D257:D267 D277:D287 D297:D307 D317:D327 D337:D347 D357:D367 D377:D387 D397:D407 D417:D427 D437:D447 D457:D467 D477:D487 D497:D507 D517:D527 D537:D547 D557:D567 D577:D587 D597:D607 D617:D627 D637:D647 D77:D87 D657:D667 K97:K107 K117:K127 K137:K147 K157:K167 K177:K187 K197:K207 K217:K227 K237:K247 K257:K267 K277:K287 K297:K307 K317:K327 K337:K347 K357:K367 K377:K387 K397:K407 K417:K427 K437:K447 K457:K467 K477:K487 K497:K507 K517:K527 K537:K547 K557:K567 K577:K587 K597:K607 K617:K627 K637:K647 R137:R147 K77:K87 K657:K667 R157:R167 R177:R187 R197:R207 R217:R227 R237:R247 R257:R267 R277:R287 R297:R307 R317:R327 R337:R347 R357:R367 R377:R387 R397:R407 R417:R427 R437:R447 R457:R467 R477:R487 R497:R507 R517:R527 R537:R547 R557:R567 R577:R587 R597:R607 R617:R627 R637:R647 R77:R87 R657:R667 Y77:Y86 Y97:Y106 Y117:Y126 Y137:Y146 Y157:Y166 Y177:Y186 Y197:Y206 Y217:Y226 Y237:Y246 Y257:Y266 Y277:Y286 Y297:Y306 Y317:Y326 Y337:Y346 Y357:Y366 Y377:Y386 Y397:Y406 Y417:Y426 Y437:Y446 Y457:Y466 Y477:Y486 Y497:Y506 Y517:Y526 Y537:Y546 Y557:Y566 Y577:Y586 Y597:Y606 Y617:Y626 Y637:Y646 Y657:Y666 K677:K687 R677:R687 Y677:Y686 K697:K707 R697:R707 Y697:Y706 K717:K727 R717:R727 Y717:Y726 K737:K747 R737:R747 Y737:Y746 K757:K767 R757:R767 Y757:Y766 K777:K787 R777:R787 Y777:Y786 K797:K807 R797:R807 Y797:Y806 K817:K827 R817:R827 Y817:Y826 K837:K847 R837:R847 Y837:Y846 R857:R867 Y857:Y866 Y877:Y886 Y897:Y906 Y917:Y926 Y937:Y946 Y957:Y966 Y977:Y986">
    <cfRule type="expression" dxfId="100" priority="66" stopIfTrue="1">
      <formula>AND(COUNTA(D77)=1,(OR(D77&lt;$C$73,D77&gt;$E$73)))</formula>
    </cfRule>
  </conditionalFormatting>
  <conditionalFormatting sqref="E77:E87 S657:S667 L77:L87 Z657:Z666 E97:E107 E117:E127 E137:E147 E157:E167 E177:E187 E197:E207 E217:E227 E237:E247 E257:E267 E277:E287 E297:E307 E317:E327 E337:E347 E357:E367 E377:E387 E397:E407 E417:E427 E437:E447 E457:E467 E477:E487 E497:E507 E517:E527 E537:E547 E557:E567 E577:E587 E597:E607 E617:E627 E637:E647 E657:E667 S77:S87 L97:L107 S97:S107 L117:L127 S117:S127 L137:L147 S137:S147 L157:L167 S157:S167 L177:L187 S177:S187 L197:L207 S197:S207 L217:L227 S217:S227 L237:L247 S237:S247 L257:L267 S257:S267 L277:L287 S277:S287 L297:L307 S297:S307 L317:L327 S317:S327 L337:L347 S337:S347 L357:L367 S357:S367 L377:L387 S377:S387 L397:L407 S397:S407 L417:L427 S417:S427 L437:L447 S437:S447 L457:L467 S457:S467 L477:L487 S477:S487 L497:L507 S497:S507 L517:L527 S517:S527 L537:L547 S537:S547 L557:L567 S557:S567 L577:L587 S577:S587 L597:L607 S597:S607 L617:L627 S617:S627 L637:L647 S637:S647 L657:L667 Z77:Z86 Z97:Z106 Z117:Z126 Z137:Z146 Z157:Z166 Z177:Z186 Z197:Z206 Z217:Z226 Z237:Z246 Z257:Z266 Z277:Z286 Z297:Z306 Z317:Z326 Z337:Z346 Z357:Z366 Z377:Z386 Z397:Z406 Z417:Z426 Z437:Z446 Z457:Z466 Z477:Z486 Z497:Z506 Z517:Z526 Z537:Z546 Z557:Z566 Z577:Z586 Z597:Z606 Z617:Z626 Z637:Z646 Z677:Z686 E677:E687 L677:L687 Z697:Z706 E697:E707 L697:L707 Z717:Z726 E717:E727 L717:L727 Z737:Z746 E737:E747 L737:L747 Z757:Z766 E757:E767 L757:L767 Z777:Z786 E777:E787 L777:L787 Z797:Z806 E797:E807 L797:L807 Z817:Z826 E817:E827 L817:L827 Z837:Z846 E837:E847 L837:L847 E857:E867 L857:L867 L877:L887 L897:L907 L917:L927 L937:L947 L957:L967 L977:L987">
    <cfRule type="expression" dxfId="99" priority="67" stopIfTrue="1">
      <formula>AND(COUNTA(E77)=1,(OR(E77&lt;$C$73,E77&gt;$E$73+61)))</formula>
    </cfRule>
  </conditionalFormatting>
  <conditionalFormatting sqref="D677:D687">
    <cfRule type="expression" dxfId="98" priority="64" stopIfTrue="1">
      <formula>AND(COUNTA(D677)=1,(OR(D677&lt;$C$73,D677&gt;$E$73)))</formula>
    </cfRule>
  </conditionalFormatting>
  <conditionalFormatting sqref="S677:S687">
    <cfRule type="expression" dxfId="97" priority="65" stopIfTrue="1">
      <formula>AND(COUNTA(S677)=1,(OR(S677&lt;$C$73,S677&gt;$E$73+61)))</formula>
    </cfRule>
  </conditionalFormatting>
  <conditionalFormatting sqref="D697:D707">
    <cfRule type="expression" dxfId="96" priority="62" stopIfTrue="1">
      <formula>AND(COUNTA(D697)=1,(OR(D697&lt;$C$73,D697&gt;$E$73)))</formula>
    </cfRule>
  </conditionalFormatting>
  <conditionalFormatting sqref="S697:S707">
    <cfRule type="expression" dxfId="95" priority="63" stopIfTrue="1">
      <formula>AND(COUNTA(S697)=1,(OR(S697&lt;$C$73,S697&gt;$E$73+61)))</formula>
    </cfRule>
  </conditionalFormatting>
  <conditionalFormatting sqref="D717:D727">
    <cfRule type="expression" dxfId="94" priority="60" stopIfTrue="1">
      <formula>AND(COUNTA(D717)=1,(OR(D717&lt;$C$73,D717&gt;$E$73)))</formula>
    </cfRule>
  </conditionalFormatting>
  <conditionalFormatting sqref="S717:S727">
    <cfRule type="expression" dxfId="93" priority="61" stopIfTrue="1">
      <formula>AND(COUNTA(S717)=1,(OR(S717&lt;$C$73,S717&gt;$E$73+61)))</formula>
    </cfRule>
  </conditionalFormatting>
  <conditionalFormatting sqref="D737:D747">
    <cfRule type="expression" dxfId="92" priority="58" stopIfTrue="1">
      <formula>AND(COUNTA(D737)=1,(OR(D737&lt;$C$73,D737&gt;$E$73)))</formula>
    </cfRule>
  </conditionalFormatting>
  <conditionalFormatting sqref="S737:S747">
    <cfRule type="expression" dxfId="91" priority="59" stopIfTrue="1">
      <formula>AND(COUNTA(S737)=1,(OR(S737&lt;$C$73,S737&gt;$E$73+61)))</formula>
    </cfRule>
  </conditionalFormatting>
  <conditionalFormatting sqref="D757:D767">
    <cfRule type="expression" dxfId="90" priority="56" stopIfTrue="1">
      <formula>AND(COUNTA(D757)=1,(OR(D757&lt;$C$73,D757&gt;$E$73)))</formula>
    </cfRule>
  </conditionalFormatting>
  <conditionalFormatting sqref="S757:S767">
    <cfRule type="expression" dxfId="89" priority="57" stopIfTrue="1">
      <formula>AND(COUNTA(S757)=1,(OR(S757&lt;$C$73,S757&gt;$E$73+61)))</formula>
    </cfRule>
  </conditionalFormatting>
  <conditionalFormatting sqref="D777:D787">
    <cfRule type="expression" dxfId="88" priority="54" stopIfTrue="1">
      <formula>AND(COUNTA(D777)=1,(OR(D777&lt;$C$73,D777&gt;$E$73)))</formula>
    </cfRule>
  </conditionalFormatting>
  <conditionalFormatting sqref="S777:S787">
    <cfRule type="expression" dxfId="87" priority="55" stopIfTrue="1">
      <formula>AND(COUNTA(S777)=1,(OR(S777&lt;$C$73,S777&gt;$E$73+61)))</formula>
    </cfRule>
  </conditionalFormatting>
  <conditionalFormatting sqref="D797:D807">
    <cfRule type="expression" dxfId="86" priority="52" stopIfTrue="1">
      <formula>AND(COUNTA(D797)=1,(OR(D797&lt;$C$73,D797&gt;$E$73)))</formula>
    </cfRule>
  </conditionalFormatting>
  <conditionalFormatting sqref="S797:S807">
    <cfRule type="expression" dxfId="85" priority="53" stopIfTrue="1">
      <formula>AND(COUNTA(S797)=1,(OR(S797&lt;$C$73,S797&gt;$E$73+61)))</formula>
    </cfRule>
  </conditionalFormatting>
  <conditionalFormatting sqref="D817:D827">
    <cfRule type="expression" dxfId="84" priority="50" stopIfTrue="1">
      <formula>AND(COUNTA(D817)=1,(OR(D817&lt;$C$73,D817&gt;$E$73)))</formula>
    </cfRule>
  </conditionalFormatting>
  <conditionalFormatting sqref="S817:S827">
    <cfRule type="expression" dxfId="83" priority="51" stopIfTrue="1">
      <formula>AND(COUNTA(S817)=1,(OR(S817&lt;$C$73,S817&gt;$E$73+61)))</formula>
    </cfRule>
  </conditionalFormatting>
  <conditionalFormatting sqref="D837:D847">
    <cfRule type="expression" dxfId="82" priority="48" stopIfTrue="1">
      <formula>AND(COUNTA(D837)=1,(OR(D837&lt;$C$73,D837&gt;$E$73)))</formula>
    </cfRule>
  </conditionalFormatting>
  <conditionalFormatting sqref="S837:S847">
    <cfRule type="expression" dxfId="81" priority="49" stopIfTrue="1">
      <formula>AND(COUNTA(S837)=1,(OR(S837&lt;$C$73,S837&gt;$E$73+61)))</formula>
    </cfRule>
  </conditionalFormatting>
  <conditionalFormatting sqref="C57:D57">
    <cfRule type="expression" dxfId="80" priority="68" stopIfTrue="1">
      <formula>$C57&lt;&gt;$C$747</formula>
    </cfRule>
  </conditionalFormatting>
  <conditionalFormatting sqref="C56:D56">
    <cfRule type="expression" dxfId="79" priority="69" stopIfTrue="1">
      <formula>$C56&lt;&gt;$C$727</formula>
    </cfRule>
  </conditionalFormatting>
  <conditionalFormatting sqref="C55:D55">
    <cfRule type="expression" dxfId="78" priority="70" stopIfTrue="1">
      <formula>$C55&lt;&gt;$C$707</formula>
    </cfRule>
  </conditionalFormatting>
  <conditionalFormatting sqref="C54:D54">
    <cfRule type="expression" dxfId="77" priority="71" stopIfTrue="1">
      <formula>$C54&lt;&gt;$C$687</formula>
    </cfRule>
  </conditionalFormatting>
  <conditionalFormatting sqref="C53:D53">
    <cfRule type="expression" dxfId="76" priority="72" stopIfTrue="1">
      <formula>$C53&lt;&gt;$C$667</formula>
    </cfRule>
  </conditionalFormatting>
  <conditionalFormatting sqref="C52:D52">
    <cfRule type="expression" dxfId="75" priority="73" stopIfTrue="1">
      <formula>$C52&lt;&gt;$C$647</formula>
    </cfRule>
  </conditionalFormatting>
  <conditionalFormatting sqref="C51:D51">
    <cfRule type="expression" dxfId="74" priority="74" stopIfTrue="1">
      <formula>$C51&lt;&gt;$C$627</formula>
    </cfRule>
  </conditionalFormatting>
  <conditionalFormatting sqref="C50:D50">
    <cfRule type="expression" dxfId="73" priority="75" stopIfTrue="1">
      <formula>$C50&lt;&gt;$C$607</formula>
    </cfRule>
  </conditionalFormatting>
  <conditionalFormatting sqref="K857:K867">
    <cfRule type="expression" dxfId="72" priority="46" stopIfTrue="1">
      <formula>AND(COUNTA(K857)=1,(OR(K857&lt;$C$73,K857&gt;$E$73)))</formula>
    </cfRule>
  </conditionalFormatting>
  <conditionalFormatting sqref="Z857:Z866">
    <cfRule type="expression" dxfId="71" priority="47" stopIfTrue="1">
      <formula>AND(COUNTA(Z857)=1,(OR(Z857&lt;$C$73,Z857&gt;$E$73+61)))</formula>
    </cfRule>
  </conditionalFormatting>
  <conditionalFormatting sqref="D857:D867">
    <cfRule type="expression" dxfId="70" priority="44" stopIfTrue="1">
      <formula>AND(COUNTA(D857)=1,(OR(D857&lt;$C$73,D857&gt;$E$73)))</formula>
    </cfRule>
  </conditionalFormatting>
  <conditionalFormatting sqref="S857:S867">
    <cfRule type="expression" dxfId="69" priority="45" stopIfTrue="1">
      <formula>AND(COUNTA(S857)=1,(OR(S857&lt;$C$73,S857&gt;$E$73+61)))</formula>
    </cfRule>
  </conditionalFormatting>
  <conditionalFormatting sqref="R877:R887">
    <cfRule type="expression" dxfId="68" priority="42" stopIfTrue="1">
      <formula>AND(COUNTA(R877)=1,(OR(R877&lt;$C$73,R877&gt;$E$73)))</formula>
    </cfRule>
  </conditionalFormatting>
  <conditionalFormatting sqref="E877:E887">
    <cfRule type="expression" dxfId="67" priority="43" stopIfTrue="1">
      <formula>AND(COUNTA(E877)=1,(OR(E877&lt;$C$73,E877&gt;$E$73+61)))</formula>
    </cfRule>
  </conditionalFormatting>
  <conditionalFormatting sqref="K877:K887">
    <cfRule type="expression" dxfId="66" priority="40" stopIfTrue="1">
      <formula>AND(COUNTA(K877)=1,(OR(K877&lt;$C$73,K877&gt;$E$73)))</formula>
    </cfRule>
  </conditionalFormatting>
  <conditionalFormatting sqref="Z877:Z886">
    <cfRule type="expression" dxfId="65" priority="41" stopIfTrue="1">
      <formula>AND(COUNTA(Z877)=1,(OR(Z877&lt;$C$73,Z877&gt;$E$73+61)))</formula>
    </cfRule>
  </conditionalFormatting>
  <conditionalFormatting sqref="D877:D887">
    <cfRule type="expression" dxfId="64" priority="38" stopIfTrue="1">
      <formula>AND(COUNTA(D877)=1,(OR(D877&lt;$C$73,D877&gt;$E$73)))</formula>
    </cfRule>
  </conditionalFormatting>
  <conditionalFormatting sqref="S877:S887">
    <cfRule type="expression" dxfId="63" priority="39" stopIfTrue="1">
      <formula>AND(COUNTA(S877)=1,(OR(S877&lt;$C$73,S877&gt;$E$73+61)))</formula>
    </cfRule>
  </conditionalFormatting>
  <conditionalFormatting sqref="R897:R907">
    <cfRule type="expression" dxfId="62" priority="36" stopIfTrue="1">
      <formula>AND(COUNTA(R897)=1,(OR(R897&lt;$C$73,R897&gt;$E$73)))</formula>
    </cfRule>
  </conditionalFormatting>
  <conditionalFormatting sqref="E897:E907">
    <cfRule type="expression" dxfId="61" priority="37" stopIfTrue="1">
      <formula>AND(COUNTA(E897)=1,(OR(E897&lt;$C$73,E897&gt;$E$73+61)))</formula>
    </cfRule>
  </conditionalFormatting>
  <conditionalFormatting sqref="K897:K907">
    <cfRule type="expression" dxfId="60" priority="34" stopIfTrue="1">
      <formula>AND(COUNTA(K897)=1,(OR(K897&lt;$C$73,K897&gt;$E$73)))</formula>
    </cfRule>
  </conditionalFormatting>
  <conditionalFormatting sqref="Z897:Z906">
    <cfRule type="expression" dxfId="59" priority="35" stopIfTrue="1">
      <formula>AND(COUNTA(Z897)=1,(OR(Z897&lt;$C$73,Z897&gt;$E$73+61)))</formula>
    </cfRule>
  </conditionalFormatting>
  <conditionalFormatting sqref="D897:D907">
    <cfRule type="expression" dxfId="58" priority="32" stopIfTrue="1">
      <formula>AND(COUNTA(D897)=1,(OR(D897&lt;$C$73,D897&gt;$E$73)))</formula>
    </cfRule>
  </conditionalFormatting>
  <conditionalFormatting sqref="S897:S907">
    <cfRule type="expression" dxfId="57" priority="33" stopIfTrue="1">
      <formula>AND(COUNTA(S897)=1,(OR(S897&lt;$C$73,S897&gt;$E$73+61)))</formula>
    </cfRule>
  </conditionalFormatting>
  <conditionalFormatting sqref="R917:R927">
    <cfRule type="expression" dxfId="56" priority="30" stopIfTrue="1">
      <formula>AND(COUNTA(R917)=1,(OR(R917&lt;$C$73,R917&gt;$E$73)))</formula>
    </cfRule>
  </conditionalFormatting>
  <conditionalFormatting sqref="E917:E927">
    <cfRule type="expression" dxfId="55" priority="31" stopIfTrue="1">
      <formula>AND(COUNTA(E917)=1,(OR(E917&lt;$C$73,E917&gt;$E$73+61)))</formula>
    </cfRule>
  </conditionalFormatting>
  <conditionalFormatting sqref="K917:K927">
    <cfRule type="expression" dxfId="54" priority="28" stopIfTrue="1">
      <formula>AND(COUNTA(K917)=1,(OR(K917&lt;$C$73,K917&gt;$E$73)))</formula>
    </cfRule>
  </conditionalFormatting>
  <conditionalFormatting sqref="Z917:Z926">
    <cfRule type="expression" dxfId="53" priority="29" stopIfTrue="1">
      <formula>AND(COUNTA(Z917)=1,(OR(Z917&lt;$C$73,Z917&gt;$E$73+61)))</formula>
    </cfRule>
  </conditionalFormatting>
  <conditionalFormatting sqref="D917:D927">
    <cfRule type="expression" dxfId="52" priority="26" stopIfTrue="1">
      <formula>AND(COUNTA(D917)=1,(OR(D917&lt;$C$73,D917&gt;$E$73)))</formula>
    </cfRule>
  </conditionalFormatting>
  <conditionalFormatting sqref="S917:S927">
    <cfRule type="expression" dxfId="51" priority="27" stopIfTrue="1">
      <formula>AND(COUNTA(S917)=1,(OR(S917&lt;$C$73,S917&gt;$E$73+61)))</formula>
    </cfRule>
  </conditionalFormatting>
  <conditionalFormatting sqref="R937:R947">
    <cfRule type="expression" dxfId="50" priority="24" stopIfTrue="1">
      <formula>AND(COUNTA(R937)=1,(OR(R937&lt;$C$73,R937&gt;$E$73)))</formula>
    </cfRule>
  </conditionalFormatting>
  <conditionalFormatting sqref="E937:E947">
    <cfRule type="expression" dxfId="49" priority="25" stopIfTrue="1">
      <formula>AND(COUNTA(E937)=1,(OR(E937&lt;$C$73,E937&gt;$E$73+61)))</formula>
    </cfRule>
  </conditionalFormatting>
  <conditionalFormatting sqref="K937:K947">
    <cfRule type="expression" dxfId="48" priority="22" stopIfTrue="1">
      <formula>AND(COUNTA(K937)=1,(OR(K937&lt;$C$73,K937&gt;$E$73)))</formula>
    </cfRule>
  </conditionalFormatting>
  <conditionalFormatting sqref="Z937:Z946">
    <cfRule type="expression" dxfId="47" priority="23" stopIfTrue="1">
      <formula>AND(COUNTA(Z937)=1,(OR(Z937&lt;$C$73,Z937&gt;$E$73+61)))</formula>
    </cfRule>
  </conditionalFormatting>
  <conditionalFormatting sqref="D937:D947">
    <cfRule type="expression" dxfId="46" priority="20" stopIfTrue="1">
      <formula>AND(COUNTA(D937)=1,(OR(D937&lt;$C$73,D937&gt;$E$73)))</formula>
    </cfRule>
  </conditionalFormatting>
  <conditionalFormatting sqref="S937:S947">
    <cfRule type="expression" dxfId="45" priority="21" stopIfTrue="1">
      <formula>AND(COUNTA(S937)=1,(OR(S937&lt;$C$73,S937&gt;$E$73+61)))</formula>
    </cfRule>
  </conditionalFormatting>
  <conditionalFormatting sqref="R957:R967">
    <cfRule type="expression" dxfId="44" priority="18" stopIfTrue="1">
      <formula>AND(COUNTA(R957)=1,(OR(R957&lt;$C$73,R957&gt;$E$73)))</formula>
    </cfRule>
  </conditionalFormatting>
  <conditionalFormatting sqref="E957:E967">
    <cfRule type="expression" dxfId="43" priority="19" stopIfTrue="1">
      <formula>AND(COUNTA(E957)=1,(OR(E957&lt;$C$73,E957&gt;$E$73+61)))</formula>
    </cfRule>
  </conditionalFormatting>
  <conditionalFormatting sqref="K957:K967">
    <cfRule type="expression" dxfId="42" priority="16" stopIfTrue="1">
      <formula>AND(COUNTA(K957)=1,(OR(K957&lt;$C$73,K957&gt;$E$73)))</formula>
    </cfRule>
  </conditionalFormatting>
  <conditionalFormatting sqref="Z957:Z966">
    <cfRule type="expression" dxfId="41" priority="17" stopIfTrue="1">
      <formula>AND(COUNTA(Z957)=1,(OR(Z957&lt;$C$73,Z957&gt;$E$73+61)))</formula>
    </cfRule>
  </conditionalFormatting>
  <conditionalFormatting sqref="D957:D967">
    <cfRule type="expression" dxfId="40" priority="14" stopIfTrue="1">
      <formula>AND(COUNTA(D957)=1,(OR(D957&lt;$C$73,D957&gt;$E$73)))</formula>
    </cfRule>
  </conditionalFormatting>
  <conditionalFormatting sqref="S957:S967">
    <cfRule type="expression" dxfId="39" priority="15" stopIfTrue="1">
      <formula>AND(COUNTA(S957)=1,(OR(S957&lt;$C$73,S957&gt;$E$73+61)))</formula>
    </cfRule>
  </conditionalFormatting>
  <conditionalFormatting sqref="R977:R987">
    <cfRule type="expression" dxfId="38" priority="12" stopIfTrue="1">
      <formula>AND(COUNTA(R977)=1,(OR(R977&lt;$C$73,R977&gt;$E$73)))</formula>
    </cfRule>
  </conditionalFormatting>
  <conditionalFormatting sqref="E977:E987">
    <cfRule type="expression" dxfId="37" priority="13" stopIfTrue="1">
      <formula>AND(COUNTA(E977)=1,(OR(E977&lt;$C$73,E977&gt;$E$73+61)))</formula>
    </cfRule>
  </conditionalFormatting>
  <conditionalFormatting sqref="K977:K987">
    <cfRule type="expression" dxfId="36" priority="10" stopIfTrue="1">
      <formula>AND(COUNTA(K977)=1,(OR(K977&lt;$C$73,K977&gt;$E$73)))</formula>
    </cfRule>
  </conditionalFormatting>
  <conditionalFormatting sqref="Z977:Z986">
    <cfRule type="expression" dxfId="35" priority="11" stopIfTrue="1">
      <formula>AND(COUNTA(Z977)=1,(OR(Z977&lt;$C$73,Z977&gt;$E$73+61)))</formula>
    </cfRule>
  </conditionalFormatting>
  <conditionalFormatting sqref="D977:D987">
    <cfRule type="expression" dxfId="34" priority="8" stopIfTrue="1">
      <formula>AND(COUNTA(D977)=1,(OR(D977&lt;$C$73,D977&gt;$E$73)))</formula>
    </cfRule>
  </conditionalFormatting>
  <conditionalFormatting sqref="S977:S987">
    <cfRule type="expression" dxfId="33" priority="9" stopIfTrue="1">
      <formula>AND(COUNTA(S977)=1,(OR(S977&lt;$C$73,S977&gt;$E$73+61)))</formula>
    </cfRule>
  </conditionalFormatting>
  <conditionalFormatting sqref="K2:L2 H2:I2 F1:F2">
    <cfRule type="expression" dxfId="32" priority="6" stopIfTrue="1">
      <formula>($A$45=0)</formula>
    </cfRule>
  </conditionalFormatting>
  <conditionalFormatting sqref="J2">
    <cfRule type="expression" dxfId="31" priority="5" stopIfTrue="1">
      <formula>($A$45=0)</formula>
    </cfRule>
  </conditionalFormatting>
  <conditionalFormatting sqref="G2">
    <cfRule type="expression" dxfId="30" priority="3" stopIfTrue="1">
      <formula>($A$45=0)</formula>
    </cfRule>
  </conditionalFormatting>
  <conditionalFormatting sqref="J49:L49">
    <cfRule type="expression" dxfId="29" priority="1" stopIfTrue="1">
      <formula>($A$45=0)</formula>
    </cfRule>
  </conditionalFormatting>
  <dataValidations count="4">
    <dataValidation type="decimal" allowBlank="1" showInputMessage="1" showErrorMessage="1" error="נא להזין את הסכום ששולם בפועל בש&quot;ח." sqref="AA77:AA86 F617:F627 M617:M627 AA657:AA666 F637:F647 F657:F667 F77:F87 F97:F107 F117:F127 F137:F147 F157:F167 F177:F187 F197:F207 F217:F227 F237:F247 F257:F267 F277:F287 F297:F307 F317:F327 F337:F347 F357:F367 F377:F387 F397:F407 F417:F427 F437:F447 F457:F467 F477:F487 F497:F507 F517:F527 F537:F547 F557:F567 F577:F587 F597:F607 M637:M647 M657:M667 M77:M87 M97:M107 M117:M127 M137:M147 M157:M167 M177:M187 M197:M207 M217:M227 M237:M247 M257:M267 M277:M287 M297:M307 M317:M327 M337:M347 M357:M367 M377:M387 M397:M407 M417:M427 M437:M447 M457:M467 M477:M487 M497:M507 M517:M527 M537:M547 M557:M567 M577:M587 M597:M607 AA637:AA646 AA617:AA626 AA597:AA606 AA577:AA586 AA557:AA566 AA537:AA546 AA517:AA526 AA497:AA506 AA477:AA486 AA457:AA466 AA437:AA446 AA417:AA426 AA397:AA406 AA377:AA386 AA357:AA366 AA337:AA346 AA317:AA326 AA297:AA306 AA277:AA286 AA257:AA266 AA237:AA246 AA217:AA226 AA197:AA206 AA177:AA186 AA157:AA166 AA137:AA146 AA117:AA126 AA97:AA106 T617:T627 T637:T647 T657:T667 T77:T87 T97:T107 T117:T127 T137:T147 T157:T167 T177:T187 T197:T207 T217:T227 T237:T247 T257:T267 T277:T287 T297:T307 T317:T327 T337:T347 T357:T367 T377:T387 T397:T407 T417:T427 T437:T447 T457:T467 T477:T487 T497:T507 T517:T527 T537:T547 T557:T567 T577:T587 T597:T607 AA677:AA686 F677:F687 M677:M687 T677:T687 AA697:AA706 F697:F707 M697:M707 T697:T707 AA717:AA726 F717:F727 M717:M727 T717:T727 AA737:AA746 F737:F747 M737:M747 T737:T747 AA757:AA766 F757:F767 M757:M767 T757:T767 AA777:AA786 F777:F787 M777:M787 T777:T787 AA797:AA806 F797:F807 M797:M807 T797:T807 AA817:AA826 F817:F827 M817:M827 T817:T827 AA837:AA846 F837:F847 M837:M847 T837:T847 AA857:AA866 F857:F867 M857:M867 T857:T867 AA877:AA886 F877:F887 M877:M887 T877:T887 AA897:AA906 F897:F907 M897:M907 T897:T907 AA917:AA926 F917:F927 M917:M927 T917:T927 AA937:AA946 F937:F947 M937:M947 T937:T947 AA957:AA966 F957:F967 M957:M967 T957:T967 AA977:AA986 F977:F987 M977:M987 T977:T987">
      <formula1>-999999999</formula1>
      <formula2>999999999</formula2>
    </dataValidation>
    <dataValidation type="decimal" allowBlank="1" showInputMessage="1" showErrorMessage="1" error="נא להזין את הסכום ששולם בפועל בש&quot;ח." sqref="AA87:AA96 AA667 F608:F614 AA107:AA116 AA127:AA136 AA147:AA156 AA167:AA176 AA187:AA196 AA207:AA216 AA227:AA236 AA247:AA256 AA267:AA276 AA287:AA296 AA307:AA316 AA327:AA336 AA347:AA356 AA367:AA376 AA387:AA396 AA407:AA416 AA427:AA436 AA447:AA456 AA467:AA476 AA487:AA496 AA507:AA516 AA527:AA536 AA547:AA556 AA567:AA576 AA587:AA596 AA607:AA616 AA627:AA636 AA647:AA656 M608:M614 M628:M634 M588:M594 M88:M94 M108:M114 M128:M134 M148:M154 M168:M174 M188:M194 M208:M214 M228:M234 M248:M254 M268:M274 M288:M294 M308:M314 M328:M334 M348:M354 M368:M374 M388:M394 M408:M414 M428:M434 M448:M454 M468:M474 M488:M494 M508:M514 M528:M534 M548:M554 M568:M574 M648:M654 F628:F634 F588:F594 F88:F94 F108:F114 F128:F134 F148:F154 F168:F174 F188:F194 F208:F214 F228:F234 F248:F254 F268:F274 F288:F294 F308:F314 F328:F334 F348:F354 F368:F374 F388:F394 F408:F414 F428:F434 F448:F454 F468:F474 F488:F494 F508:F514 F528:F534 F548:F554 F568:F574 F648:F654 T608:T614 T628:T634 T588:T594 T88:T94 T108:T114 T128:T134 T148:T154 T168:T174 T188:T194 T208:T214 T228:T234 T248:T254 T268:T274 T288:T294 T308:T314 T328:T334 T348:T354 T368:T374 T388:T394 T408:T414 T428:T434 T448:T454 T468:T474 T488:T494 T508:T514 T528:T534 T548:T554 T568:T574 T648:T654 AA687 AA675:AA676 AA707 AA695:AA696 AA727 AA715:AA716 AA747 AA735:AA736 AA767 AA755:AA756 AA787 AA775:AA776 AA807 AA795:AA796 AA827 AA815:AA816 AA847 AA835:AA836 AA867 AA855:AA856 AA887 AA875:AA876 AA907 AA895:AA896 AA927 AA915:AA916 AA947 AA935:AA936 AA967 AA955:AA956 AA987 AA975:AA976">
      <formula1>0</formula1>
      <formula2>999999999</formula2>
    </dataValidation>
    <dataValidation type="date" operator="greaterThan" allowBlank="1" showInputMessage="1" showErrorMessage="1" error="נא להזין תאריך תשלום בפועל:_x000a_DD/MM/YYYY" sqref="Z617:Z626 D117:E127 D97:E107 D77:E87 D657:E667 D637:E647 D617:E627 D597:E607 D577:E587 D557:E567 D537:E547 D517:E527 D497:E507 D477:E487 D457:E467 D437:E447 D417:E427 D397:E407 D377:E387 D357:E367 D337:E347 D317:E327 D297:E307 D277:E287 D257:E267 D237:E247 D217:E227 D197:E207 D177:E187 D157:E167 R657:S667 K617:L627 R637:S647 Z657:Z666 K77:L87 K97:L107 K117:L127 K137:L147 K157:L167 K177:L187 K197:L207 K217:L227 K237:L247 K257:L267 K277:L287 K297:L307 K317:L327 K337:L347 K357:L367 K377:L387 K397:L407 K417:L427 K437:L447 K457:L467 K477:L487 K497:L507 K517:L527 K537:L547 K557:L567 K577:L587 K597:L607 K637:L647 D137:E147 R617:S627 R597:S607 R577:S587 R557:S567 R537:S547 R517:S527 R497:S507 R477:S487 R457:S467 R437:S447 R417:S427 R397:S407 R377:S387 R357:S367 R337:S347 R317:S327 R297:S307 R277:S287 R257:S267 R237:S247 R217:S227 R197:S207 R177:S187 R157:S167 R137:S147 R117:S127 R97:S107 R77:S87 K657:L667 Z637:Z646 Z597:Z606 Z577:Z586 Z557:Z566 Z537:Z546 Z517:Z526 Z497:Z506 Z477:Z486 Z457:Z466 Z437:Z446 Z417:Z426 Z397:Z406 Z377:Z386 Z357:Z366 Z337:Z346 Z317:Z326 Z297:Z306 Z277:Z286 Z257:Z266 Z237:Z246 Z217:Z226 Z197:Z206 Z177:Z186 Z157:Z166 Z137:Z146 Z117:Z126 Z97:Z106 Z77:Z86 Y117:Y127 Y97:Y107 Y77:Y87 Y657:Y667 Y637:Y647 Y617:Y627 Y597:Y607 Y577:Y587 Y557:Y567 Y537:Y547 Y517:Y527 Y497:Y507 Y477:Y487 Y457:Y467 Y437:Y447 Y417:Y427 Y397:Y407 Y377:Y387 Y357:Y367 Y337:Y347 Y317:Y327 Y297:Y307 Y277:Y287 Y257:Y267 Y237:Y247 Y217:Y227 Y197:Y207 Y177:Y187 Y157:Y167 Y137:Y147 D677:E687 R677:S687 Z677:Z686 K677:L687 Y677:Y687 D697:E707 R697:S707 Z697:Z706 K697:L707 Y697:Y707 D717:E727 R717:S727 Z717:Z726 K717:L727 Y717:Y727 D737:E747 R737:S747 Z737:Z746 K737:L747 Y737:Y747 D757:E767 R757:S767 Z757:Z766 K757:L767 Y757:Y767 D777:E787 R777:S787 Z777:Z786 K777:L787 Y777:Y787 D797:E807 R797:S807 Z797:Z806 K797:L807 Y797:Y807 D817:E827 R817:S827 Z817:Z826 K817:L827 Y817:Y827 D837:E847 R837:S847 Z837:Z846 K837:L847 Y837:Y847 D857:E867 R857:S867 Z857:Z866 K857:L867 Y857:Y867 D877:E887 R877:S887 Z877:Z886 K877:L887 Y877:Y887 D897:E907 R897:S907 Z897:Z906 K897:L907 Y897:Y907 D917:E927 R917:S927 Z917:Z926 K917:L927 Y917:Y927 D937:E947 R937:S947 Z937:Z946 K937:L947 Y937:Y947 D957:E967 R957:S967 Z957:Z966 K957:L967 Y957:Y967 D977:E987 R977:S987 Z977:Z986 K977:L987 Y977:Y987">
      <formula1>36526</formula1>
    </dataValidation>
    <dataValidation type="decimal" allowBlank="1" showInputMessage="1" showErrorMessage="1" sqref="I3:I48 D3:E48">
      <formula1>0</formula1>
      <formula2>999999999</formula2>
    </dataValidation>
  </dataValidations>
  <hyperlinks>
    <hyperlink ref="B96" location="'קבלני משנה'!C4" display="'קבלני משנה'!C4"/>
    <hyperlink ref="B116" location="'קבלני משנה'!C5" display="'קבלני משנה'!C5"/>
    <hyperlink ref="B136" location="'קבלני משנה'!C6" display="'קבלני משנה'!C6"/>
    <hyperlink ref="B156" location="'קבלני משנה'!C7" display="'קבלני משנה'!C7"/>
    <hyperlink ref="B176" location="'קבלני משנה'!C8" display="'קבלני משנה'!C8"/>
    <hyperlink ref="B196" location="'קבלני משנה'!C9" display="'קבלני משנה'!C9"/>
    <hyperlink ref="B216" location="'קבלני משנה'!C10" display="'קבלני משנה'!C10"/>
    <hyperlink ref="B236" location="'קבלני משנה'!C11" display="'קבלני משנה'!C11"/>
    <hyperlink ref="B256" location="'קבלני משנה'!C12" display="'קבלני משנה'!C12"/>
    <hyperlink ref="B276" location="'קבלני משנה'!C13" display="'קבלני משנה'!C13"/>
    <hyperlink ref="B296" location="'קבלני משנה'!C14" display="'קבלני משנה'!C14"/>
    <hyperlink ref="B316" location="'קבלני משנה'!C15" display="'קבלני משנה'!C15"/>
    <hyperlink ref="B336" location="'קבלני משנה'!C16" display="'קבלני משנה'!C16"/>
    <hyperlink ref="B356" location="'קבלני משנה'!C17" display="'קבלני משנה'!C17"/>
    <hyperlink ref="B376" location="'קבלני משנה'!C18" display="'קבלני משנה'!C18"/>
    <hyperlink ref="B396" location="'קבלני משנה'!C19" display="'קבלני משנה'!C19"/>
    <hyperlink ref="B416" location="'קבלני משנה'!C20" display="'קבלני משנה'!C20"/>
    <hyperlink ref="B436" location="'קבלני משנה'!C21" display="'קבלני משנה'!C21"/>
    <hyperlink ref="B456" location="'קבלני משנה'!C22" display="'קבלני משנה'!C22"/>
    <hyperlink ref="B476" location="'קבלני משנה'!C23" display="'קבלני משנה'!C23"/>
    <hyperlink ref="B496" location="'קבלני משנה'!C24" display="'קבלני משנה'!C24"/>
    <hyperlink ref="B556" location="'קבלני משנה'!C27" display="'קבלני משנה'!C27"/>
    <hyperlink ref="B76" location="'קבלני משנה'!C3" display="'קבלני משנה'!C3"/>
    <hyperlink ref="C3" location="'קבלני משנה'!A69:A81" tooltip="הקשה על התא תעביר אותך לטבלה מקושרת בה יש לפרט את החשבוניות הרלבנטיות לסעיף" display="'קבלני משנה'!A69:A81"/>
    <hyperlink ref="C4" location="'קבלני משנה'!A89:A101" tooltip="הקשה על התא תעביר אותך לטבלה מקושרת בה יש לפרט את החשבוניות הרלבנטיות לסעיף" display="'קבלני משנה'!A89:A101"/>
    <hyperlink ref="C5" location="'קבלני משנה'!A109:A121" tooltip="הקשה על התא תעביר אותך לטבלה מקושרת בה יש לפרט את החשבוניות הרלבנטיות לסעיף" display="'קבלני משנה'!A109:A121"/>
    <hyperlink ref="C6" location="'קבלני משנה'!A129:A141" tooltip="הקשה על התא תעביר אותך לטבלה מקושרת בה יש לפרט את החשבוניות הרלבנטיות לסעיף" display="'קבלני משנה'!A129:A141"/>
    <hyperlink ref="C7" location="'קבלני משנה'!A149:A161" tooltip="הקשה על התא תעביר אותך לטבלה מקושרת בה יש לפרט את החשבוניות הרלבנטיות לסעיף" display="'קבלני משנה'!A149:A161"/>
    <hyperlink ref="C8" location="'קבלני משנה'!A169:A181" tooltip="הקשה על התא תעביר אותך לטבלה מקושרת בה יש לפרט את החשבוניות הרלבנטיות לסעיף" display="'קבלני משנה'!A169:A181"/>
    <hyperlink ref="C9" location="'קבלני משנה'!A189:A201" tooltip="הקשה על התא תעביר אותך לטבלה מקושרת בה יש לפרט את החשבוניות הרלבנטיות לסעיף" display="'קבלני משנה'!A189:A201"/>
    <hyperlink ref="C10" location="'קבלני משנה'!A209:A221" tooltip="הקשה על התא תעביר אותך לטבלה מקושרת בה יש לפרט את החשבוניות הרלבנטיות לסעיף" display="'קבלני משנה'!A209:A221"/>
    <hyperlink ref="C11" location="'קבלני משנה'!A229:A241" tooltip="הקשה על התא תעביר אותך לטבלה מקושרת בה יש לפרט את החשבוניות הרלבנטיות לסעיף" display="'קבלני משנה'!A229:A241"/>
    <hyperlink ref="C12" location="'קבלני משנה'!A249:A261" tooltip="הקשה על התא תעביר אותך לטבלה מקושרת בה יש לפרט את החשבוניות הרלבנטיות לסעיף" display="'קבלני משנה'!A249:A261"/>
    <hyperlink ref="C13" location="'קבלני משנה'!A269:A281" tooltip="הקשה על התא תעביר אותך לטבלה מקושרת בה יש לפרט את החשבוניות הרלבנטיות לסעיף" display="'קבלני משנה'!A269:A281"/>
    <hyperlink ref="C14" location="'קבלני משנה'!A289:A301" tooltip="הקשה על התא תעביר אותך לטבלה מקושרת בה יש לפרט את החשבוניות הרלבנטיות לסעיף" display="'קבלני משנה'!A289:A301"/>
    <hyperlink ref="C15" location="'קבלני משנה'!A309:A321" tooltip="הקשה על התא תעביר אותך לטבלה מקושרת בה יש לפרט את החשבוניות הרלבנטיות לסעיף" display="'קבלני משנה'!A309:A321"/>
    <hyperlink ref="C16" location="'קבלני משנה'!A329:A341" tooltip="הקשה על התא תעביר אותך לטבלה מקושרת בה יש לפרט את החשבוניות הרלבנטיות לסעיף" display="'קבלני משנה'!A329:A341"/>
    <hyperlink ref="C17" location="'קבלני משנה'!A349:A361" tooltip="הקשה על התא תעביר אותך לטבלה מקושרת בה יש לפרט את החשבוניות הרלבנטיות לסעיף" display="'קבלני משנה'!A349:A361"/>
    <hyperlink ref="C18" location="'קבלני משנה'!A369:A381" tooltip="הקשה על התא תעביר אותך לטבלה מקושרת בה יש לפרט את החשבוניות הרלבנטיות לסעיף" display="'קבלני משנה'!A369:A381"/>
    <hyperlink ref="C19" location="'קבלני משנה'!A389:A401" tooltip="הקשה על התא תעביר אותך לטבלה מקושרת בה יש לפרט את החשבוניות הרלבנטיות לסעיף" display="'קבלני משנה'!A389:A401"/>
    <hyperlink ref="C20" location="'קבלני משנה'!A409:A421" tooltip="הקשה על התא תעביר אותך לטבלה מקושרת בה יש לפרט את החשבוניות הרלבנטיות לסעיף" display="'קבלני משנה'!A409:A421"/>
    <hyperlink ref="C21" location="'קבלני משנה'!A429:A441" tooltip="הקשה על התא תעביר אותך לטבלה מקושרת בה יש לפרט את החשבוניות הרלבנטיות לסעיף" display="'קבלני משנה'!A429:A441"/>
    <hyperlink ref="C22" location="'קבלני משנה'!A449:A461" tooltip="הקשה על התא תעביר אותך לטבלה מקושרת בה יש לפרט את החשבוניות הרלבנטיות לסעיף" display="'קבלני משנה'!A449:A461"/>
    <hyperlink ref="C23" location="'קבלני משנה'!A469:A481" tooltip="הקשה על התא תעביר אותך לטבלה מקושרת בה יש לפרט את החשבוניות הרלבנטיות לסעיף" display="'קבלני משנה'!A469:A481"/>
    <hyperlink ref="C24" location="'קבלני משנה'!A489:A501" tooltip="הקשה על התא תעביר אותך לטבלה מקושרת בה יש לפרט את החשבוניות הרלבנטיות לסעיף" display="'קבלני משנה'!A489:A501"/>
    <hyperlink ref="C25" location="'קבלני משנה'!A509:A521" tooltip="הקשה על התא תעביר אותך לטבלה מקושרת בה יש לפרט את החשבוניות הרלבנטיות לסעיף" display="'קבלני משנה'!A509:A521"/>
    <hyperlink ref="C26" location="'קבלני משנה'!A529:A541" tooltip="הקשה על התא תעביר אותך לטבלה מקושרת בה יש לפרט את החשבוניות הרלבנטיות לסעיף" display="'קבלני משנה'!A529:A541"/>
    <hyperlink ref="C27" location="'קבלני משנה'!A549:A561" tooltip="הקשה על התא תעביר אותך לטבלה מקושרת בה יש לפרט את החשבוניות הרלבנטיות לסעיף" display="'קבלני משנה'!A549:A561"/>
    <hyperlink ref="B516" location="'קבלני משנה'!C25" display="'קבלני משנה'!C25"/>
    <hyperlink ref="B536" location="'קבלני משנה'!C26" display="'קבלני משנה'!C26"/>
    <hyperlink ref="I76" location="'קבלני משנה'!C3" display="'קבלני משנה'!C3"/>
    <hyperlink ref="I96" location="'קבלני משנה'!C4" display="'קבלני משנה'!C4"/>
    <hyperlink ref="I116" location="'קבלני משנה'!C5" display="'קבלני משנה'!C5"/>
    <hyperlink ref="I136" location="'קבלני משנה'!C6" display="'קבלני משנה'!C6"/>
    <hyperlink ref="I156" location="'קבלני משנה'!C7" display="'קבלני משנה'!C7"/>
    <hyperlink ref="I176" location="'קבלני משנה'!C8" display="'קבלני משנה'!C8"/>
    <hyperlink ref="I196" location="'קבלני משנה'!C9" display="'קבלני משנה'!C9"/>
    <hyperlink ref="I216" location="'קבלני משנה'!C10" display="'קבלני משנה'!C10"/>
    <hyperlink ref="I236" location="'קבלני משנה'!C11" display="'קבלני משנה'!C11"/>
    <hyperlink ref="I256" location="'קבלני משנה'!C12" display="'קבלני משנה'!C12"/>
    <hyperlink ref="I276" location="'קבלני משנה'!C13" display="'קבלני משנה'!C13"/>
    <hyperlink ref="I296" location="'קבלני משנה'!C14" display="'קבלני משנה'!C14"/>
    <hyperlink ref="I316" location="'קבלני משנה'!C15" display="'קבלני משנה'!C15"/>
    <hyperlink ref="I336" location="'קבלני משנה'!C16" display="'קבלני משנה'!C16"/>
    <hyperlink ref="I356" location="'קבלני משנה'!C17" display="'קבלני משנה'!C17"/>
    <hyperlink ref="I376" location="'קבלני משנה'!C18" display="'קבלני משנה'!C18"/>
    <hyperlink ref="I396" location="'קבלני משנה'!C19" display="'קבלני משנה'!C19"/>
    <hyperlink ref="I416" location="'קבלני משנה'!C20" display="'קבלני משנה'!C20"/>
    <hyperlink ref="I436" location="'קבלני משנה'!C21" display="'קבלני משנה'!C21"/>
    <hyperlink ref="I456" location="'קבלני משנה'!C22" display="'קבלני משנה'!C22"/>
    <hyperlink ref="I476" location="'קבלני משנה'!C23" display="'קבלני משנה'!C23"/>
    <hyperlink ref="I496" location="'קבלני משנה'!C24" display="'קבלני משנה'!C24"/>
    <hyperlink ref="I516" location="'קבלני משנה'!C25" display="'קבלני משנה'!C25"/>
    <hyperlink ref="I536" location="'קבלני משנה'!C26" display="'קבלני משנה'!C26"/>
    <hyperlink ref="I556" location="'קבלני משנה'!C27" display="'קבלני משנה'!C27"/>
    <hyperlink ref="C28" location="'קבלני משנה'!A569:A581" tooltip="הקשה על התא תעביר אותך לטבלה מקושרת בה יש לפרט את החשבוניות הרלבנטיות לסעיף" display="'קבלני משנה'!A569:A581"/>
    <hyperlink ref="C29" location="'קבלני משנה'!A589:A601" tooltip="הקשה על התא תעביר אותך לטבלה מקושרת בה יש לפרט את החשבוניות הרלבנטיות לסעיף" display="'קבלני משנה'!A589:A601"/>
    <hyperlink ref="C30" location="'קבלני משנה'!A609:A621" tooltip="הקשה על התא תעביר אותך לטבלה מקושרת בה יש לפרט את החשבוניות הרלבנטיות לסעיף" display="'קבלני משנה'!A609:A621"/>
    <hyperlink ref="C31" location="'קבלני משנה'!A629:A641" tooltip="הקשה על התא תעביר אותך לטבלה מקושרת בה יש לפרט את החשבוניות הרלבנטיות לסעיף" display="'קבלני משנה'!A629:A641"/>
    <hyperlink ref="B576" location="'קבלני משנה'!C28" display="'קבלני משנה'!C28"/>
    <hyperlink ref="B596" location="'קבלני משנה'!C29" display="'קבלני משנה'!C29"/>
    <hyperlink ref="B656" location="'קבלני משנה'!C32" display="'קבלני משנה'!C32"/>
    <hyperlink ref="B616" location="'קבלני משנה'!C30" display="'קבלני משנה'!C30"/>
    <hyperlink ref="B636" location="'קבלני משנה'!C31" display="'קבלני משנה'!C31"/>
    <hyperlink ref="I576" location="'קבלני משנה'!C28" display="'קבלני משנה'!C28"/>
    <hyperlink ref="I596" location="'קבלני משנה'!C29" display="'קבלני משנה'!C29"/>
    <hyperlink ref="I616" location="'קבלני משנה'!C30" display="'קבלני משנה'!C30"/>
    <hyperlink ref="I636" location="'קבלני משנה'!C31" display="'קבלני משנה'!C31"/>
    <hyperlink ref="I656" location="'קבלני משנה'!C32" display="'קבלני משנה'!C32"/>
    <hyperlink ref="P96" location="'קבלני משנה'!C4" display="'קבלני משנה'!C4"/>
    <hyperlink ref="P116" location="'קבלני משנה'!C5" display="'קבלני משנה'!C5"/>
    <hyperlink ref="P136" location="'קבלני משנה'!C6" display="'קבלני משנה'!C6"/>
    <hyperlink ref="P156" location="'קבלני משנה'!C7" display="'קבלני משנה'!C7"/>
    <hyperlink ref="P176" location="'קבלני משנה'!C8" display="'קבלני משנה'!C8"/>
    <hyperlink ref="P196" location="'קבלני משנה'!C9" display="'קבלני משנה'!C9"/>
    <hyperlink ref="P216" location="'קבלני משנה'!C10" display="'קבלני משנה'!C10"/>
    <hyperlink ref="P236" location="'קבלני משנה'!C11" display="'קבלני משנה'!C11"/>
    <hyperlink ref="P256" location="'קבלני משנה'!C12" display="'קבלני משנה'!C12"/>
    <hyperlink ref="P276" location="'קבלני משנה'!C13" display="'קבלני משנה'!C13"/>
    <hyperlink ref="P296" location="'קבלני משנה'!C14" display="'קבלני משנה'!C14"/>
    <hyperlink ref="P316" location="'קבלני משנה'!C15" display="'קבלני משנה'!C15"/>
    <hyperlink ref="P336" location="'קבלני משנה'!C16" display="'קבלני משנה'!C16"/>
    <hyperlink ref="P356" location="'קבלני משנה'!C17" display="'קבלני משנה'!C17"/>
    <hyperlink ref="P376" location="'קבלני משנה'!C18" display="'קבלני משנה'!C18"/>
    <hyperlink ref="P396" location="'קבלני משנה'!C19" display="'קבלני משנה'!C19"/>
    <hyperlink ref="P416" location="'קבלני משנה'!C20" display="'קבלני משנה'!C20"/>
    <hyperlink ref="P436" location="'קבלני משנה'!C21" display="'קבלני משנה'!C21"/>
    <hyperlink ref="P456" location="'קבלני משנה'!C22" display="'קבלני משנה'!C22"/>
    <hyperlink ref="P476" location="'קבלני משנה'!C23" display="'קבלני משנה'!C23"/>
    <hyperlink ref="P496" location="'קבלני משנה'!C24" display="'קבלני משנה'!C24"/>
    <hyperlink ref="P556" location="'קבלני משנה'!C27" display="'קבלני משנה'!C27"/>
    <hyperlink ref="P76" location="'קבלני משנה'!C3" display="'קבלני משנה'!C3"/>
    <hyperlink ref="P516" location="'קבלני משנה'!C25" display="'קבלני משנה'!C25"/>
    <hyperlink ref="P536" location="'קבלני משנה'!C26" display="'קבלני משנה'!C26"/>
    <hyperlink ref="W76" location="'קבלני משנה'!C3" display="'קבלני משנה'!C3"/>
    <hyperlink ref="W96" location="'קבלני משנה'!C4" display="'קבלני משנה'!C4"/>
    <hyperlink ref="W116" location="'קבלני משנה'!C5" display="'קבלני משנה'!C5"/>
    <hyperlink ref="W136" location="'קבלני משנה'!C6" display="'קבלני משנה'!C6"/>
    <hyperlink ref="W156" location="'קבלני משנה'!C7" display="'קבלני משנה'!C7"/>
    <hyperlink ref="W176" location="'קבלני משנה'!C8" display="'קבלני משנה'!C8"/>
    <hyperlink ref="W196" location="'קבלני משנה'!C9" display="'קבלני משנה'!C9"/>
    <hyperlink ref="W216" location="'קבלני משנה'!C10" display="'קבלני משנה'!C10"/>
    <hyperlink ref="W236" location="'קבלני משנה'!C11" display="'קבלני משנה'!C11"/>
    <hyperlink ref="W256" location="'קבלני משנה'!C12" display="'קבלני משנה'!C12"/>
    <hyperlink ref="W276" location="'קבלני משנה'!C13" display="'קבלני משנה'!C13"/>
    <hyperlink ref="W296" location="'קבלני משנה'!C14" display="'קבלני משנה'!C14"/>
    <hyperlink ref="W316" location="'קבלני משנה'!C15" display="'קבלני משנה'!C15"/>
    <hyperlink ref="W336" location="'קבלני משנה'!C16" display="'קבלני משנה'!C16"/>
    <hyperlink ref="W356" location="'קבלני משנה'!C17" display="'קבלני משנה'!C17"/>
    <hyperlink ref="W376" location="'קבלני משנה'!C18" display="'קבלני משנה'!C18"/>
    <hyperlink ref="W396" location="'קבלני משנה'!C19" display="'קבלני משנה'!C19"/>
    <hyperlink ref="W416" location="'קבלני משנה'!C20" display="'קבלני משנה'!C20"/>
    <hyperlink ref="W436" location="'קבלני משנה'!C21" display="'קבלני משנה'!C21"/>
    <hyperlink ref="W456" location="'קבלני משנה'!C22" display="'קבלני משנה'!C22"/>
    <hyperlink ref="W476" location="'קבלני משנה'!C23" display="'קבלני משנה'!C23"/>
    <hyperlink ref="W496" location="'קבלני משנה'!C24" display="'קבלני משנה'!C24"/>
    <hyperlink ref="W516" location="'קבלני משנה'!C25" display="'קבלני משנה'!C25"/>
    <hyperlink ref="W536" location="'קבלני משנה'!C26" display="'קבלני משנה'!C26"/>
    <hyperlink ref="W556" location="'קבלני משנה'!C27" display="'קבלני משנה'!C27"/>
    <hyperlink ref="P576" location="'קבלני משנה'!C28" display="'קבלני משנה'!C28"/>
    <hyperlink ref="P596" location="'קבלני משנה'!C29" display="'קבלני משנה'!C29"/>
    <hyperlink ref="P656" location="'קבלני משנה'!C32" display="'קבלני משנה'!C32"/>
    <hyperlink ref="P616" location="'קבלני משנה'!C30" display="'קבלני משנה'!C30"/>
    <hyperlink ref="P636" location="'קבלני משנה'!C31" display="'קבלני משנה'!C31"/>
    <hyperlink ref="W576" location="'קבלני משנה'!C28" display="'קבלני משנה'!C28"/>
    <hyperlink ref="W596" location="'קבלני משנה'!C29" display="'קבלני משנה'!C29"/>
    <hyperlink ref="W616" location="'קבלני משנה'!C30" display="'קבלני משנה'!C30"/>
    <hyperlink ref="W636" location="'קבלני משנה'!C31" display="'קבלני משנה'!C31"/>
    <hyperlink ref="W656" location="'קבלני משנה'!C32" display="'קבלני משנה'!C32"/>
    <hyperlink ref="B676" location="'קבלני משנה'!C32" display="'קבלני משנה'!C32"/>
    <hyperlink ref="I676" location="'קבלני משנה'!C32" display="'קבלני משנה'!C32"/>
    <hyperlink ref="P676" location="'קבלני משנה'!C32" display="'קבלני משנה'!C32"/>
    <hyperlink ref="W676" location="'קבלני משנה'!C32" display="'קבלני משנה'!C32"/>
    <hyperlink ref="B696" location="'קבלני משנה'!C32" display="'קבלני משנה'!C32"/>
    <hyperlink ref="I696" location="'קבלני משנה'!C32" display="'קבלני משנה'!C32"/>
    <hyperlink ref="P696" location="'קבלני משנה'!C32" display="'קבלני משנה'!C32"/>
    <hyperlink ref="W696" location="'קבלני משנה'!C32" display="'קבלני משנה'!C32"/>
    <hyperlink ref="B716" location="'קבלני משנה'!C32" display="'קבלני משנה'!C32"/>
    <hyperlink ref="I716" location="'קבלני משנה'!C32" display="'קבלני משנה'!C32"/>
    <hyperlink ref="P716" location="'קבלני משנה'!C32" display="'קבלני משנה'!C32"/>
    <hyperlink ref="W716" location="'קבלני משנה'!C32" display="'קבלני משנה'!C32"/>
    <hyperlink ref="B736" location="'קבלני משנה'!C32" display="'קבלני משנה'!C32"/>
    <hyperlink ref="I736" location="'קבלני משנה'!C32" display="'קבלני משנה'!C32"/>
    <hyperlink ref="P736" location="'קבלני משנה'!C32" display="'קבלני משנה'!C32"/>
    <hyperlink ref="W736" location="'קבלני משנה'!C32" display="'קבלני משנה'!C32"/>
    <hyperlink ref="B756" location="'קבלני משנה'!C32" display="'קבלני משנה'!C32"/>
    <hyperlink ref="I756" location="'קבלני משנה'!C32" display="'קבלני משנה'!C32"/>
    <hyperlink ref="P756" location="'קבלני משנה'!C32" display="'קבלני משנה'!C32"/>
    <hyperlink ref="W756" location="'קבלני משנה'!C32" display="'קבלני משנה'!C32"/>
    <hyperlink ref="B776" location="'קבלני משנה'!C32" display="'קבלני משנה'!C32"/>
    <hyperlink ref="I776" location="'קבלני משנה'!C32" display="'קבלני משנה'!C32"/>
    <hyperlink ref="P776" location="'קבלני משנה'!C32" display="'קבלני משנה'!C32"/>
    <hyperlink ref="W776" location="'קבלני משנה'!C32" display="'קבלני משנה'!C32"/>
    <hyperlink ref="B796" location="'קבלני משנה'!C32" display="'קבלני משנה'!C32"/>
    <hyperlink ref="I796" location="'קבלני משנה'!C32" display="'קבלני משנה'!C32"/>
    <hyperlink ref="P796" location="'קבלני משנה'!C32" display="'קבלני משנה'!C32"/>
    <hyperlink ref="W796" location="'קבלני משנה'!C32" display="'קבלני משנה'!C32"/>
    <hyperlink ref="B816" location="'קבלני משנה'!C32" display="'קבלני משנה'!C32"/>
    <hyperlink ref="I816" location="'קבלני משנה'!C32" display="'קבלני משנה'!C32"/>
    <hyperlink ref="P816" location="'קבלני משנה'!C32" display="'קבלני משנה'!C32"/>
    <hyperlink ref="W816" location="'קבלני משנה'!C32" display="'קבלני משנה'!C32"/>
    <hyperlink ref="B836" location="'קבלני משנה'!C32" display="'קבלני משנה'!C32"/>
    <hyperlink ref="I836" location="'קבלני משנה'!C32" display="'קבלני משנה'!C32"/>
    <hyperlink ref="P836" location="'קבלני משנה'!C32" display="'קבלני משנה'!C32"/>
    <hyperlink ref="W836" location="'קבלני משנה'!C32" display="'קבלני משנה'!C32"/>
    <hyperlink ref="C34" location="'קבלני משנה'!A689:A701" tooltip="הקשה על התא תעביר אותך לטבלה מקושרת בה יש לפרט את החשבוניות הרלבנטיות לסעיף" display="'קבלני משנה'!A689:A701"/>
    <hyperlink ref="C33" location="'קבלני משנה'!A669:A681" tooltip="הקשה על התא תעביר אותך לטבלה מקושרת בה יש לפרט את החשבוניות הרלבנטיות לסעיף" display="'קבלני משנה'!A669:A681"/>
    <hyperlink ref="C32" location="'קבלני משנה'!A649:A661" tooltip="הקשה על התא תעביר אותך לטבלה מקושרת בה יש לפרט את החשבוניות הרלבנטיות לסעיף" display="'קבלני משנה'!A649:A661"/>
    <hyperlink ref="C35" location="'קבלני משנה'!A709:A721" tooltip="הקשה על התא תעביר אותך לטבלה מקושרת בה יש לפרט את החשבוניות הרלבנטיות לסעיף" display="'קבלני משנה'!A709:A721"/>
    <hyperlink ref="C36" location="'קבלני משנה'!A729:A741" tooltip="הקשה על התא תעביר אותך לטבלה מקושרת בה יש לפרט את החשבוניות הרלבנטיות לסעיף" display="'קבלני משנה'!A729:A741"/>
    <hyperlink ref="B856" location="'קבלני משנה'!C42" display="'קבלני משנה'!C42"/>
    <hyperlink ref="I856" location="'קבלני משנה'!C42" display="'קבלני משנה'!C42"/>
    <hyperlink ref="P856" location="'קבלני משנה'!C42" display="'קבלני משנה'!C42"/>
    <hyperlink ref="W856" location="'קבלני משנה'!C42" display="'קבלני משנה'!C42"/>
    <hyperlink ref="C37" location="'קבלני משנה'!A749:A761" tooltip="הקשה על התא תעביר אותך לטבלה מקושרת בה יש לפרט את החשבוניות הרלבנטיות לסעיף" display="'קבלני משנה'!A749:A761"/>
    <hyperlink ref="C38" location="'קבלני משנה'!A769:A781" tooltip="הקשה על התא תעביר אותך לטבלה מקושרת בה יש לפרט את החשבוניות הרלבנטיות לסעיף" display="'קבלני משנה'!A769:A781"/>
    <hyperlink ref="C39" location="'קבלני משנה'!A789:A801" tooltip="הקשה על התא תעביר אותך לטבלה מקושרת בה יש לפרט את החשבוניות הרלבנטיות לסעיף" display="'קבלני משנה'!A789:A801"/>
    <hyperlink ref="C40" location="'קבלני משנה'!A809:A821" tooltip="הקשה על התא תעביר אותך לטבלה מקושרת בה יש לפרט את החשבוניות הרלבנטיות לסעיף" display="'קבלני משנה'!A809:A821"/>
    <hyperlink ref="C41" location="'קבלני משנה'!A829:A841" tooltip="הקשה על התא תעביר אותך לטבלה מקושרת בה יש לפרט את החשבוניות הרלבנטיות לסעיף" display="'קבלני משנה'!A829:A841"/>
    <hyperlink ref="C42" location="'קבלני משנה'!A849:A861" tooltip="הקשה על התא תעביר אותך לטבלה מקושרת בה יש לפרט את החשבוניות הרלבנטיות לסעיף" display="'קבלני משנה'!A849:A861"/>
    <hyperlink ref="C43" location="'קבלני משנה'!A869:A881" tooltip="הקשה על התא תעביר אותך לטבלה מקושרת בה יש לפרט את החשבוניות הרלבנטיות לסעיף" display="'קבלני משנה'!A869:A881"/>
    <hyperlink ref="C44" location="'קבלני משנה'!A889:A901" tooltip="הקשה על התא תעביר אותך לטבלה מקושרת בה יש לפרט את החשבוניות הרלבנטיות לסעיף" display="'קבלני משנה'!A889:A901"/>
    <hyperlink ref="B876" location="'קבלני משנה'!C42" display="'קבלני משנה'!C42"/>
    <hyperlink ref="I876" location="'קבלני משנה'!C42" display="'קבלני משנה'!C42"/>
    <hyperlink ref="P876" location="'קבלני משנה'!C42" display="'קבלני משנה'!C42"/>
    <hyperlink ref="W876" location="'קבלני משנה'!C42" display="'קבלני משנה'!C42"/>
    <hyperlink ref="B896" location="'קבלני משנה'!C42" display="'קבלני משנה'!C42"/>
    <hyperlink ref="I896" location="'קבלני משנה'!C42" display="'קבלני משנה'!C42"/>
    <hyperlink ref="P896" location="'קבלני משנה'!C42" display="'קבלני משנה'!C42"/>
    <hyperlink ref="W896" location="'קבלני משנה'!C42" display="'קבלני משנה'!C42"/>
    <hyperlink ref="B916" location="'קבלני משנה'!C42" display="'קבלני משנה'!C42"/>
    <hyperlink ref="I916" location="'קבלני משנה'!C42" display="'קבלני משנה'!C42"/>
    <hyperlink ref="P916" location="'קבלני משנה'!C42" display="'קבלני משנה'!C42"/>
    <hyperlink ref="W916" location="'קבלני משנה'!C42" display="'קבלני משנה'!C42"/>
    <hyperlink ref="B936" location="'קבלני משנה'!C42" display="'קבלני משנה'!C42"/>
    <hyperlink ref="I936" location="'קבלני משנה'!C42" display="'קבלני משנה'!C42"/>
    <hyperlink ref="P936" location="'קבלני משנה'!C42" display="'קבלני משנה'!C42"/>
    <hyperlink ref="W936" location="'קבלני משנה'!C42" display="'קבלני משנה'!C42"/>
    <hyperlink ref="B956" location="'קבלני משנה'!C42" display="'קבלני משנה'!C42"/>
    <hyperlink ref="I956" location="'קבלני משנה'!C42" display="'קבלני משנה'!C42"/>
    <hyperlink ref="P956" location="'קבלני משנה'!C42" display="'קבלני משנה'!C42"/>
    <hyperlink ref="W956" location="'קבלני משנה'!C42" display="'קבלני משנה'!C42"/>
    <hyperlink ref="B976" location="'קבלני משנה'!C42" display="'קבלני משנה'!C42"/>
    <hyperlink ref="I976" location="'קבלני משנה'!C42" display="'קבלני משנה'!C42"/>
    <hyperlink ref="P976" location="'קבלני משנה'!C42" display="'קבלני משנה'!C42"/>
    <hyperlink ref="W976" location="'קבלני משנה'!C42" display="'קבלני משנה'!C42"/>
    <hyperlink ref="C45" location="'קבלני משנה'!A909:A921" tooltip="הקשה על התא תעביר אותך לטבלה מקושרת בה יש לפרט את החשבוניות הרלבנטיות לסעיף" display="'קבלני משנה'!A909:A921"/>
    <hyperlink ref="C46" location="'קבלני משנה'!A929:A941" tooltip="הקשה על התא תעביר אותך לטבלה מקושרת בה יש לפרט את החשבוניות הרלבנטיות לסעיף" display="'קבלני משנה'!A929:A941"/>
    <hyperlink ref="C47" location="'קבלני משנה'!A949:A951" tooltip="הקשה על התא תעביר אותך לטבלה מקושרת בה יש לפרט את החשבוניות הרלבנטיות לסעיף" display="'קבלני משנה'!A949:A951"/>
    <hyperlink ref="C48" location="'קבלני משנה'!A969:A981" tooltip="הקשה על התא תעביר אותך לטבלה מקושרת בה יש לפרט את החשבוניות הרלבנטיות לסעיף" display="'קבלני משנה'!A969:A981"/>
  </hyperlinks>
  <printOptions horizontalCentered="1" verticalCentered="1"/>
  <pageMargins left="0.28999999999999998" right="0.34" top="0.5" bottom="0.54" header="0.35" footer="0.25"/>
  <pageSetup paperSize="9" scale="10" orientation="portrait" r:id="rId3"/>
  <headerFooter alignWithMargins="0">
    <oddFooter>עמוד &amp;P מתוך &amp;N</oddFooter>
  </headerFooter>
  <ignoredErrors>
    <ignoredError sqref="F3:F48" unlockedFormula="1"/>
  </ignoredErrors>
  <legacyDrawing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665A61CE-5896-4DAB-A07B-74488703BFD3}">
            <xm:f>COUNTA('ראשי-פרטים כלליים וריכוז הוצאות'!$G$20,'ראשי-פרטים כלליים וריכוז הוצאות'!$G$18)&lt;&gt;2</xm:f>
            <x14:dxf>
              <font>
                <color theme="0"/>
              </font>
              <fill>
                <patternFill patternType="solid">
                  <bgColor theme="0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F1:L49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indexed="42"/>
  </sheetPr>
  <dimension ref="A1:P70"/>
  <sheetViews>
    <sheetView showGridLines="0" rightToLeft="1" workbookViewId="0">
      <selection activeCell="B3" sqref="B3"/>
    </sheetView>
  </sheetViews>
  <sheetFormatPr defaultColWidth="9.140625" defaultRowHeight="12.75" x14ac:dyDescent="0.2"/>
  <cols>
    <col min="1" max="1" width="8.7109375" style="3" customWidth="1"/>
    <col min="2" max="2" width="19" style="3" customWidth="1"/>
    <col min="3" max="3" width="10.7109375" style="3" bestFit="1" customWidth="1"/>
    <col min="4" max="4" width="10.85546875" style="3" customWidth="1"/>
    <col min="5" max="5" width="12.5703125" style="3" bestFit="1" customWidth="1"/>
    <col min="6" max="7" width="10" style="3" customWidth="1"/>
    <col min="8" max="8" width="11.140625" style="3" bestFit="1" customWidth="1"/>
    <col min="9" max="9" width="12.7109375" style="3" customWidth="1"/>
    <col min="10" max="10" width="13" style="3" customWidth="1"/>
    <col min="11" max="11" width="14.5703125" style="3" customWidth="1"/>
    <col min="12" max="20" width="16.42578125" style="3" customWidth="1"/>
    <col min="21" max="21" width="14.42578125" style="3" customWidth="1"/>
    <col min="22" max="22" width="10.7109375" style="3" customWidth="1"/>
    <col min="23" max="23" width="11.42578125" style="3" customWidth="1"/>
    <col min="24" max="24" width="38.85546875" style="3" customWidth="1"/>
    <col min="25" max="26" width="11.42578125" style="3" customWidth="1"/>
    <col min="27" max="27" width="23.42578125" style="3" customWidth="1"/>
    <col min="28" max="16384" width="9.140625" style="3"/>
  </cols>
  <sheetData>
    <row r="1" spans="1:16" s="37" customFormat="1" ht="25.5" customHeight="1" x14ac:dyDescent="0.3">
      <c r="A1" s="545" t="s">
        <v>57</v>
      </c>
      <c r="B1" s="546"/>
      <c r="C1" s="547" t="s">
        <v>63</v>
      </c>
      <c r="D1" s="547"/>
      <c r="E1" s="215">
        <f>+'ראשי-פרטים כלליים וריכוז הוצאות'!A21</f>
        <v>1</v>
      </c>
      <c r="F1" s="544" t="s">
        <v>41</v>
      </c>
      <c r="G1" s="544"/>
      <c r="H1" s="85">
        <f>+'ראשי-פרטים כלליים וריכוז הוצאות'!C21</f>
        <v>0</v>
      </c>
      <c r="I1" s="206" t="s">
        <v>42</v>
      </c>
      <c r="J1" s="85">
        <f>+'ראשי-פרטים כלליים וריכוז הוצאות'!E21</f>
        <v>0</v>
      </c>
      <c r="K1" s="524" t="s">
        <v>174</v>
      </c>
      <c r="L1" s="525"/>
      <c r="M1" s="525"/>
      <c r="N1" s="525"/>
      <c r="O1" s="525"/>
      <c r="P1" s="526"/>
    </row>
    <row r="2" spans="1:16" s="13" customFormat="1" ht="50.25" customHeight="1" x14ac:dyDescent="0.2">
      <c r="A2" s="287" t="s">
        <v>4</v>
      </c>
      <c r="B2" s="282" t="s">
        <v>76</v>
      </c>
      <c r="C2" s="287" t="s">
        <v>66</v>
      </c>
      <c r="D2" s="288" t="s">
        <v>68</v>
      </c>
      <c r="E2" s="282" t="s">
        <v>79</v>
      </c>
      <c r="F2" s="282" t="s">
        <v>67</v>
      </c>
      <c r="G2" s="282" t="s">
        <v>159</v>
      </c>
      <c r="H2" s="289" t="s">
        <v>141</v>
      </c>
      <c r="I2" s="289" t="s">
        <v>160</v>
      </c>
      <c r="J2" s="330" t="s">
        <v>52</v>
      </c>
      <c r="K2" s="310" t="s">
        <v>76</v>
      </c>
      <c r="L2" s="283" t="s">
        <v>52</v>
      </c>
      <c r="M2" s="283" t="s">
        <v>160</v>
      </c>
      <c r="N2" s="283" t="s">
        <v>176</v>
      </c>
      <c r="O2" s="283" t="s">
        <v>177</v>
      </c>
      <c r="P2" s="311" t="s">
        <v>178</v>
      </c>
    </row>
    <row r="3" spans="1:16" s="6" customFormat="1" ht="24" customHeight="1" x14ac:dyDescent="0.2">
      <c r="A3" s="196">
        <v>1</v>
      </c>
      <c r="B3" s="178"/>
      <c r="C3" s="197"/>
      <c r="D3" s="198"/>
      <c r="E3" s="199"/>
      <c r="F3" s="205">
        <f>ROUND(MIN(($J$1-C3)/365*12,$E$1*1),1)</f>
        <v>0</v>
      </c>
      <c r="G3" s="201">
        <f>MIN(ROUND(MAX(C3+1096-$H$1,0)/365*12,1),F3)</f>
        <v>0</v>
      </c>
      <c r="H3" s="179"/>
      <c r="I3" s="200">
        <f>IF($E$1=0,"הזן תקופת כתב אישור בגליון ראשי",MIN((G3/12)*D3*E3*IF($A$64="כן",0.33333,0.33333),D3-H3))</f>
        <v>0</v>
      </c>
      <c r="J3" s="331"/>
      <c r="K3" s="333">
        <f>B3</f>
        <v>0</v>
      </c>
      <c r="L3" s="200">
        <f>J3</f>
        <v>0</v>
      </c>
      <c r="M3" s="200">
        <f>I3</f>
        <v>0</v>
      </c>
      <c r="N3" s="275"/>
      <c r="O3" s="281"/>
      <c r="P3" s="312"/>
    </row>
    <row r="4" spans="1:16" s="6" customFormat="1" ht="24" customHeight="1" x14ac:dyDescent="0.2">
      <c r="A4" s="196">
        <v>2</v>
      </c>
      <c r="B4" s="178"/>
      <c r="C4" s="197"/>
      <c r="D4" s="198"/>
      <c r="E4" s="199"/>
      <c r="F4" s="205">
        <f t="shared" ref="F4:F52" si="0">ROUND(MIN(($J$1-C4)/365*12,$E$1*1),1)</f>
        <v>0</v>
      </c>
      <c r="G4" s="201">
        <f t="shared" ref="G4:G52" si="1">MIN(ROUND(MAX(C4+1096-$H$1,0)/365*12,1),F4)</f>
        <v>0</v>
      </c>
      <c r="H4" s="179"/>
      <c r="I4" s="200">
        <f t="shared" ref="I4:I52" si="2">IF($E$1=0,"הזן תקופת כתב אישור בגליון ראשי",MIN((G4/12)*D4*E4*IF($A$64="כן",0.33333,0.33333),D4-H4))</f>
        <v>0</v>
      </c>
      <c r="J4" s="331"/>
      <c r="K4" s="333">
        <f t="shared" ref="K4:K52" si="3">B4</f>
        <v>0</v>
      </c>
      <c r="L4" s="200">
        <f t="shared" ref="L4:L52" si="4">J4</f>
        <v>0</v>
      </c>
      <c r="M4" s="200">
        <f t="shared" ref="M4:M52" si="5">I4</f>
        <v>0</v>
      </c>
      <c r="N4" s="275"/>
      <c r="O4" s="281"/>
      <c r="P4" s="312"/>
    </row>
    <row r="5" spans="1:16" s="6" customFormat="1" ht="24" customHeight="1" x14ac:dyDescent="0.2">
      <c r="A5" s="196">
        <v>3</v>
      </c>
      <c r="B5" s="178"/>
      <c r="C5" s="197"/>
      <c r="D5" s="198"/>
      <c r="E5" s="199"/>
      <c r="F5" s="205">
        <f t="shared" si="0"/>
        <v>0</v>
      </c>
      <c r="G5" s="201">
        <f t="shared" si="1"/>
        <v>0</v>
      </c>
      <c r="H5" s="179"/>
      <c r="I5" s="200">
        <f t="shared" si="2"/>
        <v>0</v>
      </c>
      <c r="J5" s="331"/>
      <c r="K5" s="333">
        <f t="shared" si="3"/>
        <v>0</v>
      </c>
      <c r="L5" s="200">
        <f t="shared" si="4"/>
        <v>0</v>
      </c>
      <c r="M5" s="200">
        <f t="shared" si="5"/>
        <v>0</v>
      </c>
      <c r="N5" s="275"/>
      <c r="O5" s="281"/>
      <c r="P5" s="312"/>
    </row>
    <row r="6" spans="1:16" s="6" customFormat="1" ht="24" customHeight="1" x14ac:dyDescent="0.2">
      <c r="A6" s="196">
        <v>4</v>
      </c>
      <c r="B6" s="178"/>
      <c r="C6" s="197"/>
      <c r="D6" s="198"/>
      <c r="E6" s="199"/>
      <c r="F6" s="205">
        <f t="shared" si="0"/>
        <v>0</v>
      </c>
      <c r="G6" s="201">
        <f t="shared" si="1"/>
        <v>0</v>
      </c>
      <c r="H6" s="179"/>
      <c r="I6" s="200">
        <f t="shared" si="2"/>
        <v>0</v>
      </c>
      <c r="J6" s="331"/>
      <c r="K6" s="333">
        <f t="shared" si="3"/>
        <v>0</v>
      </c>
      <c r="L6" s="200">
        <f t="shared" si="4"/>
        <v>0</v>
      </c>
      <c r="M6" s="200">
        <f t="shared" si="5"/>
        <v>0</v>
      </c>
      <c r="N6" s="275"/>
      <c r="O6" s="281"/>
      <c r="P6" s="312"/>
    </row>
    <row r="7" spans="1:16" s="6" customFormat="1" ht="24" customHeight="1" x14ac:dyDescent="0.2">
      <c r="A7" s="196">
        <v>5</v>
      </c>
      <c r="B7" s="178"/>
      <c r="C7" s="197"/>
      <c r="D7" s="198"/>
      <c r="E7" s="199"/>
      <c r="F7" s="205">
        <f t="shared" si="0"/>
        <v>0</v>
      </c>
      <c r="G7" s="201">
        <f t="shared" si="1"/>
        <v>0</v>
      </c>
      <c r="H7" s="179"/>
      <c r="I7" s="200">
        <f t="shared" si="2"/>
        <v>0</v>
      </c>
      <c r="J7" s="331"/>
      <c r="K7" s="333">
        <f t="shared" si="3"/>
        <v>0</v>
      </c>
      <c r="L7" s="200">
        <f t="shared" si="4"/>
        <v>0</v>
      </c>
      <c r="M7" s="200">
        <f t="shared" si="5"/>
        <v>0</v>
      </c>
      <c r="N7" s="275"/>
      <c r="O7" s="281"/>
      <c r="P7" s="312"/>
    </row>
    <row r="8" spans="1:16" s="6" customFormat="1" ht="24" customHeight="1" x14ac:dyDescent="0.2">
      <c r="A8" s="196">
        <v>6</v>
      </c>
      <c r="B8" s="178"/>
      <c r="C8" s="197"/>
      <c r="D8" s="198"/>
      <c r="E8" s="199"/>
      <c r="F8" s="205">
        <f t="shared" si="0"/>
        <v>0</v>
      </c>
      <c r="G8" s="201">
        <f t="shared" si="1"/>
        <v>0</v>
      </c>
      <c r="H8" s="179"/>
      <c r="I8" s="200">
        <f t="shared" si="2"/>
        <v>0</v>
      </c>
      <c r="J8" s="331"/>
      <c r="K8" s="333">
        <f t="shared" si="3"/>
        <v>0</v>
      </c>
      <c r="L8" s="200">
        <f t="shared" si="4"/>
        <v>0</v>
      </c>
      <c r="M8" s="200">
        <f t="shared" si="5"/>
        <v>0</v>
      </c>
      <c r="N8" s="275"/>
      <c r="O8" s="281"/>
      <c r="P8" s="312"/>
    </row>
    <row r="9" spans="1:16" s="6" customFormat="1" ht="24" customHeight="1" x14ac:dyDescent="0.2">
      <c r="A9" s="196">
        <v>7</v>
      </c>
      <c r="B9" s="178"/>
      <c r="C9" s="197"/>
      <c r="D9" s="198"/>
      <c r="E9" s="199"/>
      <c r="F9" s="205">
        <f t="shared" si="0"/>
        <v>0</v>
      </c>
      <c r="G9" s="201">
        <f t="shared" si="1"/>
        <v>0</v>
      </c>
      <c r="H9" s="179"/>
      <c r="I9" s="200">
        <f t="shared" si="2"/>
        <v>0</v>
      </c>
      <c r="J9" s="331"/>
      <c r="K9" s="333">
        <f t="shared" si="3"/>
        <v>0</v>
      </c>
      <c r="L9" s="200">
        <f t="shared" si="4"/>
        <v>0</v>
      </c>
      <c r="M9" s="200">
        <f t="shared" si="5"/>
        <v>0</v>
      </c>
      <c r="N9" s="275"/>
      <c r="O9" s="281"/>
      <c r="P9" s="312"/>
    </row>
    <row r="10" spans="1:16" s="6" customFormat="1" ht="24" customHeight="1" x14ac:dyDescent="0.2">
      <c r="A10" s="196">
        <v>8</v>
      </c>
      <c r="B10" s="178"/>
      <c r="C10" s="197"/>
      <c r="D10" s="198"/>
      <c r="E10" s="199"/>
      <c r="F10" s="205">
        <f t="shared" si="0"/>
        <v>0</v>
      </c>
      <c r="G10" s="201">
        <f t="shared" si="1"/>
        <v>0</v>
      </c>
      <c r="H10" s="179"/>
      <c r="I10" s="200">
        <f t="shared" si="2"/>
        <v>0</v>
      </c>
      <c r="J10" s="331"/>
      <c r="K10" s="333">
        <f t="shared" si="3"/>
        <v>0</v>
      </c>
      <c r="L10" s="200">
        <f t="shared" si="4"/>
        <v>0</v>
      </c>
      <c r="M10" s="200">
        <f t="shared" si="5"/>
        <v>0</v>
      </c>
      <c r="N10" s="275"/>
      <c r="O10" s="281"/>
      <c r="P10" s="312"/>
    </row>
    <row r="11" spans="1:16" s="6" customFormat="1" ht="24" customHeight="1" x14ac:dyDescent="0.2">
      <c r="A11" s="196">
        <v>9</v>
      </c>
      <c r="B11" s="178"/>
      <c r="C11" s="197"/>
      <c r="D11" s="198"/>
      <c r="E11" s="199"/>
      <c r="F11" s="205">
        <f t="shared" si="0"/>
        <v>0</v>
      </c>
      <c r="G11" s="201">
        <f t="shared" si="1"/>
        <v>0</v>
      </c>
      <c r="H11" s="179"/>
      <c r="I11" s="200">
        <f t="shared" si="2"/>
        <v>0</v>
      </c>
      <c r="J11" s="331"/>
      <c r="K11" s="333">
        <f t="shared" si="3"/>
        <v>0</v>
      </c>
      <c r="L11" s="200">
        <f t="shared" si="4"/>
        <v>0</v>
      </c>
      <c r="M11" s="200">
        <f t="shared" si="5"/>
        <v>0</v>
      </c>
      <c r="N11" s="275"/>
      <c r="O11" s="281"/>
      <c r="P11" s="312"/>
    </row>
    <row r="12" spans="1:16" s="6" customFormat="1" ht="24" customHeight="1" x14ac:dyDescent="0.2">
      <c r="A12" s="196">
        <v>10</v>
      </c>
      <c r="B12" s="178"/>
      <c r="C12" s="197"/>
      <c r="D12" s="198"/>
      <c r="E12" s="199"/>
      <c r="F12" s="205">
        <f t="shared" si="0"/>
        <v>0</v>
      </c>
      <c r="G12" s="201">
        <f t="shared" si="1"/>
        <v>0</v>
      </c>
      <c r="H12" s="179"/>
      <c r="I12" s="200">
        <f t="shared" si="2"/>
        <v>0</v>
      </c>
      <c r="J12" s="331"/>
      <c r="K12" s="333">
        <f t="shared" si="3"/>
        <v>0</v>
      </c>
      <c r="L12" s="200">
        <f t="shared" si="4"/>
        <v>0</v>
      </c>
      <c r="M12" s="200">
        <f t="shared" si="5"/>
        <v>0</v>
      </c>
      <c r="N12" s="275"/>
      <c r="O12" s="281"/>
      <c r="P12" s="312"/>
    </row>
    <row r="13" spans="1:16" s="6" customFormat="1" ht="24" customHeight="1" x14ac:dyDescent="0.2">
      <c r="A13" s="196">
        <v>11</v>
      </c>
      <c r="B13" s="178"/>
      <c r="C13" s="197"/>
      <c r="D13" s="198"/>
      <c r="E13" s="199"/>
      <c r="F13" s="205">
        <f t="shared" si="0"/>
        <v>0</v>
      </c>
      <c r="G13" s="201">
        <f t="shared" si="1"/>
        <v>0</v>
      </c>
      <c r="H13" s="179"/>
      <c r="I13" s="200">
        <f t="shared" si="2"/>
        <v>0</v>
      </c>
      <c r="J13" s="331"/>
      <c r="K13" s="333">
        <f t="shared" si="3"/>
        <v>0</v>
      </c>
      <c r="L13" s="200">
        <f t="shared" si="4"/>
        <v>0</v>
      </c>
      <c r="M13" s="200">
        <f t="shared" si="5"/>
        <v>0</v>
      </c>
      <c r="N13" s="275"/>
      <c r="O13" s="281"/>
      <c r="P13" s="312"/>
    </row>
    <row r="14" spans="1:16" s="6" customFormat="1" ht="24" customHeight="1" x14ac:dyDescent="0.2">
      <c r="A14" s="196">
        <v>12</v>
      </c>
      <c r="B14" s="178"/>
      <c r="C14" s="197"/>
      <c r="D14" s="198"/>
      <c r="E14" s="199"/>
      <c r="F14" s="205">
        <f t="shared" si="0"/>
        <v>0</v>
      </c>
      <c r="G14" s="201">
        <f t="shared" si="1"/>
        <v>0</v>
      </c>
      <c r="H14" s="179"/>
      <c r="I14" s="200">
        <f t="shared" si="2"/>
        <v>0</v>
      </c>
      <c r="J14" s="331"/>
      <c r="K14" s="333">
        <f t="shared" si="3"/>
        <v>0</v>
      </c>
      <c r="L14" s="200">
        <f t="shared" si="4"/>
        <v>0</v>
      </c>
      <c r="M14" s="200">
        <f t="shared" si="5"/>
        <v>0</v>
      </c>
      <c r="N14" s="275"/>
      <c r="O14" s="281"/>
      <c r="P14" s="312"/>
    </row>
    <row r="15" spans="1:16" s="6" customFormat="1" ht="24" customHeight="1" x14ac:dyDescent="0.2">
      <c r="A15" s="196">
        <v>13</v>
      </c>
      <c r="B15" s="178"/>
      <c r="C15" s="197"/>
      <c r="D15" s="198"/>
      <c r="E15" s="199"/>
      <c r="F15" s="205">
        <f t="shared" si="0"/>
        <v>0</v>
      </c>
      <c r="G15" s="201">
        <f t="shared" si="1"/>
        <v>0</v>
      </c>
      <c r="H15" s="179"/>
      <c r="I15" s="200">
        <f t="shared" si="2"/>
        <v>0</v>
      </c>
      <c r="J15" s="331"/>
      <c r="K15" s="333">
        <f t="shared" si="3"/>
        <v>0</v>
      </c>
      <c r="L15" s="200">
        <f t="shared" si="4"/>
        <v>0</v>
      </c>
      <c r="M15" s="200">
        <f t="shared" si="5"/>
        <v>0</v>
      </c>
      <c r="N15" s="275"/>
      <c r="O15" s="281"/>
      <c r="P15" s="312"/>
    </row>
    <row r="16" spans="1:16" s="6" customFormat="1" ht="24" customHeight="1" x14ac:dyDescent="0.2">
      <c r="A16" s="196">
        <v>14</v>
      </c>
      <c r="B16" s="178"/>
      <c r="C16" s="197"/>
      <c r="D16" s="198"/>
      <c r="E16" s="199"/>
      <c r="F16" s="205">
        <f t="shared" si="0"/>
        <v>0</v>
      </c>
      <c r="G16" s="201">
        <f t="shared" si="1"/>
        <v>0</v>
      </c>
      <c r="H16" s="179"/>
      <c r="I16" s="200">
        <f t="shared" si="2"/>
        <v>0</v>
      </c>
      <c r="J16" s="331"/>
      <c r="K16" s="333">
        <f t="shared" si="3"/>
        <v>0</v>
      </c>
      <c r="L16" s="200">
        <f t="shared" si="4"/>
        <v>0</v>
      </c>
      <c r="M16" s="200">
        <f t="shared" si="5"/>
        <v>0</v>
      </c>
      <c r="N16" s="275"/>
      <c r="O16" s="281"/>
      <c r="P16" s="312"/>
    </row>
    <row r="17" spans="1:16" s="6" customFormat="1" ht="24" customHeight="1" x14ac:dyDescent="0.2">
      <c r="A17" s="196">
        <v>15</v>
      </c>
      <c r="B17" s="178"/>
      <c r="C17" s="197"/>
      <c r="D17" s="198"/>
      <c r="E17" s="199"/>
      <c r="F17" s="205">
        <f t="shared" si="0"/>
        <v>0</v>
      </c>
      <c r="G17" s="201">
        <f t="shared" si="1"/>
        <v>0</v>
      </c>
      <c r="H17" s="179"/>
      <c r="I17" s="200">
        <f t="shared" si="2"/>
        <v>0</v>
      </c>
      <c r="J17" s="331"/>
      <c r="K17" s="333">
        <f t="shared" si="3"/>
        <v>0</v>
      </c>
      <c r="L17" s="200">
        <f t="shared" si="4"/>
        <v>0</v>
      </c>
      <c r="M17" s="200">
        <f t="shared" si="5"/>
        <v>0</v>
      </c>
      <c r="N17" s="275"/>
      <c r="O17" s="281"/>
      <c r="P17" s="312"/>
    </row>
    <row r="18" spans="1:16" s="6" customFormat="1" ht="24" customHeight="1" x14ac:dyDescent="0.2">
      <c r="A18" s="196">
        <v>16</v>
      </c>
      <c r="B18" s="178"/>
      <c r="C18" s="197"/>
      <c r="D18" s="198"/>
      <c r="E18" s="199"/>
      <c r="F18" s="205">
        <f t="shared" si="0"/>
        <v>0</v>
      </c>
      <c r="G18" s="201">
        <f t="shared" si="1"/>
        <v>0</v>
      </c>
      <c r="H18" s="179"/>
      <c r="I18" s="200">
        <f t="shared" si="2"/>
        <v>0</v>
      </c>
      <c r="J18" s="331"/>
      <c r="K18" s="333">
        <f t="shared" si="3"/>
        <v>0</v>
      </c>
      <c r="L18" s="200">
        <f t="shared" si="4"/>
        <v>0</v>
      </c>
      <c r="M18" s="200">
        <f t="shared" si="5"/>
        <v>0</v>
      </c>
      <c r="N18" s="275"/>
      <c r="O18" s="281"/>
      <c r="P18" s="312"/>
    </row>
    <row r="19" spans="1:16" s="6" customFormat="1" ht="24" customHeight="1" x14ac:dyDescent="0.2">
      <c r="A19" s="196">
        <v>17</v>
      </c>
      <c r="B19" s="178"/>
      <c r="C19" s="197"/>
      <c r="D19" s="198"/>
      <c r="E19" s="199"/>
      <c r="F19" s="205">
        <f t="shared" si="0"/>
        <v>0</v>
      </c>
      <c r="G19" s="201">
        <f t="shared" si="1"/>
        <v>0</v>
      </c>
      <c r="H19" s="179"/>
      <c r="I19" s="200">
        <f t="shared" si="2"/>
        <v>0</v>
      </c>
      <c r="J19" s="331"/>
      <c r="K19" s="333">
        <f t="shared" si="3"/>
        <v>0</v>
      </c>
      <c r="L19" s="200">
        <f t="shared" si="4"/>
        <v>0</v>
      </c>
      <c r="M19" s="200">
        <f t="shared" si="5"/>
        <v>0</v>
      </c>
      <c r="N19" s="275"/>
      <c r="O19" s="281"/>
      <c r="P19" s="312"/>
    </row>
    <row r="20" spans="1:16" s="6" customFormat="1" ht="24" customHeight="1" x14ac:dyDescent="0.2">
      <c r="A20" s="196">
        <v>18</v>
      </c>
      <c r="B20" s="178"/>
      <c r="C20" s="197"/>
      <c r="D20" s="198"/>
      <c r="E20" s="199"/>
      <c r="F20" s="205">
        <f t="shared" si="0"/>
        <v>0</v>
      </c>
      <c r="G20" s="201">
        <f t="shared" si="1"/>
        <v>0</v>
      </c>
      <c r="H20" s="179"/>
      <c r="I20" s="200">
        <f t="shared" si="2"/>
        <v>0</v>
      </c>
      <c r="J20" s="331"/>
      <c r="K20" s="333">
        <f t="shared" si="3"/>
        <v>0</v>
      </c>
      <c r="L20" s="200">
        <f t="shared" si="4"/>
        <v>0</v>
      </c>
      <c r="M20" s="200">
        <f t="shared" si="5"/>
        <v>0</v>
      </c>
      <c r="N20" s="275"/>
      <c r="O20" s="281"/>
      <c r="P20" s="312"/>
    </row>
    <row r="21" spans="1:16" s="6" customFormat="1" ht="24" customHeight="1" x14ac:dyDescent="0.2">
      <c r="A21" s="196">
        <v>19</v>
      </c>
      <c r="B21" s="178"/>
      <c r="C21" s="197"/>
      <c r="D21" s="198"/>
      <c r="E21" s="199"/>
      <c r="F21" s="205">
        <f t="shared" si="0"/>
        <v>0</v>
      </c>
      <c r="G21" s="201">
        <f t="shared" si="1"/>
        <v>0</v>
      </c>
      <c r="H21" s="179"/>
      <c r="I21" s="200">
        <f t="shared" si="2"/>
        <v>0</v>
      </c>
      <c r="J21" s="331"/>
      <c r="K21" s="333">
        <f t="shared" si="3"/>
        <v>0</v>
      </c>
      <c r="L21" s="200">
        <f t="shared" si="4"/>
        <v>0</v>
      </c>
      <c r="M21" s="200">
        <f t="shared" si="5"/>
        <v>0</v>
      </c>
      <c r="N21" s="275"/>
      <c r="O21" s="281"/>
      <c r="P21" s="312"/>
    </row>
    <row r="22" spans="1:16" s="6" customFormat="1" ht="24" customHeight="1" x14ac:dyDescent="0.2">
      <c r="A22" s="196">
        <v>20</v>
      </c>
      <c r="B22" s="178"/>
      <c r="C22" s="197"/>
      <c r="D22" s="198"/>
      <c r="E22" s="199"/>
      <c r="F22" s="205">
        <f t="shared" si="0"/>
        <v>0</v>
      </c>
      <c r="G22" s="201">
        <f t="shared" si="1"/>
        <v>0</v>
      </c>
      <c r="H22" s="179"/>
      <c r="I22" s="200">
        <f t="shared" si="2"/>
        <v>0</v>
      </c>
      <c r="J22" s="331"/>
      <c r="K22" s="333">
        <f t="shared" si="3"/>
        <v>0</v>
      </c>
      <c r="L22" s="200">
        <f t="shared" si="4"/>
        <v>0</v>
      </c>
      <c r="M22" s="200">
        <f t="shared" si="5"/>
        <v>0</v>
      </c>
      <c r="N22" s="275"/>
      <c r="O22" s="281"/>
      <c r="P22" s="312"/>
    </row>
    <row r="23" spans="1:16" s="6" customFormat="1" ht="24" customHeight="1" x14ac:dyDescent="0.2">
      <c r="A23" s="196">
        <v>21</v>
      </c>
      <c r="B23" s="178"/>
      <c r="C23" s="197"/>
      <c r="D23" s="198"/>
      <c r="E23" s="199"/>
      <c r="F23" s="205">
        <f t="shared" si="0"/>
        <v>0</v>
      </c>
      <c r="G23" s="201">
        <f t="shared" si="1"/>
        <v>0</v>
      </c>
      <c r="H23" s="179"/>
      <c r="I23" s="200">
        <f t="shared" si="2"/>
        <v>0</v>
      </c>
      <c r="J23" s="331"/>
      <c r="K23" s="333">
        <f t="shared" si="3"/>
        <v>0</v>
      </c>
      <c r="L23" s="200">
        <f t="shared" si="4"/>
        <v>0</v>
      </c>
      <c r="M23" s="200">
        <f t="shared" si="5"/>
        <v>0</v>
      </c>
      <c r="N23" s="275"/>
      <c r="O23" s="281"/>
      <c r="P23" s="312"/>
    </row>
    <row r="24" spans="1:16" s="6" customFormat="1" ht="24" customHeight="1" x14ac:dyDescent="0.2">
      <c r="A24" s="196">
        <v>22</v>
      </c>
      <c r="B24" s="178"/>
      <c r="C24" s="197"/>
      <c r="D24" s="198"/>
      <c r="E24" s="199"/>
      <c r="F24" s="205">
        <f t="shared" si="0"/>
        <v>0</v>
      </c>
      <c r="G24" s="201">
        <f t="shared" si="1"/>
        <v>0</v>
      </c>
      <c r="H24" s="179"/>
      <c r="I24" s="200">
        <f t="shared" si="2"/>
        <v>0</v>
      </c>
      <c r="J24" s="331"/>
      <c r="K24" s="333">
        <f t="shared" si="3"/>
        <v>0</v>
      </c>
      <c r="L24" s="200">
        <f t="shared" si="4"/>
        <v>0</v>
      </c>
      <c r="M24" s="200">
        <f t="shared" si="5"/>
        <v>0</v>
      </c>
      <c r="N24" s="275"/>
      <c r="O24" s="281"/>
      <c r="P24" s="312"/>
    </row>
    <row r="25" spans="1:16" s="6" customFormat="1" ht="24" customHeight="1" x14ac:dyDescent="0.2">
      <c r="A25" s="196">
        <v>23</v>
      </c>
      <c r="B25" s="178"/>
      <c r="C25" s="197"/>
      <c r="D25" s="198"/>
      <c r="E25" s="199"/>
      <c r="F25" s="205">
        <f t="shared" si="0"/>
        <v>0</v>
      </c>
      <c r="G25" s="201">
        <f t="shared" si="1"/>
        <v>0</v>
      </c>
      <c r="H25" s="179"/>
      <c r="I25" s="200">
        <f t="shared" si="2"/>
        <v>0</v>
      </c>
      <c r="J25" s="331"/>
      <c r="K25" s="333">
        <f t="shared" si="3"/>
        <v>0</v>
      </c>
      <c r="L25" s="200">
        <f t="shared" si="4"/>
        <v>0</v>
      </c>
      <c r="M25" s="200">
        <f t="shared" si="5"/>
        <v>0</v>
      </c>
      <c r="N25" s="275"/>
      <c r="O25" s="281"/>
      <c r="P25" s="312"/>
    </row>
    <row r="26" spans="1:16" s="6" customFormat="1" ht="24" customHeight="1" x14ac:dyDescent="0.2">
      <c r="A26" s="196">
        <v>24</v>
      </c>
      <c r="B26" s="178"/>
      <c r="C26" s="197"/>
      <c r="D26" s="198"/>
      <c r="E26" s="199"/>
      <c r="F26" s="205">
        <f t="shared" si="0"/>
        <v>0</v>
      </c>
      <c r="G26" s="201">
        <f t="shared" si="1"/>
        <v>0</v>
      </c>
      <c r="H26" s="179"/>
      <c r="I26" s="200">
        <f t="shared" si="2"/>
        <v>0</v>
      </c>
      <c r="J26" s="331"/>
      <c r="K26" s="333">
        <f t="shared" si="3"/>
        <v>0</v>
      </c>
      <c r="L26" s="200">
        <f t="shared" si="4"/>
        <v>0</v>
      </c>
      <c r="M26" s="200">
        <f t="shared" si="5"/>
        <v>0</v>
      </c>
      <c r="N26" s="275"/>
      <c r="O26" s="281"/>
      <c r="P26" s="312"/>
    </row>
    <row r="27" spans="1:16" s="6" customFormat="1" ht="24" customHeight="1" x14ac:dyDescent="0.2">
      <c r="A27" s="196">
        <v>25</v>
      </c>
      <c r="B27" s="178"/>
      <c r="C27" s="197"/>
      <c r="D27" s="198"/>
      <c r="E27" s="199"/>
      <c r="F27" s="205">
        <f t="shared" si="0"/>
        <v>0</v>
      </c>
      <c r="G27" s="201">
        <f t="shared" si="1"/>
        <v>0</v>
      </c>
      <c r="H27" s="179"/>
      <c r="I27" s="200">
        <f t="shared" si="2"/>
        <v>0</v>
      </c>
      <c r="J27" s="331"/>
      <c r="K27" s="333">
        <f t="shared" si="3"/>
        <v>0</v>
      </c>
      <c r="L27" s="200">
        <f t="shared" si="4"/>
        <v>0</v>
      </c>
      <c r="M27" s="200">
        <f t="shared" si="5"/>
        <v>0</v>
      </c>
      <c r="N27" s="275"/>
      <c r="O27" s="281"/>
      <c r="P27" s="312"/>
    </row>
    <row r="28" spans="1:16" s="6" customFormat="1" ht="24" customHeight="1" x14ac:dyDescent="0.2">
      <c r="A28" s="196">
        <v>26</v>
      </c>
      <c r="B28" s="178"/>
      <c r="C28" s="197"/>
      <c r="D28" s="198"/>
      <c r="E28" s="199"/>
      <c r="F28" s="205">
        <f t="shared" si="0"/>
        <v>0</v>
      </c>
      <c r="G28" s="201">
        <f t="shared" si="1"/>
        <v>0</v>
      </c>
      <c r="H28" s="179"/>
      <c r="I28" s="200">
        <f t="shared" si="2"/>
        <v>0</v>
      </c>
      <c r="J28" s="331"/>
      <c r="K28" s="333">
        <f t="shared" si="3"/>
        <v>0</v>
      </c>
      <c r="L28" s="200">
        <f t="shared" si="4"/>
        <v>0</v>
      </c>
      <c r="M28" s="200">
        <f t="shared" si="5"/>
        <v>0</v>
      </c>
      <c r="N28" s="275"/>
      <c r="O28" s="281"/>
      <c r="P28" s="312"/>
    </row>
    <row r="29" spans="1:16" s="6" customFormat="1" ht="24" customHeight="1" x14ac:dyDescent="0.2">
      <c r="A29" s="196">
        <v>27</v>
      </c>
      <c r="B29" s="178"/>
      <c r="C29" s="197"/>
      <c r="D29" s="198"/>
      <c r="E29" s="199"/>
      <c r="F29" s="205">
        <f t="shared" si="0"/>
        <v>0</v>
      </c>
      <c r="G29" s="201">
        <f t="shared" si="1"/>
        <v>0</v>
      </c>
      <c r="H29" s="179"/>
      <c r="I29" s="200">
        <f t="shared" si="2"/>
        <v>0</v>
      </c>
      <c r="J29" s="331"/>
      <c r="K29" s="333">
        <f t="shared" si="3"/>
        <v>0</v>
      </c>
      <c r="L29" s="200">
        <f t="shared" si="4"/>
        <v>0</v>
      </c>
      <c r="M29" s="200">
        <f t="shared" si="5"/>
        <v>0</v>
      </c>
      <c r="N29" s="275"/>
      <c r="O29" s="281"/>
      <c r="P29" s="312"/>
    </row>
    <row r="30" spans="1:16" s="6" customFormat="1" ht="24" customHeight="1" x14ac:dyDescent="0.2">
      <c r="A30" s="196">
        <v>28</v>
      </c>
      <c r="B30" s="178"/>
      <c r="C30" s="197"/>
      <c r="D30" s="198"/>
      <c r="E30" s="199"/>
      <c r="F30" s="205">
        <f t="shared" si="0"/>
        <v>0</v>
      </c>
      <c r="G30" s="201">
        <f t="shared" si="1"/>
        <v>0</v>
      </c>
      <c r="H30" s="179"/>
      <c r="I30" s="200">
        <f t="shared" si="2"/>
        <v>0</v>
      </c>
      <c r="J30" s="331"/>
      <c r="K30" s="333">
        <f t="shared" si="3"/>
        <v>0</v>
      </c>
      <c r="L30" s="200">
        <f t="shared" si="4"/>
        <v>0</v>
      </c>
      <c r="M30" s="200">
        <f t="shared" si="5"/>
        <v>0</v>
      </c>
      <c r="N30" s="275"/>
      <c r="O30" s="281"/>
      <c r="P30" s="312"/>
    </row>
    <row r="31" spans="1:16" s="6" customFormat="1" ht="24" customHeight="1" x14ac:dyDescent="0.2">
      <c r="A31" s="196">
        <v>29</v>
      </c>
      <c r="B31" s="178"/>
      <c r="C31" s="197"/>
      <c r="D31" s="198"/>
      <c r="E31" s="199"/>
      <c r="F31" s="205">
        <f t="shared" si="0"/>
        <v>0</v>
      </c>
      <c r="G31" s="201">
        <f t="shared" si="1"/>
        <v>0</v>
      </c>
      <c r="H31" s="179"/>
      <c r="I31" s="200">
        <f t="shared" si="2"/>
        <v>0</v>
      </c>
      <c r="J31" s="331"/>
      <c r="K31" s="333">
        <f t="shared" si="3"/>
        <v>0</v>
      </c>
      <c r="L31" s="200">
        <f t="shared" si="4"/>
        <v>0</v>
      </c>
      <c r="M31" s="200">
        <f t="shared" si="5"/>
        <v>0</v>
      </c>
      <c r="N31" s="275"/>
      <c r="O31" s="281"/>
      <c r="P31" s="312"/>
    </row>
    <row r="32" spans="1:16" s="6" customFormat="1" ht="24" customHeight="1" x14ac:dyDescent="0.2">
      <c r="A32" s="196">
        <v>30</v>
      </c>
      <c r="B32" s="178"/>
      <c r="C32" s="197"/>
      <c r="D32" s="198"/>
      <c r="E32" s="199"/>
      <c r="F32" s="205">
        <f t="shared" si="0"/>
        <v>0</v>
      </c>
      <c r="G32" s="201">
        <f t="shared" si="1"/>
        <v>0</v>
      </c>
      <c r="H32" s="179"/>
      <c r="I32" s="200">
        <f t="shared" si="2"/>
        <v>0</v>
      </c>
      <c r="J32" s="331"/>
      <c r="K32" s="333">
        <f t="shared" si="3"/>
        <v>0</v>
      </c>
      <c r="L32" s="200">
        <f t="shared" si="4"/>
        <v>0</v>
      </c>
      <c r="M32" s="200">
        <f t="shared" si="5"/>
        <v>0</v>
      </c>
      <c r="N32" s="275"/>
      <c r="O32" s="281"/>
      <c r="P32" s="312"/>
    </row>
    <row r="33" spans="1:16" s="6" customFormat="1" ht="24" customHeight="1" x14ac:dyDescent="0.2">
      <c r="A33" s="196">
        <v>31</v>
      </c>
      <c r="B33" s="178"/>
      <c r="C33" s="197"/>
      <c r="D33" s="198"/>
      <c r="E33" s="199"/>
      <c r="F33" s="205">
        <f t="shared" si="0"/>
        <v>0</v>
      </c>
      <c r="G33" s="201">
        <f t="shared" si="1"/>
        <v>0</v>
      </c>
      <c r="H33" s="179"/>
      <c r="I33" s="200">
        <f t="shared" si="2"/>
        <v>0</v>
      </c>
      <c r="J33" s="331"/>
      <c r="K33" s="333">
        <f t="shared" si="3"/>
        <v>0</v>
      </c>
      <c r="L33" s="200">
        <f t="shared" si="4"/>
        <v>0</v>
      </c>
      <c r="M33" s="200">
        <f t="shared" si="5"/>
        <v>0</v>
      </c>
      <c r="N33" s="275"/>
      <c r="O33" s="281"/>
      <c r="P33" s="312"/>
    </row>
    <row r="34" spans="1:16" s="6" customFormat="1" ht="24" customHeight="1" x14ac:dyDescent="0.2">
      <c r="A34" s="196">
        <v>32</v>
      </c>
      <c r="B34" s="178"/>
      <c r="C34" s="197"/>
      <c r="D34" s="198"/>
      <c r="E34" s="199"/>
      <c r="F34" s="205">
        <f t="shared" si="0"/>
        <v>0</v>
      </c>
      <c r="G34" s="201">
        <f t="shared" si="1"/>
        <v>0</v>
      </c>
      <c r="H34" s="179"/>
      <c r="I34" s="200">
        <f t="shared" si="2"/>
        <v>0</v>
      </c>
      <c r="J34" s="331"/>
      <c r="K34" s="333">
        <f t="shared" si="3"/>
        <v>0</v>
      </c>
      <c r="L34" s="200">
        <f t="shared" si="4"/>
        <v>0</v>
      </c>
      <c r="M34" s="200">
        <f t="shared" si="5"/>
        <v>0</v>
      </c>
      <c r="N34" s="275"/>
      <c r="O34" s="281"/>
      <c r="P34" s="312"/>
    </row>
    <row r="35" spans="1:16" s="6" customFormat="1" ht="24" customHeight="1" x14ac:dyDescent="0.2">
      <c r="A35" s="196">
        <v>33</v>
      </c>
      <c r="B35" s="178"/>
      <c r="C35" s="197"/>
      <c r="D35" s="198"/>
      <c r="E35" s="199"/>
      <c r="F35" s="205">
        <f t="shared" si="0"/>
        <v>0</v>
      </c>
      <c r="G35" s="201">
        <f t="shared" si="1"/>
        <v>0</v>
      </c>
      <c r="H35" s="179"/>
      <c r="I35" s="200">
        <f t="shared" si="2"/>
        <v>0</v>
      </c>
      <c r="J35" s="331"/>
      <c r="K35" s="333">
        <f t="shared" si="3"/>
        <v>0</v>
      </c>
      <c r="L35" s="200">
        <f t="shared" si="4"/>
        <v>0</v>
      </c>
      <c r="M35" s="200">
        <f t="shared" si="5"/>
        <v>0</v>
      </c>
      <c r="N35" s="275"/>
      <c r="O35" s="281"/>
      <c r="P35" s="312"/>
    </row>
    <row r="36" spans="1:16" s="6" customFormat="1" ht="24" customHeight="1" x14ac:dyDescent="0.2">
      <c r="A36" s="196">
        <v>34</v>
      </c>
      <c r="B36" s="178"/>
      <c r="C36" s="197"/>
      <c r="D36" s="198"/>
      <c r="E36" s="199"/>
      <c r="F36" s="205">
        <f t="shared" si="0"/>
        <v>0</v>
      </c>
      <c r="G36" s="201">
        <f t="shared" si="1"/>
        <v>0</v>
      </c>
      <c r="H36" s="179"/>
      <c r="I36" s="200">
        <f t="shared" si="2"/>
        <v>0</v>
      </c>
      <c r="J36" s="331"/>
      <c r="K36" s="333">
        <f t="shared" si="3"/>
        <v>0</v>
      </c>
      <c r="L36" s="200">
        <f t="shared" si="4"/>
        <v>0</v>
      </c>
      <c r="M36" s="200">
        <f t="shared" si="5"/>
        <v>0</v>
      </c>
      <c r="N36" s="275"/>
      <c r="O36" s="281"/>
      <c r="P36" s="312"/>
    </row>
    <row r="37" spans="1:16" s="6" customFormat="1" ht="24" customHeight="1" x14ac:dyDescent="0.2">
      <c r="A37" s="196">
        <v>35</v>
      </c>
      <c r="B37" s="178"/>
      <c r="C37" s="197"/>
      <c r="D37" s="198"/>
      <c r="E37" s="199"/>
      <c r="F37" s="205">
        <f t="shared" si="0"/>
        <v>0</v>
      </c>
      <c r="G37" s="201">
        <f t="shared" si="1"/>
        <v>0</v>
      </c>
      <c r="H37" s="179"/>
      <c r="I37" s="200">
        <f t="shared" si="2"/>
        <v>0</v>
      </c>
      <c r="J37" s="331"/>
      <c r="K37" s="333">
        <f t="shared" si="3"/>
        <v>0</v>
      </c>
      <c r="L37" s="200">
        <f t="shared" si="4"/>
        <v>0</v>
      </c>
      <c r="M37" s="200">
        <f t="shared" si="5"/>
        <v>0</v>
      </c>
      <c r="N37" s="275"/>
      <c r="O37" s="281"/>
      <c r="P37" s="312"/>
    </row>
    <row r="38" spans="1:16" s="6" customFormat="1" ht="24" customHeight="1" x14ac:dyDescent="0.2">
      <c r="A38" s="196">
        <v>36</v>
      </c>
      <c r="B38" s="178"/>
      <c r="C38" s="197"/>
      <c r="D38" s="198"/>
      <c r="E38" s="199"/>
      <c r="F38" s="205">
        <f t="shared" si="0"/>
        <v>0</v>
      </c>
      <c r="G38" s="201">
        <f t="shared" si="1"/>
        <v>0</v>
      </c>
      <c r="H38" s="179"/>
      <c r="I38" s="200">
        <f t="shared" si="2"/>
        <v>0</v>
      </c>
      <c r="J38" s="331"/>
      <c r="K38" s="333">
        <f t="shared" si="3"/>
        <v>0</v>
      </c>
      <c r="L38" s="200">
        <f t="shared" si="4"/>
        <v>0</v>
      </c>
      <c r="M38" s="200">
        <f t="shared" si="5"/>
        <v>0</v>
      </c>
      <c r="N38" s="275"/>
      <c r="O38" s="281"/>
      <c r="P38" s="312"/>
    </row>
    <row r="39" spans="1:16" s="6" customFormat="1" ht="24" customHeight="1" x14ac:dyDescent="0.2">
      <c r="A39" s="196">
        <v>37</v>
      </c>
      <c r="B39" s="178"/>
      <c r="C39" s="197"/>
      <c r="D39" s="198"/>
      <c r="E39" s="199"/>
      <c r="F39" s="205">
        <f t="shared" si="0"/>
        <v>0</v>
      </c>
      <c r="G39" s="201">
        <f t="shared" si="1"/>
        <v>0</v>
      </c>
      <c r="H39" s="179"/>
      <c r="I39" s="200">
        <f t="shared" si="2"/>
        <v>0</v>
      </c>
      <c r="J39" s="331"/>
      <c r="K39" s="333">
        <f t="shared" si="3"/>
        <v>0</v>
      </c>
      <c r="L39" s="200">
        <f t="shared" si="4"/>
        <v>0</v>
      </c>
      <c r="M39" s="200">
        <f t="shared" si="5"/>
        <v>0</v>
      </c>
      <c r="N39" s="275"/>
      <c r="O39" s="281"/>
      <c r="P39" s="312"/>
    </row>
    <row r="40" spans="1:16" s="6" customFormat="1" ht="24" customHeight="1" x14ac:dyDescent="0.2">
      <c r="A40" s="196">
        <v>38</v>
      </c>
      <c r="B40" s="178"/>
      <c r="C40" s="197"/>
      <c r="D40" s="198"/>
      <c r="E40" s="199"/>
      <c r="F40" s="205">
        <f t="shared" si="0"/>
        <v>0</v>
      </c>
      <c r="G40" s="201">
        <f t="shared" si="1"/>
        <v>0</v>
      </c>
      <c r="H40" s="179"/>
      <c r="I40" s="200">
        <f t="shared" si="2"/>
        <v>0</v>
      </c>
      <c r="J40" s="331"/>
      <c r="K40" s="333">
        <f t="shared" si="3"/>
        <v>0</v>
      </c>
      <c r="L40" s="200">
        <f t="shared" si="4"/>
        <v>0</v>
      </c>
      <c r="M40" s="200">
        <f t="shared" si="5"/>
        <v>0</v>
      </c>
      <c r="N40" s="275"/>
      <c r="O40" s="281"/>
      <c r="P40" s="312"/>
    </row>
    <row r="41" spans="1:16" s="6" customFormat="1" ht="24" customHeight="1" x14ac:dyDescent="0.2">
      <c r="A41" s="196">
        <v>39</v>
      </c>
      <c r="B41" s="178"/>
      <c r="C41" s="197"/>
      <c r="D41" s="198"/>
      <c r="E41" s="199"/>
      <c r="F41" s="205">
        <f t="shared" si="0"/>
        <v>0</v>
      </c>
      <c r="G41" s="201">
        <f t="shared" si="1"/>
        <v>0</v>
      </c>
      <c r="H41" s="179"/>
      <c r="I41" s="200">
        <f t="shared" si="2"/>
        <v>0</v>
      </c>
      <c r="J41" s="331"/>
      <c r="K41" s="333">
        <f t="shared" si="3"/>
        <v>0</v>
      </c>
      <c r="L41" s="200">
        <f t="shared" si="4"/>
        <v>0</v>
      </c>
      <c r="M41" s="200">
        <f t="shared" si="5"/>
        <v>0</v>
      </c>
      <c r="N41" s="275"/>
      <c r="O41" s="281"/>
      <c r="P41" s="312"/>
    </row>
    <row r="42" spans="1:16" s="6" customFormat="1" ht="24" customHeight="1" x14ac:dyDescent="0.2">
      <c r="A42" s="196">
        <v>40</v>
      </c>
      <c r="B42" s="178"/>
      <c r="C42" s="197"/>
      <c r="D42" s="198"/>
      <c r="E42" s="199"/>
      <c r="F42" s="205">
        <f t="shared" si="0"/>
        <v>0</v>
      </c>
      <c r="G42" s="201">
        <f t="shared" si="1"/>
        <v>0</v>
      </c>
      <c r="H42" s="179"/>
      <c r="I42" s="200">
        <f t="shared" si="2"/>
        <v>0</v>
      </c>
      <c r="J42" s="331"/>
      <c r="K42" s="333">
        <f t="shared" si="3"/>
        <v>0</v>
      </c>
      <c r="L42" s="200">
        <f t="shared" si="4"/>
        <v>0</v>
      </c>
      <c r="M42" s="200">
        <f t="shared" si="5"/>
        <v>0</v>
      </c>
      <c r="N42" s="275"/>
      <c r="O42" s="281"/>
      <c r="P42" s="312"/>
    </row>
    <row r="43" spans="1:16" s="6" customFormat="1" ht="24" customHeight="1" x14ac:dyDescent="0.2">
      <c r="A43" s="196">
        <v>41</v>
      </c>
      <c r="B43" s="178"/>
      <c r="C43" s="197"/>
      <c r="D43" s="198"/>
      <c r="E43" s="199"/>
      <c r="F43" s="205">
        <f t="shared" si="0"/>
        <v>0</v>
      </c>
      <c r="G43" s="201">
        <f t="shared" si="1"/>
        <v>0</v>
      </c>
      <c r="H43" s="179"/>
      <c r="I43" s="200">
        <f t="shared" si="2"/>
        <v>0</v>
      </c>
      <c r="J43" s="331"/>
      <c r="K43" s="333">
        <f t="shared" si="3"/>
        <v>0</v>
      </c>
      <c r="L43" s="200">
        <f t="shared" si="4"/>
        <v>0</v>
      </c>
      <c r="M43" s="200">
        <f t="shared" si="5"/>
        <v>0</v>
      </c>
      <c r="N43" s="275"/>
      <c r="O43" s="281"/>
      <c r="P43" s="312"/>
    </row>
    <row r="44" spans="1:16" s="6" customFormat="1" ht="24" customHeight="1" x14ac:dyDescent="0.2">
      <c r="A44" s="196">
        <v>42</v>
      </c>
      <c r="B44" s="178"/>
      <c r="C44" s="197"/>
      <c r="D44" s="198"/>
      <c r="E44" s="199"/>
      <c r="F44" s="205">
        <f t="shared" si="0"/>
        <v>0</v>
      </c>
      <c r="G44" s="201">
        <f t="shared" si="1"/>
        <v>0</v>
      </c>
      <c r="H44" s="179"/>
      <c r="I44" s="200">
        <f t="shared" si="2"/>
        <v>0</v>
      </c>
      <c r="J44" s="331"/>
      <c r="K44" s="333">
        <f t="shared" si="3"/>
        <v>0</v>
      </c>
      <c r="L44" s="200">
        <f t="shared" si="4"/>
        <v>0</v>
      </c>
      <c r="M44" s="200">
        <f t="shared" si="5"/>
        <v>0</v>
      </c>
      <c r="N44" s="275"/>
      <c r="O44" s="281"/>
      <c r="P44" s="312"/>
    </row>
    <row r="45" spans="1:16" s="6" customFormat="1" ht="24" customHeight="1" x14ac:dyDescent="0.2">
      <c r="A45" s="196">
        <v>43</v>
      </c>
      <c r="B45" s="178"/>
      <c r="C45" s="197"/>
      <c r="D45" s="198"/>
      <c r="E45" s="199"/>
      <c r="F45" s="205">
        <f t="shared" si="0"/>
        <v>0</v>
      </c>
      <c r="G45" s="201">
        <f t="shared" si="1"/>
        <v>0</v>
      </c>
      <c r="H45" s="179"/>
      <c r="I45" s="200">
        <f t="shared" si="2"/>
        <v>0</v>
      </c>
      <c r="J45" s="331"/>
      <c r="K45" s="333">
        <f t="shared" si="3"/>
        <v>0</v>
      </c>
      <c r="L45" s="200">
        <f t="shared" si="4"/>
        <v>0</v>
      </c>
      <c r="M45" s="200">
        <f t="shared" si="5"/>
        <v>0</v>
      </c>
      <c r="N45" s="275"/>
      <c r="O45" s="281"/>
      <c r="P45" s="312"/>
    </row>
    <row r="46" spans="1:16" s="6" customFormat="1" ht="24" customHeight="1" x14ac:dyDescent="0.2">
      <c r="A46" s="196">
        <v>44</v>
      </c>
      <c r="B46" s="178"/>
      <c r="C46" s="197"/>
      <c r="D46" s="198"/>
      <c r="E46" s="199"/>
      <c r="F46" s="205">
        <f t="shared" si="0"/>
        <v>0</v>
      </c>
      <c r="G46" s="201">
        <f t="shared" si="1"/>
        <v>0</v>
      </c>
      <c r="H46" s="179"/>
      <c r="I46" s="200">
        <f t="shared" si="2"/>
        <v>0</v>
      </c>
      <c r="J46" s="331"/>
      <c r="K46" s="333">
        <f t="shared" si="3"/>
        <v>0</v>
      </c>
      <c r="L46" s="200">
        <f t="shared" si="4"/>
        <v>0</v>
      </c>
      <c r="M46" s="200">
        <f t="shared" si="5"/>
        <v>0</v>
      </c>
      <c r="N46" s="275"/>
      <c r="O46" s="281"/>
      <c r="P46" s="312"/>
    </row>
    <row r="47" spans="1:16" s="6" customFormat="1" ht="24" customHeight="1" x14ac:dyDescent="0.2">
      <c r="A47" s="196">
        <v>45</v>
      </c>
      <c r="B47" s="178"/>
      <c r="C47" s="197"/>
      <c r="D47" s="198"/>
      <c r="E47" s="199"/>
      <c r="F47" s="205">
        <f t="shared" si="0"/>
        <v>0</v>
      </c>
      <c r="G47" s="201">
        <f t="shared" si="1"/>
        <v>0</v>
      </c>
      <c r="H47" s="179"/>
      <c r="I47" s="200">
        <f t="shared" si="2"/>
        <v>0</v>
      </c>
      <c r="J47" s="331"/>
      <c r="K47" s="333">
        <f t="shared" si="3"/>
        <v>0</v>
      </c>
      <c r="L47" s="200">
        <f t="shared" si="4"/>
        <v>0</v>
      </c>
      <c r="M47" s="200">
        <f t="shared" si="5"/>
        <v>0</v>
      </c>
      <c r="N47" s="275"/>
      <c r="O47" s="281"/>
      <c r="P47" s="312"/>
    </row>
    <row r="48" spans="1:16" s="6" customFormat="1" ht="24" customHeight="1" x14ac:dyDescent="0.2">
      <c r="A48" s="196">
        <v>46</v>
      </c>
      <c r="B48" s="178"/>
      <c r="C48" s="197"/>
      <c r="D48" s="198"/>
      <c r="E48" s="199"/>
      <c r="F48" s="205">
        <f t="shared" si="0"/>
        <v>0</v>
      </c>
      <c r="G48" s="201">
        <f t="shared" si="1"/>
        <v>0</v>
      </c>
      <c r="H48" s="179"/>
      <c r="I48" s="200">
        <f t="shared" si="2"/>
        <v>0</v>
      </c>
      <c r="J48" s="331"/>
      <c r="K48" s="333">
        <f t="shared" si="3"/>
        <v>0</v>
      </c>
      <c r="L48" s="200">
        <f t="shared" si="4"/>
        <v>0</v>
      </c>
      <c r="M48" s="200">
        <f t="shared" si="5"/>
        <v>0</v>
      </c>
      <c r="N48" s="275"/>
      <c r="O48" s="281"/>
      <c r="P48" s="312"/>
    </row>
    <row r="49" spans="1:16" s="6" customFormat="1" ht="24" customHeight="1" x14ac:dyDescent="0.2">
      <c r="A49" s="196">
        <v>47</v>
      </c>
      <c r="B49" s="178"/>
      <c r="C49" s="197"/>
      <c r="D49" s="198"/>
      <c r="E49" s="199"/>
      <c r="F49" s="205">
        <f t="shared" si="0"/>
        <v>0</v>
      </c>
      <c r="G49" s="201">
        <f t="shared" si="1"/>
        <v>0</v>
      </c>
      <c r="H49" s="179"/>
      <c r="I49" s="200">
        <f t="shared" si="2"/>
        <v>0</v>
      </c>
      <c r="J49" s="331"/>
      <c r="K49" s="333">
        <f t="shared" si="3"/>
        <v>0</v>
      </c>
      <c r="L49" s="200">
        <f t="shared" si="4"/>
        <v>0</v>
      </c>
      <c r="M49" s="200">
        <f t="shared" si="5"/>
        <v>0</v>
      </c>
      <c r="N49" s="275"/>
      <c r="O49" s="281"/>
      <c r="P49" s="312"/>
    </row>
    <row r="50" spans="1:16" s="6" customFormat="1" ht="24" customHeight="1" x14ac:dyDescent="0.2">
      <c r="A50" s="196">
        <v>48</v>
      </c>
      <c r="B50" s="178"/>
      <c r="C50" s="197"/>
      <c r="D50" s="198"/>
      <c r="E50" s="199"/>
      <c r="F50" s="205">
        <f t="shared" si="0"/>
        <v>0</v>
      </c>
      <c r="G50" s="201">
        <f t="shared" si="1"/>
        <v>0</v>
      </c>
      <c r="H50" s="179"/>
      <c r="I50" s="200">
        <f t="shared" si="2"/>
        <v>0</v>
      </c>
      <c r="J50" s="331"/>
      <c r="K50" s="333">
        <f t="shared" si="3"/>
        <v>0</v>
      </c>
      <c r="L50" s="200">
        <f t="shared" si="4"/>
        <v>0</v>
      </c>
      <c r="M50" s="200">
        <f t="shared" si="5"/>
        <v>0</v>
      </c>
      <c r="N50" s="275"/>
      <c r="O50" s="281"/>
      <c r="P50" s="312"/>
    </row>
    <row r="51" spans="1:16" s="6" customFormat="1" ht="24" customHeight="1" x14ac:dyDescent="0.2">
      <c r="A51" s="196">
        <v>49</v>
      </c>
      <c r="B51" s="178"/>
      <c r="C51" s="197"/>
      <c r="D51" s="198"/>
      <c r="E51" s="199"/>
      <c r="F51" s="205">
        <f t="shared" si="0"/>
        <v>0</v>
      </c>
      <c r="G51" s="201">
        <f t="shared" si="1"/>
        <v>0</v>
      </c>
      <c r="H51" s="179"/>
      <c r="I51" s="200">
        <f t="shared" si="2"/>
        <v>0</v>
      </c>
      <c r="J51" s="331"/>
      <c r="K51" s="333">
        <f t="shared" si="3"/>
        <v>0</v>
      </c>
      <c r="L51" s="200">
        <f t="shared" si="4"/>
        <v>0</v>
      </c>
      <c r="M51" s="200">
        <f t="shared" si="5"/>
        <v>0</v>
      </c>
      <c r="N51" s="275"/>
      <c r="O51" s="281"/>
      <c r="P51" s="312"/>
    </row>
    <row r="52" spans="1:16" s="6" customFormat="1" ht="24" customHeight="1" thickBot="1" x14ac:dyDescent="0.25">
      <c r="A52" s="196">
        <v>50</v>
      </c>
      <c r="B52" s="178"/>
      <c r="C52" s="197"/>
      <c r="D52" s="198"/>
      <c r="E52" s="199"/>
      <c r="F52" s="205">
        <f t="shared" si="0"/>
        <v>0</v>
      </c>
      <c r="G52" s="201">
        <f t="shared" si="1"/>
        <v>0</v>
      </c>
      <c r="H52" s="179"/>
      <c r="I52" s="200">
        <f t="shared" si="2"/>
        <v>0</v>
      </c>
      <c r="J52" s="331"/>
      <c r="K52" s="334">
        <f t="shared" si="3"/>
        <v>0</v>
      </c>
      <c r="L52" s="335">
        <f t="shared" si="4"/>
        <v>0</v>
      </c>
      <c r="M52" s="335">
        <f t="shared" si="5"/>
        <v>0</v>
      </c>
      <c r="N52" s="319"/>
      <c r="O52" s="320"/>
      <c r="P52" s="321"/>
    </row>
    <row r="53" spans="1:16" s="6" customFormat="1" ht="24" customHeight="1" thickBot="1" x14ac:dyDescent="0.25">
      <c r="A53" s="203"/>
      <c r="B53" s="204" t="s">
        <v>3</v>
      </c>
      <c r="C53" s="204"/>
      <c r="D53" s="205"/>
      <c r="E53" s="200"/>
      <c r="F53" s="205"/>
      <c r="G53" s="202"/>
      <c r="H53" s="202">
        <f t="shared" ref="H53:M53" si="6">SUM(H3:H52)</f>
        <v>0</v>
      </c>
      <c r="I53" s="202">
        <f t="shared" si="6"/>
        <v>0</v>
      </c>
      <c r="J53" s="332">
        <f t="shared" si="6"/>
        <v>0</v>
      </c>
      <c r="K53" s="336"/>
      <c r="L53" s="337">
        <f t="shared" si="6"/>
        <v>0</v>
      </c>
      <c r="M53" s="337">
        <f t="shared" si="6"/>
        <v>0</v>
      </c>
      <c r="N53" s="338">
        <f>SUM(N3:N52)</f>
        <v>0</v>
      </c>
      <c r="O53" s="339">
        <f>SUM(O3:O52)</f>
        <v>0</v>
      </c>
      <c r="P53" s="340">
        <f>SUM(P3:P52)</f>
        <v>0</v>
      </c>
    </row>
    <row r="54" spans="1:16" ht="13.5" thickBot="1" x14ac:dyDescent="0.25"/>
    <row r="55" spans="1:16" ht="17.45" customHeight="1" thickTop="1" thickBot="1" x14ac:dyDescent="0.3">
      <c r="A55" s="388" t="s">
        <v>156</v>
      </c>
      <c r="B55" s="389"/>
    </row>
    <row r="56" spans="1:16" ht="12.75" customHeight="1" thickTop="1" x14ac:dyDescent="0.2">
      <c r="A56" s="538"/>
      <c r="B56" s="539"/>
    </row>
    <row r="57" spans="1:16" ht="12.75" customHeight="1" x14ac:dyDescent="0.2">
      <c r="A57" s="540"/>
      <c r="B57" s="541"/>
    </row>
    <row r="58" spans="1:16" ht="12.75" customHeight="1" thickBot="1" x14ac:dyDescent="0.25">
      <c r="A58" s="542"/>
      <c r="B58" s="543"/>
    </row>
    <row r="59" spans="1:16" ht="13.5" thickTop="1" x14ac:dyDescent="0.2"/>
    <row r="60" spans="1:16" hidden="1" x14ac:dyDescent="0.2">
      <c r="A60" s="3">
        <v>1</v>
      </c>
    </row>
    <row r="61" spans="1:16" hidden="1" x14ac:dyDescent="0.2"/>
    <row r="62" spans="1:16" hidden="1" x14ac:dyDescent="0.2"/>
    <row r="63" spans="1:16" hidden="1" x14ac:dyDescent="0.2"/>
    <row r="64" spans="1:16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</sheetData>
  <mergeCells count="6">
    <mergeCell ref="K1:P1"/>
    <mergeCell ref="A56:B58"/>
    <mergeCell ref="F1:G1"/>
    <mergeCell ref="A1:B1"/>
    <mergeCell ref="C1:D1"/>
    <mergeCell ref="A55:B55"/>
  </mergeCells>
  <phoneticPr fontId="6" type="noConversion"/>
  <conditionalFormatting sqref="E3:E52">
    <cfRule type="cellIs" dxfId="27" priority="11" stopIfTrue="1" operator="greaterThan">
      <formula>1</formula>
    </cfRule>
  </conditionalFormatting>
  <conditionalFormatting sqref="D3:D52">
    <cfRule type="cellIs" dxfId="26" priority="12" stopIfTrue="1" operator="between">
      <formula>2499</formula>
      <formula>0.6</formula>
    </cfRule>
  </conditionalFormatting>
  <conditionalFormatting sqref="A1:J2 A53:J53 Q53:IV53 F3:J52">
    <cfRule type="expression" dxfId="25" priority="13" stopIfTrue="1">
      <formula>$A$60=0</formula>
    </cfRule>
  </conditionalFormatting>
  <conditionalFormatting sqref="K1 O2:P2">
    <cfRule type="expression" dxfId="24" priority="9" stopIfTrue="1">
      <formula>($A$45=0)</formula>
    </cfRule>
  </conditionalFormatting>
  <conditionalFormatting sqref="N2">
    <cfRule type="expression" dxfId="23" priority="8" stopIfTrue="1">
      <formula>($A$45=0)</formula>
    </cfRule>
  </conditionalFormatting>
  <conditionalFormatting sqref="L53:M53">
    <cfRule type="expression" dxfId="22" priority="3" stopIfTrue="1">
      <formula>$A$60=0</formula>
    </cfRule>
  </conditionalFormatting>
  <conditionalFormatting sqref="K3:M52">
    <cfRule type="expression" dxfId="21" priority="2" stopIfTrue="1">
      <formula>$A$60=0</formula>
    </cfRule>
  </conditionalFormatting>
  <conditionalFormatting sqref="K2:M2">
    <cfRule type="expression" dxfId="20" priority="4" stopIfTrue="1">
      <formula>($A$45=0)</formula>
    </cfRule>
  </conditionalFormatting>
  <dataValidations disablePrompts="1" count="5">
    <dataValidation type="decimal" allowBlank="1" showInputMessage="1" showErrorMessage="1" errorTitle="הזנת מס' חודשי שימוש שגויה:" error="מס' חודשי השימוש שהזנת עולים על מס' חודשי המו&quot;פ בכתב האישור _x000a_או שהם חורגים מהפרש החודשים בין תאריך הרכישה ותאריך סיום המו&quot;פ._x000a__x000a_נא להזין את מספר חודשי השימוש באופן תקין." sqref="F3:G52">
      <formula1>0</formula1>
      <formula2>MIN((1+(DATEDIF(C3,$I$1+1,"d"))/(DATEDIF($G$1,$I$1+1,"d"))*(DATEDIF($G$1,$I$1+1,"M"))),$E$1)</formula2>
    </dataValidation>
    <dataValidation type="decimal" allowBlank="1" showInputMessage="1" showErrorMessage="1" error="נא להזין עלות הציוד בש&quot;ח" sqref="D3:D52">
      <formula1>0</formula1>
      <formula2>999999999</formula2>
    </dataValidation>
    <dataValidation type="decimal" allowBlank="1" showInputMessage="1" showErrorMessage="1" error="אחוז השימוש בציוד מוגבל  ל-100%._x000a_נא להזין שנית בבקשה." sqref="E3:E52">
      <formula1>0</formula1>
      <formula2>1</formula2>
    </dataValidation>
    <dataValidation type="date" allowBlank="1" showInputMessage="1" showErrorMessage="1" error="נא להזין את תאריך רכישת הציוד כנדרש: dd/mm/yyyy_x000a__x000a_וודא כי תאריך הרכישה אינו עולה על 3 שנים מיום תחילת המו&quot;פ _x000a_ולחילופין שאינו חורג מסיום תקופת המו&quot;פ." sqref="C3:C52">
      <formula1>$H$1-1096</formula1>
      <formula2>$J$1</formula2>
    </dataValidation>
    <dataValidation type="decimal" allowBlank="1" showInputMessage="1" showErrorMessage="1" sqref="H3:H52 J3:J52">
      <formula1>0</formula1>
      <formula2>999999999</formula2>
    </dataValidation>
  </dataValidations>
  <pageMargins left="0.75" right="0.75" top="1" bottom="1" header="0.5" footer="0.5"/>
  <pageSetup paperSize="9" orientation="portrait" horizontalDpi="300" verticalDpi="300" r:id="rId1"/>
  <headerFooter alignWithMargins="0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65F00498-D19A-418F-BFB6-D4C2C01AAA90}">
            <xm:f>COUNTA('ראשי-פרטים כלליים וריכוז הוצאות'!$G$20,'ראשי-פרטים כלליים וריכוז הוצאות'!$G$18)&lt;&gt;2</xm:f>
            <x14:dxf>
              <font>
                <condense val="0"/>
                <extend val="0"/>
                <color indexed="9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</border>
            </x14:dxf>
          </x14:cfRule>
          <xm:sqref>K1:P53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indexed="42"/>
    <pageSetUpPr fitToPage="1"/>
  </sheetPr>
  <dimension ref="A1:AH760"/>
  <sheetViews>
    <sheetView showGridLines="0" rightToLeft="1" zoomScale="85" zoomScaleNormal="100" workbookViewId="0">
      <pane ySplit="2" topLeftCell="A3" activePane="bottomLeft" state="frozen"/>
      <selection pane="bottomLeft" activeCell="B3" sqref="B3"/>
    </sheetView>
  </sheetViews>
  <sheetFormatPr defaultColWidth="9.140625" defaultRowHeight="12.75" x14ac:dyDescent="0.2"/>
  <cols>
    <col min="1" max="1" width="6.7109375" style="3" customWidth="1"/>
    <col min="2" max="2" width="25" style="3" customWidth="1"/>
    <col min="3" max="6" width="16.42578125" style="3" customWidth="1"/>
    <col min="7" max="7" width="16.85546875" style="3" customWidth="1"/>
    <col min="8" max="8" width="17.140625" style="3" customWidth="1"/>
    <col min="9" max="9" width="12.7109375" style="16" customWidth="1"/>
    <col min="10" max="10" width="20.5703125" style="3" customWidth="1"/>
    <col min="11" max="27" width="12.7109375" style="3" customWidth="1"/>
    <col min="28" max="16384" width="9.140625" style="3"/>
  </cols>
  <sheetData>
    <row r="1" spans="1:34" s="12" customFormat="1" ht="18.75" customHeight="1" x14ac:dyDescent="0.2">
      <c r="A1" s="532" t="s">
        <v>61</v>
      </c>
      <c r="B1" s="533"/>
      <c r="C1" s="532"/>
      <c r="D1" s="533"/>
      <c r="E1" s="79" t="s">
        <v>49</v>
      </c>
      <c r="F1" s="80">
        <f>'ראשי-פרטים כלליים וריכוז הוצאות'!C10</f>
        <v>0</v>
      </c>
      <c r="G1" s="79" t="s">
        <v>55</v>
      </c>
      <c r="H1" s="324">
        <f>'ראשי-פרטים כלליים וריכוז הוצאות'!H5</f>
        <v>0</v>
      </c>
      <c r="I1" s="549" t="s">
        <v>174</v>
      </c>
      <c r="J1" s="521"/>
      <c r="K1" s="521"/>
      <c r="L1" s="521"/>
      <c r="M1" s="521"/>
      <c r="N1" s="521"/>
      <c r="O1" s="521"/>
      <c r="P1" s="550"/>
    </row>
    <row r="2" spans="1:34" s="13" customFormat="1" ht="49.7" customHeight="1" x14ac:dyDescent="0.2">
      <c r="A2" s="284" t="s">
        <v>7</v>
      </c>
      <c r="B2" s="284" t="s">
        <v>1</v>
      </c>
      <c r="C2" s="284" t="s">
        <v>136</v>
      </c>
      <c r="D2" s="284" t="s">
        <v>137</v>
      </c>
      <c r="E2" s="285" t="s">
        <v>65</v>
      </c>
      <c r="F2" s="285" t="s">
        <v>138</v>
      </c>
      <c r="G2" s="286" t="s">
        <v>168</v>
      </c>
      <c r="H2" s="341" t="s">
        <v>6</v>
      </c>
      <c r="I2" s="310" t="s">
        <v>1</v>
      </c>
      <c r="J2" s="310" t="s">
        <v>182</v>
      </c>
      <c r="K2" s="283" t="s">
        <v>136</v>
      </c>
      <c r="L2" s="283" t="s">
        <v>6</v>
      </c>
      <c r="M2" s="283" t="s">
        <v>65</v>
      </c>
      <c r="N2" s="283" t="s">
        <v>176</v>
      </c>
      <c r="O2" s="283" t="s">
        <v>177</v>
      </c>
      <c r="P2" s="311" t="s">
        <v>178</v>
      </c>
      <c r="AH2" s="13" t="s">
        <v>12</v>
      </c>
    </row>
    <row r="3" spans="1:34" s="6" customFormat="1" ht="25.5" customHeight="1" x14ac:dyDescent="0.2">
      <c r="A3" s="81">
        <v>1</v>
      </c>
      <c r="B3" s="268"/>
      <c r="C3" s="178"/>
      <c r="D3" s="178"/>
      <c r="E3" s="192">
        <f>+$AA78</f>
        <v>0</v>
      </c>
      <c r="F3" s="179"/>
      <c r="G3" s="64">
        <f>IF(C3&lt;&gt;"",IF(C3&lt;&gt;$A$45,E3,MIN(E3,IF(140000-F3&lt;0,0,140000-F3))),0)</f>
        <v>0</v>
      </c>
      <c r="H3" s="293">
        <v>0</v>
      </c>
      <c r="I3" s="302">
        <f t="shared" ref="I3" si="0">B3</f>
        <v>0</v>
      </c>
      <c r="J3" s="178"/>
      <c r="K3" s="64">
        <f t="shared" ref="K3:K37" si="1">C3</f>
        <v>0</v>
      </c>
      <c r="L3" s="64">
        <f t="shared" ref="L3:L37" si="2">H3</f>
        <v>0</v>
      </c>
      <c r="M3" s="64">
        <f t="shared" ref="M3:M37" si="3">E3</f>
        <v>0</v>
      </c>
      <c r="N3" s="275"/>
      <c r="O3" s="281"/>
      <c r="P3" s="312"/>
    </row>
    <row r="4" spans="1:34" s="6" customFormat="1" ht="25.5" customHeight="1" x14ac:dyDescent="0.2">
      <c r="A4" s="81">
        <v>2</v>
      </c>
      <c r="B4" s="268"/>
      <c r="C4" s="178"/>
      <c r="D4" s="178"/>
      <c r="E4" s="192">
        <f>+$AA98</f>
        <v>0</v>
      </c>
      <c r="F4" s="179"/>
      <c r="G4" s="64">
        <f t="shared" ref="G4:G37" si="4">IF(C4&lt;&gt;"",IF(C4&lt;&gt;$A$45,E4,MIN(E4,IF(140000-F4&lt;0,0,140000-F4))),0)</f>
        <v>0</v>
      </c>
      <c r="H4" s="293">
        <v>0</v>
      </c>
      <c r="I4" s="302">
        <f t="shared" ref="I4:I37" si="5">B4</f>
        <v>0</v>
      </c>
      <c r="J4" s="178"/>
      <c r="K4" s="64">
        <f t="shared" si="1"/>
        <v>0</v>
      </c>
      <c r="L4" s="64">
        <f t="shared" si="2"/>
        <v>0</v>
      </c>
      <c r="M4" s="64">
        <f t="shared" si="3"/>
        <v>0</v>
      </c>
      <c r="N4" s="275"/>
      <c r="O4" s="281"/>
      <c r="P4" s="312"/>
    </row>
    <row r="5" spans="1:34" s="6" customFormat="1" ht="25.5" customHeight="1" x14ac:dyDescent="0.2">
      <c r="A5" s="81">
        <v>3</v>
      </c>
      <c r="B5" s="268"/>
      <c r="C5" s="178"/>
      <c r="D5" s="178"/>
      <c r="E5" s="192">
        <f>+$AA118</f>
        <v>0</v>
      </c>
      <c r="F5" s="179"/>
      <c r="G5" s="64">
        <f t="shared" si="4"/>
        <v>0</v>
      </c>
      <c r="H5" s="293">
        <v>0</v>
      </c>
      <c r="I5" s="302">
        <f t="shared" si="5"/>
        <v>0</v>
      </c>
      <c r="J5" s="178"/>
      <c r="K5" s="64">
        <f t="shared" si="1"/>
        <v>0</v>
      </c>
      <c r="L5" s="64">
        <f t="shared" si="2"/>
        <v>0</v>
      </c>
      <c r="M5" s="64">
        <f t="shared" si="3"/>
        <v>0</v>
      </c>
      <c r="N5" s="275"/>
      <c r="O5" s="281"/>
      <c r="P5" s="312"/>
    </row>
    <row r="6" spans="1:34" s="6" customFormat="1" ht="25.5" customHeight="1" x14ac:dyDescent="0.2">
      <c r="A6" s="81">
        <v>4</v>
      </c>
      <c r="B6" s="268"/>
      <c r="C6" s="178"/>
      <c r="D6" s="178"/>
      <c r="E6" s="192">
        <f>+$AA138</f>
        <v>0</v>
      </c>
      <c r="F6" s="179"/>
      <c r="G6" s="64">
        <f t="shared" si="4"/>
        <v>0</v>
      </c>
      <c r="H6" s="293">
        <v>0</v>
      </c>
      <c r="I6" s="302">
        <f t="shared" si="5"/>
        <v>0</v>
      </c>
      <c r="J6" s="178"/>
      <c r="K6" s="64">
        <f t="shared" si="1"/>
        <v>0</v>
      </c>
      <c r="L6" s="64">
        <f t="shared" si="2"/>
        <v>0</v>
      </c>
      <c r="M6" s="64">
        <f t="shared" si="3"/>
        <v>0</v>
      </c>
      <c r="N6" s="275"/>
      <c r="O6" s="281"/>
      <c r="P6" s="312"/>
    </row>
    <row r="7" spans="1:34" s="6" customFormat="1" ht="25.5" customHeight="1" x14ac:dyDescent="0.2">
      <c r="A7" s="81">
        <v>5</v>
      </c>
      <c r="B7" s="268"/>
      <c r="C7" s="178"/>
      <c r="D7" s="178"/>
      <c r="E7" s="192">
        <f>+$AA158</f>
        <v>0</v>
      </c>
      <c r="F7" s="179"/>
      <c r="G7" s="64">
        <f t="shared" si="4"/>
        <v>0</v>
      </c>
      <c r="H7" s="293">
        <v>0</v>
      </c>
      <c r="I7" s="302">
        <f t="shared" si="5"/>
        <v>0</v>
      </c>
      <c r="J7" s="178"/>
      <c r="K7" s="64">
        <f t="shared" si="1"/>
        <v>0</v>
      </c>
      <c r="L7" s="64">
        <f t="shared" si="2"/>
        <v>0</v>
      </c>
      <c r="M7" s="64">
        <f t="shared" si="3"/>
        <v>0</v>
      </c>
      <c r="N7" s="275"/>
      <c r="O7" s="281"/>
      <c r="P7" s="312"/>
    </row>
    <row r="8" spans="1:34" s="6" customFormat="1" ht="25.5" customHeight="1" x14ac:dyDescent="0.2">
      <c r="A8" s="81">
        <v>6</v>
      </c>
      <c r="B8" s="268"/>
      <c r="C8" s="178"/>
      <c r="D8" s="178"/>
      <c r="E8" s="192">
        <f>+$AA178</f>
        <v>0</v>
      </c>
      <c r="F8" s="179"/>
      <c r="G8" s="64">
        <f t="shared" si="4"/>
        <v>0</v>
      </c>
      <c r="H8" s="293">
        <v>0</v>
      </c>
      <c r="I8" s="302">
        <f t="shared" si="5"/>
        <v>0</v>
      </c>
      <c r="J8" s="178"/>
      <c r="K8" s="64">
        <f t="shared" si="1"/>
        <v>0</v>
      </c>
      <c r="L8" s="64">
        <f t="shared" si="2"/>
        <v>0</v>
      </c>
      <c r="M8" s="64">
        <f t="shared" si="3"/>
        <v>0</v>
      </c>
      <c r="N8" s="275"/>
      <c r="O8" s="281"/>
      <c r="P8" s="312"/>
    </row>
    <row r="9" spans="1:34" s="6" customFormat="1" ht="25.5" customHeight="1" x14ac:dyDescent="0.2">
      <c r="A9" s="81">
        <v>7</v>
      </c>
      <c r="B9" s="268"/>
      <c r="C9" s="178"/>
      <c r="D9" s="178"/>
      <c r="E9" s="192">
        <f>+$AA198</f>
        <v>0</v>
      </c>
      <c r="F9" s="179"/>
      <c r="G9" s="64">
        <f t="shared" si="4"/>
        <v>0</v>
      </c>
      <c r="H9" s="293">
        <v>0</v>
      </c>
      <c r="I9" s="302">
        <f t="shared" si="5"/>
        <v>0</v>
      </c>
      <c r="J9" s="178"/>
      <c r="K9" s="64">
        <f t="shared" si="1"/>
        <v>0</v>
      </c>
      <c r="L9" s="64">
        <f t="shared" si="2"/>
        <v>0</v>
      </c>
      <c r="M9" s="64">
        <f t="shared" si="3"/>
        <v>0</v>
      </c>
      <c r="N9" s="275"/>
      <c r="O9" s="281"/>
      <c r="P9" s="312"/>
    </row>
    <row r="10" spans="1:34" s="6" customFormat="1" ht="25.5" customHeight="1" x14ac:dyDescent="0.2">
      <c r="A10" s="81">
        <v>8</v>
      </c>
      <c r="B10" s="268"/>
      <c r="C10" s="178"/>
      <c r="D10" s="178"/>
      <c r="E10" s="192">
        <f>+$AA218</f>
        <v>0</v>
      </c>
      <c r="F10" s="179"/>
      <c r="G10" s="64">
        <f t="shared" si="4"/>
        <v>0</v>
      </c>
      <c r="H10" s="293">
        <v>0</v>
      </c>
      <c r="I10" s="302">
        <f t="shared" si="5"/>
        <v>0</v>
      </c>
      <c r="J10" s="178"/>
      <c r="K10" s="64">
        <f t="shared" si="1"/>
        <v>0</v>
      </c>
      <c r="L10" s="64">
        <f t="shared" si="2"/>
        <v>0</v>
      </c>
      <c r="M10" s="64">
        <f t="shared" si="3"/>
        <v>0</v>
      </c>
      <c r="N10" s="275"/>
      <c r="O10" s="281"/>
      <c r="P10" s="312"/>
    </row>
    <row r="11" spans="1:34" s="6" customFormat="1" ht="25.5" customHeight="1" x14ac:dyDescent="0.2">
      <c r="A11" s="81">
        <v>9</v>
      </c>
      <c r="B11" s="231"/>
      <c r="C11" s="178"/>
      <c r="D11" s="178"/>
      <c r="E11" s="192">
        <f>+$AA238</f>
        <v>0</v>
      </c>
      <c r="F11" s="179"/>
      <c r="G11" s="64">
        <f t="shared" si="4"/>
        <v>0</v>
      </c>
      <c r="H11" s="293">
        <v>0</v>
      </c>
      <c r="I11" s="302">
        <f t="shared" si="5"/>
        <v>0</v>
      </c>
      <c r="J11" s="178"/>
      <c r="K11" s="64">
        <f t="shared" si="1"/>
        <v>0</v>
      </c>
      <c r="L11" s="64">
        <f t="shared" si="2"/>
        <v>0</v>
      </c>
      <c r="M11" s="64">
        <f t="shared" si="3"/>
        <v>0</v>
      </c>
      <c r="N11" s="275"/>
      <c r="O11" s="281"/>
      <c r="P11" s="312"/>
    </row>
    <row r="12" spans="1:34" s="6" customFormat="1" ht="25.5" customHeight="1" x14ac:dyDescent="0.2">
      <c r="A12" s="81">
        <v>10</v>
      </c>
      <c r="B12" s="231"/>
      <c r="C12" s="178"/>
      <c r="D12" s="178"/>
      <c r="E12" s="192">
        <f>+$AA258</f>
        <v>0</v>
      </c>
      <c r="F12" s="179"/>
      <c r="G12" s="64">
        <f t="shared" si="4"/>
        <v>0</v>
      </c>
      <c r="H12" s="293">
        <v>0</v>
      </c>
      <c r="I12" s="302">
        <f t="shared" si="5"/>
        <v>0</v>
      </c>
      <c r="J12" s="178"/>
      <c r="K12" s="64">
        <f t="shared" si="1"/>
        <v>0</v>
      </c>
      <c r="L12" s="64">
        <f t="shared" si="2"/>
        <v>0</v>
      </c>
      <c r="M12" s="64">
        <f t="shared" si="3"/>
        <v>0</v>
      </c>
      <c r="N12" s="275"/>
      <c r="O12" s="281"/>
      <c r="P12" s="312"/>
    </row>
    <row r="13" spans="1:34" s="6" customFormat="1" ht="25.5" customHeight="1" x14ac:dyDescent="0.2">
      <c r="A13" s="81">
        <v>11</v>
      </c>
      <c r="B13" s="231"/>
      <c r="C13" s="178"/>
      <c r="D13" s="178"/>
      <c r="E13" s="192">
        <f>+$AA278</f>
        <v>0</v>
      </c>
      <c r="F13" s="179"/>
      <c r="G13" s="64">
        <f t="shared" si="4"/>
        <v>0</v>
      </c>
      <c r="H13" s="293">
        <v>0</v>
      </c>
      <c r="I13" s="302">
        <f t="shared" si="5"/>
        <v>0</v>
      </c>
      <c r="J13" s="178"/>
      <c r="K13" s="64">
        <f t="shared" si="1"/>
        <v>0</v>
      </c>
      <c r="L13" s="64">
        <f t="shared" si="2"/>
        <v>0</v>
      </c>
      <c r="M13" s="64">
        <f t="shared" si="3"/>
        <v>0</v>
      </c>
      <c r="N13" s="275"/>
      <c r="O13" s="281"/>
      <c r="P13" s="312"/>
    </row>
    <row r="14" spans="1:34" s="6" customFormat="1" ht="25.5" customHeight="1" x14ac:dyDescent="0.2">
      <c r="A14" s="81">
        <v>12</v>
      </c>
      <c r="B14" s="231"/>
      <c r="C14" s="178"/>
      <c r="D14" s="178"/>
      <c r="E14" s="192">
        <f>+$AA298</f>
        <v>0</v>
      </c>
      <c r="F14" s="179"/>
      <c r="G14" s="64">
        <f t="shared" si="4"/>
        <v>0</v>
      </c>
      <c r="H14" s="293">
        <v>0</v>
      </c>
      <c r="I14" s="302">
        <f t="shared" si="5"/>
        <v>0</v>
      </c>
      <c r="J14" s="178"/>
      <c r="K14" s="64">
        <f t="shared" si="1"/>
        <v>0</v>
      </c>
      <c r="L14" s="64">
        <f t="shared" si="2"/>
        <v>0</v>
      </c>
      <c r="M14" s="64">
        <f t="shared" si="3"/>
        <v>0</v>
      </c>
      <c r="N14" s="275"/>
      <c r="O14" s="281"/>
      <c r="P14" s="312"/>
    </row>
    <row r="15" spans="1:34" s="6" customFormat="1" ht="25.5" customHeight="1" x14ac:dyDescent="0.2">
      <c r="A15" s="81">
        <v>13</v>
      </c>
      <c r="B15" s="231"/>
      <c r="C15" s="178"/>
      <c r="D15" s="178"/>
      <c r="E15" s="192">
        <f>+$AA318</f>
        <v>0</v>
      </c>
      <c r="F15" s="179"/>
      <c r="G15" s="64">
        <f t="shared" si="4"/>
        <v>0</v>
      </c>
      <c r="H15" s="293">
        <v>0</v>
      </c>
      <c r="I15" s="302">
        <f t="shared" si="5"/>
        <v>0</v>
      </c>
      <c r="J15" s="178"/>
      <c r="K15" s="64">
        <f t="shared" si="1"/>
        <v>0</v>
      </c>
      <c r="L15" s="64">
        <f t="shared" si="2"/>
        <v>0</v>
      </c>
      <c r="M15" s="64">
        <f t="shared" si="3"/>
        <v>0</v>
      </c>
      <c r="N15" s="275"/>
      <c r="O15" s="281"/>
      <c r="P15" s="312"/>
    </row>
    <row r="16" spans="1:34" s="6" customFormat="1" ht="25.5" customHeight="1" x14ac:dyDescent="0.2">
      <c r="A16" s="81">
        <v>14</v>
      </c>
      <c r="B16" s="231"/>
      <c r="C16" s="178"/>
      <c r="D16" s="178"/>
      <c r="E16" s="192">
        <f>+$AA338</f>
        <v>0</v>
      </c>
      <c r="F16" s="179"/>
      <c r="G16" s="64">
        <f t="shared" si="4"/>
        <v>0</v>
      </c>
      <c r="H16" s="293">
        <v>0</v>
      </c>
      <c r="I16" s="302">
        <f t="shared" si="5"/>
        <v>0</v>
      </c>
      <c r="J16" s="178"/>
      <c r="K16" s="64">
        <f t="shared" si="1"/>
        <v>0</v>
      </c>
      <c r="L16" s="64">
        <f t="shared" si="2"/>
        <v>0</v>
      </c>
      <c r="M16" s="64">
        <f t="shared" si="3"/>
        <v>0</v>
      </c>
      <c r="N16" s="275"/>
      <c r="O16" s="281"/>
      <c r="P16" s="312"/>
    </row>
    <row r="17" spans="1:16" s="6" customFormat="1" ht="25.5" customHeight="1" x14ac:dyDescent="0.2">
      <c r="A17" s="81">
        <v>15</v>
      </c>
      <c r="B17" s="231"/>
      <c r="C17" s="178"/>
      <c r="D17" s="178"/>
      <c r="E17" s="192">
        <f>+$AA358</f>
        <v>0</v>
      </c>
      <c r="F17" s="179"/>
      <c r="G17" s="64">
        <f t="shared" si="4"/>
        <v>0</v>
      </c>
      <c r="H17" s="293">
        <v>0</v>
      </c>
      <c r="I17" s="302">
        <f t="shared" si="5"/>
        <v>0</v>
      </c>
      <c r="J17" s="178"/>
      <c r="K17" s="64">
        <f t="shared" si="1"/>
        <v>0</v>
      </c>
      <c r="L17" s="64">
        <f t="shared" si="2"/>
        <v>0</v>
      </c>
      <c r="M17" s="64">
        <f t="shared" si="3"/>
        <v>0</v>
      </c>
      <c r="N17" s="275"/>
      <c r="O17" s="281"/>
      <c r="P17" s="312"/>
    </row>
    <row r="18" spans="1:16" s="6" customFormat="1" ht="25.5" customHeight="1" x14ac:dyDescent="0.2">
      <c r="A18" s="81">
        <v>16</v>
      </c>
      <c r="B18" s="231"/>
      <c r="C18" s="178"/>
      <c r="D18" s="178"/>
      <c r="E18" s="192">
        <f>+$AA378</f>
        <v>0</v>
      </c>
      <c r="F18" s="179"/>
      <c r="G18" s="64">
        <f t="shared" si="4"/>
        <v>0</v>
      </c>
      <c r="H18" s="293">
        <v>0</v>
      </c>
      <c r="I18" s="302">
        <f t="shared" si="5"/>
        <v>0</v>
      </c>
      <c r="J18" s="178"/>
      <c r="K18" s="64">
        <f t="shared" si="1"/>
        <v>0</v>
      </c>
      <c r="L18" s="64">
        <f t="shared" si="2"/>
        <v>0</v>
      </c>
      <c r="M18" s="64">
        <f t="shared" si="3"/>
        <v>0</v>
      </c>
      <c r="N18" s="275"/>
      <c r="O18" s="281"/>
      <c r="P18" s="312"/>
    </row>
    <row r="19" spans="1:16" s="6" customFormat="1" ht="25.5" customHeight="1" x14ac:dyDescent="0.2">
      <c r="A19" s="81">
        <v>17</v>
      </c>
      <c r="B19" s="231"/>
      <c r="C19" s="178"/>
      <c r="D19" s="178"/>
      <c r="E19" s="192">
        <f>+$AA398</f>
        <v>0</v>
      </c>
      <c r="F19" s="179"/>
      <c r="G19" s="64">
        <f t="shared" si="4"/>
        <v>0</v>
      </c>
      <c r="H19" s="293">
        <v>0</v>
      </c>
      <c r="I19" s="302">
        <f t="shared" si="5"/>
        <v>0</v>
      </c>
      <c r="J19" s="178"/>
      <c r="K19" s="64">
        <f t="shared" si="1"/>
        <v>0</v>
      </c>
      <c r="L19" s="64">
        <f t="shared" si="2"/>
        <v>0</v>
      </c>
      <c r="M19" s="64">
        <f t="shared" si="3"/>
        <v>0</v>
      </c>
      <c r="N19" s="275"/>
      <c r="O19" s="281"/>
      <c r="P19" s="312"/>
    </row>
    <row r="20" spans="1:16" s="6" customFormat="1" ht="25.5" customHeight="1" x14ac:dyDescent="0.2">
      <c r="A20" s="81">
        <v>18</v>
      </c>
      <c r="B20" s="231"/>
      <c r="C20" s="178"/>
      <c r="D20" s="178"/>
      <c r="E20" s="192">
        <f>+$AA418</f>
        <v>0</v>
      </c>
      <c r="F20" s="179"/>
      <c r="G20" s="64">
        <f t="shared" si="4"/>
        <v>0</v>
      </c>
      <c r="H20" s="293">
        <v>0</v>
      </c>
      <c r="I20" s="302">
        <f t="shared" si="5"/>
        <v>0</v>
      </c>
      <c r="J20" s="178"/>
      <c r="K20" s="64">
        <f t="shared" si="1"/>
        <v>0</v>
      </c>
      <c r="L20" s="64">
        <f t="shared" si="2"/>
        <v>0</v>
      </c>
      <c r="M20" s="64">
        <f t="shared" si="3"/>
        <v>0</v>
      </c>
      <c r="N20" s="275"/>
      <c r="O20" s="281"/>
      <c r="P20" s="312"/>
    </row>
    <row r="21" spans="1:16" s="6" customFormat="1" ht="25.5" customHeight="1" x14ac:dyDescent="0.2">
      <c r="A21" s="81">
        <v>19</v>
      </c>
      <c r="B21" s="231"/>
      <c r="C21" s="178"/>
      <c r="D21" s="178"/>
      <c r="E21" s="192">
        <f>+$AA438</f>
        <v>0</v>
      </c>
      <c r="F21" s="179"/>
      <c r="G21" s="64">
        <f t="shared" si="4"/>
        <v>0</v>
      </c>
      <c r="H21" s="293">
        <v>0</v>
      </c>
      <c r="I21" s="302">
        <f t="shared" si="5"/>
        <v>0</v>
      </c>
      <c r="J21" s="178"/>
      <c r="K21" s="64">
        <f t="shared" si="1"/>
        <v>0</v>
      </c>
      <c r="L21" s="64">
        <f t="shared" si="2"/>
        <v>0</v>
      </c>
      <c r="M21" s="64">
        <f t="shared" si="3"/>
        <v>0</v>
      </c>
      <c r="N21" s="275"/>
      <c r="O21" s="281"/>
      <c r="P21" s="312"/>
    </row>
    <row r="22" spans="1:16" s="6" customFormat="1" ht="25.5" customHeight="1" x14ac:dyDescent="0.2">
      <c r="A22" s="81">
        <v>20</v>
      </c>
      <c r="B22" s="231"/>
      <c r="C22" s="178"/>
      <c r="D22" s="178"/>
      <c r="E22" s="192">
        <f>+$AA458</f>
        <v>0</v>
      </c>
      <c r="F22" s="179"/>
      <c r="G22" s="64">
        <f t="shared" si="4"/>
        <v>0</v>
      </c>
      <c r="H22" s="293">
        <v>0</v>
      </c>
      <c r="I22" s="302">
        <f t="shared" si="5"/>
        <v>0</v>
      </c>
      <c r="J22" s="178"/>
      <c r="K22" s="64">
        <f t="shared" si="1"/>
        <v>0</v>
      </c>
      <c r="L22" s="64">
        <f t="shared" si="2"/>
        <v>0</v>
      </c>
      <c r="M22" s="64">
        <f t="shared" si="3"/>
        <v>0</v>
      </c>
      <c r="N22" s="275"/>
      <c r="O22" s="281"/>
      <c r="P22" s="312"/>
    </row>
    <row r="23" spans="1:16" s="6" customFormat="1" ht="25.5" customHeight="1" x14ac:dyDescent="0.2">
      <c r="A23" s="81">
        <v>21</v>
      </c>
      <c r="B23" s="231"/>
      <c r="C23" s="178"/>
      <c r="D23" s="178"/>
      <c r="E23" s="192">
        <f>+$AA478</f>
        <v>0</v>
      </c>
      <c r="F23" s="179"/>
      <c r="G23" s="64">
        <f t="shared" si="4"/>
        <v>0</v>
      </c>
      <c r="H23" s="293">
        <v>0</v>
      </c>
      <c r="I23" s="302">
        <f t="shared" si="5"/>
        <v>0</v>
      </c>
      <c r="J23" s="178"/>
      <c r="K23" s="64">
        <f t="shared" si="1"/>
        <v>0</v>
      </c>
      <c r="L23" s="64">
        <f t="shared" si="2"/>
        <v>0</v>
      </c>
      <c r="M23" s="64">
        <f t="shared" si="3"/>
        <v>0</v>
      </c>
      <c r="N23" s="275"/>
      <c r="O23" s="281"/>
      <c r="P23" s="312"/>
    </row>
    <row r="24" spans="1:16" s="6" customFormat="1" ht="25.5" customHeight="1" x14ac:dyDescent="0.2">
      <c r="A24" s="81">
        <v>22</v>
      </c>
      <c r="B24" s="231"/>
      <c r="C24" s="178"/>
      <c r="D24" s="178"/>
      <c r="E24" s="192">
        <f>+$AA498</f>
        <v>0</v>
      </c>
      <c r="F24" s="179"/>
      <c r="G24" s="64">
        <f t="shared" si="4"/>
        <v>0</v>
      </c>
      <c r="H24" s="293">
        <v>0</v>
      </c>
      <c r="I24" s="302">
        <f t="shared" si="5"/>
        <v>0</v>
      </c>
      <c r="J24" s="178"/>
      <c r="K24" s="64">
        <f t="shared" si="1"/>
        <v>0</v>
      </c>
      <c r="L24" s="64">
        <f t="shared" si="2"/>
        <v>0</v>
      </c>
      <c r="M24" s="64">
        <f t="shared" si="3"/>
        <v>0</v>
      </c>
      <c r="N24" s="275"/>
      <c r="O24" s="281"/>
      <c r="P24" s="312"/>
    </row>
    <row r="25" spans="1:16" s="6" customFormat="1" ht="25.5" customHeight="1" x14ac:dyDescent="0.2">
      <c r="A25" s="81">
        <v>23</v>
      </c>
      <c r="B25" s="231"/>
      <c r="C25" s="178"/>
      <c r="D25" s="178"/>
      <c r="E25" s="192">
        <f>+$AA518</f>
        <v>0</v>
      </c>
      <c r="F25" s="179"/>
      <c r="G25" s="64">
        <f t="shared" si="4"/>
        <v>0</v>
      </c>
      <c r="H25" s="293">
        <v>0</v>
      </c>
      <c r="I25" s="302">
        <f t="shared" si="5"/>
        <v>0</v>
      </c>
      <c r="J25" s="178"/>
      <c r="K25" s="64">
        <f t="shared" si="1"/>
        <v>0</v>
      </c>
      <c r="L25" s="64">
        <f t="shared" si="2"/>
        <v>0</v>
      </c>
      <c r="M25" s="64">
        <f t="shared" si="3"/>
        <v>0</v>
      </c>
      <c r="N25" s="275"/>
      <c r="O25" s="281"/>
      <c r="P25" s="312"/>
    </row>
    <row r="26" spans="1:16" s="6" customFormat="1" ht="25.5" customHeight="1" x14ac:dyDescent="0.2">
      <c r="A26" s="81">
        <v>24</v>
      </c>
      <c r="B26" s="231"/>
      <c r="C26" s="178"/>
      <c r="D26" s="178"/>
      <c r="E26" s="192">
        <f>+$AA538</f>
        <v>0</v>
      </c>
      <c r="F26" s="179"/>
      <c r="G26" s="64">
        <f t="shared" si="4"/>
        <v>0</v>
      </c>
      <c r="H26" s="293">
        <v>0</v>
      </c>
      <c r="I26" s="302">
        <f t="shared" si="5"/>
        <v>0</v>
      </c>
      <c r="J26" s="178"/>
      <c r="K26" s="64">
        <f t="shared" si="1"/>
        <v>0</v>
      </c>
      <c r="L26" s="64">
        <f t="shared" si="2"/>
        <v>0</v>
      </c>
      <c r="M26" s="64">
        <f t="shared" si="3"/>
        <v>0</v>
      </c>
      <c r="N26" s="275"/>
      <c r="O26" s="281"/>
      <c r="P26" s="312"/>
    </row>
    <row r="27" spans="1:16" s="6" customFormat="1" ht="25.5" customHeight="1" x14ac:dyDescent="0.2">
      <c r="A27" s="81">
        <v>25</v>
      </c>
      <c r="B27" s="231"/>
      <c r="C27" s="178"/>
      <c r="D27" s="178"/>
      <c r="E27" s="192">
        <f>+$AA558</f>
        <v>0</v>
      </c>
      <c r="F27" s="179"/>
      <c r="G27" s="64">
        <f t="shared" si="4"/>
        <v>0</v>
      </c>
      <c r="H27" s="293">
        <v>0</v>
      </c>
      <c r="I27" s="302">
        <f t="shared" si="5"/>
        <v>0</v>
      </c>
      <c r="J27" s="178"/>
      <c r="K27" s="64">
        <f t="shared" si="1"/>
        <v>0</v>
      </c>
      <c r="L27" s="64">
        <f t="shared" si="2"/>
        <v>0</v>
      </c>
      <c r="M27" s="64">
        <f t="shared" si="3"/>
        <v>0</v>
      </c>
      <c r="N27" s="275"/>
      <c r="O27" s="281"/>
      <c r="P27" s="312"/>
    </row>
    <row r="28" spans="1:16" s="6" customFormat="1" ht="25.5" customHeight="1" x14ac:dyDescent="0.2">
      <c r="A28" s="81">
        <v>26</v>
      </c>
      <c r="B28" s="231"/>
      <c r="C28" s="178"/>
      <c r="D28" s="178"/>
      <c r="E28" s="192">
        <f>+$AA578</f>
        <v>0</v>
      </c>
      <c r="F28" s="179"/>
      <c r="G28" s="64">
        <f t="shared" si="4"/>
        <v>0</v>
      </c>
      <c r="H28" s="293">
        <v>0</v>
      </c>
      <c r="I28" s="302">
        <f t="shared" si="5"/>
        <v>0</v>
      </c>
      <c r="J28" s="178"/>
      <c r="K28" s="64">
        <f t="shared" si="1"/>
        <v>0</v>
      </c>
      <c r="L28" s="64">
        <f t="shared" si="2"/>
        <v>0</v>
      </c>
      <c r="M28" s="64">
        <f t="shared" si="3"/>
        <v>0</v>
      </c>
      <c r="N28" s="275"/>
      <c r="O28" s="281"/>
      <c r="P28" s="312"/>
    </row>
    <row r="29" spans="1:16" s="6" customFormat="1" ht="25.5" customHeight="1" x14ac:dyDescent="0.2">
      <c r="A29" s="81">
        <v>27</v>
      </c>
      <c r="B29" s="231"/>
      <c r="C29" s="178"/>
      <c r="D29" s="178"/>
      <c r="E29" s="192">
        <f>+$AA598</f>
        <v>0</v>
      </c>
      <c r="F29" s="179"/>
      <c r="G29" s="64">
        <f t="shared" si="4"/>
        <v>0</v>
      </c>
      <c r="H29" s="293">
        <v>0</v>
      </c>
      <c r="I29" s="302">
        <f t="shared" si="5"/>
        <v>0</v>
      </c>
      <c r="J29" s="178"/>
      <c r="K29" s="64">
        <f t="shared" si="1"/>
        <v>0</v>
      </c>
      <c r="L29" s="64">
        <f t="shared" si="2"/>
        <v>0</v>
      </c>
      <c r="M29" s="64">
        <f t="shared" si="3"/>
        <v>0</v>
      </c>
      <c r="N29" s="275"/>
      <c r="O29" s="281"/>
      <c r="P29" s="312"/>
    </row>
    <row r="30" spans="1:16" s="6" customFormat="1" ht="25.5" customHeight="1" x14ac:dyDescent="0.2">
      <c r="A30" s="81">
        <v>28</v>
      </c>
      <c r="B30" s="231"/>
      <c r="C30" s="178"/>
      <c r="D30" s="178"/>
      <c r="E30" s="192">
        <f>+$AA618</f>
        <v>0</v>
      </c>
      <c r="F30" s="179"/>
      <c r="G30" s="64">
        <f t="shared" si="4"/>
        <v>0</v>
      </c>
      <c r="H30" s="293">
        <v>0</v>
      </c>
      <c r="I30" s="302">
        <f t="shared" si="5"/>
        <v>0</v>
      </c>
      <c r="J30" s="178"/>
      <c r="K30" s="64">
        <f t="shared" si="1"/>
        <v>0</v>
      </c>
      <c r="L30" s="64">
        <f t="shared" si="2"/>
        <v>0</v>
      </c>
      <c r="M30" s="64">
        <f t="shared" si="3"/>
        <v>0</v>
      </c>
      <c r="N30" s="275"/>
      <c r="O30" s="281"/>
      <c r="P30" s="312"/>
    </row>
    <row r="31" spans="1:16" s="6" customFormat="1" ht="25.5" customHeight="1" x14ac:dyDescent="0.2">
      <c r="A31" s="81">
        <v>29</v>
      </c>
      <c r="B31" s="231"/>
      <c r="C31" s="178"/>
      <c r="D31" s="178"/>
      <c r="E31" s="192">
        <f>+$AA638</f>
        <v>0</v>
      </c>
      <c r="F31" s="179"/>
      <c r="G31" s="64">
        <f t="shared" si="4"/>
        <v>0</v>
      </c>
      <c r="H31" s="293">
        <v>0</v>
      </c>
      <c r="I31" s="302">
        <f t="shared" si="5"/>
        <v>0</v>
      </c>
      <c r="J31" s="178"/>
      <c r="K31" s="64">
        <f t="shared" si="1"/>
        <v>0</v>
      </c>
      <c r="L31" s="64">
        <f t="shared" si="2"/>
        <v>0</v>
      </c>
      <c r="M31" s="64">
        <f t="shared" si="3"/>
        <v>0</v>
      </c>
      <c r="N31" s="275"/>
      <c r="O31" s="281"/>
      <c r="P31" s="312"/>
    </row>
    <row r="32" spans="1:16" s="6" customFormat="1" ht="25.5" customHeight="1" x14ac:dyDescent="0.2">
      <c r="A32" s="81">
        <v>30</v>
      </c>
      <c r="B32" s="231"/>
      <c r="C32" s="178"/>
      <c r="D32" s="178"/>
      <c r="E32" s="192">
        <f>+$AA658</f>
        <v>0</v>
      </c>
      <c r="F32" s="179"/>
      <c r="G32" s="64">
        <f t="shared" si="4"/>
        <v>0</v>
      </c>
      <c r="H32" s="293">
        <v>0</v>
      </c>
      <c r="I32" s="302">
        <f t="shared" si="5"/>
        <v>0</v>
      </c>
      <c r="J32" s="178"/>
      <c r="K32" s="64">
        <f t="shared" si="1"/>
        <v>0</v>
      </c>
      <c r="L32" s="64">
        <f t="shared" si="2"/>
        <v>0</v>
      </c>
      <c r="M32" s="64">
        <f t="shared" si="3"/>
        <v>0</v>
      </c>
      <c r="N32" s="275"/>
      <c r="O32" s="281"/>
      <c r="P32" s="312"/>
    </row>
    <row r="33" spans="1:16" s="6" customFormat="1" ht="25.5" customHeight="1" x14ac:dyDescent="0.2">
      <c r="A33" s="81">
        <v>31</v>
      </c>
      <c r="B33" s="231"/>
      <c r="C33" s="178"/>
      <c r="D33" s="178"/>
      <c r="E33" s="193">
        <f>+$AA678</f>
        <v>0</v>
      </c>
      <c r="F33" s="179"/>
      <c r="G33" s="64">
        <f t="shared" si="4"/>
        <v>0</v>
      </c>
      <c r="H33" s="293">
        <v>0</v>
      </c>
      <c r="I33" s="302">
        <f t="shared" si="5"/>
        <v>0</v>
      </c>
      <c r="J33" s="178"/>
      <c r="K33" s="64">
        <f t="shared" si="1"/>
        <v>0</v>
      </c>
      <c r="L33" s="64">
        <f t="shared" si="2"/>
        <v>0</v>
      </c>
      <c r="M33" s="64">
        <f t="shared" si="3"/>
        <v>0</v>
      </c>
      <c r="N33" s="275"/>
      <c r="O33" s="281"/>
      <c r="P33" s="312"/>
    </row>
    <row r="34" spans="1:16" s="6" customFormat="1" ht="25.5" customHeight="1" x14ac:dyDescent="0.2">
      <c r="A34" s="81">
        <v>32</v>
      </c>
      <c r="B34" s="231"/>
      <c r="C34" s="178"/>
      <c r="D34" s="178"/>
      <c r="E34" s="193">
        <f>+$AA698</f>
        <v>0</v>
      </c>
      <c r="F34" s="179"/>
      <c r="G34" s="64">
        <f t="shared" si="4"/>
        <v>0</v>
      </c>
      <c r="H34" s="293">
        <v>0</v>
      </c>
      <c r="I34" s="302">
        <f t="shared" si="5"/>
        <v>0</v>
      </c>
      <c r="J34" s="178"/>
      <c r="K34" s="64">
        <f t="shared" si="1"/>
        <v>0</v>
      </c>
      <c r="L34" s="64">
        <f t="shared" si="2"/>
        <v>0</v>
      </c>
      <c r="M34" s="64">
        <f t="shared" si="3"/>
        <v>0</v>
      </c>
      <c r="N34" s="275"/>
      <c r="O34" s="281"/>
      <c r="P34" s="312"/>
    </row>
    <row r="35" spans="1:16" s="6" customFormat="1" ht="25.5" customHeight="1" x14ac:dyDescent="0.2">
      <c r="A35" s="81">
        <v>33</v>
      </c>
      <c r="B35" s="231"/>
      <c r="C35" s="178"/>
      <c r="D35" s="178"/>
      <c r="E35" s="193">
        <f>+$AA718</f>
        <v>0</v>
      </c>
      <c r="F35" s="179"/>
      <c r="G35" s="64">
        <f t="shared" si="4"/>
        <v>0</v>
      </c>
      <c r="H35" s="293">
        <v>0</v>
      </c>
      <c r="I35" s="302">
        <f t="shared" si="5"/>
        <v>0</v>
      </c>
      <c r="J35" s="178"/>
      <c r="K35" s="64">
        <f t="shared" si="1"/>
        <v>0</v>
      </c>
      <c r="L35" s="64">
        <f t="shared" si="2"/>
        <v>0</v>
      </c>
      <c r="M35" s="64">
        <f t="shared" si="3"/>
        <v>0</v>
      </c>
      <c r="N35" s="275"/>
      <c r="O35" s="281"/>
      <c r="P35" s="312"/>
    </row>
    <row r="36" spans="1:16" s="6" customFormat="1" ht="25.5" customHeight="1" x14ac:dyDescent="0.2">
      <c r="A36" s="81">
        <v>34</v>
      </c>
      <c r="B36" s="231"/>
      <c r="C36" s="178"/>
      <c r="D36" s="178"/>
      <c r="E36" s="193">
        <f>+$AA738</f>
        <v>0</v>
      </c>
      <c r="F36" s="179"/>
      <c r="G36" s="64">
        <f t="shared" si="4"/>
        <v>0</v>
      </c>
      <c r="H36" s="293">
        <v>0</v>
      </c>
      <c r="I36" s="302">
        <f t="shared" si="5"/>
        <v>0</v>
      </c>
      <c r="J36" s="178"/>
      <c r="K36" s="64">
        <f t="shared" si="1"/>
        <v>0</v>
      </c>
      <c r="L36" s="64">
        <f t="shared" si="2"/>
        <v>0</v>
      </c>
      <c r="M36" s="64">
        <f t="shared" si="3"/>
        <v>0</v>
      </c>
      <c r="N36" s="275"/>
      <c r="O36" s="281"/>
      <c r="P36" s="312"/>
    </row>
    <row r="37" spans="1:16" s="6" customFormat="1" ht="25.5" customHeight="1" thickBot="1" x14ac:dyDescent="0.25">
      <c r="A37" s="81">
        <v>35</v>
      </c>
      <c r="B37" s="231"/>
      <c r="C37" s="178"/>
      <c r="D37" s="178"/>
      <c r="E37" s="193">
        <f>+$AA758</f>
        <v>0</v>
      </c>
      <c r="F37" s="179"/>
      <c r="G37" s="64">
        <f t="shared" si="4"/>
        <v>0</v>
      </c>
      <c r="H37" s="293">
        <v>0</v>
      </c>
      <c r="I37" s="342">
        <f t="shared" si="5"/>
        <v>0</v>
      </c>
      <c r="J37" s="178"/>
      <c r="K37" s="343">
        <f t="shared" si="1"/>
        <v>0</v>
      </c>
      <c r="L37" s="343">
        <f t="shared" si="2"/>
        <v>0</v>
      </c>
      <c r="M37" s="343">
        <f t="shared" si="3"/>
        <v>0</v>
      </c>
      <c r="N37" s="319"/>
      <c r="O37" s="320"/>
      <c r="P37" s="321"/>
    </row>
    <row r="38" spans="1:16" s="6" customFormat="1" ht="25.5" customHeight="1" thickBot="1" x14ac:dyDescent="0.25">
      <c r="A38" s="86"/>
      <c r="B38" s="81" t="s">
        <v>3</v>
      </c>
      <c r="C38" s="64"/>
      <c r="D38" s="64"/>
      <c r="E38" s="64">
        <f t="shared" ref="E38:H38" si="6">SUM(E3:E37)</f>
        <v>0</v>
      </c>
      <c r="F38" s="64">
        <f t="shared" si="6"/>
        <v>0</v>
      </c>
      <c r="G38" s="64">
        <f t="shared" si="6"/>
        <v>0</v>
      </c>
      <c r="H38" s="309">
        <f t="shared" si="6"/>
        <v>0</v>
      </c>
      <c r="I38" s="344"/>
      <c r="J38" s="344"/>
      <c r="K38" s="345"/>
      <c r="L38" s="345">
        <f>SUM(L3:L37)</f>
        <v>0</v>
      </c>
      <c r="M38" s="345">
        <f>SUM(M3:M37)</f>
        <v>0</v>
      </c>
      <c r="N38" s="338">
        <f>SUM(N3:N37)</f>
        <v>0</v>
      </c>
      <c r="O38" s="346">
        <f>SUM(O3:O37)</f>
        <v>0</v>
      </c>
      <c r="P38" s="347">
        <f>SUM(P3:P37)</f>
        <v>0</v>
      </c>
    </row>
    <row r="39" spans="1:16" s="6" customFormat="1" ht="25.5" customHeight="1" x14ac:dyDescent="0.2">
      <c r="I39" s="16"/>
      <c r="J39" s="3"/>
      <c r="K39" s="3"/>
      <c r="L39" s="3"/>
      <c r="M39" s="3"/>
    </row>
    <row r="40" spans="1:16" ht="13.5" thickBot="1" x14ac:dyDescent="0.25"/>
    <row r="41" spans="1:16" ht="17.25" thickTop="1" thickBot="1" x14ac:dyDescent="0.3">
      <c r="A41" s="388" t="s">
        <v>156</v>
      </c>
      <c r="B41" s="389"/>
    </row>
    <row r="42" spans="1:16" ht="14.25" customHeight="1" thickTop="1" thickBot="1" x14ac:dyDescent="0.25">
      <c r="A42" s="390"/>
      <c r="B42" s="391"/>
    </row>
    <row r="43" spans="1:16" ht="14.25" customHeight="1" thickTop="1" thickBot="1" x14ac:dyDescent="0.25">
      <c r="A43" s="390"/>
      <c r="B43" s="391"/>
    </row>
    <row r="44" spans="1:16" ht="14.25" customHeight="1" thickTop="1" thickBot="1" x14ac:dyDescent="0.25">
      <c r="A44" s="390"/>
      <c r="B44" s="391"/>
    </row>
    <row r="45" spans="1:16" ht="13.5" thickTop="1" x14ac:dyDescent="0.2">
      <c r="A45" s="207" t="s">
        <v>139</v>
      </c>
    </row>
    <row r="46" spans="1:16" x14ac:dyDescent="0.2">
      <c r="A46" s="207" t="s">
        <v>28</v>
      </c>
    </row>
    <row r="63" spans="2:5" ht="18.75" x14ac:dyDescent="0.3">
      <c r="B63" s="82" t="s">
        <v>41</v>
      </c>
      <c r="C63" s="83">
        <f>+'ראשי-פרטים כלליים וריכוז הוצאות'!C21</f>
        <v>0</v>
      </c>
      <c r="D63" s="84" t="s">
        <v>42</v>
      </c>
      <c r="E63" s="83">
        <f>+'ראשי-פרטים כלליים וריכוז הוצאות'!E21</f>
        <v>0</v>
      </c>
    </row>
    <row r="65" spans="1:27" ht="13.5" thickBot="1" x14ac:dyDescent="0.25">
      <c r="I65" s="3"/>
    </row>
    <row r="66" spans="1:27" ht="13.5" thickBot="1" x14ac:dyDescent="0.25">
      <c r="A66" s="17">
        <v>1</v>
      </c>
      <c r="B66" s="18"/>
      <c r="C66" s="519" t="s">
        <v>38</v>
      </c>
      <c r="D66" s="519" t="s">
        <v>166</v>
      </c>
      <c r="E66" s="519" t="s">
        <v>35</v>
      </c>
      <c r="F66" s="216">
        <f>+$AA78</f>
        <v>0</v>
      </c>
      <c r="H66" s="17"/>
      <c r="I66" s="18"/>
      <c r="J66" s="519" t="s">
        <v>38</v>
      </c>
      <c r="K66" s="519" t="s">
        <v>166</v>
      </c>
      <c r="L66" s="519" t="s">
        <v>35</v>
      </c>
      <c r="M66" s="216">
        <f>+$AA78</f>
        <v>0</v>
      </c>
      <c r="O66" s="17">
        <v>1</v>
      </c>
      <c r="P66" s="18"/>
      <c r="Q66" s="519" t="s">
        <v>38</v>
      </c>
      <c r="R66" s="519" t="s">
        <v>166</v>
      </c>
      <c r="S66" s="519" t="s">
        <v>35</v>
      </c>
      <c r="T66" s="216">
        <f>+$AA78</f>
        <v>0</v>
      </c>
      <c r="V66" s="17"/>
      <c r="W66" s="18"/>
      <c r="X66" s="519" t="s">
        <v>38</v>
      </c>
      <c r="Y66" s="519" t="s">
        <v>166</v>
      </c>
      <c r="Z66" s="519" t="s">
        <v>35</v>
      </c>
      <c r="AA66" s="519" t="s">
        <v>18</v>
      </c>
    </row>
    <row r="67" spans="1:27" ht="25.5" x14ac:dyDescent="0.2">
      <c r="A67" s="19" t="s">
        <v>7</v>
      </c>
      <c r="B67" s="35" t="str">
        <f>+" אסמכתא " &amp; $B3 &amp;"         חזרה לטבלה "</f>
        <v xml:space="preserve"> אסמכתא          חזרה לטבלה </v>
      </c>
      <c r="C67" s="548"/>
      <c r="D67" s="520" t="s">
        <v>70</v>
      </c>
      <c r="E67" s="548"/>
      <c r="F67" s="212" t="s">
        <v>18</v>
      </c>
      <c r="H67" s="19" t="s">
        <v>23</v>
      </c>
      <c r="I67" s="35" t="str">
        <f>+" אסמכתא " &amp; $B3 &amp;"         חזרה לטבלה "</f>
        <v xml:space="preserve"> אסמכתא          חזרה לטבלה </v>
      </c>
      <c r="J67" s="548"/>
      <c r="K67" s="520" t="s">
        <v>70</v>
      </c>
      <c r="L67" s="548"/>
      <c r="M67" s="212" t="s">
        <v>18</v>
      </c>
      <c r="O67" s="19" t="s">
        <v>7</v>
      </c>
      <c r="P67" s="35" t="str">
        <f>+" אסמכתא " &amp; $B3 &amp;"         חזרה לטבלה "</f>
        <v xml:space="preserve"> אסמכתא          חזרה לטבלה </v>
      </c>
      <c r="Q67" s="548"/>
      <c r="R67" s="520" t="s">
        <v>70</v>
      </c>
      <c r="S67" s="548"/>
      <c r="T67" s="212" t="s">
        <v>18</v>
      </c>
      <c r="V67" s="19" t="s">
        <v>23</v>
      </c>
      <c r="W67" s="35" t="str">
        <f>+" אסמכתא " &amp; $B3 &amp;"         חזרה לטבלה "</f>
        <v xml:space="preserve"> אסמכתא          חזרה לטבלה </v>
      </c>
      <c r="X67" s="548"/>
      <c r="Y67" s="520" t="s">
        <v>70</v>
      </c>
      <c r="Z67" s="548"/>
      <c r="AA67" s="520"/>
    </row>
    <row r="68" spans="1:27" x14ac:dyDescent="0.2">
      <c r="A68" s="20">
        <v>1</v>
      </c>
      <c r="B68" s="173"/>
      <c r="C68" s="173"/>
      <c r="D68" s="174"/>
      <c r="E68" s="174"/>
      <c r="F68" s="175"/>
      <c r="H68" s="20">
        <v>12</v>
      </c>
      <c r="I68" s="173"/>
      <c r="J68" s="173"/>
      <c r="K68" s="174"/>
      <c r="L68" s="174"/>
      <c r="M68" s="175"/>
      <c r="O68" s="20">
        <v>23</v>
      </c>
      <c r="P68" s="173"/>
      <c r="Q68" s="173"/>
      <c r="R68" s="174"/>
      <c r="S68" s="174"/>
      <c r="T68" s="175"/>
      <c r="V68" s="20">
        <v>34</v>
      </c>
      <c r="W68" s="173"/>
      <c r="X68" s="173"/>
      <c r="Y68" s="174"/>
      <c r="Z68" s="174"/>
      <c r="AA68" s="175" t="s">
        <v>12</v>
      </c>
    </row>
    <row r="69" spans="1:27" x14ac:dyDescent="0.2">
      <c r="A69" s="20">
        <v>2</v>
      </c>
      <c r="B69" s="173"/>
      <c r="C69" s="173"/>
      <c r="D69" s="174"/>
      <c r="E69" s="174"/>
      <c r="F69" s="175"/>
      <c r="H69" s="20">
        <v>13</v>
      </c>
      <c r="I69" s="173"/>
      <c r="J69" s="173"/>
      <c r="K69" s="174"/>
      <c r="L69" s="174"/>
      <c r="M69" s="175"/>
      <c r="O69" s="20">
        <v>24</v>
      </c>
      <c r="P69" s="173"/>
      <c r="Q69" s="173"/>
      <c r="R69" s="174"/>
      <c r="S69" s="174"/>
      <c r="T69" s="175"/>
      <c r="V69" s="20">
        <v>35</v>
      </c>
      <c r="W69" s="173"/>
      <c r="X69" s="173"/>
      <c r="Y69" s="174"/>
      <c r="Z69" s="174"/>
      <c r="AA69" s="175"/>
    </row>
    <row r="70" spans="1:27" x14ac:dyDescent="0.2">
      <c r="A70" s="20">
        <v>3</v>
      </c>
      <c r="B70" s="173"/>
      <c r="C70" s="173"/>
      <c r="D70" s="174"/>
      <c r="E70" s="174"/>
      <c r="F70" s="175" t="s">
        <v>12</v>
      </c>
      <c r="H70" s="20">
        <v>14</v>
      </c>
      <c r="I70" s="173"/>
      <c r="J70" s="173"/>
      <c r="K70" s="174"/>
      <c r="L70" s="174"/>
      <c r="M70" s="175" t="s">
        <v>12</v>
      </c>
      <c r="O70" s="20">
        <v>25</v>
      </c>
      <c r="P70" s="173"/>
      <c r="Q70" s="173"/>
      <c r="R70" s="174"/>
      <c r="S70" s="174"/>
      <c r="T70" s="175" t="s">
        <v>12</v>
      </c>
      <c r="V70" s="20">
        <v>36</v>
      </c>
      <c r="W70" s="173"/>
      <c r="X70" s="173"/>
      <c r="Y70" s="174"/>
      <c r="Z70" s="174"/>
      <c r="AA70" s="175"/>
    </row>
    <row r="71" spans="1:27" x14ac:dyDescent="0.2">
      <c r="A71" s="20">
        <v>4</v>
      </c>
      <c r="B71" s="173"/>
      <c r="C71" s="173"/>
      <c r="D71" s="174"/>
      <c r="E71" s="174"/>
      <c r="F71" s="175"/>
      <c r="H71" s="20">
        <v>15</v>
      </c>
      <c r="I71" s="173"/>
      <c r="J71" s="173"/>
      <c r="K71" s="174"/>
      <c r="L71" s="174"/>
      <c r="M71" s="175"/>
      <c r="O71" s="20">
        <v>26</v>
      </c>
      <c r="P71" s="173"/>
      <c r="Q71" s="173"/>
      <c r="R71" s="174"/>
      <c r="S71" s="174"/>
      <c r="T71" s="175"/>
      <c r="V71" s="20">
        <v>37</v>
      </c>
      <c r="W71" s="173"/>
      <c r="X71" s="173"/>
      <c r="Y71" s="174"/>
      <c r="Z71" s="174"/>
      <c r="AA71" s="175"/>
    </row>
    <row r="72" spans="1:27" x14ac:dyDescent="0.2">
      <c r="A72" s="20">
        <v>5</v>
      </c>
      <c r="B72" s="173"/>
      <c r="C72" s="173"/>
      <c r="D72" s="174"/>
      <c r="E72" s="174"/>
      <c r="F72" s="175"/>
      <c r="H72" s="20">
        <v>16</v>
      </c>
      <c r="I72" s="173"/>
      <c r="J72" s="173"/>
      <c r="K72" s="174"/>
      <c r="L72" s="174"/>
      <c r="M72" s="175"/>
      <c r="O72" s="20">
        <v>27</v>
      </c>
      <c r="P72" s="173"/>
      <c r="Q72" s="173"/>
      <c r="R72" s="174"/>
      <c r="S72" s="174"/>
      <c r="T72" s="175"/>
      <c r="V72" s="20">
        <v>38</v>
      </c>
      <c r="W72" s="173"/>
      <c r="X72" s="173"/>
      <c r="Y72" s="174"/>
      <c r="Z72" s="174"/>
      <c r="AA72" s="175"/>
    </row>
    <row r="73" spans="1:27" x14ac:dyDescent="0.2">
      <c r="A73" s="20">
        <v>6</v>
      </c>
      <c r="B73" s="173"/>
      <c r="C73" s="173"/>
      <c r="D73" s="174"/>
      <c r="E73" s="174"/>
      <c r="F73" s="175"/>
      <c r="H73" s="20">
        <v>17</v>
      </c>
      <c r="I73" s="173"/>
      <c r="J73" s="173"/>
      <c r="K73" s="174"/>
      <c r="L73" s="174"/>
      <c r="M73" s="175"/>
      <c r="O73" s="20">
        <v>28</v>
      </c>
      <c r="P73" s="173"/>
      <c r="Q73" s="173"/>
      <c r="R73" s="174"/>
      <c r="S73" s="174"/>
      <c r="T73" s="175"/>
      <c r="V73" s="20">
        <v>39</v>
      </c>
      <c r="W73" s="173"/>
      <c r="X73" s="173"/>
      <c r="Y73" s="174"/>
      <c r="Z73" s="174"/>
      <c r="AA73" s="175"/>
    </row>
    <row r="74" spans="1:27" x14ac:dyDescent="0.2">
      <c r="A74" s="20">
        <v>7</v>
      </c>
      <c r="B74" s="173"/>
      <c r="C74" s="173"/>
      <c r="D74" s="174"/>
      <c r="E74" s="174"/>
      <c r="F74" s="175"/>
      <c r="H74" s="20">
        <v>18</v>
      </c>
      <c r="I74" s="173"/>
      <c r="J74" s="173"/>
      <c r="K74" s="174"/>
      <c r="L74" s="174"/>
      <c r="M74" s="175"/>
      <c r="O74" s="20">
        <v>29</v>
      </c>
      <c r="P74" s="173"/>
      <c r="Q74" s="173"/>
      <c r="R74" s="174"/>
      <c r="S74" s="174"/>
      <c r="T74" s="175"/>
      <c r="V74" s="20">
        <v>40</v>
      </c>
      <c r="W74" s="173"/>
      <c r="X74" s="173"/>
      <c r="Y74" s="174"/>
      <c r="Z74" s="174"/>
      <c r="AA74" s="175"/>
    </row>
    <row r="75" spans="1:27" x14ac:dyDescent="0.2">
      <c r="A75" s="20">
        <v>8</v>
      </c>
      <c r="B75" s="173"/>
      <c r="C75" s="173"/>
      <c r="D75" s="174"/>
      <c r="E75" s="174"/>
      <c r="F75" s="175"/>
      <c r="H75" s="20">
        <v>19</v>
      </c>
      <c r="I75" s="173"/>
      <c r="J75" s="173"/>
      <c r="K75" s="174"/>
      <c r="L75" s="174"/>
      <c r="M75" s="175"/>
      <c r="O75" s="20">
        <v>30</v>
      </c>
      <c r="P75" s="173"/>
      <c r="Q75" s="173"/>
      <c r="R75" s="174"/>
      <c r="S75" s="174"/>
      <c r="T75" s="175"/>
      <c r="V75" s="20">
        <v>41</v>
      </c>
      <c r="W75" s="173"/>
      <c r="X75" s="173"/>
      <c r="Y75" s="174"/>
      <c r="Z75" s="174"/>
      <c r="AA75" s="175"/>
    </row>
    <row r="76" spans="1:27" x14ac:dyDescent="0.2">
      <c r="A76" s="20">
        <v>9</v>
      </c>
      <c r="B76" s="173"/>
      <c r="C76" s="173"/>
      <c r="D76" s="174"/>
      <c r="E76" s="174"/>
      <c r="F76" s="175"/>
      <c r="H76" s="20">
        <v>20</v>
      </c>
      <c r="I76" s="173"/>
      <c r="J76" s="173"/>
      <c r="K76" s="174"/>
      <c r="L76" s="174"/>
      <c r="M76" s="175"/>
      <c r="O76" s="20">
        <v>31</v>
      </c>
      <c r="P76" s="173"/>
      <c r="Q76" s="173"/>
      <c r="R76" s="174"/>
      <c r="S76" s="174"/>
      <c r="T76" s="175"/>
      <c r="V76" s="20">
        <v>42</v>
      </c>
      <c r="W76" s="173"/>
      <c r="X76" s="173"/>
      <c r="Y76" s="174"/>
      <c r="Z76" s="174"/>
      <c r="AA76" s="175"/>
    </row>
    <row r="77" spans="1:27" x14ac:dyDescent="0.2">
      <c r="A77" s="20">
        <v>10</v>
      </c>
      <c r="B77" s="173"/>
      <c r="C77" s="173"/>
      <c r="D77" s="174"/>
      <c r="E77" s="174"/>
      <c r="F77" s="175"/>
      <c r="H77" s="20">
        <v>21</v>
      </c>
      <c r="I77" s="173"/>
      <c r="J77" s="173"/>
      <c r="K77" s="174"/>
      <c r="L77" s="174"/>
      <c r="M77" s="175"/>
      <c r="O77" s="20">
        <v>32</v>
      </c>
      <c r="P77" s="173"/>
      <c r="Q77" s="173"/>
      <c r="R77" s="174"/>
      <c r="S77" s="174"/>
      <c r="T77" s="175"/>
      <c r="V77" s="20">
        <v>43</v>
      </c>
      <c r="W77" s="173"/>
      <c r="X77" s="173"/>
      <c r="Y77" s="174"/>
      <c r="Z77" s="174"/>
      <c r="AA77" s="175"/>
    </row>
    <row r="78" spans="1:27" ht="13.5" thickBot="1" x14ac:dyDescent="0.25">
      <c r="A78" s="21">
        <v>11</v>
      </c>
      <c r="B78" s="176"/>
      <c r="C78" s="176"/>
      <c r="D78" s="174"/>
      <c r="E78" s="174"/>
      <c r="F78" s="177"/>
      <c r="H78" s="20">
        <v>22</v>
      </c>
      <c r="I78" s="173"/>
      <c r="J78" s="173"/>
      <c r="K78" s="174"/>
      <c r="L78" s="174"/>
      <c r="M78" s="177"/>
      <c r="O78" s="20">
        <v>33</v>
      </c>
      <c r="P78" s="176"/>
      <c r="Q78" s="176"/>
      <c r="R78" s="174"/>
      <c r="S78" s="174"/>
      <c r="T78" s="177"/>
      <c r="V78" s="22"/>
      <c r="W78" s="23" t="s">
        <v>3</v>
      </c>
      <c r="X78" s="24"/>
      <c r="Y78" s="24"/>
      <c r="Z78" s="24"/>
      <c r="AA78" s="25">
        <f>SUM(F68:F78)+SUM(M68:M78)+SUM(AA68:AA77)+SUM(T68:T78)</f>
        <v>0</v>
      </c>
    </row>
    <row r="79" spans="1:27" x14ac:dyDescent="0.2">
      <c r="I79" s="3"/>
    </row>
    <row r="80" spans="1:27" x14ac:dyDescent="0.2">
      <c r="I80" s="3"/>
    </row>
    <row r="81" spans="1:27" x14ac:dyDescent="0.2">
      <c r="I81" s="3"/>
    </row>
    <row r="82" spans="1:27" x14ac:dyDescent="0.2">
      <c r="I82" s="3"/>
      <c r="W82" s="3" t="s">
        <v>12</v>
      </c>
    </row>
    <row r="83" spans="1:27" x14ac:dyDescent="0.2">
      <c r="I83" s="3"/>
    </row>
    <row r="84" spans="1:27" x14ac:dyDescent="0.2">
      <c r="I84" s="3"/>
    </row>
    <row r="85" spans="1:27" ht="13.5" thickBot="1" x14ac:dyDescent="0.25">
      <c r="I85" s="3"/>
    </row>
    <row r="86" spans="1:27" ht="13.5" thickBot="1" x14ac:dyDescent="0.25">
      <c r="A86" s="17">
        <v>2</v>
      </c>
      <c r="B86" s="18"/>
      <c r="C86" s="519" t="s">
        <v>38</v>
      </c>
      <c r="D86" s="519" t="s">
        <v>166</v>
      </c>
      <c r="E86" s="519" t="s">
        <v>35</v>
      </c>
      <c r="F86" s="216">
        <f>+$AA98</f>
        <v>0</v>
      </c>
      <c r="H86" s="17"/>
      <c r="I86" s="18"/>
      <c r="J86" s="519" t="s">
        <v>38</v>
      </c>
      <c r="K86" s="519" t="s">
        <v>166</v>
      </c>
      <c r="L86" s="519" t="s">
        <v>35</v>
      </c>
      <c r="M86" s="216">
        <f>+$AA98</f>
        <v>0</v>
      </c>
      <c r="O86" s="17">
        <v>2</v>
      </c>
      <c r="P86" s="18"/>
      <c r="Q86" s="519" t="s">
        <v>38</v>
      </c>
      <c r="R86" s="519" t="s">
        <v>166</v>
      </c>
      <c r="S86" s="519" t="s">
        <v>35</v>
      </c>
      <c r="T86" s="216">
        <f>+$AA98</f>
        <v>0</v>
      </c>
      <c r="V86" s="17"/>
      <c r="W86" s="18"/>
      <c r="X86" s="519" t="s">
        <v>38</v>
      </c>
      <c r="Y86" s="519" t="s">
        <v>166</v>
      </c>
      <c r="Z86" s="519" t="s">
        <v>35</v>
      </c>
      <c r="AA86" s="519" t="s">
        <v>18</v>
      </c>
    </row>
    <row r="87" spans="1:27" ht="25.5" x14ac:dyDescent="0.2">
      <c r="A87" s="19" t="s">
        <v>7</v>
      </c>
      <c r="B87" s="35" t="str">
        <f>+" אסמכתא " &amp; B4 &amp;"         חזרה לטבלה "</f>
        <v xml:space="preserve"> אסמכתא          חזרה לטבלה </v>
      </c>
      <c r="C87" s="548"/>
      <c r="D87" s="520" t="s">
        <v>70</v>
      </c>
      <c r="E87" s="548"/>
      <c r="F87" s="212" t="s">
        <v>18</v>
      </c>
      <c r="H87" s="19" t="s">
        <v>23</v>
      </c>
      <c r="I87" s="35" t="str">
        <f>+" אסמכתא " &amp; $B4 &amp;"         חזרה לטבלה "</f>
        <v xml:space="preserve"> אסמכתא          חזרה לטבלה </v>
      </c>
      <c r="J87" s="548"/>
      <c r="K87" s="520" t="s">
        <v>70</v>
      </c>
      <c r="L87" s="548"/>
      <c r="M87" s="212" t="s">
        <v>18</v>
      </c>
      <c r="O87" s="19" t="s">
        <v>7</v>
      </c>
      <c r="P87" s="35" t="str">
        <f>+" אסמכתא " &amp; B4 &amp;"         חזרה לטבלה "</f>
        <v xml:space="preserve"> אסמכתא          חזרה לטבלה </v>
      </c>
      <c r="Q87" s="548"/>
      <c r="R87" s="520" t="s">
        <v>70</v>
      </c>
      <c r="S87" s="548"/>
      <c r="T87" s="212" t="s">
        <v>18</v>
      </c>
      <c r="V87" s="19" t="s">
        <v>23</v>
      </c>
      <c r="W87" s="35" t="str">
        <f>+" אסמכתא " &amp; $B4 &amp;"         חזרה לטבלה "</f>
        <v xml:space="preserve"> אסמכתא          חזרה לטבלה </v>
      </c>
      <c r="X87" s="548"/>
      <c r="Y87" s="520" t="s">
        <v>70</v>
      </c>
      <c r="Z87" s="548"/>
      <c r="AA87" s="520"/>
    </row>
    <row r="88" spans="1:27" x14ac:dyDescent="0.2">
      <c r="A88" s="20">
        <v>1</v>
      </c>
      <c r="B88" s="173"/>
      <c r="C88" s="173"/>
      <c r="D88" s="174"/>
      <c r="E88" s="174"/>
      <c r="F88" s="175"/>
      <c r="H88" s="20">
        <v>12</v>
      </c>
      <c r="I88" s="173"/>
      <c r="J88" s="173"/>
      <c r="K88" s="174"/>
      <c r="L88" s="174"/>
      <c r="M88" s="175"/>
      <c r="O88" s="20">
        <v>23</v>
      </c>
      <c r="P88" s="173"/>
      <c r="Q88" s="173"/>
      <c r="R88" s="174"/>
      <c r="S88" s="174"/>
      <c r="T88" s="175"/>
      <c r="V88" s="20">
        <v>34</v>
      </c>
      <c r="W88" s="173"/>
      <c r="X88" s="173"/>
      <c r="Y88" s="174"/>
      <c r="Z88" s="174"/>
      <c r="AA88" s="175"/>
    </row>
    <row r="89" spans="1:27" x14ac:dyDescent="0.2">
      <c r="A89" s="20">
        <v>2</v>
      </c>
      <c r="B89" s="173"/>
      <c r="C89" s="173"/>
      <c r="D89" s="174"/>
      <c r="E89" s="174"/>
      <c r="F89" s="175" t="s">
        <v>12</v>
      </c>
      <c r="H89" s="20">
        <v>13</v>
      </c>
      <c r="I89" s="173"/>
      <c r="J89" s="173"/>
      <c r="K89" s="174"/>
      <c r="L89" s="174"/>
      <c r="M89" s="175" t="s">
        <v>12</v>
      </c>
      <c r="O89" s="20">
        <v>24</v>
      </c>
      <c r="P89" s="173"/>
      <c r="Q89" s="173"/>
      <c r="R89" s="174"/>
      <c r="S89" s="174"/>
      <c r="T89" s="175" t="s">
        <v>12</v>
      </c>
      <c r="V89" s="20">
        <v>35</v>
      </c>
      <c r="W89" s="173"/>
      <c r="X89" s="173"/>
      <c r="Y89" s="174"/>
      <c r="Z89" s="174"/>
      <c r="AA89" s="175"/>
    </row>
    <row r="90" spans="1:27" x14ac:dyDescent="0.2">
      <c r="A90" s="20">
        <v>3</v>
      </c>
      <c r="B90" s="173"/>
      <c r="C90" s="173"/>
      <c r="D90" s="174"/>
      <c r="E90" s="174"/>
      <c r="F90" s="175"/>
      <c r="H90" s="20">
        <v>14</v>
      </c>
      <c r="I90" s="173"/>
      <c r="J90" s="173"/>
      <c r="K90" s="174"/>
      <c r="L90" s="174"/>
      <c r="M90" s="175"/>
      <c r="O90" s="20">
        <v>25</v>
      </c>
      <c r="P90" s="173"/>
      <c r="Q90" s="173"/>
      <c r="R90" s="174"/>
      <c r="S90" s="174"/>
      <c r="T90" s="175"/>
      <c r="V90" s="20">
        <v>36</v>
      </c>
      <c r="W90" s="173"/>
      <c r="X90" s="173"/>
      <c r="Y90" s="174"/>
      <c r="Z90" s="174"/>
      <c r="AA90" s="175"/>
    </row>
    <row r="91" spans="1:27" x14ac:dyDescent="0.2">
      <c r="A91" s="20">
        <v>4</v>
      </c>
      <c r="B91" s="173"/>
      <c r="C91" s="173"/>
      <c r="D91" s="174"/>
      <c r="E91" s="174"/>
      <c r="F91" s="175"/>
      <c r="H91" s="20">
        <v>15</v>
      </c>
      <c r="I91" s="173"/>
      <c r="J91" s="173"/>
      <c r="K91" s="174"/>
      <c r="L91" s="174"/>
      <c r="M91" s="175"/>
      <c r="O91" s="20">
        <v>26</v>
      </c>
      <c r="P91" s="173"/>
      <c r="Q91" s="173"/>
      <c r="R91" s="174"/>
      <c r="S91" s="174"/>
      <c r="T91" s="175"/>
      <c r="V91" s="20">
        <v>37</v>
      </c>
      <c r="W91" s="173"/>
      <c r="X91" s="173"/>
      <c r="Y91" s="174"/>
      <c r="Z91" s="174"/>
      <c r="AA91" s="175"/>
    </row>
    <row r="92" spans="1:27" x14ac:dyDescent="0.2">
      <c r="A92" s="20">
        <v>5</v>
      </c>
      <c r="B92" s="173"/>
      <c r="C92" s="173"/>
      <c r="D92" s="174"/>
      <c r="E92" s="174"/>
      <c r="F92" s="175"/>
      <c r="H92" s="20">
        <v>16</v>
      </c>
      <c r="I92" s="173"/>
      <c r="J92" s="173"/>
      <c r="K92" s="174"/>
      <c r="L92" s="174"/>
      <c r="M92" s="175"/>
      <c r="O92" s="20">
        <v>27</v>
      </c>
      <c r="P92" s="173"/>
      <c r="Q92" s="173"/>
      <c r="R92" s="174"/>
      <c r="S92" s="174"/>
      <c r="T92" s="175"/>
      <c r="V92" s="20">
        <v>38</v>
      </c>
      <c r="W92" s="173"/>
      <c r="X92" s="173"/>
      <c r="Y92" s="174"/>
      <c r="Z92" s="174"/>
      <c r="AA92" s="175"/>
    </row>
    <row r="93" spans="1:27" x14ac:dyDescent="0.2">
      <c r="A93" s="20">
        <v>6</v>
      </c>
      <c r="B93" s="173"/>
      <c r="C93" s="173"/>
      <c r="D93" s="174"/>
      <c r="E93" s="174"/>
      <c r="F93" s="175"/>
      <c r="H93" s="20">
        <v>17</v>
      </c>
      <c r="I93" s="173"/>
      <c r="J93" s="173"/>
      <c r="K93" s="174"/>
      <c r="L93" s="174"/>
      <c r="M93" s="175"/>
      <c r="O93" s="20">
        <v>28</v>
      </c>
      <c r="P93" s="173"/>
      <c r="Q93" s="173"/>
      <c r="R93" s="174"/>
      <c r="S93" s="174"/>
      <c r="T93" s="175"/>
      <c r="V93" s="20">
        <v>39</v>
      </c>
      <c r="W93" s="173"/>
      <c r="X93" s="173"/>
      <c r="Y93" s="174"/>
      <c r="Z93" s="174"/>
      <c r="AA93" s="175"/>
    </row>
    <row r="94" spans="1:27" x14ac:dyDescent="0.2">
      <c r="A94" s="20">
        <v>7</v>
      </c>
      <c r="B94" s="173"/>
      <c r="C94" s="173"/>
      <c r="D94" s="174"/>
      <c r="E94" s="174"/>
      <c r="F94" s="175"/>
      <c r="H94" s="20">
        <v>18</v>
      </c>
      <c r="I94" s="173"/>
      <c r="J94" s="173"/>
      <c r="K94" s="174"/>
      <c r="L94" s="174"/>
      <c r="M94" s="175"/>
      <c r="O94" s="20">
        <v>29</v>
      </c>
      <c r="P94" s="173"/>
      <c r="Q94" s="173"/>
      <c r="R94" s="174"/>
      <c r="S94" s="174"/>
      <c r="T94" s="175"/>
      <c r="V94" s="20">
        <v>40</v>
      </c>
      <c r="W94" s="173"/>
      <c r="X94" s="173"/>
      <c r="Y94" s="174"/>
      <c r="Z94" s="174"/>
      <c r="AA94" s="175"/>
    </row>
    <row r="95" spans="1:27" x14ac:dyDescent="0.2">
      <c r="A95" s="20">
        <v>8</v>
      </c>
      <c r="B95" s="173"/>
      <c r="C95" s="173"/>
      <c r="D95" s="174"/>
      <c r="E95" s="174"/>
      <c r="F95" s="175"/>
      <c r="H95" s="20">
        <v>19</v>
      </c>
      <c r="I95" s="173"/>
      <c r="J95" s="173"/>
      <c r="K95" s="174"/>
      <c r="L95" s="174"/>
      <c r="M95" s="175"/>
      <c r="O95" s="20">
        <v>30</v>
      </c>
      <c r="P95" s="173"/>
      <c r="Q95" s="173"/>
      <c r="R95" s="174"/>
      <c r="S95" s="174"/>
      <c r="T95" s="175"/>
      <c r="V95" s="20">
        <v>41</v>
      </c>
      <c r="W95" s="173"/>
      <c r="X95" s="173"/>
      <c r="Y95" s="174"/>
      <c r="Z95" s="174"/>
      <c r="AA95" s="175"/>
    </row>
    <row r="96" spans="1:27" x14ac:dyDescent="0.2">
      <c r="A96" s="20">
        <v>9</v>
      </c>
      <c r="B96" s="173"/>
      <c r="C96" s="173"/>
      <c r="D96" s="174"/>
      <c r="E96" s="174"/>
      <c r="F96" s="175"/>
      <c r="H96" s="20">
        <v>20</v>
      </c>
      <c r="I96" s="173"/>
      <c r="J96" s="173"/>
      <c r="K96" s="174"/>
      <c r="L96" s="174"/>
      <c r="M96" s="175"/>
      <c r="O96" s="20">
        <v>31</v>
      </c>
      <c r="P96" s="173"/>
      <c r="Q96" s="173"/>
      <c r="R96" s="174"/>
      <c r="S96" s="174"/>
      <c r="T96" s="175"/>
      <c r="V96" s="20">
        <v>42</v>
      </c>
      <c r="W96" s="173"/>
      <c r="X96" s="173"/>
      <c r="Y96" s="174"/>
      <c r="Z96" s="174"/>
      <c r="AA96" s="175"/>
    </row>
    <row r="97" spans="1:27" x14ac:dyDescent="0.2">
      <c r="A97" s="20">
        <v>10</v>
      </c>
      <c r="B97" s="173"/>
      <c r="C97" s="173"/>
      <c r="D97" s="174"/>
      <c r="E97" s="174"/>
      <c r="F97" s="175"/>
      <c r="H97" s="20">
        <v>21</v>
      </c>
      <c r="I97" s="173"/>
      <c r="J97" s="173"/>
      <c r="K97" s="174"/>
      <c r="L97" s="174"/>
      <c r="M97" s="175"/>
      <c r="O97" s="20">
        <v>32</v>
      </c>
      <c r="P97" s="173"/>
      <c r="Q97" s="173"/>
      <c r="R97" s="174"/>
      <c r="S97" s="174"/>
      <c r="T97" s="175"/>
      <c r="V97" s="20">
        <v>43</v>
      </c>
      <c r="W97" s="173"/>
      <c r="X97" s="173"/>
      <c r="Y97" s="174"/>
      <c r="Z97" s="174"/>
      <c r="AA97" s="175"/>
    </row>
    <row r="98" spans="1:27" ht="13.5" thickBot="1" x14ac:dyDescent="0.25">
      <c r="A98" s="21">
        <v>11</v>
      </c>
      <c r="B98" s="176"/>
      <c r="C98" s="176"/>
      <c r="D98" s="174"/>
      <c r="E98" s="174"/>
      <c r="F98" s="177"/>
      <c r="H98" s="20">
        <v>22</v>
      </c>
      <c r="I98" s="173"/>
      <c r="J98" s="173"/>
      <c r="K98" s="174"/>
      <c r="L98" s="174"/>
      <c r="M98" s="177"/>
      <c r="O98" s="20">
        <v>33</v>
      </c>
      <c r="P98" s="176"/>
      <c r="Q98" s="176"/>
      <c r="R98" s="174"/>
      <c r="S98" s="174"/>
      <c r="T98" s="177"/>
      <c r="V98" s="22"/>
      <c r="W98" s="23" t="s">
        <v>3</v>
      </c>
      <c r="X98" s="24"/>
      <c r="Y98" s="24"/>
      <c r="Z98" s="24"/>
      <c r="AA98" s="25">
        <f>SUM(F88:F98)+SUM(M88:M98)+SUM(AA88:AA97)+SUM(T88:T98)</f>
        <v>0</v>
      </c>
    </row>
    <row r="99" spans="1:27" x14ac:dyDescent="0.2">
      <c r="I99" s="3"/>
    </row>
    <row r="100" spans="1:27" x14ac:dyDescent="0.2">
      <c r="I100" s="3"/>
    </row>
    <row r="101" spans="1:27" x14ac:dyDescent="0.2">
      <c r="I101" s="3"/>
    </row>
    <row r="102" spans="1:27" x14ac:dyDescent="0.2">
      <c r="I102" s="3"/>
    </row>
    <row r="103" spans="1:27" x14ac:dyDescent="0.2">
      <c r="I103" s="3"/>
    </row>
    <row r="104" spans="1:27" x14ac:dyDescent="0.2">
      <c r="I104" s="3"/>
    </row>
    <row r="105" spans="1:27" ht="13.5" thickBot="1" x14ac:dyDescent="0.25">
      <c r="I105" s="3"/>
    </row>
    <row r="106" spans="1:27" ht="13.5" thickBot="1" x14ac:dyDescent="0.25">
      <c r="A106" s="17">
        <v>3</v>
      </c>
      <c r="B106" s="18"/>
      <c r="C106" s="519" t="s">
        <v>38</v>
      </c>
      <c r="D106" s="519" t="s">
        <v>166</v>
      </c>
      <c r="E106" s="519" t="s">
        <v>35</v>
      </c>
      <c r="F106" s="216">
        <f>+$AA118</f>
        <v>0</v>
      </c>
      <c r="H106" s="17"/>
      <c r="I106" s="18"/>
      <c r="J106" s="519" t="s">
        <v>38</v>
      </c>
      <c r="K106" s="519" t="s">
        <v>166</v>
      </c>
      <c r="L106" s="519" t="s">
        <v>35</v>
      </c>
      <c r="M106" s="216">
        <f>+$AA118</f>
        <v>0</v>
      </c>
      <c r="O106" s="17">
        <v>3</v>
      </c>
      <c r="P106" s="18"/>
      <c r="Q106" s="519" t="s">
        <v>38</v>
      </c>
      <c r="R106" s="519" t="s">
        <v>166</v>
      </c>
      <c r="S106" s="519" t="s">
        <v>35</v>
      </c>
      <c r="T106" s="216">
        <f>+$AA118</f>
        <v>0</v>
      </c>
      <c r="V106" s="17"/>
      <c r="W106" s="18"/>
      <c r="X106" s="519" t="s">
        <v>38</v>
      </c>
      <c r="Y106" s="519" t="s">
        <v>166</v>
      </c>
      <c r="Z106" s="519" t="s">
        <v>35</v>
      </c>
      <c r="AA106" s="519" t="s">
        <v>18</v>
      </c>
    </row>
    <row r="107" spans="1:27" ht="25.5" x14ac:dyDescent="0.2">
      <c r="A107" s="19" t="s">
        <v>7</v>
      </c>
      <c r="B107" s="35" t="str">
        <f>+" אסמכתא " &amp; B5 &amp;"         חזרה לטבלה "</f>
        <v xml:space="preserve"> אסמכתא          חזרה לטבלה </v>
      </c>
      <c r="C107" s="548"/>
      <c r="D107" s="520" t="s">
        <v>70</v>
      </c>
      <c r="E107" s="548"/>
      <c r="F107" s="212" t="s">
        <v>18</v>
      </c>
      <c r="H107" s="19" t="s">
        <v>23</v>
      </c>
      <c r="I107" s="35" t="str">
        <f>+" אסמכתא " &amp; B5 &amp;"         חזרה לטבלה "</f>
        <v xml:space="preserve"> אסמכתא          חזרה לטבלה </v>
      </c>
      <c r="J107" s="548"/>
      <c r="K107" s="520" t="s">
        <v>70</v>
      </c>
      <c r="L107" s="548"/>
      <c r="M107" s="212" t="s">
        <v>18</v>
      </c>
      <c r="O107" s="19" t="s">
        <v>7</v>
      </c>
      <c r="P107" s="35" t="str">
        <f>+" אסמכתא " &amp; B5 &amp;"         חזרה לטבלה "</f>
        <v xml:space="preserve"> אסמכתא          חזרה לטבלה </v>
      </c>
      <c r="Q107" s="548"/>
      <c r="R107" s="520" t="s">
        <v>70</v>
      </c>
      <c r="S107" s="548"/>
      <c r="T107" s="212" t="s">
        <v>18</v>
      </c>
      <c r="V107" s="19" t="s">
        <v>23</v>
      </c>
      <c r="W107" s="35" t="str">
        <f>+" אסמכתא " &amp; B5 &amp;"         חזרה לטבלה "</f>
        <v xml:space="preserve"> אסמכתא          חזרה לטבלה </v>
      </c>
      <c r="X107" s="548"/>
      <c r="Y107" s="520" t="s">
        <v>70</v>
      </c>
      <c r="Z107" s="548"/>
      <c r="AA107" s="520"/>
    </row>
    <row r="108" spans="1:27" x14ac:dyDescent="0.2">
      <c r="A108" s="20">
        <v>1</v>
      </c>
      <c r="B108" s="173"/>
      <c r="C108" s="173"/>
      <c r="D108" s="174"/>
      <c r="E108" s="174"/>
      <c r="F108" s="175"/>
      <c r="H108" s="20">
        <v>12</v>
      </c>
      <c r="I108" s="173"/>
      <c r="J108" s="173"/>
      <c r="K108" s="174"/>
      <c r="L108" s="174"/>
      <c r="M108" s="175"/>
      <c r="O108" s="20">
        <v>23</v>
      </c>
      <c r="P108" s="173"/>
      <c r="Q108" s="173"/>
      <c r="R108" s="174"/>
      <c r="S108" s="174"/>
      <c r="T108" s="175"/>
      <c r="V108" s="20">
        <v>34</v>
      </c>
      <c r="W108" s="173"/>
      <c r="X108" s="173"/>
      <c r="Y108" s="174"/>
      <c r="Z108" s="174"/>
      <c r="AA108" s="175" t="s">
        <v>12</v>
      </c>
    </row>
    <row r="109" spans="1:27" x14ac:dyDescent="0.2">
      <c r="A109" s="20">
        <v>2</v>
      </c>
      <c r="B109" s="173"/>
      <c r="C109" s="173"/>
      <c r="D109" s="174"/>
      <c r="E109" s="174"/>
      <c r="F109" s="175"/>
      <c r="H109" s="20">
        <v>13</v>
      </c>
      <c r="I109" s="173"/>
      <c r="J109" s="173"/>
      <c r="K109" s="174"/>
      <c r="L109" s="174"/>
      <c r="M109" s="175"/>
      <c r="O109" s="20">
        <v>24</v>
      </c>
      <c r="P109" s="173"/>
      <c r="Q109" s="173"/>
      <c r="R109" s="174"/>
      <c r="S109" s="174"/>
      <c r="T109" s="175"/>
      <c r="V109" s="20">
        <v>35</v>
      </c>
      <c r="W109" s="173"/>
      <c r="X109" s="173"/>
      <c r="Y109" s="174"/>
      <c r="Z109" s="174"/>
      <c r="AA109" s="175"/>
    </row>
    <row r="110" spans="1:27" x14ac:dyDescent="0.2">
      <c r="A110" s="20">
        <v>3</v>
      </c>
      <c r="B110" s="173"/>
      <c r="C110" s="173"/>
      <c r="D110" s="174"/>
      <c r="E110" s="174"/>
      <c r="F110" s="175"/>
      <c r="H110" s="20">
        <v>14</v>
      </c>
      <c r="I110" s="173"/>
      <c r="J110" s="173"/>
      <c r="K110" s="174"/>
      <c r="L110" s="174"/>
      <c r="M110" s="175"/>
      <c r="O110" s="20">
        <v>25</v>
      </c>
      <c r="P110" s="173"/>
      <c r="Q110" s="173"/>
      <c r="R110" s="174"/>
      <c r="S110" s="174"/>
      <c r="T110" s="175"/>
      <c r="V110" s="20">
        <v>36</v>
      </c>
      <c r="W110" s="173"/>
      <c r="X110" s="173"/>
      <c r="Y110" s="174"/>
      <c r="Z110" s="174"/>
      <c r="AA110" s="175"/>
    </row>
    <row r="111" spans="1:27" x14ac:dyDescent="0.2">
      <c r="A111" s="20">
        <v>4</v>
      </c>
      <c r="B111" s="173"/>
      <c r="C111" s="173"/>
      <c r="D111" s="174"/>
      <c r="E111" s="174"/>
      <c r="F111" s="175"/>
      <c r="H111" s="20">
        <v>15</v>
      </c>
      <c r="I111" s="173"/>
      <c r="J111" s="173"/>
      <c r="K111" s="174"/>
      <c r="L111" s="174"/>
      <c r="M111" s="175"/>
      <c r="O111" s="20">
        <v>26</v>
      </c>
      <c r="P111" s="173"/>
      <c r="Q111" s="173"/>
      <c r="R111" s="174"/>
      <c r="S111" s="174"/>
      <c r="T111" s="175"/>
      <c r="V111" s="20">
        <v>37</v>
      </c>
      <c r="W111" s="173"/>
      <c r="X111" s="173"/>
      <c r="Y111" s="174"/>
      <c r="Z111" s="174"/>
      <c r="AA111" s="175"/>
    </row>
    <row r="112" spans="1:27" x14ac:dyDescent="0.2">
      <c r="A112" s="20">
        <v>5</v>
      </c>
      <c r="B112" s="173"/>
      <c r="C112" s="173"/>
      <c r="D112" s="174"/>
      <c r="E112" s="174"/>
      <c r="F112" s="175"/>
      <c r="H112" s="20">
        <v>16</v>
      </c>
      <c r="I112" s="173"/>
      <c r="J112" s="173"/>
      <c r="K112" s="174"/>
      <c r="L112" s="174"/>
      <c r="M112" s="175"/>
      <c r="O112" s="20">
        <v>27</v>
      </c>
      <c r="P112" s="173"/>
      <c r="Q112" s="173"/>
      <c r="R112" s="174"/>
      <c r="S112" s="174"/>
      <c r="T112" s="175"/>
      <c r="V112" s="20">
        <v>38</v>
      </c>
      <c r="W112" s="173"/>
      <c r="X112" s="173"/>
      <c r="Y112" s="174"/>
      <c r="Z112" s="174"/>
      <c r="AA112" s="175" t="s">
        <v>12</v>
      </c>
    </row>
    <row r="113" spans="1:27" x14ac:dyDescent="0.2">
      <c r="A113" s="20">
        <v>6</v>
      </c>
      <c r="B113" s="173"/>
      <c r="C113" s="173"/>
      <c r="D113" s="174"/>
      <c r="E113" s="174"/>
      <c r="F113" s="175"/>
      <c r="H113" s="20">
        <v>17</v>
      </c>
      <c r="I113" s="173"/>
      <c r="J113" s="173"/>
      <c r="K113" s="174"/>
      <c r="L113" s="174"/>
      <c r="M113" s="175"/>
      <c r="O113" s="20">
        <v>28</v>
      </c>
      <c r="P113" s="173"/>
      <c r="Q113" s="173"/>
      <c r="R113" s="174"/>
      <c r="S113" s="174"/>
      <c r="T113" s="175"/>
      <c r="V113" s="20">
        <v>39</v>
      </c>
      <c r="W113" s="173"/>
      <c r="X113" s="173"/>
      <c r="Y113" s="174"/>
      <c r="Z113" s="174"/>
      <c r="AA113" s="175"/>
    </row>
    <row r="114" spans="1:27" x14ac:dyDescent="0.2">
      <c r="A114" s="20">
        <v>7</v>
      </c>
      <c r="B114" s="173"/>
      <c r="C114" s="173"/>
      <c r="D114" s="174"/>
      <c r="E114" s="174"/>
      <c r="F114" s="175"/>
      <c r="H114" s="20">
        <v>18</v>
      </c>
      <c r="I114" s="173"/>
      <c r="J114" s="173"/>
      <c r="K114" s="174"/>
      <c r="L114" s="174"/>
      <c r="M114" s="175"/>
      <c r="O114" s="20">
        <v>29</v>
      </c>
      <c r="P114" s="173"/>
      <c r="Q114" s="173"/>
      <c r="R114" s="174"/>
      <c r="S114" s="174"/>
      <c r="T114" s="175"/>
      <c r="V114" s="20">
        <v>40</v>
      </c>
      <c r="W114" s="173"/>
      <c r="X114" s="173"/>
      <c r="Y114" s="174"/>
      <c r="Z114" s="174"/>
      <c r="AA114" s="175"/>
    </row>
    <row r="115" spans="1:27" x14ac:dyDescent="0.2">
      <c r="A115" s="20">
        <v>8</v>
      </c>
      <c r="B115" s="173"/>
      <c r="C115" s="173"/>
      <c r="D115" s="174"/>
      <c r="E115" s="174"/>
      <c r="F115" s="175"/>
      <c r="H115" s="20">
        <v>19</v>
      </c>
      <c r="I115" s="173"/>
      <c r="J115" s="173"/>
      <c r="K115" s="174"/>
      <c r="L115" s="174"/>
      <c r="M115" s="175"/>
      <c r="O115" s="20">
        <v>30</v>
      </c>
      <c r="P115" s="173"/>
      <c r="Q115" s="173"/>
      <c r="R115" s="174"/>
      <c r="S115" s="174"/>
      <c r="T115" s="175"/>
      <c r="V115" s="20">
        <v>41</v>
      </c>
      <c r="W115" s="173"/>
      <c r="X115" s="173"/>
      <c r="Y115" s="174"/>
      <c r="Z115" s="174"/>
      <c r="AA115" s="175"/>
    </row>
    <row r="116" spans="1:27" x14ac:dyDescent="0.2">
      <c r="A116" s="20">
        <v>9</v>
      </c>
      <c r="B116" s="173"/>
      <c r="C116" s="173"/>
      <c r="D116" s="174"/>
      <c r="E116" s="174"/>
      <c r="F116" s="175"/>
      <c r="H116" s="20">
        <v>20</v>
      </c>
      <c r="I116" s="173"/>
      <c r="J116" s="173"/>
      <c r="K116" s="174"/>
      <c r="L116" s="174"/>
      <c r="M116" s="175"/>
      <c r="O116" s="20">
        <v>31</v>
      </c>
      <c r="P116" s="173"/>
      <c r="Q116" s="173"/>
      <c r="R116" s="174"/>
      <c r="S116" s="174"/>
      <c r="T116" s="175"/>
      <c r="V116" s="20">
        <v>42</v>
      </c>
      <c r="W116" s="173"/>
      <c r="X116" s="173"/>
      <c r="Y116" s="174"/>
      <c r="Z116" s="174"/>
      <c r="AA116" s="175"/>
    </row>
    <row r="117" spans="1:27" x14ac:dyDescent="0.2">
      <c r="A117" s="20">
        <v>10</v>
      </c>
      <c r="B117" s="173"/>
      <c r="C117" s="173"/>
      <c r="D117" s="174"/>
      <c r="E117" s="174"/>
      <c r="F117" s="175"/>
      <c r="H117" s="20">
        <v>21</v>
      </c>
      <c r="I117" s="173"/>
      <c r="J117" s="173"/>
      <c r="K117" s="174"/>
      <c r="L117" s="174"/>
      <c r="M117" s="175"/>
      <c r="O117" s="20">
        <v>32</v>
      </c>
      <c r="P117" s="173"/>
      <c r="Q117" s="173"/>
      <c r="R117" s="174"/>
      <c r="S117" s="174"/>
      <c r="T117" s="175"/>
      <c r="V117" s="20">
        <v>43</v>
      </c>
      <c r="W117" s="173"/>
      <c r="X117" s="173"/>
      <c r="Y117" s="174"/>
      <c r="Z117" s="174"/>
      <c r="AA117" s="175"/>
    </row>
    <row r="118" spans="1:27" ht="13.5" thickBot="1" x14ac:dyDescent="0.25">
      <c r="A118" s="21">
        <v>11</v>
      </c>
      <c r="B118" s="176"/>
      <c r="C118" s="176"/>
      <c r="D118" s="174"/>
      <c r="E118" s="174"/>
      <c r="F118" s="177"/>
      <c r="H118" s="20">
        <v>22</v>
      </c>
      <c r="I118" s="173"/>
      <c r="J118" s="173"/>
      <c r="K118" s="174"/>
      <c r="L118" s="174"/>
      <c r="M118" s="177"/>
      <c r="O118" s="20">
        <v>33</v>
      </c>
      <c r="P118" s="176"/>
      <c r="Q118" s="176"/>
      <c r="R118" s="174"/>
      <c r="S118" s="174"/>
      <c r="T118" s="177"/>
      <c r="V118" s="22"/>
      <c r="W118" s="23" t="s">
        <v>3</v>
      </c>
      <c r="X118" s="24"/>
      <c r="Y118" s="24"/>
      <c r="Z118" s="24"/>
      <c r="AA118" s="25">
        <f>SUM(F108:F118)+SUM(M108:M118)+SUM(AA108:AA117)+SUM(T108:T118)</f>
        <v>0</v>
      </c>
    </row>
    <row r="119" spans="1:27" x14ac:dyDescent="0.2">
      <c r="I119" s="3"/>
    </row>
    <row r="120" spans="1:27" x14ac:dyDescent="0.2">
      <c r="I120" s="3"/>
    </row>
    <row r="121" spans="1:27" x14ac:dyDescent="0.2">
      <c r="I121" s="3"/>
    </row>
    <row r="122" spans="1:27" x14ac:dyDescent="0.2">
      <c r="I122" s="3"/>
    </row>
    <row r="123" spans="1:27" x14ac:dyDescent="0.2">
      <c r="I123" s="3"/>
    </row>
    <row r="124" spans="1:27" x14ac:dyDescent="0.2">
      <c r="I124" s="3"/>
    </row>
    <row r="125" spans="1:27" ht="13.5" thickBot="1" x14ac:dyDescent="0.25">
      <c r="I125" s="3"/>
    </row>
    <row r="126" spans="1:27" ht="13.5" thickBot="1" x14ac:dyDescent="0.25">
      <c r="A126" s="17">
        <v>4</v>
      </c>
      <c r="B126" s="18"/>
      <c r="C126" s="519" t="s">
        <v>38</v>
      </c>
      <c r="D126" s="519" t="s">
        <v>166</v>
      </c>
      <c r="E126" s="519" t="s">
        <v>35</v>
      </c>
      <c r="F126" s="216">
        <f>+$AA138</f>
        <v>0</v>
      </c>
      <c r="H126" s="17"/>
      <c r="I126" s="18"/>
      <c r="J126" s="519" t="s">
        <v>38</v>
      </c>
      <c r="K126" s="519" t="s">
        <v>166</v>
      </c>
      <c r="L126" s="519" t="s">
        <v>35</v>
      </c>
      <c r="M126" s="216">
        <f>+$AA138</f>
        <v>0</v>
      </c>
      <c r="O126" s="17">
        <v>4</v>
      </c>
      <c r="P126" s="18"/>
      <c r="Q126" s="519" t="s">
        <v>38</v>
      </c>
      <c r="R126" s="519" t="s">
        <v>166</v>
      </c>
      <c r="S126" s="519" t="s">
        <v>35</v>
      </c>
      <c r="T126" s="216">
        <f>+$AA138</f>
        <v>0</v>
      </c>
      <c r="V126" s="17"/>
      <c r="W126" s="18"/>
      <c r="X126" s="519" t="s">
        <v>38</v>
      </c>
      <c r="Y126" s="519" t="s">
        <v>166</v>
      </c>
      <c r="Z126" s="519" t="s">
        <v>35</v>
      </c>
      <c r="AA126" s="519" t="s">
        <v>18</v>
      </c>
    </row>
    <row r="127" spans="1:27" ht="25.5" x14ac:dyDescent="0.2">
      <c r="A127" s="19" t="s">
        <v>7</v>
      </c>
      <c r="B127" s="35" t="str">
        <f>+" אסמכתא " &amp; B6 &amp;"         חזרה לטבלה "</f>
        <v xml:space="preserve"> אסמכתא          חזרה לטבלה </v>
      </c>
      <c r="C127" s="548"/>
      <c r="D127" s="520" t="s">
        <v>70</v>
      </c>
      <c r="E127" s="548"/>
      <c r="F127" s="212" t="s">
        <v>18</v>
      </c>
      <c r="H127" s="19" t="s">
        <v>23</v>
      </c>
      <c r="I127" s="35" t="str">
        <f>+" אסמכתא " &amp; B6 &amp;"         חזרה לטבלה "</f>
        <v xml:space="preserve"> אסמכתא          חזרה לטבלה </v>
      </c>
      <c r="J127" s="548"/>
      <c r="K127" s="520" t="s">
        <v>70</v>
      </c>
      <c r="L127" s="548"/>
      <c r="M127" s="212" t="s">
        <v>18</v>
      </c>
      <c r="O127" s="19" t="s">
        <v>7</v>
      </c>
      <c r="P127" s="35" t="str">
        <f>+" אסמכתא " &amp; B6 &amp;"         חזרה לטבלה "</f>
        <v xml:space="preserve"> אסמכתא          חזרה לטבלה </v>
      </c>
      <c r="Q127" s="548"/>
      <c r="R127" s="520" t="s">
        <v>70</v>
      </c>
      <c r="S127" s="548"/>
      <c r="T127" s="212" t="s">
        <v>18</v>
      </c>
      <c r="V127" s="19" t="s">
        <v>23</v>
      </c>
      <c r="W127" s="35" t="str">
        <f>+" אסמכתא " &amp; B6 &amp;"         חזרה לטבלה "</f>
        <v xml:space="preserve"> אסמכתא          חזרה לטבלה </v>
      </c>
      <c r="X127" s="548"/>
      <c r="Y127" s="520" t="s">
        <v>70</v>
      </c>
      <c r="Z127" s="548"/>
      <c r="AA127" s="520"/>
    </row>
    <row r="128" spans="1:27" x14ac:dyDescent="0.2">
      <c r="A128" s="20">
        <v>1</v>
      </c>
      <c r="B128" s="173"/>
      <c r="C128" s="173"/>
      <c r="D128" s="174"/>
      <c r="E128" s="174"/>
      <c r="F128" s="175"/>
      <c r="H128" s="20">
        <v>12</v>
      </c>
      <c r="I128" s="173"/>
      <c r="J128" s="173"/>
      <c r="K128" s="174"/>
      <c r="L128" s="174"/>
      <c r="M128" s="175"/>
      <c r="O128" s="20">
        <v>23</v>
      </c>
      <c r="P128" s="173"/>
      <c r="Q128" s="173"/>
      <c r="R128" s="174"/>
      <c r="S128" s="174"/>
      <c r="T128" s="175"/>
      <c r="V128" s="20">
        <v>34</v>
      </c>
      <c r="W128" s="173"/>
      <c r="X128" s="173"/>
      <c r="Y128" s="174"/>
      <c r="Z128" s="174"/>
      <c r="AA128" s="175" t="s">
        <v>12</v>
      </c>
    </row>
    <row r="129" spans="1:27" x14ac:dyDescent="0.2">
      <c r="A129" s="20">
        <v>2</v>
      </c>
      <c r="B129" s="173"/>
      <c r="C129" s="173"/>
      <c r="D129" s="174"/>
      <c r="E129" s="174"/>
      <c r="F129" s="175"/>
      <c r="H129" s="20">
        <v>13</v>
      </c>
      <c r="I129" s="173"/>
      <c r="J129" s="173"/>
      <c r="K129" s="174"/>
      <c r="L129" s="174"/>
      <c r="M129" s="175"/>
      <c r="O129" s="20">
        <v>24</v>
      </c>
      <c r="P129" s="173"/>
      <c r="Q129" s="173"/>
      <c r="R129" s="174"/>
      <c r="S129" s="174"/>
      <c r="T129" s="175"/>
      <c r="V129" s="20">
        <v>35</v>
      </c>
      <c r="W129" s="173"/>
      <c r="X129" s="173"/>
      <c r="Y129" s="174"/>
      <c r="Z129" s="174"/>
      <c r="AA129" s="175"/>
    </row>
    <row r="130" spans="1:27" x14ac:dyDescent="0.2">
      <c r="A130" s="20">
        <v>3</v>
      </c>
      <c r="B130" s="173"/>
      <c r="C130" s="173"/>
      <c r="D130" s="174"/>
      <c r="E130" s="174"/>
      <c r="F130" s="175"/>
      <c r="H130" s="20">
        <v>14</v>
      </c>
      <c r="I130" s="173"/>
      <c r="J130" s="173"/>
      <c r="K130" s="174"/>
      <c r="L130" s="174"/>
      <c r="M130" s="175"/>
      <c r="O130" s="20">
        <v>25</v>
      </c>
      <c r="P130" s="173"/>
      <c r="Q130" s="173"/>
      <c r="R130" s="174"/>
      <c r="S130" s="174"/>
      <c r="T130" s="175"/>
      <c r="V130" s="20">
        <v>36</v>
      </c>
      <c r="W130" s="173"/>
      <c r="X130" s="173"/>
      <c r="Y130" s="174"/>
      <c r="Z130" s="174"/>
      <c r="AA130" s="175"/>
    </row>
    <row r="131" spans="1:27" x14ac:dyDescent="0.2">
      <c r="A131" s="20">
        <v>4</v>
      </c>
      <c r="B131" s="173"/>
      <c r="C131" s="173"/>
      <c r="D131" s="174"/>
      <c r="E131" s="174"/>
      <c r="F131" s="175"/>
      <c r="H131" s="20">
        <v>15</v>
      </c>
      <c r="I131" s="173"/>
      <c r="J131" s="173"/>
      <c r="K131" s="174"/>
      <c r="L131" s="174"/>
      <c r="M131" s="175"/>
      <c r="O131" s="20">
        <v>26</v>
      </c>
      <c r="P131" s="173"/>
      <c r="Q131" s="173"/>
      <c r="R131" s="174"/>
      <c r="S131" s="174"/>
      <c r="T131" s="175"/>
      <c r="V131" s="20">
        <v>37</v>
      </c>
      <c r="W131" s="173"/>
      <c r="X131" s="173"/>
      <c r="Y131" s="174"/>
      <c r="Z131" s="174"/>
      <c r="AA131" s="175"/>
    </row>
    <row r="132" spans="1:27" x14ac:dyDescent="0.2">
      <c r="A132" s="20">
        <v>5</v>
      </c>
      <c r="B132" s="173"/>
      <c r="C132" s="173"/>
      <c r="D132" s="174"/>
      <c r="E132" s="174"/>
      <c r="F132" s="175"/>
      <c r="H132" s="20">
        <v>16</v>
      </c>
      <c r="I132" s="173"/>
      <c r="J132" s="173"/>
      <c r="K132" s="174"/>
      <c r="L132" s="174"/>
      <c r="M132" s="175"/>
      <c r="O132" s="20">
        <v>27</v>
      </c>
      <c r="P132" s="173"/>
      <c r="Q132" s="173"/>
      <c r="R132" s="174"/>
      <c r="S132" s="174"/>
      <c r="T132" s="175"/>
      <c r="V132" s="20">
        <v>38</v>
      </c>
      <c r="W132" s="173"/>
      <c r="X132" s="173"/>
      <c r="Y132" s="174"/>
      <c r="Z132" s="174"/>
      <c r="AA132" s="175" t="s">
        <v>12</v>
      </c>
    </row>
    <row r="133" spans="1:27" x14ac:dyDescent="0.2">
      <c r="A133" s="20">
        <v>6</v>
      </c>
      <c r="B133" s="173"/>
      <c r="C133" s="173"/>
      <c r="D133" s="174"/>
      <c r="E133" s="174"/>
      <c r="F133" s="175"/>
      <c r="H133" s="20">
        <v>17</v>
      </c>
      <c r="I133" s="173"/>
      <c r="J133" s="173"/>
      <c r="K133" s="174"/>
      <c r="L133" s="174"/>
      <c r="M133" s="175"/>
      <c r="O133" s="20">
        <v>28</v>
      </c>
      <c r="P133" s="173"/>
      <c r="Q133" s="173"/>
      <c r="R133" s="174"/>
      <c r="S133" s="174"/>
      <c r="T133" s="175"/>
      <c r="V133" s="20">
        <v>39</v>
      </c>
      <c r="W133" s="173"/>
      <c r="X133" s="173"/>
      <c r="Y133" s="174"/>
      <c r="Z133" s="174"/>
      <c r="AA133" s="175"/>
    </row>
    <row r="134" spans="1:27" x14ac:dyDescent="0.2">
      <c r="A134" s="20">
        <v>7</v>
      </c>
      <c r="B134" s="173"/>
      <c r="C134" s="173"/>
      <c r="D134" s="174"/>
      <c r="E134" s="174"/>
      <c r="F134" s="175"/>
      <c r="H134" s="20">
        <v>18</v>
      </c>
      <c r="I134" s="173"/>
      <c r="J134" s="173"/>
      <c r="K134" s="174"/>
      <c r="L134" s="174"/>
      <c r="M134" s="175"/>
      <c r="O134" s="20">
        <v>29</v>
      </c>
      <c r="P134" s="173"/>
      <c r="Q134" s="173"/>
      <c r="R134" s="174"/>
      <c r="S134" s="174"/>
      <c r="T134" s="175"/>
      <c r="V134" s="20">
        <v>40</v>
      </c>
      <c r="W134" s="173"/>
      <c r="X134" s="173"/>
      <c r="Y134" s="174"/>
      <c r="Z134" s="174"/>
      <c r="AA134" s="175"/>
    </row>
    <row r="135" spans="1:27" x14ac:dyDescent="0.2">
      <c r="A135" s="20">
        <v>8</v>
      </c>
      <c r="B135" s="173"/>
      <c r="C135" s="173"/>
      <c r="D135" s="174"/>
      <c r="E135" s="174"/>
      <c r="F135" s="175"/>
      <c r="H135" s="20">
        <v>19</v>
      </c>
      <c r="I135" s="173"/>
      <c r="J135" s="173"/>
      <c r="K135" s="174"/>
      <c r="L135" s="174"/>
      <c r="M135" s="175"/>
      <c r="O135" s="20">
        <v>30</v>
      </c>
      <c r="P135" s="173"/>
      <c r="Q135" s="173"/>
      <c r="R135" s="174"/>
      <c r="S135" s="174"/>
      <c r="T135" s="175"/>
      <c r="V135" s="20">
        <v>41</v>
      </c>
      <c r="W135" s="173"/>
      <c r="X135" s="173"/>
      <c r="Y135" s="174"/>
      <c r="Z135" s="174"/>
      <c r="AA135" s="175" t="s">
        <v>12</v>
      </c>
    </row>
    <row r="136" spans="1:27" x14ac:dyDescent="0.2">
      <c r="A136" s="20">
        <v>9</v>
      </c>
      <c r="B136" s="173"/>
      <c r="C136" s="173"/>
      <c r="D136" s="174"/>
      <c r="E136" s="174"/>
      <c r="F136" s="175"/>
      <c r="H136" s="20">
        <v>20</v>
      </c>
      <c r="I136" s="173"/>
      <c r="J136" s="173"/>
      <c r="K136" s="174"/>
      <c r="L136" s="174"/>
      <c r="M136" s="175"/>
      <c r="O136" s="20">
        <v>31</v>
      </c>
      <c r="P136" s="173"/>
      <c r="Q136" s="173"/>
      <c r="R136" s="174"/>
      <c r="S136" s="174"/>
      <c r="T136" s="175"/>
      <c r="V136" s="20">
        <v>42</v>
      </c>
      <c r="W136" s="173"/>
      <c r="X136" s="173"/>
      <c r="Y136" s="174"/>
      <c r="Z136" s="174"/>
      <c r="AA136" s="175"/>
    </row>
    <row r="137" spans="1:27" x14ac:dyDescent="0.2">
      <c r="A137" s="20">
        <v>10</v>
      </c>
      <c r="B137" s="173"/>
      <c r="C137" s="173"/>
      <c r="D137" s="174"/>
      <c r="E137" s="174"/>
      <c r="F137" s="175"/>
      <c r="H137" s="20">
        <v>21</v>
      </c>
      <c r="I137" s="173"/>
      <c r="J137" s="173"/>
      <c r="K137" s="174"/>
      <c r="L137" s="174"/>
      <c r="M137" s="175"/>
      <c r="O137" s="20">
        <v>32</v>
      </c>
      <c r="P137" s="173"/>
      <c r="Q137" s="173"/>
      <c r="R137" s="174"/>
      <c r="S137" s="174"/>
      <c r="T137" s="175"/>
      <c r="V137" s="20">
        <v>43</v>
      </c>
      <c r="W137" s="173"/>
      <c r="X137" s="173"/>
      <c r="Y137" s="174"/>
      <c r="Z137" s="174"/>
      <c r="AA137" s="175"/>
    </row>
    <row r="138" spans="1:27" ht="13.5" thickBot="1" x14ac:dyDescent="0.25">
      <c r="A138" s="21">
        <v>11</v>
      </c>
      <c r="B138" s="176"/>
      <c r="C138" s="176"/>
      <c r="D138" s="174"/>
      <c r="E138" s="174"/>
      <c r="F138" s="177"/>
      <c r="H138" s="20">
        <v>22</v>
      </c>
      <c r="I138" s="173"/>
      <c r="J138" s="173"/>
      <c r="K138" s="174"/>
      <c r="L138" s="174"/>
      <c r="M138" s="177"/>
      <c r="O138" s="20">
        <v>33</v>
      </c>
      <c r="P138" s="176"/>
      <c r="Q138" s="176"/>
      <c r="R138" s="174"/>
      <c r="S138" s="174"/>
      <c r="T138" s="177"/>
      <c r="V138" s="22"/>
      <c r="W138" s="23" t="s">
        <v>3</v>
      </c>
      <c r="X138" s="24"/>
      <c r="Y138" s="24"/>
      <c r="Z138" s="24"/>
      <c r="AA138" s="25">
        <f>SUM(F128:F138)+SUM(M128:M138)+SUM(AA128:AA137)+SUM(T128:T138)</f>
        <v>0</v>
      </c>
    </row>
    <row r="139" spans="1:27" x14ac:dyDescent="0.2">
      <c r="I139" s="3"/>
    </row>
    <row r="140" spans="1:27" x14ac:dyDescent="0.2">
      <c r="I140" s="3"/>
    </row>
    <row r="141" spans="1:27" x14ac:dyDescent="0.2">
      <c r="I141" s="3"/>
    </row>
    <row r="142" spans="1:27" x14ac:dyDescent="0.2">
      <c r="I142" s="3"/>
    </row>
    <row r="143" spans="1:27" x14ac:dyDescent="0.2">
      <c r="I143" s="3"/>
    </row>
    <row r="144" spans="1:27" x14ac:dyDescent="0.2">
      <c r="I144" s="3"/>
    </row>
    <row r="145" spans="1:27" ht="13.5" thickBot="1" x14ac:dyDescent="0.25">
      <c r="I145" s="3"/>
    </row>
    <row r="146" spans="1:27" ht="13.5" thickBot="1" x14ac:dyDescent="0.25">
      <c r="A146" s="17">
        <v>5</v>
      </c>
      <c r="B146" s="18"/>
      <c r="C146" s="519" t="s">
        <v>38</v>
      </c>
      <c r="D146" s="519" t="s">
        <v>166</v>
      </c>
      <c r="E146" s="519" t="s">
        <v>35</v>
      </c>
      <c r="F146" s="216">
        <f>+$AA158</f>
        <v>0</v>
      </c>
      <c r="H146" s="17"/>
      <c r="I146" s="18"/>
      <c r="J146" s="519" t="s">
        <v>38</v>
      </c>
      <c r="K146" s="519" t="s">
        <v>166</v>
      </c>
      <c r="L146" s="519" t="s">
        <v>35</v>
      </c>
      <c r="M146" s="216">
        <f>+$AA158</f>
        <v>0</v>
      </c>
      <c r="O146" s="17">
        <v>5</v>
      </c>
      <c r="P146" s="18"/>
      <c r="Q146" s="519" t="s">
        <v>38</v>
      </c>
      <c r="R146" s="519" t="s">
        <v>166</v>
      </c>
      <c r="S146" s="519" t="s">
        <v>35</v>
      </c>
      <c r="T146" s="216">
        <f>+$AA158</f>
        <v>0</v>
      </c>
      <c r="V146" s="17"/>
      <c r="W146" s="18"/>
      <c r="X146" s="519" t="s">
        <v>38</v>
      </c>
      <c r="Y146" s="519" t="s">
        <v>166</v>
      </c>
      <c r="Z146" s="519" t="s">
        <v>35</v>
      </c>
      <c r="AA146" s="519" t="s">
        <v>18</v>
      </c>
    </row>
    <row r="147" spans="1:27" ht="25.5" x14ac:dyDescent="0.2">
      <c r="A147" s="19" t="s">
        <v>7</v>
      </c>
      <c r="B147" s="35" t="str">
        <f>+" אסמכתא " &amp; B7 &amp;"         חזרה לטבלה "</f>
        <v xml:space="preserve"> אסמכתא          חזרה לטבלה </v>
      </c>
      <c r="C147" s="548"/>
      <c r="D147" s="520" t="s">
        <v>70</v>
      </c>
      <c r="E147" s="548"/>
      <c r="F147" s="212" t="s">
        <v>18</v>
      </c>
      <c r="H147" s="19" t="s">
        <v>23</v>
      </c>
      <c r="I147" s="35" t="str">
        <f>+" אסמכתא " &amp; B7 &amp;"         חזרה לטבלה "</f>
        <v xml:space="preserve"> אסמכתא          חזרה לטבלה </v>
      </c>
      <c r="J147" s="548"/>
      <c r="K147" s="520" t="s">
        <v>70</v>
      </c>
      <c r="L147" s="548"/>
      <c r="M147" s="212" t="s">
        <v>18</v>
      </c>
      <c r="O147" s="19" t="s">
        <v>7</v>
      </c>
      <c r="P147" s="35" t="str">
        <f>+" אסמכתא " &amp; B7 &amp;"         חזרה לטבלה "</f>
        <v xml:space="preserve"> אסמכתא          חזרה לטבלה </v>
      </c>
      <c r="Q147" s="548"/>
      <c r="R147" s="520" t="s">
        <v>70</v>
      </c>
      <c r="S147" s="548"/>
      <c r="T147" s="212" t="s">
        <v>18</v>
      </c>
      <c r="V147" s="19" t="s">
        <v>23</v>
      </c>
      <c r="W147" s="35" t="str">
        <f>+" אסמכתא " &amp; B7 &amp;"         חזרה לטבלה "</f>
        <v xml:space="preserve"> אסמכתא          חזרה לטבלה </v>
      </c>
      <c r="X147" s="548"/>
      <c r="Y147" s="520" t="s">
        <v>70</v>
      </c>
      <c r="Z147" s="548"/>
      <c r="AA147" s="520"/>
    </row>
    <row r="148" spans="1:27" x14ac:dyDescent="0.2">
      <c r="A148" s="20">
        <v>1</v>
      </c>
      <c r="B148" s="173"/>
      <c r="C148" s="173"/>
      <c r="D148" s="174"/>
      <c r="E148" s="174"/>
      <c r="F148" s="175"/>
      <c r="H148" s="20">
        <v>12</v>
      </c>
      <c r="I148" s="173"/>
      <c r="J148" s="173"/>
      <c r="K148" s="174"/>
      <c r="L148" s="174"/>
      <c r="M148" s="175"/>
      <c r="O148" s="20">
        <v>23</v>
      </c>
      <c r="P148" s="173"/>
      <c r="Q148" s="173"/>
      <c r="R148" s="174"/>
      <c r="S148" s="174"/>
      <c r="T148" s="175"/>
      <c r="V148" s="20">
        <v>34</v>
      </c>
      <c r="W148" s="173"/>
      <c r="X148" s="173"/>
      <c r="Y148" s="174"/>
      <c r="Z148" s="174"/>
      <c r="AA148" s="175" t="s">
        <v>12</v>
      </c>
    </row>
    <row r="149" spans="1:27" x14ac:dyDescent="0.2">
      <c r="A149" s="20">
        <v>2</v>
      </c>
      <c r="B149" s="173"/>
      <c r="C149" s="173"/>
      <c r="D149" s="174"/>
      <c r="E149" s="174"/>
      <c r="F149" s="175"/>
      <c r="H149" s="20">
        <v>13</v>
      </c>
      <c r="I149" s="173"/>
      <c r="J149" s="173"/>
      <c r="K149" s="174"/>
      <c r="L149" s="174"/>
      <c r="M149" s="175"/>
      <c r="O149" s="20">
        <v>24</v>
      </c>
      <c r="P149" s="173"/>
      <c r="Q149" s="173"/>
      <c r="R149" s="174"/>
      <c r="S149" s="174"/>
      <c r="T149" s="175"/>
      <c r="V149" s="20">
        <v>35</v>
      </c>
      <c r="W149" s="173"/>
      <c r="X149" s="173"/>
      <c r="Y149" s="174"/>
      <c r="Z149" s="174"/>
      <c r="AA149" s="175"/>
    </row>
    <row r="150" spans="1:27" x14ac:dyDescent="0.2">
      <c r="A150" s="20">
        <v>3</v>
      </c>
      <c r="B150" s="173"/>
      <c r="C150" s="173"/>
      <c r="D150" s="174"/>
      <c r="E150" s="174"/>
      <c r="F150" s="175"/>
      <c r="H150" s="20">
        <v>14</v>
      </c>
      <c r="I150" s="173"/>
      <c r="J150" s="173"/>
      <c r="K150" s="174"/>
      <c r="L150" s="174"/>
      <c r="M150" s="175"/>
      <c r="O150" s="20">
        <v>25</v>
      </c>
      <c r="P150" s="173"/>
      <c r="Q150" s="173"/>
      <c r="R150" s="174"/>
      <c r="S150" s="174"/>
      <c r="T150" s="175"/>
      <c r="V150" s="20">
        <v>36</v>
      </c>
      <c r="W150" s="173"/>
      <c r="X150" s="173"/>
      <c r="Y150" s="174"/>
      <c r="Z150" s="174"/>
      <c r="AA150" s="175"/>
    </row>
    <row r="151" spans="1:27" x14ac:dyDescent="0.2">
      <c r="A151" s="20">
        <v>4</v>
      </c>
      <c r="B151" s="173"/>
      <c r="C151" s="173"/>
      <c r="D151" s="174"/>
      <c r="E151" s="174"/>
      <c r="F151" s="175"/>
      <c r="H151" s="20">
        <v>15</v>
      </c>
      <c r="I151" s="173"/>
      <c r="J151" s="173"/>
      <c r="K151" s="174"/>
      <c r="L151" s="174"/>
      <c r="M151" s="175"/>
      <c r="O151" s="20">
        <v>26</v>
      </c>
      <c r="P151" s="173"/>
      <c r="Q151" s="173"/>
      <c r="R151" s="174"/>
      <c r="S151" s="174"/>
      <c r="T151" s="175"/>
      <c r="V151" s="20">
        <v>37</v>
      </c>
      <c r="W151" s="173"/>
      <c r="X151" s="173"/>
      <c r="Y151" s="174"/>
      <c r="Z151" s="174"/>
      <c r="AA151" s="175"/>
    </row>
    <row r="152" spans="1:27" x14ac:dyDescent="0.2">
      <c r="A152" s="20">
        <v>5</v>
      </c>
      <c r="B152" s="173"/>
      <c r="C152" s="173"/>
      <c r="D152" s="174"/>
      <c r="E152" s="174"/>
      <c r="F152" s="175"/>
      <c r="H152" s="20">
        <v>16</v>
      </c>
      <c r="I152" s="173"/>
      <c r="J152" s="173"/>
      <c r="K152" s="174"/>
      <c r="L152" s="174"/>
      <c r="M152" s="175"/>
      <c r="O152" s="20">
        <v>27</v>
      </c>
      <c r="P152" s="173"/>
      <c r="Q152" s="173"/>
      <c r="R152" s="174"/>
      <c r="S152" s="174"/>
      <c r="T152" s="175"/>
      <c r="V152" s="20">
        <v>38</v>
      </c>
      <c r="W152" s="173"/>
      <c r="X152" s="173"/>
      <c r="Y152" s="174"/>
      <c r="Z152" s="174"/>
      <c r="AA152" s="175" t="s">
        <v>12</v>
      </c>
    </row>
    <row r="153" spans="1:27" x14ac:dyDescent="0.2">
      <c r="A153" s="20">
        <v>6</v>
      </c>
      <c r="B153" s="173"/>
      <c r="C153" s="173"/>
      <c r="D153" s="174"/>
      <c r="E153" s="174"/>
      <c r="F153" s="175"/>
      <c r="H153" s="20">
        <v>17</v>
      </c>
      <c r="I153" s="173"/>
      <c r="J153" s="173"/>
      <c r="K153" s="174"/>
      <c r="L153" s="174"/>
      <c r="M153" s="175"/>
      <c r="O153" s="20">
        <v>28</v>
      </c>
      <c r="P153" s="173"/>
      <c r="Q153" s="173"/>
      <c r="R153" s="174"/>
      <c r="S153" s="174"/>
      <c r="T153" s="175"/>
      <c r="V153" s="20">
        <v>39</v>
      </c>
      <c r="W153" s="173"/>
      <c r="X153" s="173"/>
      <c r="Y153" s="174"/>
      <c r="Z153" s="174"/>
      <c r="AA153" s="175"/>
    </row>
    <row r="154" spans="1:27" x14ac:dyDescent="0.2">
      <c r="A154" s="20">
        <v>7</v>
      </c>
      <c r="B154" s="173"/>
      <c r="C154" s="173"/>
      <c r="D154" s="174"/>
      <c r="E154" s="174"/>
      <c r="F154" s="175"/>
      <c r="H154" s="20">
        <v>18</v>
      </c>
      <c r="I154" s="173"/>
      <c r="J154" s="173"/>
      <c r="K154" s="174"/>
      <c r="L154" s="174"/>
      <c r="M154" s="175"/>
      <c r="O154" s="20">
        <v>29</v>
      </c>
      <c r="P154" s="173"/>
      <c r="Q154" s="173"/>
      <c r="R154" s="174"/>
      <c r="S154" s="174"/>
      <c r="T154" s="175"/>
      <c r="V154" s="20">
        <v>40</v>
      </c>
      <c r="W154" s="173"/>
      <c r="X154" s="173"/>
      <c r="Y154" s="174"/>
      <c r="Z154" s="174"/>
      <c r="AA154" s="175"/>
    </row>
    <row r="155" spans="1:27" x14ac:dyDescent="0.2">
      <c r="A155" s="20">
        <v>8</v>
      </c>
      <c r="B155" s="173"/>
      <c r="C155" s="173"/>
      <c r="D155" s="174"/>
      <c r="E155" s="174"/>
      <c r="F155" s="175"/>
      <c r="H155" s="20">
        <v>19</v>
      </c>
      <c r="I155" s="173"/>
      <c r="J155" s="173"/>
      <c r="K155" s="174"/>
      <c r="L155" s="174"/>
      <c r="M155" s="175"/>
      <c r="O155" s="20">
        <v>30</v>
      </c>
      <c r="P155" s="173"/>
      <c r="Q155" s="173"/>
      <c r="R155" s="174"/>
      <c r="S155" s="174"/>
      <c r="T155" s="175"/>
      <c r="V155" s="20">
        <v>41</v>
      </c>
      <c r="W155" s="173"/>
      <c r="X155" s="173"/>
      <c r="Y155" s="174"/>
      <c r="Z155" s="174"/>
      <c r="AA155" s="175" t="s">
        <v>12</v>
      </c>
    </row>
    <row r="156" spans="1:27" x14ac:dyDescent="0.2">
      <c r="A156" s="20">
        <v>9</v>
      </c>
      <c r="B156" s="173"/>
      <c r="C156" s="173"/>
      <c r="D156" s="174"/>
      <c r="E156" s="174"/>
      <c r="F156" s="175"/>
      <c r="H156" s="20">
        <v>20</v>
      </c>
      <c r="I156" s="173"/>
      <c r="J156" s="173"/>
      <c r="K156" s="174"/>
      <c r="L156" s="174"/>
      <c r="M156" s="175"/>
      <c r="O156" s="20">
        <v>31</v>
      </c>
      <c r="P156" s="173"/>
      <c r="Q156" s="173"/>
      <c r="R156" s="174"/>
      <c r="S156" s="174"/>
      <c r="T156" s="175"/>
      <c r="V156" s="20">
        <v>42</v>
      </c>
      <c r="W156" s="173"/>
      <c r="X156" s="173"/>
      <c r="Y156" s="174"/>
      <c r="Z156" s="174"/>
      <c r="AA156" s="175"/>
    </row>
    <row r="157" spans="1:27" x14ac:dyDescent="0.2">
      <c r="A157" s="20">
        <v>10</v>
      </c>
      <c r="B157" s="173"/>
      <c r="C157" s="173"/>
      <c r="D157" s="174"/>
      <c r="E157" s="174"/>
      <c r="F157" s="175"/>
      <c r="H157" s="20">
        <v>21</v>
      </c>
      <c r="I157" s="173"/>
      <c r="J157" s="173"/>
      <c r="K157" s="174"/>
      <c r="L157" s="174"/>
      <c r="M157" s="175"/>
      <c r="O157" s="20">
        <v>32</v>
      </c>
      <c r="P157" s="173"/>
      <c r="Q157" s="173"/>
      <c r="R157" s="174"/>
      <c r="S157" s="174"/>
      <c r="T157" s="175"/>
      <c r="V157" s="20">
        <v>43</v>
      </c>
      <c r="W157" s="173"/>
      <c r="X157" s="173"/>
      <c r="Y157" s="174"/>
      <c r="Z157" s="174"/>
      <c r="AA157" s="175"/>
    </row>
    <row r="158" spans="1:27" ht="13.5" thickBot="1" x14ac:dyDescent="0.25">
      <c r="A158" s="21">
        <v>11</v>
      </c>
      <c r="B158" s="176"/>
      <c r="C158" s="176"/>
      <c r="D158" s="174"/>
      <c r="E158" s="174"/>
      <c r="F158" s="177"/>
      <c r="H158" s="20">
        <v>22</v>
      </c>
      <c r="I158" s="173"/>
      <c r="J158" s="173"/>
      <c r="K158" s="174"/>
      <c r="L158" s="174"/>
      <c r="M158" s="177"/>
      <c r="O158" s="20">
        <v>33</v>
      </c>
      <c r="P158" s="176"/>
      <c r="Q158" s="176"/>
      <c r="R158" s="174"/>
      <c r="S158" s="174"/>
      <c r="T158" s="177"/>
      <c r="V158" s="22"/>
      <c r="W158" s="23" t="s">
        <v>3</v>
      </c>
      <c r="X158" s="24"/>
      <c r="Y158" s="24"/>
      <c r="Z158" s="24"/>
      <c r="AA158" s="25">
        <f>SUM(F148:F158)+SUM(M148:M158)+SUM(AA148:AA157)+SUM(T148:T158)</f>
        <v>0</v>
      </c>
    </row>
    <row r="159" spans="1:27" x14ac:dyDescent="0.2">
      <c r="I159" s="3"/>
    </row>
    <row r="160" spans="1:27" x14ac:dyDescent="0.2">
      <c r="I160" s="3"/>
    </row>
    <row r="161" spans="1:27" x14ac:dyDescent="0.2">
      <c r="I161" s="3"/>
    </row>
    <row r="162" spans="1:27" x14ac:dyDescent="0.2">
      <c r="I162" s="3"/>
    </row>
    <row r="163" spans="1:27" x14ac:dyDescent="0.2">
      <c r="I163" s="3"/>
    </row>
    <row r="164" spans="1:27" x14ac:dyDescent="0.2">
      <c r="I164" s="3"/>
    </row>
    <row r="165" spans="1:27" ht="13.5" thickBot="1" x14ac:dyDescent="0.25">
      <c r="I165" s="3"/>
    </row>
    <row r="166" spans="1:27" ht="13.5" thickBot="1" x14ac:dyDescent="0.25">
      <c r="A166" s="17">
        <v>6</v>
      </c>
      <c r="B166" s="18"/>
      <c r="C166" s="519" t="s">
        <v>38</v>
      </c>
      <c r="D166" s="519" t="s">
        <v>166</v>
      </c>
      <c r="E166" s="519" t="s">
        <v>35</v>
      </c>
      <c r="F166" s="216">
        <f>+$AA178</f>
        <v>0</v>
      </c>
      <c r="H166" s="17"/>
      <c r="I166" s="18"/>
      <c r="J166" s="519" t="s">
        <v>38</v>
      </c>
      <c r="K166" s="519" t="s">
        <v>166</v>
      </c>
      <c r="L166" s="519" t="s">
        <v>35</v>
      </c>
      <c r="M166" s="216">
        <f>+$AA178</f>
        <v>0</v>
      </c>
      <c r="O166" s="17">
        <v>6</v>
      </c>
      <c r="P166" s="18"/>
      <c r="Q166" s="519" t="s">
        <v>38</v>
      </c>
      <c r="R166" s="519" t="s">
        <v>166</v>
      </c>
      <c r="S166" s="519" t="s">
        <v>35</v>
      </c>
      <c r="T166" s="216">
        <f>+$AA178</f>
        <v>0</v>
      </c>
      <c r="V166" s="17"/>
      <c r="W166" s="18"/>
      <c r="X166" s="519" t="s">
        <v>38</v>
      </c>
      <c r="Y166" s="519" t="s">
        <v>166</v>
      </c>
      <c r="Z166" s="519" t="s">
        <v>35</v>
      </c>
      <c r="AA166" s="519" t="s">
        <v>18</v>
      </c>
    </row>
    <row r="167" spans="1:27" ht="25.5" x14ac:dyDescent="0.2">
      <c r="A167" s="19" t="s">
        <v>7</v>
      </c>
      <c r="B167" s="35" t="str">
        <f>+" אסמכתא " &amp; B8 &amp;"         חזרה לטבלה "</f>
        <v xml:space="preserve"> אסמכתא          חזרה לטבלה </v>
      </c>
      <c r="C167" s="548"/>
      <c r="D167" s="520" t="s">
        <v>70</v>
      </c>
      <c r="E167" s="548"/>
      <c r="F167" s="212" t="s">
        <v>18</v>
      </c>
      <c r="H167" s="19" t="s">
        <v>23</v>
      </c>
      <c r="I167" s="35" t="str">
        <f>+" אסמכתא " &amp; B8 &amp;"         חזרה לטבלה "</f>
        <v xml:space="preserve"> אסמכתא          חזרה לטבלה </v>
      </c>
      <c r="J167" s="548"/>
      <c r="K167" s="520" t="s">
        <v>70</v>
      </c>
      <c r="L167" s="548"/>
      <c r="M167" s="212" t="s">
        <v>18</v>
      </c>
      <c r="O167" s="19" t="s">
        <v>7</v>
      </c>
      <c r="P167" s="35" t="str">
        <f>+" אסמכתא " &amp; BR9 &amp;"         חזרה לטבלה "</f>
        <v xml:space="preserve"> אסמכתא          חזרה לטבלה </v>
      </c>
      <c r="Q167" s="548"/>
      <c r="R167" s="520" t="s">
        <v>70</v>
      </c>
      <c r="S167" s="548"/>
      <c r="T167" s="212" t="s">
        <v>18</v>
      </c>
      <c r="V167" s="19" t="s">
        <v>23</v>
      </c>
      <c r="W167" s="35" t="str">
        <f>+" אסמכתא " &amp; B8 &amp;"         חזרה לטבלה "</f>
        <v xml:space="preserve"> אסמכתא          חזרה לטבלה </v>
      </c>
      <c r="X167" s="548"/>
      <c r="Y167" s="520" t="s">
        <v>70</v>
      </c>
      <c r="Z167" s="548"/>
      <c r="AA167" s="520"/>
    </row>
    <row r="168" spans="1:27" x14ac:dyDescent="0.2">
      <c r="A168" s="20">
        <v>1</v>
      </c>
      <c r="B168" s="173"/>
      <c r="C168" s="173"/>
      <c r="D168" s="174"/>
      <c r="E168" s="174"/>
      <c r="F168" s="175"/>
      <c r="H168" s="20">
        <v>12</v>
      </c>
      <c r="I168" s="173"/>
      <c r="J168" s="173"/>
      <c r="K168" s="174"/>
      <c r="L168" s="174"/>
      <c r="M168" s="175"/>
      <c r="O168" s="20">
        <v>23</v>
      </c>
      <c r="P168" s="173"/>
      <c r="Q168" s="173"/>
      <c r="R168" s="174"/>
      <c r="S168" s="174"/>
      <c r="T168" s="175"/>
      <c r="V168" s="20">
        <v>34</v>
      </c>
      <c r="W168" s="173"/>
      <c r="X168" s="173"/>
      <c r="Y168" s="174"/>
      <c r="Z168" s="174"/>
      <c r="AA168" s="175" t="s">
        <v>12</v>
      </c>
    </row>
    <row r="169" spans="1:27" x14ac:dyDescent="0.2">
      <c r="A169" s="20">
        <v>2</v>
      </c>
      <c r="B169" s="173"/>
      <c r="C169" s="173"/>
      <c r="D169" s="174"/>
      <c r="E169" s="174"/>
      <c r="F169" s="175"/>
      <c r="H169" s="20">
        <v>13</v>
      </c>
      <c r="I169" s="173"/>
      <c r="J169" s="173"/>
      <c r="K169" s="174"/>
      <c r="L169" s="174"/>
      <c r="M169" s="175"/>
      <c r="O169" s="20">
        <v>24</v>
      </c>
      <c r="P169" s="173"/>
      <c r="Q169" s="173"/>
      <c r="R169" s="174"/>
      <c r="S169" s="174"/>
      <c r="T169" s="175"/>
      <c r="V169" s="20">
        <v>35</v>
      </c>
      <c r="W169" s="173"/>
      <c r="X169" s="173"/>
      <c r="Y169" s="174"/>
      <c r="Z169" s="174"/>
      <c r="AA169" s="175"/>
    </row>
    <row r="170" spans="1:27" x14ac:dyDescent="0.2">
      <c r="A170" s="20">
        <v>3</v>
      </c>
      <c r="B170" s="173"/>
      <c r="C170" s="173"/>
      <c r="D170" s="174"/>
      <c r="E170" s="174"/>
      <c r="F170" s="175"/>
      <c r="H170" s="20">
        <v>14</v>
      </c>
      <c r="I170" s="173"/>
      <c r="J170" s="173"/>
      <c r="K170" s="174"/>
      <c r="L170" s="174"/>
      <c r="M170" s="175"/>
      <c r="O170" s="20">
        <v>25</v>
      </c>
      <c r="P170" s="173"/>
      <c r="Q170" s="173"/>
      <c r="R170" s="174"/>
      <c r="S170" s="174"/>
      <c r="T170" s="175"/>
      <c r="V170" s="20">
        <v>36</v>
      </c>
      <c r="W170" s="173"/>
      <c r="X170" s="173"/>
      <c r="Y170" s="174"/>
      <c r="Z170" s="174"/>
      <c r="AA170" s="175"/>
    </row>
    <row r="171" spans="1:27" x14ac:dyDescent="0.2">
      <c r="A171" s="20">
        <v>4</v>
      </c>
      <c r="B171" s="173"/>
      <c r="C171" s="173"/>
      <c r="D171" s="174"/>
      <c r="E171" s="174"/>
      <c r="F171" s="175"/>
      <c r="H171" s="20">
        <v>15</v>
      </c>
      <c r="I171" s="173"/>
      <c r="J171" s="173"/>
      <c r="K171" s="174"/>
      <c r="L171" s="174"/>
      <c r="M171" s="175"/>
      <c r="O171" s="20">
        <v>26</v>
      </c>
      <c r="P171" s="173"/>
      <c r="Q171" s="173"/>
      <c r="R171" s="174"/>
      <c r="S171" s="174"/>
      <c r="T171" s="175"/>
      <c r="V171" s="20">
        <v>37</v>
      </c>
      <c r="W171" s="173"/>
      <c r="X171" s="173"/>
      <c r="Y171" s="174"/>
      <c r="Z171" s="174"/>
      <c r="AA171" s="175"/>
    </row>
    <row r="172" spans="1:27" x14ac:dyDescent="0.2">
      <c r="A172" s="20">
        <v>5</v>
      </c>
      <c r="B172" s="173"/>
      <c r="C172" s="173"/>
      <c r="D172" s="174"/>
      <c r="E172" s="174"/>
      <c r="F172" s="175"/>
      <c r="H172" s="20">
        <v>16</v>
      </c>
      <c r="I172" s="173"/>
      <c r="J172" s="173"/>
      <c r="K172" s="174"/>
      <c r="L172" s="174"/>
      <c r="M172" s="175"/>
      <c r="O172" s="20">
        <v>27</v>
      </c>
      <c r="P172" s="173"/>
      <c r="Q172" s="173"/>
      <c r="R172" s="174"/>
      <c r="S172" s="174"/>
      <c r="T172" s="175"/>
      <c r="V172" s="20">
        <v>38</v>
      </c>
      <c r="W172" s="173"/>
      <c r="X172" s="173"/>
      <c r="Y172" s="174"/>
      <c r="Z172" s="174"/>
      <c r="AA172" s="175" t="s">
        <v>12</v>
      </c>
    </row>
    <row r="173" spans="1:27" x14ac:dyDescent="0.2">
      <c r="A173" s="20">
        <v>6</v>
      </c>
      <c r="B173" s="173"/>
      <c r="C173" s="173"/>
      <c r="D173" s="174"/>
      <c r="E173" s="174"/>
      <c r="F173" s="175"/>
      <c r="H173" s="20">
        <v>17</v>
      </c>
      <c r="I173" s="173"/>
      <c r="J173" s="173"/>
      <c r="K173" s="174"/>
      <c r="L173" s="174"/>
      <c r="M173" s="175"/>
      <c r="O173" s="20">
        <v>28</v>
      </c>
      <c r="P173" s="173"/>
      <c r="Q173" s="173"/>
      <c r="R173" s="174"/>
      <c r="S173" s="174"/>
      <c r="T173" s="175"/>
      <c r="V173" s="20">
        <v>39</v>
      </c>
      <c r="W173" s="173"/>
      <c r="X173" s="173"/>
      <c r="Y173" s="174"/>
      <c r="Z173" s="174"/>
      <c r="AA173" s="175"/>
    </row>
    <row r="174" spans="1:27" x14ac:dyDescent="0.2">
      <c r="A174" s="20">
        <v>7</v>
      </c>
      <c r="B174" s="173"/>
      <c r="C174" s="173"/>
      <c r="D174" s="174"/>
      <c r="E174" s="174"/>
      <c r="F174" s="175"/>
      <c r="H174" s="20">
        <v>18</v>
      </c>
      <c r="I174" s="173"/>
      <c r="J174" s="173"/>
      <c r="K174" s="174"/>
      <c r="L174" s="174"/>
      <c r="M174" s="175"/>
      <c r="O174" s="20">
        <v>29</v>
      </c>
      <c r="P174" s="173"/>
      <c r="Q174" s="173"/>
      <c r="R174" s="174"/>
      <c r="S174" s="174"/>
      <c r="T174" s="175"/>
      <c r="V174" s="20">
        <v>40</v>
      </c>
      <c r="W174" s="173"/>
      <c r="X174" s="173"/>
      <c r="Y174" s="174"/>
      <c r="Z174" s="174"/>
      <c r="AA174" s="175"/>
    </row>
    <row r="175" spans="1:27" x14ac:dyDescent="0.2">
      <c r="A175" s="20">
        <v>8</v>
      </c>
      <c r="B175" s="173"/>
      <c r="C175" s="173"/>
      <c r="D175" s="174"/>
      <c r="E175" s="174"/>
      <c r="F175" s="175"/>
      <c r="H175" s="20">
        <v>19</v>
      </c>
      <c r="I175" s="173"/>
      <c r="J175" s="173"/>
      <c r="K175" s="174"/>
      <c r="L175" s="174"/>
      <c r="M175" s="175"/>
      <c r="O175" s="20">
        <v>30</v>
      </c>
      <c r="P175" s="173"/>
      <c r="Q175" s="173"/>
      <c r="R175" s="174"/>
      <c r="S175" s="174"/>
      <c r="T175" s="175"/>
      <c r="V175" s="20">
        <v>41</v>
      </c>
      <c r="W175" s="173"/>
      <c r="X175" s="173"/>
      <c r="Y175" s="174"/>
      <c r="Z175" s="174"/>
      <c r="AA175" s="175" t="s">
        <v>12</v>
      </c>
    </row>
    <row r="176" spans="1:27" x14ac:dyDescent="0.2">
      <c r="A176" s="20">
        <v>9</v>
      </c>
      <c r="B176" s="173"/>
      <c r="C176" s="173"/>
      <c r="D176" s="174"/>
      <c r="E176" s="174"/>
      <c r="F176" s="175"/>
      <c r="H176" s="20">
        <v>20</v>
      </c>
      <c r="I176" s="173"/>
      <c r="J176" s="173"/>
      <c r="K176" s="174"/>
      <c r="L176" s="174"/>
      <c r="M176" s="175"/>
      <c r="O176" s="20">
        <v>31</v>
      </c>
      <c r="P176" s="173"/>
      <c r="Q176" s="173"/>
      <c r="R176" s="174"/>
      <c r="S176" s="174"/>
      <c r="T176" s="175"/>
      <c r="V176" s="20">
        <v>42</v>
      </c>
      <c r="W176" s="173"/>
      <c r="X176" s="173"/>
      <c r="Y176" s="174"/>
      <c r="Z176" s="174"/>
      <c r="AA176" s="175"/>
    </row>
    <row r="177" spans="1:27" x14ac:dyDescent="0.2">
      <c r="A177" s="20">
        <v>10</v>
      </c>
      <c r="B177" s="173"/>
      <c r="C177" s="173"/>
      <c r="D177" s="174"/>
      <c r="E177" s="174"/>
      <c r="F177" s="175"/>
      <c r="H177" s="20">
        <v>21</v>
      </c>
      <c r="I177" s="173"/>
      <c r="J177" s="173"/>
      <c r="K177" s="174"/>
      <c r="L177" s="174"/>
      <c r="M177" s="175"/>
      <c r="O177" s="20">
        <v>32</v>
      </c>
      <c r="P177" s="173"/>
      <c r="Q177" s="173"/>
      <c r="R177" s="174"/>
      <c r="S177" s="174"/>
      <c r="T177" s="175"/>
      <c r="V177" s="20">
        <v>43</v>
      </c>
      <c r="W177" s="173"/>
      <c r="X177" s="173"/>
      <c r="Y177" s="174"/>
      <c r="Z177" s="174"/>
      <c r="AA177" s="175"/>
    </row>
    <row r="178" spans="1:27" ht="13.5" thickBot="1" x14ac:dyDescent="0.25">
      <c r="A178" s="21">
        <v>11</v>
      </c>
      <c r="B178" s="176"/>
      <c r="C178" s="176"/>
      <c r="D178" s="174"/>
      <c r="E178" s="174"/>
      <c r="F178" s="177"/>
      <c r="H178" s="20">
        <v>22</v>
      </c>
      <c r="I178" s="173"/>
      <c r="J178" s="173"/>
      <c r="K178" s="174"/>
      <c r="L178" s="174"/>
      <c r="M178" s="177"/>
      <c r="O178" s="20">
        <v>33</v>
      </c>
      <c r="P178" s="176"/>
      <c r="Q178" s="176"/>
      <c r="R178" s="174"/>
      <c r="S178" s="174"/>
      <c r="T178" s="177"/>
      <c r="V178" s="22"/>
      <c r="W178" s="23" t="s">
        <v>3</v>
      </c>
      <c r="X178" s="24"/>
      <c r="Y178" s="24"/>
      <c r="Z178" s="24"/>
      <c r="AA178" s="25">
        <f>SUM(F168:F178)+SUM(M168:M178)+SUM(AA168:AA177)+SUM(T168:T178)</f>
        <v>0</v>
      </c>
    </row>
    <row r="179" spans="1:27" x14ac:dyDescent="0.2">
      <c r="I179" s="3"/>
    </row>
    <row r="180" spans="1:27" x14ac:dyDescent="0.2">
      <c r="I180" s="3"/>
    </row>
    <row r="181" spans="1:27" x14ac:dyDescent="0.2">
      <c r="I181" s="3"/>
    </row>
    <row r="182" spans="1:27" x14ac:dyDescent="0.2">
      <c r="I182" s="3"/>
    </row>
    <row r="183" spans="1:27" x14ac:dyDescent="0.2">
      <c r="I183" s="3"/>
    </row>
    <row r="184" spans="1:27" x14ac:dyDescent="0.2">
      <c r="I184" s="3"/>
    </row>
    <row r="185" spans="1:27" ht="13.5" thickBot="1" x14ac:dyDescent="0.25">
      <c r="I185" s="3"/>
    </row>
    <row r="186" spans="1:27" ht="13.5" thickBot="1" x14ac:dyDescent="0.25">
      <c r="A186" s="17">
        <v>7</v>
      </c>
      <c r="B186" s="18"/>
      <c r="C186" s="519" t="s">
        <v>38</v>
      </c>
      <c r="D186" s="519" t="s">
        <v>166</v>
      </c>
      <c r="E186" s="519" t="s">
        <v>35</v>
      </c>
      <c r="F186" s="216">
        <f>+$AA198</f>
        <v>0</v>
      </c>
      <c r="H186" s="17"/>
      <c r="I186" s="18"/>
      <c r="J186" s="519" t="s">
        <v>38</v>
      </c>
      <c r="K186" s="519" t="s">
        <v>166</v>
      </c>
      <c r="L186" s="519" t="s">
        <v>35</v>
      </c>
      <c r="M186" s="216">
        <f>+$AA198</f>
        <v>0</v>
      </c>
      <c r="O186" s="17">
        <v>7</v>
      </c>
      <c r="P186" s="18"/>
      <c r="Q186" s="519" t="s">
        <v>38</v>
      </c>
      <c r="R186" s="519" t="s">
        <v>166</v>
      </c>
      <c r="S186" s="519" t="s">
        <v>35</v>
      </c>
      <c r="T186" s="216">
        <f>+$AA198</f>
        <v>0</v>
      </c>
      <c r="V186" s="17"/>
      <c r="W186" s="18"/>
      <c r="X186" s="519" t="s">
        <v>38</v>
      </c>
      <c r="Y186" s="519" t="s">
        <v>166</v>
      </c>
      <c r="Z186" s="519" t="s">
        <v>35</v>
      </c>
      <c r="AA186" s="519" t="s">
        <v>18</v>
      </c>
    </row>
    <row r="187" spans="1:27" ht="25.5" x14ac:dyDescent="0.2">
      <c r="A187" s="19" t="s">
        <v>7</v>
      </c>
      <c r="B187" s="35" t="str">
        <f>+" אסמכתא " &amp; B9 &amp;"         חזרה לטבלה "</f>
        <v xml:space="preserve"> אסמכתא          חזרה לטבלה </v>
      </c>
      <c r="C187" s="548"/>
      <c r="D187" s="520" t="s">
        <v>70</v>
      </c>
      <c r="E187" s="548"/>
      <c r="F187" s="212" t="s">
        <v>18</v>
      </c>
      <c r="H187" s="19" t="s">
        <v>23</v>
      </c>
      <c r="I187" s="35" t="str">
        <f>+" אסמכתא " &amp; B9 &amp;"         חזרה לטבלה "</f>
        <v xml:space="preserve"> אסמכתא          חזרה לטבלה </v>
      </c>
      <c r="J187" s="548"/>
      <c r="K187" s="520" t="s">
        <v>70</v>
      </c>
      <c r="L187" s="548"/>
      <c r="M187" s="212" t="s">
        <v>18</v>
      </c>
      <c r="O187" s="19" t="s">
        <v>7</v>
      </c>
      <c r="P187" s="35" t="str">
        <f>+" אסמכתא " &amp; B9 &amp;"         חזרה לטבלה "</f>
        <v xml:space="preserve"> אסמכתא          חזרה לטבלה </v>
      </c>
      <c r="Q187" s="548"/>
      <c r="R187" s="520" t="s">
        <v>70</v>
      </c>
      <c r="S187" s="548"/>
      <c r="T187" s="212" t="s">
        <v>18</v>
      </c>
      <c r="V187" s="19" t="s">
        <v>23</v>
      </c>
      <c r="W187" s="35" t="str">
        <f>+" אסמכתא " &amp; B9 &amp;"         חזרה לטבלה "</f>
        <v xml:space="preserve"> אסמכתא          חזרה לטבלה </v>
      </c>
      <c r="X187" s="548"/>
      <c r="Y187" s="520" t="s">
        <v>70</v>
      </c>
      <c r="Z187" s="548"/>
      <c r="AA187" s="520"/>
    </row>
    <row r="188" spans="1:27" x14ac:dyDescent="0.2">
      <c r="A188" s="20">
        <v>1</v>
      </c>
      <c r="B188" s="173"/>
      <c r="C188" s="173"/>
      <c r="D188" s="174"/>
      <c r="E188" s="174"/>
      <c r="F188" s="175"/>
      <c r="H188" s="20">
        <v>12</v>
      </c>
      <c r="I188" s="173"/>
      <c r="J188" s="173"/>
      <c r="K188" s="174"/>
      <c r="L188" s="174"/>
      <c r="M188" s="175"/>
      <c r="O188" s="20">
        <v>23</v>
      </c>
      <c r="P188" s="173"/>
      <c r="Q188" s="173"/>
      <c r="R188" s="174"/>
      <c r="S188" s="174"/>
      <c r="T188" s="175"/>
      <c r="V188" s="20">
        <v>34</v>
      </c>
      <c r="W188" s="173"/>
      <c r="X188" s="173"/>
      <c r="Y188" s="174"/>
      <c r="Z188" s="174"/>
      <c r="AA188" s="175" t="s">
        <v>12</v>
      </c>
    </row>
    <row r="189" spans="1:27" x14ac:dyDescent="0.2">
      <c r="A189" s="20">
        <v>2</v>
      </c>
      <c r="B189" s="173"/>
      <c r="C189" s="173"/>
      <c r="D189" s="174"/>
      <c r="E189" s="174"/>
      <c r="F189" s="175"/>
      <c r="H189" s="20">
        <v>13</v>
      </c>
      <c r="I189" s="173"/>
      <c r="J189" s="173"/>
      <c r="K189" s="174"/>
      <c r="L189" s="174"/>
      <c r="M189" s="175"/>
      <c r="O189" s="20">
        <v>24</v>
      </c>
      <c r="P189" s="173"/>
      <c r="Q189" s="173"/>
      <c r="R189" s="174"/>
      <c r="S189" s="174"/>
      <c r="T189" s="175"/>
      <c r="V189" s="20">
        <v>35</v>
      </c>
      <c r="W189" s="173"/>
      <c r="X189" s="173"/>
      <c r="Y189" s="174"/>
      <c r="Z189" s="174"/>
      <c r="AA189" s="175"/>
    </row>
    <row r="190" spans="1:27" x14ac:dyDescent="0.2">
      <c r="A190" s="20">
        <v>3</v>
      </c>
      <c r="B190" s="173"/>
      <c r="C190" s="173"/>
      <c r="D190" s="174"/>
      <c r="E190" s="174"/>
      <c r="F190" s="175"/>
      <c r="H190" s="20">
        <v>14</v>
      </c>
      <c r="I190" s="173"/>
      <c r="J190" s="173"/>
      <c r="K190" s="174"/>
      <c r="L190" s="174"/>
      <c r="M190" s="175"/>
      <c r="O190" s="20">
        <v>25</v>
      </c>
      <c r="P190" s="173"/>
      <c r="Q190" s="173"/>
      <c r="R190" s="174"/>
      <c r="S190" s="174"/>
      <c r="T190" s="175"/>
      <c r="V190" s="20">
        <v>36</v>
      </c>
      <c r="W190" s="173"/>
      <c r="X190" s="173"/>
      <c r="Y190" s="174"/>
      <c r="Z190" s="174"/>
      <c r="AA190" s="175"/>
    </row>
    <row r="191" spans="1:27" x14ac:dyDescent="0.2">
      <c r="A191" s="20">
        <v>4</v>
      </c>
      <c r="B191" s="173"/>
      <c r="C191" s="173"/>
      <c r="D191" s="174"/>
      <c r="E191" s="174"/>
      <c r="F191" s="175"/>
      <c r="H191" s="20">
        <v>15</v>
      </c>
      <c r="I191" s="173"/>
      <c r="J191" s="173"/>
      <c r="K191" s="174"/>
      <c r="L191" s="174"/>
      <c r="M191" s="175"/>
      <c r="O191" s="20">
        <v>26</v>
      </c>
      <c r="P191" s="173"/>
      <c r="Q191" s="173"/>
      <c r="R191" s="174"/>
      <c r="S191" s="174"/>
      <c r="T191" s="175"/>
      <c r="V191" s="20">
        <v>37</v>
      </c>
      <c r="W191" s="173"/>
      <c r="X191" s="173"/>
      <c r="Y191" s="174"/>
      <c r="Z191" s="174"/>
      <c r="AA191" s="175"/>
    </row>
    <row r="192" spans="1:27" x14ac:dyDescent="0.2">
      <c r="A192" s="20">
        <v>5</v>
      </c>
      <c r="B192" s="173"/>
      <c r="C192" s="173"/>
      <c r="D192" s="174"/>
      <c r="E192" s="174"/>
      <c r="F192" s="175"/>
      <c r="H192" s="20">
        <v>16</v>
      </c>
      <c r="I192" s="173"/>
      <c r="J192" s="173"/>
      <c r="K192" s="174"/>
      <c r="L192" s="174"/>
      <c r="M192" s="175"/>
      <c r="O192" s="20">
        <v>27</v>
      </c>
      <c r="P192" s="173"/>
      <c r="Q192" s="173"/>
      <c r="R192" s="174"/>
      <c r="S192" s="174"/>
      <c r="T192" s="175"/>
      <c r="V192" s="20">
        <v>38</v>
      </c>
      <c r="W192" s="173"/>
      <c r="X192" s="173"/>
      <c r="Y192" s="174"/>
      <c r="Z192" s="174"/>
      <c r="AA192" s="175" t="s">
        <v>12</v>
      </c>
    </row>
    <row r="193" spans="1:27" x14ac:dyDescent="0.2">
      <c r="A193" s="20">
        <v>6</v>
      </c>
      <c r="B193" s="173"/>
      <c r="C193" s="173"/>
      <c r="D193" s="174"/>
      <c r="E193" s="174"/>
      <c r="F193" s="175"/>
      <c r="H193" s="20">
        <v>17</v>
      </c>
      <c r="I193" s="173"/>
      <c r="J193" s="173"/>
      <c r="K193" s="174"/>
      <c r="L193" s="174"/>
      <c r="M193" s="175"/>
      <c r="O193" s="20">
        <v>28</v>
      </c>
      <c r="P193" s="173"/>
      <c r="Q193" s="173"/>
      <c r="R193" s="174"/>
      <c r="S193" s="174"/>
      <c r="T193" s="175"/>
      <c r="V193" s="20">
        <v>39</v>
      </c>
      <c r="W193" s="173"/>
      <c r="X193" s="173"/>
      <c r="Y193" s="174"/>
      <c r="Z193" s="174"/>
      <c r="AA193" s="175"/>
    </row>
    <row r="194" spans="1:27" x14ac:dyDescent="0.2">
      <c r="A194" s="20">
        <v>7</v>
      </c>
      <c r="B194" s="173"/>
      <c r="C194" s="173"/>
      <c r="D194" s="174"/>
      <c r="E194" s="174"/>
      <c r="F194" s="175"/>
      <c r="H194" s="20">
        <v>18</v>
      </c>
      <c r="I194" s="173"/>
      <c r="J194" s="173"/>
      <c r="K194" s="174"/>
      <c r="L194" s="174"/>
      <c r="M194" s="175"/>
      <c r="O194" s="20">
        <v>29</v>
      </c>
      <c r="P194" s="173"/>
      <c r="Q194" s="173"/>
      <c r="R194" s="174"/>
      <c r="S194" s="174"/>
      <c r="T194" s="175"/>
      <c r="V194" s="20">
        <v>40</v>
      </c>
      <c r="W194" s="173"/>
      <c r="X194" s="173"/>
      <c r="Y194" s="174"/>
      <c r="Z194" s="174"/>
      <c r="AA194" s="175"/>
    </row>
    <row r="195" spans="1:27" x14ac:dyDescent="0.2">
      <c r="A195" s="20">
        <v>8</v>
      </c>
      <c r="B195" s="173"/>
      <c r="C195" s="173"/>
      <c r="D195" s="174"/>
      <c r="E195" s="174"/>
      <c r="F195" s="175"/>
      <c r="H195" s="20">
        <v>19</v>
      </c>
      <c r="I195" s="173"/>
      <c r="J195" s="173"/>
      <c r="K195" s="174"/>
      <c r="L195" s="174"/>
      <c r="M195" s="175"/>
      <c r="O195" s="20">
        <v>30</v>
      </c>
      <c r="P195" s="173"/>
      <c r="Q195" s="173"/>
      <c r="R195" s="174"/>
      <c r="S195" s="174"/>
      <c r="T195" s="175"/>
      <c r="V195" s="20">
        <v>41</v>
      </c>
      <c r="W195" s="173"/>
      <c r="X195" s="173"/>
      <c r="Y195" s="174"/>
      <c r="Z195" s="174"/>
      <c r="AA195" s="175" t="s">
        <v>12</v>
      </c>
    </row>
    <row r="196" spans="1:27" x14ac:dyDescent="0.2">
      <c r="A196" s="20">
        <v>9</v>
      </c>
      <c r="B196" s="173"/>
      <c r="C196" s="173"/>
      <c r="D196" s="174"/>
      <c r="E196" s="174"/>
      <c r="F196" s="175"/>
      <c r="H196" s="20">
        <v>20</v>
      </c>
      <c r="I196" s="173"/>
      <c r="J196" s="173"/>
      <c r="K196" s="174"/>
      <c r="L196" s="174"/>
      <c r="M196" s="175"/>
      <c r="O196" s="20">
        <v>31</v>
      </c>
      <c r="P196" s="173"/>
      <c r="Q196" s="173"/>
      <c r="R196" s="174"/>
      <c r="S196" s="174"/>
      <c r="T196" s="175"/>
      <c r="V196" s="20">
        <v>42</v>
      </c>
      <c r="W196" s="173"/>
      <c r="X196" s="173"/>
      <c r="Y196" s="174"/>
      <c r="Z196" s="174"/>
      <c r="AA196" s="175"/>
    </row>
    <row r="197" spans="1:27" x14ac:dyDescent="0.2">
      <c r="A197" s="20">
        <v>10</v>
      </c>
      <c r="B197" s="173"/>
      <c r="C197" s="173"/>
      <c r="D197" s="174"/>
      <c r="E197" s="174"/>
      <c r="F197" s="175"/>
      <c r="H197" s="20">
        <v>21</v>
      </c>
      <c r="I197" s="173"/>
      <c r="J197" s="173"/>
      <c r="K197" s="174"/>
      <c r="L197" s="174"/>
      <c r="M197" s="175"/>
      <c r="O197" s="20">
        <v>32</v>
      </c>
      <c r="P197" s="173"/>
      <c r="Q197" s="173"/>
      <c r="R197" s="174"/>
      <c r="S197" s="174"/>
      <c r="T197" s="175"/>
      <c r="V197" s="20">
        <v>43</v>
      </c>
      <c r="W197" s="173"/>
      <c r="X197" s="173"/>
      <c r="Y197" s="174"/>
      <c r="Z197" s="174"/>
      <c r="AA197" s="175"/>
    </row>
    <row r="198" spans="1:27" ht="13.5" thickBot="1" x14ac:dyDescent="0.25">
      <c r="A198" s="21">
        <v>11</v>
      </c>
      <c r="B198" s="176"/>
      <c r="C198" s="176"/>
      <c r="D198" s="174"/>
      <c r="E198" s="174"/>
      <c r="F198" s="177"/>
      <c r="H198" s="20">
        <v>22</v>
      </c>
      <c r="I198" s="173"/>
      <c r="J198" s="173"/>
      <c r="K198" s="174"/>
      <c r="L198" s="174"/>
      <c r="M198" s="177"/>
      <c r="O198" s="20">
        <v>33</v>
      </c>
      <c r="P198" s="176"/>
      <c r="Q198" s="176"/>
      <c r="R198" s="174"/>
      <c r="S198" s="174"/>
      <c r="T198" s="177"/>
      <c r="V198" s="22"/>
      <c r="W198" s="23" t="s">
        <v>3</v>
      </c>
      <c r="X198" s="24"/>
      <c r="Y198" s="24"/>
      <c r="Z198" s="24"/>
      <c r="AA198" s="25">
        <f>SUM(F188:F198)+SUM(M188:M198)+SUM(AA188:AA197)+SUM(T188:T198)</f>
        <v>0</v>
      </c>
    </row>
    <row r="199" spans="1:27" x14ac:dyDescent="0.2">
      <c r="I199" s="3"/>
    </row>
    <row r="200" spans="1:27" x14ac:dyDescent="0.2">
      <c r="I200" s="3"/>
    </row>
    <row r="201" spans="1:27" x14ac:dyDescent="0.2">
      <c r="I201" s="3"/>
    </row>
    <row r="202" spans="1:27" x14ac:dyDescent="0.2">
      <c r="I202" s="3"/>
    </row>
    <row r="203" spans="1:27" x14ac:dyDescent="0.2">
      <c r="I203" s="3"/>
    </row>
    <row r="204" spans="1:27" x14ac:dyDescent="0.2">
      <c r="I204" s="3"/>
    </row>
    <row r="205" spans="1:27" ht="13.5" thickBot="1" x14ac:dyDescent="0.25">
      <c r="I205" s="3"/>
    </row>
    <row r="206" spans="1:27" ht="13.5" thickBot="1" x14ac:dyDescent="0.25">
      <c r="A206" s="17">
        <v>8</v>
      </c>
      <c r="B206" s="18"/>
      <c r="C206" s="519" t="s">
        <v>38</v>
      </c>
      <c r="D206" s="519" t="s">
        <v>166</v>
      </c>
      <c r="E206" s="519" t="s">
        <v>35</v>
      </c>
      <c r="F206" s="216">
        <f>+$AA218</f>
        <v>0</v>
      </c>
      <c r="H206" s="17"/>
      <c r="I206" s="18"/>
      <c r="J206" s="519" t="s">
        <v>38</v>
      </c>
      <c r="K206" s="519" t="s">
        <v>166</v>
      </c>
      <c r="L206" s="519" t="s">
        <v>35</v>
      </c>
      <c r="M206" s="216">
        <f>+$AA218</f>
        <v>0</v>
      </c>
      <c r="O206" s="17">
        <v>8</v>
      </c>
      <c r="P206" s="18"/>
      <c r="Q206" s="519" t="s">
        <v>38</v>
      </c>
      <c r="R206" s="519" t="s">
        <v>166</v>
      </c>
      <c r="S206" s="519" t="s">
        <v>35</v>
      </c>
      <c r="T206" s="216">
        <f>+$AA218</f>
        <v>0</v>
      </c>
      <c r="V206" s="17"/>
      <c r="W206" s="18"/>
      <c r="X206" s="519" t="s">
        <v>38</v>
      </c>
      <c r="Y206" s="519" t="s">
        <v>166</v>
      </c>
      <c r="Z206" s="519" t="s">
        <v>35</v>
      </c>
      <c r="AA206" s="519" t="s">
        <v>18</v>
      </c>
    </row>
    <row r="207" spans="1:27" ht="25.5" x14ac:dyDescent="0.2">
      <c r="A207" s="19" t="s">
        <v>7</v>
      </c>
      <c r="B207" s="35" t="str">
        <f>+" אסמכתא " &amp; B10 &amp;"         חזרה לטבלה "</f>
        <v xml:space="preserve"> אסמכתא          חזרה לטבלה </v>
      </c>
      <c r="C207" s="548"/>
      <c r="D207" s="520" t="s">
        <v>70</v>
      </c>
      <c r="E207" s="548"/>
      <c r="F207" s="212" t="s">
        <v>18</v>
      </c>
      <c r="H207" s="19" t="s">
        <v>23</v>
      </c>
      <c r="I207" s="35" t="str">
        <f>+" אסמכתא " &amp; B10 &amp;"         חזרה לטבלה "</f>
        <v xml:space="preserve"> אסמכתא          חזרה לטבלה </v>
      </c>
      <c r="J207" s="548"/>
      <c r="K207" s="520" t="s">
        <v>70</v>
      </c>
      <c r="L207" s="548"/>
      <c r="M207" s="212" t="s">
        <v>18</v>
      </c>
      <c r="O207" s="19" t="s">
        <v>7</v>
      </c>
      <c r="P207" s="35" t="str">
        <f>+" אסמכתא " &amp; B10 &amp;"         חזרה לטבלה "</f>
        <v xml:space="preserve"> אסמכתא          חזרה לטבלה </v>
      </c>
      <c r="Q207" s="548"/>
      <c r="R207" s="520" t="s">
        <v>70</v>
      </c>
      <c r="S207" s="548"/>
      <c r="T207" s="212" t="s">
        <v>18</v>
      </c>
      <c r="V207" s="19" t="s">
        <v>23</v>
      </c>
      <c r="W207" s="35" t="str">
        <f>+" אסמכתא " &amp; B10 &amp;"         חזרה לטבלה "</f>
        <v xml:space="preserve"> אסמכתא          חזרה לטבלה </v>
      </c>
      <c r="X207" s="548"/>
      <c r="Y207" s="520" t="s">
        <v>70</v>
      </c>
      <c r="Z207" s="548"/>
      <c r="AA207" s="520"/>
    </row>
    <row r="208" spans="1:27" x14ac:dyDescent="0.2">
      <c r="A208" s="20">
        <v>1</v>
      </c>
      <c r="B208" s="173"/>
      <c r="C208" s="173"/>
      <c r="D208" s="174"/>
      <c r="E208" s="174"/>
      <c r="F208" s="175"/>
      <c r="H208" s="20">
        <v>12</v>
      </c>
      <c r="I208" s="173"/>
      <c r="J208" s="173"/>
      <c r="K208" s="174"/>
      <c r="L208" s="174"/>
      <c r="M208" s="175"/>
      <c r="O208" s="20">
        <v>23</v>
      </c>
      <c r="P208" s="173"/>
      <c r="Q208" s="173"/>
      <c r="R208" s="174"/>
      <c r="S208" s="174"/>
      <c r="T208" s="175"/>
      <c r="V208" s="20">
        <v>34</v>
      </c>
      <c r="W208" s="173"/>
      <c r="X208" s="173"/>
      <c r="Y208" s="174"/>
      <c r="Z208" s="174"/>
      <c r="AA208" s="175" t="s">
        <v>12</v>
      </c>
    </row>
    <row r="209" spans="1:27" x14ac:dyDescent="0.2">
      <c r="A209" s="20">
        <v>2</v>
      </c>
      <c r="B209" s="173"/>
      <c r="C209" s="173"/>
      <c r="D209" s="174"/>
      <c r="E209" s="174"/>
      <c r="F209" s="175"/>
      <c r="H209" s="20">
        <v>13</v>
      </c>
      <c r="I209" s="173"/>
      <c r="J209" s="173"/>
      <c r="K209" s="174"/>
      <c r="L209" s="174"/>
      <c r="M209" s="175"/>
      <c r="O209" s="20">
        <v>24</v>
      </c>
      <c r="P209" s="173"/>
      <c r="Q209" s="173"/>
      <c r="R209" s="174"/>
      <c r="S209" s="174"/>
      <c r="T209" s="175"/>
      <c r="V209" s="20">
        <v>35</v>
      </c>
      <c r="W209" s="173"/>
      <c r="X209" s="173"/>
      <c r="Y209" s="174"/>
      <c r="Z209" s="174"/>
      <c r="AA209" s="175"/>
    </row>
    <row r="210" spans="1:27" x14ac:dyDescent="0.2">
      <c r="A210" s="20">
        <v>3</v>
      </c>
      <c r="B210" s="173"/>
      <c r="C210" s="173"/>
      <c r="D210" s="174"/>
      <c r="E210" s="174"/>
      <c r="F210" s="175"/>
      <c r="H210" s="20">
        <v>14</v>
      </c>
      <c r="I210" s="173"/>
      <c r="J210" s="173"/>
      <c r="K210" s="174"/>
      <c r="L210" s="174"/>
      <c r="M210" s="175"/>
      <c r="O210" s="20">
        <v>25</v>
      </c>
      <c r="P210" s="173"/>
      <c r="Q210" s="173"/>
      <c r="R210" s="174"/>
      <c r="S210" s="174"/>
      <c r="T210" s="175"/>
      <c r="V210" s="20">
        <v>36</v>
      </c>
      <c r="W210" s="173"/>
      <c r="X210" s="173"/>
      <c r="Y210" s="174"/>
      <c r="Z210" s="174"/>
      <c r="AA210" s="175"/>
    </row>
    <row r="211" spans="1:27" x14ac:dyDescent="0.2">
      <c r="A211" s="20">
        <v>4</v>
      </c>
      <c r="B211" s="173"/>
      <c r="C211" s="173"/>
      <c r="D211" s="174"/>
      <c r="E211" s="174"/>
      <c r="F211" s="175"/>
      <c r="H211" s="20">
        <v>15</v>
      </c>
      <c r="I211" s="173"/>
      <c r="J211" s="173"/>
      <c r="K211" s="174"/>
      <c r="L211" s="174"/>
      <c r="M211" s="175"/>
      <c r="O211" s="20">
        <v>26</v>
      </c>
      <c r="P211" s="173"/>
      <c r="Q211" s="173"/>
      <c r="R211" s="174"/>
      <c r="S211" s="174"/>
      <c r="T211" s="175"/>
      <c r="V211" s="20">
        <v>37</v>
      </c>
      <c r="W211" s="173"/>
      <c r="X211" s="173"/>
      <c r="Y211" s="174"/>
      <c r="Z211" s="174"/>
      <c r="AA211" s="175"/>
    </row>
    <row r="212" spans="1:27" x14ac:dyDescent="0.2">
      <c r="A212" s="20">
        <v>5</v>
      </c>
      <c r="B212" s="173"/>
      <c r="C212" s="173"/>
      <c r="D212" s="174"/>
      <c r="E212" s="174"/>
      <c r="F212" s="175"/>
      <c r="H212" s="20">
        <v>16</v>
      </c>
      <c r="I212" s="173"/>
      <c r="J212" s="173"/>
      <c r="K212" s="174"/>
      <c r="L212" s="174"/>
      <c r="M212" s="175"/>
      <c r="O212" s="20">
        <v>27</v>
      </c>
      <c r="P212" s="173"/>
      <c r="Q212" s="173"/>
      <c r="R212" s="174"/>
      <c r="S212" s="174"/>
      <c r="T212" s="175"/>
      <c r="V212" s="20">
        <v>38</v>
      </c>
      <c r="W212" s="173"/>
      <c r="X212" s="173"/>
      <c r="Y212" s="174"/>
      <c r="Z212" s="174"/>
      <c r="AA212" s="175" t="s">
        <v>12</v>
      </c>
    </row>
    <row r="213" spans="1:27" x14ac:dyDescent="0.2">
      <c r="A213" s="20">
        <v>6</v>
      </c>
      <c r="B213" s="173"/>
      <c r="C213" s="173"/>
      <c r="D213" s="174"/>
      <c r="E213" s="174"/>
      <c r="F213" s="175"/>
      <c r="H213" s="20">
        <v>17</v>
      </c>
      <c r="I213" s="173"/>
      <c r="J213" s="173"/>
      <c r="K213" s="174"/>
      <c r="L213" s="174"/>
      <c r="M213" s="175"/>
      <c r="O213" s="20">
        <v>28</v>
      </c>
      <c r="P213" s="173"/>
      <c r="Q213" s="173"/>
      <c r="R213" s="174"/>
      <c r="S213" s="174"/>
      <c r="T213" s="175"/>
      <c r="V213" s="20">
        <v>39</v>
      </c>
      <c r="W213" s="173"/>
      <c r="X213" s="173"/>
      <c r="Y213" s="174"/>
      <c r="Z213" s="174"/>
      <c r="AA213" s="175"/>
    </row>
    <row r="214" spans="1:27" x14ac:dyDescent="0.2">
      <c r="A214" s="20">
        <v>7</v>
      </c>
      <c r="B214" s="173"/>
      <c r="C214" s="173"/>
      <c r="D214" s="174"/>
      <c r="E214" s="174"/>
      <c r="F214" s="175"/>
      <c r="H214" s="20">
        <v>18</v>
      </c>
      <c r="I214" s="173"/>
      <c r="J214" s="173"/>
      <c r="K214" s="174"/>
      <c r="L214" s="174"/>
      <c r="M214" s="175"/>
      <c r="O214" s="20">
        <v>29</v>
      </c>
      <c r="P214" s="173"/>
      <c r="Q214" s="173"/>
      <c r="R214" s="174"/>
      <c r="S214" s="174"/>
      <c r="T214" s="175"/>
      <c r="V214" s="20">
        <v>40</v>
      </c>
      <c r="W214" s="173"/>
      <c r="X214" s="173"/>
      <c r="Y214" s="174"/>
      <c r="Z214" s="174"/>
      <c r="AA214" s="175"/>
    </row>
    <row r="215" spans="1:27" x14ac:dyDescent="0.2">
      <c r="A215" s="20">
        <v>8</v>
      </c>
      <c r="B215" s="173"/>
      <c r="C215" s="173"/>
      <c r="D215" s="174"/>
      <c r="E215" s="174"/>
      <c r="F215" s="175"/>
      <c r="H215" s="20">
        <v>19</v>
      </c>
      <c r="I215" s="173"/>
      <c r="J215" s="173"/>
      <c r="K215" s="174"/>
      <c r="L215" s="174"/>
      <c r="M215" s="175"/>
      <c r="O215" s="20">
        <v>30</v>
      </c>
      <c r="P215" s="173"/>
      <c r="Q215" s="173"/>
      <c r="R215" s="174"/>
      <c r="S215" s="174"/>
      <c r="T215" s="175"/>
      <c r="V215" s="20">
        <v>41</v>
      </c>
      <c r="W215" s="173"/>
      <c r="X215" s="173"/>
      <c r="Y215" s="174"/>
      <c r="Z215" s="174"/>
      <c r="AA215" s="175" t="s">
        <v>12</v>
      </c>
    </row>
    <row r="216" spans="1:27" x14ac:dyDescent="0.2">
      <c r="A216" s="20">
        <v>9</v>
      </c>
      <c r="B216" s="173"/>
      <c r="C216" s="173"/>
      <c r="D216" s="174"/>
      <c r="E216" s="174"/>
      <c r="F216" s="175"/>
      <c r="H216" s="20">
        <v>20</v>
      </c>
      <c r="I216" s="173"/>
      <c r="J216" s="173"/>
      <c r="K216" s="174"/>
      <c r="L216" s="174"/>
      <c r="M216" s="175"/>
      <c r="O216" s="20">
        <v>31</v>
      </c>
      <c r="P216" s="173"/>
      <c r="Q216" s="173"/>
      <c r="R216" s="174"/>
      <c r="S216" s="174"/>
      <c r="T216" s="175"/>
      <c r="V216" s="20">
        <v>42</v>
      </c>
      <c r="W216" s="173"/>
      <c r="X216" s="173"/>
      <c r="Y216" s="174"/>
      <c r="Z216" s="174"/>
      <c r="AA216" s="175"/>
    </row>
    <row r="217" spans="1:27" x14ac:dyDescent="0.2">
      <c r="A217" s="20">
        <v>10</v>
      </c>
      <c r="B217" s="173"/>
      <c r="C217" s="173"/>
      <c r="D217" s="174"/>
      <c r="E217" s="174"/>
      <c r="F217" s="175"/>
      <c r="H217" s="20">
        <v>21</v>
      </c>
      <c r="I217" s="173"/>
      <c r="J217" s="173"/>
      <c r="K217" s="174"/>
      <c r="L217" s="174"/>
      <c r="M217" s="175"/>
      <c r="O217" s="20">
        <v>32</v>
      </c>
      <c r="P217" s="173"/>
      <c r="Q217" s="173"/>
      <c r="R217" s="174"/>
      <c r="S217" s="174"/>
      <c r="T217" s="175"/>
      <c r="V217" s="20">
        <v>43</v>
      </c>
      <c r="W217" s="173"/>
      <c r="X217" s="173"/>
      <c r="Y217" s="174"/>
      <c r="Z217" s="174"/>
      <c r="AA217" s="175"/>
    </row>
    <row r="218" spans="1:27" ht="13.5" thickBot="1" x14ac:dyDescent="0.25">
      <c r="A218" s="21">
        <v>11</v>
      </c>
      <c r="B218" s="176"/>
      <c r="C218" s="176"/>
      <c r="D218" s="174"/>
      <c r="E218" s="174"/>
      <c r="F218" s="177"/>
      <c r="H218" s="20">
        <v>22</v>
      </c>
      <c r="I218" s="173"/>
      <c r="J218" s="173"/>
      <c r="K218" s="174"/>
      <c r="L218" s="174"/>
      <c r="M218" s="177"/>
      <c r="O218" s="20">
        <v>33</v>
      </c>
      <c r="P218" s="176"/>
      <c r="Q218" s="176"/>
      <c r="R218" s="174"/>
      <c r="S218" s="174"/>
      <c r="T218" s="177"/>
      <c r="V218" s="22"/>
      <c r="W218" s="23" t="s">
        <v>3</v>
      </c>
      <c r="X218" s="24"/>
      <c r="Y218" s="24"/>
      <c r="Z218" s="24"/>
      <c r="AA218" s="25">
        <f>SUM(F208:F218)+SUM(M208:M218)+SUM(AA208:AA217)+SUM(T208:T218)</f>
        <v>0</v>
      </c>
    </row>
    <row r="219" spans="1:27" x14ac:dyDescent="0.2">
      <c r="I219" s="3"/>
    </row>
    <row r="220" spans="1:27" x14ac:dyDescent="0.2">
      <c r="I220" s="3"/>
    </row>
    <row r="221" spans="1:27" x14ac:dyDescent="0.2">
      <c r="I221" s="3"/>
    </row>
    <row r="222" spans="1:27" x14ac:dyDescent="0.2">
      <c r="I222" s="3"/>
    </row>
    <row r="223" spans="1:27" x14ac:dyDescent="0.2">
      <c r="I223" s="3"/>
    </row>
    <row r="224" spans="1:27" x14ac:dyDescent="0.2">
      <c r="I224" s="3"/>
    </row>
    <row r="225" spans="1:27" ht="13.5" thickBot="1" x14ac:dyDescent="0.25">
      <c r="I225" s="3"/>
    </row>
    <row r="226" spans="1:27" ht="13.5" thickBot="1" x14ac:dyDescent="0.25">
      <c r="A226" s="17">
        <v>9</v>
      </c>
      <c r="B226" s="18"/>
      <c r="C226" s="519" t="s">
        <v>38</v>
      </c>
      <c r="D226" s="519" t="s">
        <v>166</v>
      </c>
      <c r="E226" s="519" t="s">
        <v>35</v>
      </c>
      <c r="F226" s="216">
        <f>+$AA238</f>
        <v>0</v>
      </c>
      <c r="H226" s="17"/>
      <c r="I226" s="18"/>
      <c r="J226" s="519" t="s">
        <v>38</v>
      </c>
      <c r="K226" s="519" t="s">
        <v>166</v>
      </c>
      <c r="L226" s="519" t="s">
        <v>35</v>
      </c>
      <c r="M226" s="216">
        <f>+$AA238</f>
        <v>0</v>
      </c>
      <c r="O226" s="17">
        <v>9</v>
      </c>
      <c r="P226" s="18"/>
      <c r="Q226" s="519" t="s">
        <v>38</v>
      </c>
      <c r="R226" s="519" t="s">
        <v>166</v>
      </c>
      <c r="S226" s="519" t="s">
        <v>35</v>
      </c>
      <c r="T226" s="216">
        <f>+$AA238</f>
        <v>0</v>
      </c>
      <c r="V226" s="17"/>
      <c r="W226" s="18"/>
      <c r="X226" s="519" t="s">
        <v>38</v>
      </c>
      <c r="Y226" s="519" t="s">
        <v>166</v>
      </c>
      <c r="Z226" s="519" t="s">
        <v>35</v>
      </c>
      <c r="AA226" s="519" t="s">
        <v>18</v>
      </c>
    </row>
    <row r="227" spans="1:27" ht="25.5" x14ac:dyDescent="0.2">
      <c r="A227" s="19" t="s">
        <v>7</v>
      </c>
      <c r="B227" s="35" t="str">
        <f>+" אסמכתא " &amp; B11 &amp;"         חזרה לטבלה "</f>
        <v xml:space="preserve"> אסמכתא          חזרה לטבלה </v>
      </c>
      <c r="C227" s="548"/>
      <c r="D227" s="520" t="s">
        <v>70</v>
      </c>
      <c r="E227" s="548"/>
      <c r="F227" s="212" t="s">
        <v>18</v>
      </c>
      <c r="H227" s="19" t="s">
        <v>23</v>
      </c>
      <c r="I227" s="35" t="str">
        <f>+" אסמכתא " &amp; B11 &amp;"         חזרה לטבלה "</f>
        <v xml:space="preserve"> אסמכתא          חזרה לטבלה </v>
      </c>
      <c r="J227" s="548"/>
      <c r="K227" s="520" t="s">
        <v>70</v>
      </c>
      <c r="L227" s="548"/>
      <c r="M227" s="212" t="s">
        <v>18</v>
      </c>
      <c r="O227" s="19" t="s">
        <v>7</v>
      </c>
      <c r="P227" s="35" t="str">
        <f>+" אסמכתא " &amp; B11 &amp;"         חזרה לטבלה "</f>
        <v xml:space="preserve"> אסמכתא          חזרה לטבלה </v>
      </c>
      <c r="Q227" s="548"/>
      <c r="R227" s="520" t="s">
        <v>70</v>
      </c>
      <c r="S227" s="548"/>
      <c r="T227" s="212" t="s">
        <v>18</v>
      </c>
      <c r="V227" s="19" t="s">
        <v>23</v>
      </c>
      <c r="W227" s="35" t="str">
        <f>+" אסמכתא " &amp; B11 &amp;"         חזרה לטבלה "</f>
        <v xml:space="preserve"> אסמכתא          חזרה לטבלה </v>
      </c>
      <c r="X227" s="548"/>
      <c r="Y227" s="520" t="s">
        <v>70</v>
      </c>
      <c r="Z227" s="548"/>
      <c r="AA227" s="520"/>
    </row>
    <row r="228" spans="1:27" x14ac:dyDescent="0.2">
      <c r="A228" s="20">
        <v>1</v>
      </c>
      <c r="B228" s="173"/>
      <c r="C228" s="173"/>
      <c r="D228" s="174"/>
      <c r="E228" s="174"/>
      <c r="F228" s="175"/>
      <c r="H228" s="20">
        <v>12</v>
      </c>
      <c r="I228" s="173"/>
      <c r="J228" s="173"/>
      <c r="K228" s="174"/>
      <c r="L228" s="174"/>
      <c r="M228" s="175"/>
      <c r="O228" s="20">
        <v>23</v>
      </c>
      <c r="P228" s="173"/>
      <c r="Q228" s="173"/>
      <c r="R228" s="174"/>
      <c r="S228" s="174"/>
      <c r="T228" s="175"/>
      <c r="V228" s="20">
        <v>34</v>
      </c>
      <c r="W228" s="173"/>
      <c r="X228" s="173"/>
      <c r="Y228" s="174"/>
      <c r="Z228" s="174"/>
      <c r="AA228" s="175" t="s">
        <v>12</v>
      </c>
    </row>
    <row r="229" spans="1:27" x14ac:dyDescent="0.2">
      <c r="A229" s="20">
        <v>2</v>
      </c>
      <c r="B229" s="173"/>
      <c r="C229" s="173"/>
      <c r="D229" s="174"/>
      <c r="E229" s="174"/>
      <c r="F229" s="175"/>
      <c r="H229" s="20">
        <v>13</v>
      </c>
      <c r="I229" s="173"/>
      <c r="J229" s="173"/>
      <c r="K229" s="174"/>
      <c r="L229" s="174"/>
      <c r="M229" s="175"/>
      <c r="O229" s="20">
        <v>24</v>
      </c>
      <c r="P229" s="173"/>
      <c r="Q229" s="173"/>
      <c r="R229" s="174"/>
      <c r="S229" s="174"/>
      <c r="T229" s="175"/>
      <c r="V229" s="20">
        <v>35</v>
      </c>
      <c r="W229" s="173"/>
      <c r="X229" s="173"/>
      <c r="Y229" s="174"/>
      <c r="Z229" s="174"/>
      <c r="AA229" s="175"/>
    </row>
    <row r="230" spans="1:27" x14ac:dyDescent="0.2">
      <c r="A230" s="20">
        <v>3</v>
      </c>
      <c r="B230" s="173"/>
      <c r="C230" s="173"/>
      <c r="D230" s="174"/>
      <c r="E230" s="174"/>
      <c r="F230" s="175"/>
      <c r="H230" s="20">
        <v>14</v>
      </c>
      <c r="I230" s="173"/>
      <c r="J230" s="173"/>
      <c r="K230" s="174"/>
      <c r="L230" s="174"/>
      <c r="M230" s="175"/>
      <c r="O230" s="20">
        <v>25</v>
      </c>
      <c r="P230" s="173"/>
      <c r="Q230" s="173"/>
      <c r="R230" s="174"/>
      <c r="S230" s="174"/>
      <c r="T230" s="175"/>
      <c r="V230" s="20">
        <v>36</v>
      </c>
      <c r="W230" s="173"/>
      <c r="X230" s="173"/>
      <c r="Y230" s="174"/>
      <c r="Z230" s="174"/>
      <c r="AA230" s="175"/>
    </row>
    <row r="231" spans="1:27" x14ac:dyDescent="0.2">
      <c r="A231" s="20">
        <v>4</v>
      </c>
      <c r="B231" s="173"/>
      <c r="C231" s="173"/>
      <c r="D231" s="174"/>
      <c r="E231" s="174"/>
      <c r="F231" s="175"/>
      <c r="H231" s="20">
        <v>15</v>
      </c>
      <c r="I231" s="173"/>
      <c r="J231" s="173"/>
      <c r="K231" s="174"/>
      <c r="L231" s="174"/>
      <c r="M231" s="175"/>
      <c r="O231" s="20">
        <v>26</v>
      </c>
      <c r="P231" s="173"/>
      <c r="Q231" s="173"/>
      <c r="R231" s="174"/>
      <c r="S231" s="174"/>
      <c r="T231" s="175"/>
      <c r="V231" s="20">
        <v>37</v>
      </c>
      <c r="W231" s="173"/>
      <c r="X231" s="173"/>
      <c r="Y231" s="174"/>
      <c r="Z231" s="174"/>
      <c r="AA231" s="175"/>
    </row>
    <row r="232" spans="1:27" x14ac:dyDescent="0.2">
      <c r="A232" s="20">
        <v>5</v>
      </c>
      <c r="B232" s="173"/>
      <c r="C232" s="173"/>
      <c r="D232" s="174"/>
      <c r="E232" s="174"/>
      <c r="F232" s="175"/>
      <c r="H232" s="20">
        <v>16</v>
      </c>
      <c r="I232" s="173"/>
      <c r="J232" s="173"/>
      <c r="K232" s="174"/>
      <c r="L232" s="174"/>
      <c r="M232" s="175"/>
      <c r="O232" s="20">
        <v>27</v>
      </c>
      <c r="P232" s="173"/>
      <c r="Q232" s="173"/>
      <c r="R232" s="174"/>
      <c r="S232" s="174"/>
      <c r="T232" s="175"/>
      <c r="V232" s="20">
        <v>38</v>
      </c>
      <c r="W232" s="173"/>
      <c r="X232" s="173"/>
      <c r="Y232" s="174"/>
      <c r="Z232" s="174"/>
      <c r="AA232" s="175" t="s">
        <v>12</v>
      </c>
    </row>
    <row r="233" spans="1:27" x14ac:dyDescent="0.2">
      <c r="A233" s="20">
        <v>6</v>
      </c>
      <c r="B233" s="173"/>
      <c r="C233" s="173"/>
      <c r="D233" s="174"/>
      <c r="E233" s="174"/>
      <c r="F233" s="175"/>
      <c r="H233" s="20">
        <v>17</v>
      </c>
      <c r="I233" s="173"/>
      <c r="J233" s="173"/>
      <c r="K233" s="174"/>
      <c r="L233" s="174"/>
      <c r="M233" s="175"/>
      <c r="O233" s="20">
        <v>28</v>
      </c>
      <c r="P233" s="173"/>
      <c r="Q233" s="173"/>
      <c r="R233" s="174"/>
      <c r="S233" s="174"/>
      <c r="T233" s="175"/>
      <c r="V233" s="20">
        <v>39</v>
      </c>
      <c r="W233" s="173"/>
      <c r="X233" s="173"/>
      <c r="Y233" s="174"/>
      <c r="Z233" s="174"/>
      <c r="AA233" s="175"/>
    </row>
    <row r="234" spans="1:27" x14ac:dyDescent="0.2">
      <c r="A234" s="20">
        <v>7</v>
      </c>
      <c r="B234" s="173"/>
      <c r="C234" s="173"/>
      <c r="D234" s="174"/>
      <c r="E234" s="174"/>
      <c r="F234" s="175"/>
      <c r="H234" s="20">
        <v>18</v>
      </c>
      <c r="I234" s="173"/>
      <c r="J234" s="173"/>
      <c r="K234" s="174"/>
      <c r="L234" s="174"/>
      <c r="M234" s="175"/>
      <c r="O234" s="20">
        <v>29</v>
      </c>
      <c r="P234" s="173"/>
      <c r="Q234" s="173"/>
      <c r="R234" s="174"/>
      <c r="S234" s="174"/>
      <c r="T234" s="175"/>
      <c r="V234" s="20">
        <v>40</v>
      </c>
      <c r="W234" s="173"/>
      <c r="X234" s="173"/>
      <c r="Y234" s="174"/>
      <c r="Z234" s="174"/>
      <c r="AA234" s="175"/>
    </row>
    <row r="235" spans="1:27" x14ac:dyDescent="0.2">
      <c r="A235" s="20">
        <v>8</v>
      </c>
      <c r="B235" s="173"/>
      <c r="C235" s="173"/>
      <c r="D235" s="174"/>
      <c r="E235" s="174"/>
      <c r="F235" s="175"/>
      <c r="H235" s="20">
        <v>19</v>
      </c>
      <c r="I235" s="173"/>
      <c r="J235" s="173"/>
      <c r="K235" s="174"/>
      <c r="L235" s="174"/>
      <c r="M235" s="175"/>
      <c r="O235" s="20">
        <v>30</v>
      </c>
      <c r="P235" s="173"/>
      <c r="Q235" s="173"/>
      <c r="R235" s="174"/>
      <c r="S235" s="174"/>
      <c r="T235" s="175"/>
      <c r="V235" s="20">
        <v>41</v>
      </c>
      <c r="W235" s="173"/>
      <c r="X235" s="173"/>
      <c r="Y235" s="174"/>
      <c r="Z235" s="174"/>
      <c r="AA235" s="175" t="s">
        <v>12</v>
      </c>
    </row>
    <row r="236" spans="1:27" x14ac:dyDescent="0.2">
      <c r="A236" s="20">
        <v>9</v>
      </c>
      <c r="B236" s="173"/>
      <c r="C236" s="173"/>
      <c r="D236" s="174"/>
      <c r="E236" s="174"/>
      <c r="F236" s="175"/>
      <c r="H236" s="20">
        <v>20</v>
      </c>
      <c r="I236" s="173"/>
      <c r="J236" s="173"/>
      <c r="K236" s="174"/>
      <c r="L236" s="174"/>
      <c r="M236" s="175"/>
      <c r="O236" s="20">
        <v>31</v>
      </c>
      <c r="P236" s="173"/>
      <c r="Q236" s="173"/>
      <c r="R236" s="174"/>
      <c r="S236" s="174"/>
      <c r="T236" s="175"/>
      <c r="V236" s="20">
        <v>42</v>
      </c>
      <c r="W236" s="173"/>
      <c r="X236" s="173"/>
      <c r="Y236" s="174"/>
      <c r="Z236" s="174"/>
      <c r="AA236" s="175"/>
    </row>
    <row r="237" spans="1:27" x14ac:dyDescent="0.2">
      <c r="A237" s="20">
        <v>10</v>
      </c>
      <c r="B237" s="173"/>
      <c r="C237" s="173"/>
      <c r="D237" s="174"/>
      <c r="E237" s="174"/>
      <c r="F237" s="175"/>
      <c r="H237" s="20">
        <v>21</v>
      </c>
      <c r="I237" s="173"/>
      <c r="J237" s="173"/>
      <c r="K237" s="174"/>
      <c r="L237" s="174"/>
      <c r="M237" s="175"/>
      <c r="O237" s="20">
        <v>32</v>
      </c>
      <c r="P237" s="173"/>
      <c r="Q237" s="173"/>
      <c r="R237" s="174"/>
      <c r="S237" s="174"/>
      <c r="T237" s="175"/>
      <c r="V237" s="20">
        <v>43</v>
      </c>
      <c r="W237" s="173"/>
      <c r="X237" s="173"/>
      <c r="Y237" s="174"/>
      <c r="Z237" s="174"/>
      <c r="AA237" s="175"/>
    </row>
    <row r="238" spans="1:27" ht="13.5" thickBot="1" x14ac:dyDescent="0.25">
      <c r="A238" s="21">
        <v>11</v>
      </c>
      <c r="B238" s="176"/>
      <c r="C238" s="176"/>
      <c r="D238" s="174"/>
      <c r="E238" s="174"/>
      <c r="F238" s="177"/>
      <c r="H238" s="20">
        <v>22</v>
      </c>
      <c r="I238" s="173"/>
      <c r="J238" s="173"/>
      <c r="K238" s="174"/>
      <c r="L238" s="174"/>
      <c r="M238" s="177"/>
      <c r="O238" s="20">
        <v>33</v>
      </c>
      <c r="P238" s="176"/>
      <c r="Q238" s="176"/>
      <c r="R238" s="174"/>
      <c r="S238" s="174"/>
      <c r="T238" s="177"/>
      <c r="V238" s="22"/>
      <c r="W238" s="23" t="s">
        <v>3</v>
      </c>
      <c r="X238" s="24"/>
      <c r="Y238" s="24"/>
      <c r="Z238" s="24"/>
      <c r="AA238" s="25">
        <f>SUM(F228:F238)+SUM(M228:M238)+SUM(AA228:AA237)+SUM(T228:T238)</f>
        <v>0</v>
      </c>
    </row>
    <row r="239" spans="1:27" x14ac:dyDescent="0.2">
      <c r="I239" s="3"/>
    </row>
    <row r="240" spans="1:27" x14ac:dyDescent="0.2">
      <c r="I240" s="3"/>
    </row>
    <row r="241" spans="1:27" x14ac:dyDescent="0.2">
      <c r="I241" s="3"/>
    </row>
    <row r="242" spans="1:27" x14ac:dyDescent="0.2">
      <c r="I242" s="3"/>
    </row>
    <row r="243" spans="1:27" x14ac:dyDescent="0.2">
      <c r="I243" s="3"/>
    </row>
    <row r="244" spans="1:27" x14ac:dyDescent="0.2">
      <c r="I244" s="3"/>
    </row>
    <row r="245" spans="1:27" ht="13.5" thickBot="1" x14ac:dyDescent="0.25">
      <c r="I245" s="3"/>
    </row>
    <row r="246" spans="1:27" ht="13.5" thickBot="1" x14ac:dyDescent="0.25">
      <c r="A246" s="17">
        <v>10</v>
      </c>
      <c r="B246" s="18"/>
      <c r="C246" s="519" t="s">
        <v>38</v>
      </c>
      <c r="D246" s="519" t="s">
        <v>166</v>
      </c>
      <c r="E246" s="519" t="s">
        <v>35</v>
      </c>
      <c r="F246" s="216">
        <f>+$AA258</f>
        <v>0</v>
      </c>
      <c r="H246" s="17"/>
      <c r="I246" s="18"/>
      <c r="J246" s="519" t="s">
        <v>38</v>
      </c>
      <c r="K246" s="519" t="s">
        <v>166</v>
      </c>
      <c r="L246" s="519" t="s">
        <v>35</v>
      </c>
      <c r="M246" s="216">
        <f>+$AA258</f>
        <v>0</v>
      </c>
      <c r="O246" s="17">
        <v>10</v>
      </c>
      <c r="P246" s="18"/>
      <c r="Q246" s="519" t="s">
        <v>38</v>
      </c>
      <c r="R246" s="519" t="s">
        <v>166</v>
      </c>
      <c r="S246" s="519" t="s">
        <v>35</v>
      </c>
      <c r="T246" s="216">
        <f>+$AA258</f>
        <v>0</v>
      </c>
      <c r="V246" s="17"/>
      <c r="W246" s="18"/>
      <c r="X246" s="519" t="s">
        <v>38</v>
      </c>
      <c r="Y246" s="519" t="s">
        <v>166</v>
      </c>
      <c r="Z246" s="519" t="s">
        <v>35</v>
      </c>
      <c r="AA246" s="519" t="s">
        <v>18</v>
      </c>
    </row>
    <row r="247" spans="1:27" ht="25.5" x14ac:dyDescent="0.2">
      <c r="A247" s="19" t="s">
        <v>7</v>
      </c>
      <c r="B247" s="35" t="str">
        <f>+" אסמכתא " &amp; $B12 &amp;"         חזרה לטבלה "</f>
        <v xml:space="preserve"> אסמכתא          חזרה לטבלה </v>
      </c>
      <c r="C247" s="548"/>
      <c r="D247" s="520" t="s">
        <v>70</v>
      </c>
      <c r="E247" s="548"/>
      <c r="F247" s="212" t="s">
        <v>18</v>
      </c>
      <c r="H247" s="19" t="s">
        <v>23</v>
      </c>
      <c r="I247" s="35" t="str">
        <f>+" אסמכתא " &amp; B12 &amp;"         חזרה לטבלה "</f>
        <v xml:space="preserve"> אסמכתא          חזרה לטבלה </v>
      </c>
      <c r="J247" s="548"/>
      <c r="K247" s="520" t="s">
        <v>70</v>
      </c>
      <c r="L247" s="548"/>
      <c r="M247" s="212" t="s">
        <v>18</v>
      </c>
      <c r="O247" s="19" t="s">
        <v>7</v>
      </c>
      <c r="P247" s="35" t="str">
        <f>+" אסמכתא " &amp; $B12 &amp;"         חזרה לטבלה "</f>
        <v xml:space="preserve"> אסמכתא          חזרה לטבלה </v>
      </c>
      <c r="Q247" s="548"/>
      <c r="R247" s="520" t="s">
        <v>70</v>
      </c>
      <c r="S247" s="548"/>
      <c r="T247" s="212" t="s">
        <v>18</v>
      </c>
      <c r="V247" s="19" t="s">
        <v>23</v>
      </c>
      <c r="W247" s="35" t="str">
        <f>+" אסמכתא " &amp; B12 &amp;"         חזרה לטבלה "</f>
        <v xml:space="preserve"> אסמכתא          חזרה לטבלה </v>
      </c>
      <c r="X247" s="548"/>
      <c r="Y247" s="520" t="s">
        <v>70</v>
      </c>
      <c r="Z247" s="548"/>
      <c r="AA247" s="520"/>
    </row>
    <row r="248" spans="1:27" x14ac:dyDescent="0.2">
      <c r="A248" s="20">
        <v>1</v>
      </c>
      <c r="B248" s="173"/>
      <c r="C248" s="173"/>
      <c r="D248" s="174"/>
      <c r="E248" s="174"/>
      <c r="F248" s="175"/>
      <c r="H248" s="20">
        <v>12</v>
      </c>
      <c r="I248" s="173"/>
      <c r="J248" s="173"/>
      <c r="K248" s="174"/>
      <c r="L248" s="174"/>
      <c r="M248" s="175"/>
      <c r="O248" s="20">
        <v>23</v>
      </c>
      <c r="P248" s="173"/>
      <c r="Q248" s="173"/>
      <c r="R248" s="174"/>
      <c r="S248" s="174"/>
      <c r="T248" s="175"/>
      <c r="V248" s="20">
        <v>34</v>
      </c>
      <c r="W248" s="173"/>
      <c r="X248" s="173"/>
      <c r="Y248" s="174"/>
      <c r="Z248" s="174"/>
      <c r="AA248" s="175" t="s">
        <v>12</v>
      </c>
    </row>
    <row r="249" spans="1:27" x14ac:dyDescent="0.2">
      <c r="A249" s="20">
        <v>2</v>
      </c>
      <c r="B249" s="173"/>
      <c r="C249" s="173"/>
      <c r="D249" s="174"/>
      <c r="E249" s="174"/>
      <c r="F249" s="175"/>
      <c r="H249" s="20">
        <v>13</v>
      </c>
      <c r="I249" s="173"/>
      <c r="J249" s="173"/>
      <c r="K249" s="174"/>
      <c r="L249" s="174"/>
      <c r="M249" s="175"/>
      <c r="O249" s="20">
        <v>24</v>
      </c>
      <c r="P249" s="173"/>
      <c r="Q249" s="173"/>
      <c r="R249" s="174"/>
      <c r="S249" s="174"/>
      <c r="T249" s="175"/>
      <c r="V249" s="20">
        <v>35</v>
      </c>
      <c r="W249" s="173"/>
      <c r="X249" s="173"/>
      <c r="Y249" s="174"/>
      <c r="Z249" s="174"/>
      <c r="AA249" s="175"/>
    </row>
    <row r="250" spans="1:27" x14ac:dyDescent="0.2">
      <c r="A250" s="20">
        <v>3</v>
      </c>
      <c r="B250" s="173"/>
      <c r="C250" s="173"/>
      <c r="D250" s="174"/>
      <c r="E250" s="174"/>
      <c r="F250" s="175"/>
      <c r="H250" s="20">
        <v>14</v>
      </c>
      <c r="I250" s="173"/>
      <c r="J250" s="173"/>
      <c r="K250" s="174"/>
      <c r="L250" s="174"/>
      <c r="M250" s="175"/>
      <c r="O250" s="20">
        <v>25</v>
      </c>
      <c r="P250" s="173"/>
      <c r="Q250" s="173"/>
      <c r="R250" s="174"/>
      <c r="S250" s="174"/>
      <c r="T250" s="175"/>
      <c r="V250" s="20">
        <v>36</v>
      </c>
      <c r="W250" s="173"/>
      <c r="X250" s="173"/>
      <c r="Y250" s="174"/>
      <c r="Z250" s="174"/>
      <c r="AA250" s="175"/>
    </row>
    <row r="251" spans="1:27" x14ac:dyDescent="0.2">
      <c r="A251" s="20">
        <v>4</v>
      </c>
      <c r="B251" s="173"/>
      <c r="C251" s="173"/>
      <c r="D251" s="174"/>
      <c r="E251" s="174"/>
      <c r="F251" s="175"/>
      <c r="H251" s="20">
        <v>15</v>
      </c>
      <c r="I251" s="173"/>
      <c r="J251" s="173"/>
      <c r="K251" s="174"/>
      <c r="L251" s="174"/>
      <c r="M251" s="175"/>
      <c r="O251" s="20">
        <v>26</v>
      </c>
      <c r="P251" s="173"/>
      <c r="Q251" s="173"/>
      <c r="R251" s="174"/>
      <c r="S251" s="174"/>
      <c r="T251" s="175"/>
      <c r="V251" s="20">
        <v>37</v>
      </c>
      <c r="W251" s="173"/>
      <c r="X251" s="173"/>
      <c r="Y251" s="174"/>
      <c r="Z251" s="174"/>
      <c r="AA251" s="175"/>
    </row>
    <row r="252" spans="1:27" x14ac:dyDescent="0.2">
      <c r="A252" s="20">
        <v>5</v>
      </c>
      <c r="B252" s="173"/>
      <c r="C252" s="173"/>
      <c r="D252" s="174"/>
      <c r="E252" s="174"/>
      <c r="F252" s="175"/>
      <c r="H252" s="20">
        <v>16</v>
      </c>
      <c r="I252" s="173"/>
      <c r="J252" s="173"/>
      <c r="K252" s="174"/>
      <c r="L252" s="174"/>
      <c r="M252" s="175"/>
      <c r="O252" s="20">
        <v>27</v>
      </c>
      <c r="P252" s="173"/>
      <c r="Q252" s="173"/>
      <c r="R252" s="174"/>
      <c r="S252" s="174"/>
      <c r="T252" s="175"/>
      <c r="V252" s="20">
        <v>38</v>
      </c>
      <c r="W252" s="173"/>
      <c r="X252" s="173"/>
      <c r="Y252" s="174"/>
      <c r="Z252" s="174"/>
      <c r="AA252" s="175" t="s">
        <v>12</v>
      </c>
    </row>
    <row r="253" spans="1:27" x14ac:dyDescent="0.2">
      <c r="A253" s="20">
        <v>6</v>
      </c>
      <c r="B253" s="173"/>
      <c r="C253" s="173"/>
      <c r="D253" s="174"/>
      <c r="E253" s="174"/>
      <c r="F253" s="175"/>
      <c r="H253" s="20">
        <v>17</v>
      </c>
      <c r="I253" s="173"/>
      <c r="J253" s="173"/>
      <c r="K253" s="174"/>
      <c r="L253" s="174"/>
      <c r="M253" s="175"/>
      <c r="O253" s="20">
        <v>28</v>
      </c>
      <c r="P253" s="173"/>
      <c r="Q253" s="173"/>
      <c r="R253" s="174"/>
      <c r="S253" s="174"/>
      <c r="T253" s="175"/>
      <c r="V253" s="20">
        <v>39</v>
      </c>
      <c r="W253" s="173"/>
      <c r="X253" s="173"/>
      <c r="Y253" s="174"/>
      <c r="Z253" s="174"/>
      <c r="AA253" s="175"/>
    </row>
    <row r="254" spans="1:27" x14ac:dyDescent="0.2">
      <c r="A254" s="20">
        <v>7</v>
      </c>
      <c r="B254" s="173"/>
      <c r="C254" s="173"/>
      <c r="D254" s="174"/>
      <c r="E254" s="174"/>
      <c r="F254" s="175"/>
      <c r="H254" s="20">
        <v>18</v>
      </c>
      <c r="I254" s="173"/>
      <c r="J254" s="173"/>
      <c r="K254" s="174"/>
      <c r="L254" s="174"/>
      <c r="M254" s="175"/>
      <c r="O254" s="20">
        <v>29</v>
      </c>
      <c r="P254" s="173"/>
      <c r="Q254" s="173"/>
      <c r="R254" s="174"/>
      <c r="S254" s="174"/>
      <c r="T254" s="175"/>
      <c r="V254" s="20">
        <v>40</v>
      </c>
      <c r="W254" s="173"/>
      <c r="X254" s="173"/>
      <c r="Y254" s="174"/>
      <c r="Z254" s="174"/>
      <c r="AA254" s="175"/>
    </row>
    <row r="255" spans="1:27" x14ac:dyDescent="0.2">
      <c r="A255" s="20">
        <v>8</v>
      </c>
      <c r="B255" s="173"/>
      <c r="C255" s="173"/>
      <c r="D255" s="174"/>
      <c r="E255" s="174"/>
      <c r="F255" s="175"/>
      <c r="H255" s="20">
        <v>19</v>
      </c>
      <c r="I255" s="173"/>
      <c r="J255" s="173"/>
      <c r="K255" s="174"/>
      <c r="L255" s="174"/>
      <c r="M255" s="175"/>
      <c r="O255" s="20">
        <v>30</v>
      </c>
      <c r="P255" s="173"/>
      <c r="Q255" s="173"/>
      <c r="R255" s="174"/>
      <c r="S255" s="174"/>
      <c r="T255" s="175"/>
      <c r="V255" s="20">
        <v>41</v>
      </c>
      <c r="W255" s="173"/>
      <c r="X255" s="173"/>
      <c r="Y255" s="174"/>
      <c r="Z255" s="174"/>
      <c r="AA255" s="175" t="s">
        <v>12</v>
      </c>
    </row>
    <row r="256" spans="1:27" x14ac:dyDescent="0.2">
      <c r="A256" s="20">
        <v>9</v>
      </c>
      <c r="B256" s="173"/>
      <c r="C256" s="173"/>
      <c r="D256" s="174"/>
      <c r="E256" s="174"/>
      <c r="F256" s="175"/>
      <c r="H256" s="20">
        <v>20</v>
      </c>
      <c r="I256" s="173"/>
      <c r="J256" s="173"/>
      <c r="K256" s="174"/>
      <c r="L256" s="174"/>
      <c r="M256" s="175"/>
      <c r="O256" s="20">
        <v>31</v>
      </c>
      <c r="P256" s="173"/>
      <c r="Q256" s="173"/>
      <c r="R256" s="174"/>
      <c r="S256" s="174"/>
      <c r="T256" s="175"/>
      <c r="V256" s="20">
        <v>42</v>
      </c>
      <c r="W256" s="173"/>
      <c r="X256" s="173"/>
      <c r="Y256" s="174"/>
      <c r="Z256" s="174"/>
      <c r="AA256" s="175"/>
    </row>
    <row r="257" spans="1:27" x14ac:dyDescent="0.2">
      <c r="A257" s="20">
        <v>10</v>
      </c>
      <c r="B257" s="173"/>
      <c r="C257" s="173"/>
      <c r="D257" s="174"/>
      <c r="E257" s="174"/>
      <c r="F257" s="175"/>
      <c r="H257" s="20">
        <v>21</v>
      </c>
      <c r="I257" s="173"/>
      <c r="J257" s="173"/>
      <c r="K257" s="174"/>
      <c r="L257" s="174"/>
      <c r="M257" s="175"/>
      <c r="O257" s="20">
        <v>32</v>
      </c>
      <c r="P257" s="173"/>
      <c r="Q257" s="173"/>
      <c r="R257" s="174"/>
      <c r="S257" s="174"/>
      <c r="T257" s="175"/>
      <c r="V257" s="20">
        <v>43</v>
      </c>
      <c r="W257" s="173"/>
      <c r="X257" s="173"/>
      <c r="Y257" s="174"/>
      <c r="Z257" s="174"/>
      <c r="AA257" s="175"/>
    </row>
    <row r="258" spans="1:27" ht="13.5" thickBot="1" x14ac:dyDescent="0.25">
      <c r="A258" s="21">
        <v>11</v>
      </c>
      <c r="B258" s="176"/>
      <c r="C258" s="176"/>
      <c r="D258" s="174"/>
      <c r="E258" s="174"/>
      <c r="F258" s="177"/>
      <c r="H258" s="20">
        <v>22</v>
      </c>
      <c r="I258" s="173"/>
      <c r="J258" s="173"/>
      <c r="K258" s="174"/>
      <c r="L258" s="174"/>
      <c r="M258" s="177"/>
      <c r="O258" s="20">
        <v>33</v>
      </c>
      <c r="P258" s="176"/>
      <c r="Q258" s="176"/>
      <c r="R258" s="174"/>
      <c r="S258" s="174"/>
      <c r="T258" s="177"/>
      <c r="V258" s="22"/>
      <c r="W258" s="23" t="s">
        <v>3</v>
      </c>
      <c r="X258" s="24"/>
      <c r="Y258" s="24"/>
      <c r="Z258" s="24"/>
      <c r="AA258" s="25">
        <f>SUM(F248:F258)+SUM(M248:M258)+SUM(AA248:AA257)+SUM(T248:T258)</f>
        <v>0</v>
      </c>
    </row>
    <row r="259" spans="1:27" x14ac:dyDescent="0.2">
      <c r="I259" s="3"/>
    </row>
    <row r="260" spans="1:27" x14ac:dyDescent="0.2">
      <c r="I260" s="3"/>
    </row>
    <row r="261" spans="1:27" x14ac:dyDescent="0.2">
      <c r="I261" s="3"/>
    </row>
    <row r="262" spans="1:27" x14ac:dyDescent="0.2">
      <c r="I262" s="3"/>
    </row>
    <row r="263" spans="1:27" x14ac:dyDescent="0.2">
      <c r="I263" s="3"/>
    </row>
    <row r="264" spans="1:27" x14ac:dyDescent="0.2">
      <c r="I264" s="3"/>
    </row>
    <row r="265" spans="1:27" ht="13.5" thickBot="1" x14ac:dyDescent="0.25">
      <c r="I265" s="3"/>
    </row>
    <row r="266" spans="1:27" ht="13.5" thickBot="1" x14ac:dyDescent="0.25">
      <c r="A266" s="17">
        <v>11</v>
      </c>
      <c r="B266" s="18"/>
      <c r="C266" s="519" t="s">
        <v>38</v>
      </c>
      <c r="D266" s="519" t="s">
        <v>166</v>
      </c>
      <c r="E266" s="519" t="s">
        <v>35</v>
      </c>
      <c r="F266" s="216">
        <f>+$AA278</f>
        <v>0</v>
      </c>
      <c r="H266" s="17"/>
      <c r="I266" s="18"/>
      <c r="J266" s="519" t="s">
        <v>38</v>
      </c>
      <c r="K266" s="519" t="s">
        <v>166</v>
      </c>
      <c r="L266" s="519" t="s">
        <v>35</v>
      </c>
      <c r="M266" s="216">
        <f>+$AA278</f>
        <v>0</v>
      </c>
      <c r="O266" s="17">
        <v>11</v>
      </c>
      <c r="P266" s="18"/>
      <c r="Q266" s="519" t="s">
        <v>38</v>
      </c>
      <c r="R266" s="519" t="s">
        <v>166</v>
      </c>
      <c r="S266" s="519" t="s">
        <v>35</v>
      </c>
      <c r="T266" s="216">
        <f>+$AA278</f>
        <v>0</v>
      </c>
      <c r="V266" s="17"/>
      <c r="W266" s="18"/>
      <c r="X266" s="519" t="s">
        <v>38</v>
      </c>
      <c r="Y266" s="519" t="s">
        <v>166</v>
      </c>
      <c r="Z266" s="519" t="s">
        <v>35</v>
      </c>
      <c r="AA266" s="519" t="s">
        <v>18</v>
      </c>
    </row>
    <row r="267" spans="1:27" ht="25.5" x14ac:dyDescent="0.2">
      <c r="A267" s="19" t="s">
        <v>7</v>
      </c>
      <c r="B267" s="35" t="str">
        <f>+" אסמכתא " &amp; B13 &amp;"         חזרה לטבלה "</f>
        <v xml:space="preserve"> אסמכתא          חזרה לטבלה </v>
      </c>
      <c r="C267" s="548"/>
      <c r="D267" s="520" t="s">
        <v>70</v>
      </c>
      <c r="E267" s="548"/>
      <c r="F267" s="212" t="s">
        <v>18</v>
      </c>
      <c r="H267" s="19" t="s">
        <v>23</v>
      </c>
      <c r="I267" s="35" t="str">
        <f>+" אסמכתא " &amp; B13 &amp;"         חזרה לטבלה "</f>
        <v xml:space="preserve"> אסמכתא          חזרה לטבלה </v>
      </c>
      <c r="J267" s="548"/>
      <c r="K267" s="520" t="s">
        <v>70</v>
      </c>
      <c r="L267" s="548"/>
      <c r="M267" s="212" t="s">
        <v>18</v>
      </c>
      <c r="O267" s="19" t="s">
        <v>7</v>
      </c>
      <c r="P267" s="35" t="str">
        <f>+" אסמכתא " &amp; B13 &amp;"         חזרה לטבלה "</f>
        <v xml:space="preserve"> אסמכתא          חזרה לטבלה </v>
      </c>
      <c r="Q267" s="548"/>
      <c r="R267" s="520" t="s">
        <v>70</v>
      </c>
      <c r="S267" s="548"/>
      <c r="T267" s="212" t="s">
        <v>18</v>
      </c>
      <c r="V267" s="19" t="s">
        <v>23</v>
      </c>
      <c r="W267" s="35" t="str">
        <f>+" אסמכתא " &amp; B13 &amp;"         חזרה לטבלה "</f>
        <v xml:space="preserve"> אסמכתא          חזרה לטבלה </v>
      </c>
      <c r="X267" s="548"/>
      <c r="Y267" s="520" t="s">
        <v>70</v>
      </c>
      <c r="Z267" s="548"/>
      <c r="AA267" s="520"/>
    </row>
    <row r="268" spans="1:27" x14ac:dyDescent="0.2">
      <c r="A268" s="20">
        <v>1</v>
      </c>
      <c r="B268" s="173"/>
      <c r="C268" s="173"/>
      <c r="D268" s="174"/>
      <c r="E268" s="174"/>
      <c r="F268" s="175" t="s">
        <v>12</v>
      </c>
      <c r="H268" s="20">
        <v>12</v>
      </c>
      <c r="I268" s="173"/>
      <c r="J268" s="173"/>
      <c r="K268" s="174"/>
      <c r="L268" s="174"/>
      <c r="M268" s="175" t="s">
        <v>12</v>
      </c>
      <c r="O268" s="20">
        <v>23</v>
      </c>
      <c r="P268" s="173"/>
      <c r="Q268" s="173"/>
      <c r="R268" s="174"/>
      <c r="S268" s="174"/>
      <c r="T268" s="175" t="s">
        <v>12</v>
      </c>
      <c r="V268" s="20">
        <v>34</v>
      </c>
      <c r="W268" s="173"/>
      <c r="X268" s="173"/>
      <c r="Y268" s="174"/>
      <c r="Z268" s="174"/>
      <c r="AA268" s="175" t="s">
        <v>12</v>
      </c>
    </row>
    <row r="269" spans="1:27" x14ac:dyDescent="0.2">
      <c r="A269" s="20">
        <v>2</v>
      </c>
      <c r="B269" s="173"/>
      <c r="C269" s="173"/>
      <c r="D269" s="174"/>
      <c r="E269" s="174"/>
      <c r="F269" s="175"/>
      <c r="H269" s="20">
        <v>13</v>
      </c>
      <c r="I269" s="173"/>
      <c r="J269" s="173"/>
      <c r="K269" s="174"/>
      <c r="L269" s="174"/>
      <c r="M269" s="175"/>
      <c r="O269" s="20">
        <v>24</v>
      </c>
      <c r="P269" s="173"/>
      <c r="Q269" s="173"/>
      <c r="R269" s="174"/>
      <c r="S269" s="174"/>
      <c r="T269" s="175"/>
      <c r="V269" s="20">
        <v>35</v>
      </c>
      <c r="W269" s="173"/>
      <c r="X269" s="173"/>
      <c r="Y269" s="174"/>
      <c r="Z269" s="174"/>
      <c r="AA269" s="175"/>
    </row>
    <row r="270" spans="1:27" x14ac:dyDescent="0.2">
      <c r="A270" s="20">
        <v>3</v>
      </c>
      <c r="B270" s="173"/>
      <c r="C270" s="173"/>
      <c r="D270" s="174"/>
      <c r="E270" s="174"/>
      <c r="F270" s="175"/>
      <c r="H270" s="20">
        <v>14</v>
      </c>
      <c r="I270" s="173"/>
      <c r="J270" s="173"/>
      <c r="K270" s="174"/>
      <c r="L270" s="174"/>
      <c r="M270" s="175"/>
      <c r="O270" s="20">
        <v>25</v>
      </c>
      <c r="P270" s="173"/>
      <c r="Q270" s="173"/>
      <c r="R270" s="174"/>
      <c r="S270" s="174"/>
      <c r="T270" s="175"/>
      <c r="V270" s="20">
        <v>36</v>
      </c>
      <c r="W270" s="173"/>
      <c r="X270" s="173"/>
      <c r="Y270" s="174"/>
      <c r="Z270" s="174"/>
      <c r="AA270" s="175"/>
    </row>
    <row r="271" spans="1:27" x14ac:dyDescent="0.2">
      <c r="A271" s="20">
        <v>4</v>
      </c>
      <c r="B271" s="173"/>
      <c r="C271" s="173"/>
      <c r="D271" s="174"/>
      <c r="E271" s="174"/>
      <c r="F271" s="175" t="s">
        <v>12</v>
      </c>
      <c r="H271" s="20">
        <v>15</v>
      </c>
      <c r="I271" s="173"/>
      <c r="J271" s="173"/>
      <c r="K271" s="174"/>
      <c r="L271" s="174"/>
      <c r="M271" s="175" t="s">
        <v>12</v>
      </c>
      <c r="O271" s="20">
        <v>26</v>
      </c>
      <c r="P271" s="173"/>
      <c r="Q271" s="173"/>
      <c r="R271" s="174"/>
      <c r="S271" s="174"/>
      <c r="T271" s="175" t="s">
        <v>12</v>
      </c>
      <c r="V271" s="20">
        <v>37</v>
      </c>
      <c r="W271" s="173"/>
      <c r="X271" s="173"/>
      <c r="Y271" s="174"/>
      <c r="Z271" s="174"/>
      <c r="AA271" s="175"/>
    </row>
    <row r="272" spans="1:27" x14ac:dyDescent="0.2">
      <c r="A272" s="20">
        <v>5</v>
      </c>
      <c r="B272" s="173"/>
      <c r="C272" s="173"/>
      <c r="D272" s="174"/>
      <c r="E272" s="174"/>
      <c r="F272" s="175"/>
      <c r="H272" s="20">
        <v>16</v>
      </c>
      <c r="I272" s="173"/>
      <c r="J272" s="173"/>
      <c r="K272" s="174"/>
      <c r="L272" s="174"/>
      <c r="M272" s="175"/>
      <c r="O272" s="20">
        <v>27</v>
      </c>
      <c r="P272" s="173"/>
      <c r="Q272" s="173"/>
      <c r="R272" s="174"/>
      <c r="S272" s="174"/>
      <c r="T272" s="175"/>
      <c r="V272" s="20">
        <v>38</v>
      </c>
      <c r="W272" s="173"/>
      <c r="X272" s="173"/>
      <c r="Y272" s="174"/>
      <c r="Z272" s="174"/>
      <c r="AA272" s="175" t="s">
        <v>12</v>
      </c>
    </row>
    <row r="273" spans="1:27" x14ac:dyDescent="0.2">
      <c r="A273" s="20">
        <v>6</v>
      </c>
      <c r="B273" s="173"/>
      <c r="C273" s="173"/>
      <c r="D273" s="174"/>
      <c r="E273" s="174"/>
      <c r="F273" s="175" t="s">
        <v>12</v>
      </c>
      <c r="H273" s="20">
        <v>17</v>
      </c>
      <c r="I273" s="173"/>
      <c r="J273" s="173"/>
      <c r="K273" s="174"/>
      <c r="L273" s="174"/>
      <c r="M273" s="175" t="s">
        <v>12</v>
      </c>
      <c r="O273" s="20">
        <v>28</v>
      </c>
      <c r="P273" s="173"/>
      <c r="Q273" s="173"/>
      <c r="R273" s="174"/>
      <c r="S273" s="174"/>
      <c r="T273" s="175" t="s">
        <v>12</v>
      </c>
      <c r="V273" s="20">
        <v>39</v>
      </c>
      <c r="W273" s="173"/>
      <c r="X273" s="173"/>
      <c r="Y273" s="174"/>
      <c r="Z273" s="174"/>
      <c r="AA273" s="175"/>
    </row>
    <row r="274" spans="1:27" x14ac:dyDescent="0.2">
      <c r="A274" s="20">
        <v>7</v>
      </c>
      <c r="B274" s="173"/>
      <c r="C274" s="173"/>
      <c r="D274" s="174"/>
      <c r="E274" s="174"/>
      <c r="F274" s="175"/>
      <c r="H274" s="20">
        <v>18</v>
      </c>
      <c r="I274" s="173"/>
      <c r="J274" s="173"/>
      <c r="K274" s="174"/>
      <c r="L274" s="174"/>
      <c r="M274" s="175"/>
      <c r="O274" s="20">
        <v>29</v>
      </c>
      <c r="P274" s="173"/>
      <c r="Q274" s="173"/>
      <c r="R274" s="174"/>
      <c r="S274" s="174"/>
      <c r="T274" s="175"/>
      <c r="V274" s="20">
        <v>40</v>
      </c>
      <c r="W274" s="173"/>
      <c r="X274" s="173"/>
      <c r="Y274" s="174"/>
      <c r="Z274" s="174"/>
      <c r="AA274" s="175"/>
    </row>
    <row r="275" spans="1:27" x14ac:dyDescent="0.2">
      <c r="A275" s="20">
        <v>8</v>
      </c>
      <c r="B275" s="173"/>
      <c r="C275" s="173"/>
      <c r="D275" s="174"/>
      <c r="E275" s="174"/>
      <c r="F275" s="175"/>
      <c r="H275" s="20">
        <v>19</v>
      </c>
      <c r="I275" s="173"/>
      <c r="J275" s="173"/>
      <c r="K275" s="174"/>
      <c r="L275" s="174"/>
      <c r="M275" s="175"/>
      <c r="O275" s="20">
        <v>30</v>
      </c>
      <c r="P275" s="173"/>
      <c r="Q275" s="173"/>
      <c r="R275" s="174"/>
      <c r="S275" s="174"/>
      <c r="T275" s="175"/>
      <c r="V275" s="20">
        <v>41</v>
      </c>
      <c r="W275" s="173"/>
      <c r="X275" s="173"/>
      <c r="Y275" s="174"/>
      <c r="Z275" s="174"/>
      <c r="AA275" s="175" t="s">
        <v>12</v>
      </c>
    </row>
    <row r="276" spans="1:27" x14ac:dyDescent="0.2">
      <c r="A276" s="20">
        <v>9</v>
      </c>
      <c r="B276" s="173"/>
      <c r="C276" s="173"/>
      <c r="D276" s="174"/>
      <c r="E276" s="174"/>
      <c r="F276" s="175"/>
      <c r="H276" s="20">
        <v>20</v>
      </c>
      <c r="I276" s="173"/>
      <c r="J276" s="173"/>
      <c r="K276" s="174"/>
      <c r="L276" s="174"/>
      <c r="M276" s="175"/>
      <c r="O276" s="20">
        <v>31</v>
      </c>
      <c r="P276" s="173"/>
      <c r="Q276" s="173"/>
      <c r="R276" s="174"/>
      <c r="S276" s="174"/>
      <c r="T276" s="175"/>
      <c r="V276" s="20">
        <v>42</v>
      </c>
      <c r="W276" s="173"/>
      <c r="X276" s="173"/>
      <c r="Y276" s="174"/>
      <c r="Z276" s="174"/>
      <c r="AA276" s="175"/>
    </row>
    <row r="277" spans="1:27" x14ac:dyDescent="0.2">
      <c r="A277" s="20">
        <v>10</v>
      </c>
      <c r="B277" s="173"/>
      <c r="C277" s="173"/>
      <c r="D277" s="174"/>
      <c r="E277" s="174"/>
      <c r="F277" s="175"/>
      <c r="H277" s="20">
        <v>21</v>
      </c>
      <c r="I277" s="173"/>
      <c r="J277" s="173"/>
      <c r="K277" s="174"/>
      <c r="L277" s="174"/>
      <c r="M277" s="175"/>
      <c r="O277" s="20">
        <v>32</v>
      </c>
      <c r="P277" s="173"/>
      <c r="Q277" s="173"/>
      <c r="R277" s="174"/>
      <c r="S277" s="174"/>
      <c r="T277" s="175"/>
      <c r="V277" s="20">
        <v>43</v>
      </c>
      <c r="W277" s="173"/>
      <c r="X277" s="173"/>
      <c r="Y277" s="174"/>
      <c r="Z277" s="174"/>
      <c r="AA277" s="175"/>
    </row>
    <row r="278" spans="1:27" ht="13.5" thickBot="1" x14ac:dyDescent="0.25">
      <c r="A278" s="21">
        <v>11</v>
      </c>
      <c r="B278" s="176"/>
      <c r="C278" s="176"/>
      <c r="D278" s="174"/>
      <c r="E278" s="174"/>
      <c r="F278" s="177"/>
      <c r="H278" s="20">
        <v>22</v>
      </c>
      <c r="I278" s="173"/>
      <c r="J278" s="173"/>
      <c r="K278" s="174"/>
      <c r="L278" s="174"/>
      <c r="M278" s="177"/>
      <c r="O278" s="20">
        <v>33</v>
      </c>
      <c r="P278" s="176"/>
      <c r="Q278" s="176"/>
      <c r="R278" s="174"/>
      <c r="S278" s="174"/>
      <c r="T278" s="177"/>
      <c r="V278" s="22"/>
      <c r="W278" s="23" t="s">
        <v>3</v>
      </c>
      <c r="X278" s="24"/>
      <c r="Y278" s="24"/>
      <c r="Z278" s="24"/>
      <c r="AA278" s="25">
        <f>SUM(F268:F278)+SUM(M268:M278)+SUM(AA268:AA277)+SUM(T268:T278)</f>
        <v>0</v>
      </c>
    </row>
    <row r="279" spans="1:27" x14ac:dyDescent="0.2">
      <c r="I279" s="3"/>
    </row>
    <row r="280" spans="1:27" x14ac:dyDescent="0.2">
      <c r="I280" s="3"/>
    </row>
    <row r="281" spans="1:27" x14ac:dyDescent="0.2">
      <c r="I281" s="3"/>
    </row>
    <row r="282" spans="1:27" x14ac:dyDescent="0.2">
      <c r="I282" s="3"/>
    </row>
    <row r="283" spans="1:27" x14ac:dyDescent="0.2">
      <c r="I283" s="3"/>
    </row>
    <row r="284" spans="1:27" x14ac:dyDescent="0.2">
      <c r="I284" s="3"/>
    </row>
    <row r="285" spans="1:27" ht="13.5" thickBot="1" x14ac:dyDescent="0.25">
      <c r="I285" s="3"/>
    </row>
    <row r="286" spans="1:27" ht="13.5" thickBot="1" x14ac:dyDescent="0.25">
      <c r="A286" s="17">
        <v>12</v>
      </c>
      <c r="B286" s="18"/>
      <c r="C286" s="519" t="s">
        <v>38</v>
      </c>
      <c r="D286" s="519" t="s">
        <v>166</v>
      </c>
      <c r="E286" s="519" t="s">
        <v>35</v>
      </c>
      <c r="F286" s="216">
        <f>+$AA298</f>
        <v>0</v>
      </c>
      <c r="H286" s="17"/>
      <c r="I286" s="18"/>
      <c r="J286" s="519" t="s">
        <v>38</v>
      </c>
      <c r="K286" s="519" t="s">
        <v>166</v>
      </c>
      <c r="L286" s="519" t="s">
        <v>35</v>
      </c>
      <c r="M286" s="216">
        <f>+$AA298</f>
        <v>0</v>
      </c>
      <c r="O286" s="17">
        <v>12</v>
      </c>
      <c r="P286" s="18"/>
      <c r="Q286" s="519" t="s">
        <v>38</v>
      </c>
      <c r="R286" s="519" t="s">
        <v>166</v>
      </c>
      <c r="S286" s="519" t="s">
        <v>35</v>
      </c>
      <c r="T286" s="216">
        <f>+$AA298</f>
        <v>0</v>
      </c>
      <c r="V286" s="17"/>
      <c r="W286" s="18"/>
      <c r="X286" s="519" t="s">
        <v>38</v>
      </c>
      <c r="Y286" s="519" t="s">
        <v>166</v>
      </c>
      <c r="Z286" s="519" t="s">
        <v>35</v>
      </c>
      <c r="AA286" s="519" t="s">
        <v>18</v>
      </c>
    </row>
    <row r="287" spans="1:27" ht="25.5" x14ac:dyDescent="0.2">
      <c r="A287" s="19" t="s">
        <v>7</v>
      </c>
      <c r="B287" s="35" t="str">
        <f>+" אסמכתא " &amp; B14 &amp;"         חזרה לטבלה "</f>
        <v xml:space="preserve"> אסמכתא          חזרה לטבלה </v>
      </c>
      <c r="C287" s="548"/>
      <c r="D287" s="520" t="s">
        <v>70</v>
      </c>
      <c r="E287" s="548"/>
      <c r="F287" s="212" t="s">
        <v>18</v>
      </c>
      <c r="H287" s="19" t="s">
        <v>23</v>
      </c>
      <c r="I287" s="35" t="str">
        <f>+" אסמכתא " &amp; B14 &amp;"         חזרה לטבלה "</f>
        <v xml:space="preserve"> אסמכתא          חזרה לטבלה </v>
      </c>
      <c r="J287" s="548"/>
      <c r="K287" s="520" t="s">
        <v>70</v>
      </c>
      <c r="L287" s="548"/>
      <c r="M287" s="212" t="s">
        <v>18</v>
      </c>
      <c r="O287" s="19" t="s">
        <v>7</v>
      </c>
      <c r="P287" s="35" t="str">
        <f>+" אסמכתא " &amp; B14 &amp;"         חזרה לטבלה "</f>
        <v xml:space="preserve"> אסמכתא          חזרה לטבלה </v>
      </c>
      <c r="Q287" s="548"/>
      <c r="R287" s="520" t="s">
        <v>70</v>
      </c>
      <c r="S287" s="548"/>
      <c r="T287" s="212" t="s">
        <v>18</v>
      </c>
      <c r="V287" s="19" t="s">
        <v>23</v>
      </c>
      <c r="W287" s="35" t="str">
        <f>+" אסמכתא " &amp; B14 &amp;"         חזרה לטבלה "</f>
        <v xml:space="preserve"> אסמכתא          חזרה לטבלה </v>
      </c>
      <c r="X287" s="548"/>
      <c r="Y287" s="520" t="s">
        <v>70</v>
      </c>
      <c r="Z287" s="548"/>
      <c r="AA287" s="520"/>
    </row>
    <row r="288" spans="1:27" x14ac:dyDescent="0.2">
      <c r="A288" s="20">
        <v>1</v>
      </c>
      <c r="B288" s="173"/>
      <c r="C288" s="173"/>
      <c r="D288" s="174"/>
      <c r="E288" s="174"/>
      <c r="F288" s="175"/>
      <c r="H288" s="20">
        <v>12</v>
      </c>
      <c r="I288" s="173"/>
      <c r="J288" s="173"/>
      <c r="K288" s="174"/>
      <c r="L288" s="174"/>
      <c r="M288" s="175"/>
      <c r="O288" s="20">
        <v>23</v>
      </c>
      <c r="P288" s="173"/>
      <c r="Q288" s="173"/>
      <c r="R288" s="174"/>
      <c r="S288" s="174"/>
      <c r="T288" s="175"/>
      <c r="V288" s="20">
        <v>34</v>
      </c>
      <c r="W288" s="173"/>
      <c r="X288" s="173"/>
      <c r="Y288" s="174"/>
      <c r="Z288" s="174"/>
      <c r="AA288" s="175" t="s">
        <v>12</v>
      </c>
    </row>
    <row r="289" spans="1:27" x14ac:dyDescent="0.2">
      <c r="A289" s="20">
        <v>2</v>
      </c>
      <c r="B289" s="173"/>
      <c r="C289" s="173"/>
      <c r="D289" s="174"/>
      <c r="E289" s="174"/>
      <c r="F289" s="175"/>
      <c r="H289" s="20">
        <v>13</v>
      </c>
      <c r="I289" s="173"/>
      <c r="J289" s="173"/>
      <c r="K289" s="174"/>
      <c r="L289" s="174"/>
      <c r="M289" s="175"/>
      <c r="O289" s="20">
        <v>24</v>
      </c>
      <c r="P289" s="173"/>
      <c r="Q289" s="173"/>
      <c r="R289" s="174"/>
      <c r="S289" s="174"/>
      <c r="T289" s="175"/>
      <c r="V289" s="20">
        <v>35</v>
      </c>
      <c r="W289" s="173"/>
      <c r="X289" s="173"/>
      <c r="Y289" s="174"/>
      <c r="Z289" s="174"/>
      <c r="AA289" s="175"/>
    </row>
    <row r="290" spans="1:27" x14ac:dyDescent="0.2">
      <c r="A290" s="20">
        <v>3</v>
      </c>
      <c r="B290" s="173"/>
      <c r="C290" s="173"/>
      <c r="D290" s="174"/>
      <c r="E290" s="174"/>
      <c r="F290" s="175"/>
      <c r="H290" s="20">
        <v>14</v>
      </c>
      <c r="I290" s="173"/>
      <c r="J290" s="173"/>
      <c r="K290" s="174"/>
      <c r="L290" s="174"/>
      <c r="M290" s="175"/>
      <c r="O290" s="20">
        <v>25</v>
      </c>
      <c r="P290" s="173"/>
      <c r="Q290" s="173"/>
      <c r="R290" s="174"/>
      <c r="S290" s="174"/>
      <c r="T290" s="175"/>
      <c r="V290" s="20">
        <v>36</v>
      </c>
      <c r="W290" s="173"/>
      <c r="X290" s="173"/>
      <c r="Y290" s="174"/>
      <c r="Z290" s="174"/>
      <c r="AA290" s="175"/>
    </row>
    <row r="291" spans="1:27" x14ac:dyDescent="0.2">
      <c r="A291" s="20">
        <v>4</v>
      </c>
      <c r="B291" s="173"/>
      <c r="C291" s="173"/>
      <c r="D291" s="174"/>
      <c r="E291" s="174"/>
      <c r="F291" s="175"/>
      <c r="H291" s="20">
        <v>15</v>
      </c>
      <c r="I291" s="173"/>
      <c r="J291" s="173"/>
      <c r="K291" s="174"/>
      <c r="L291" s="174"/>
      <c r="M291" s="175"/>
      <c r="O291" s="20">
        <v>26</v>
      </c>
      <c r="P291" s="173"/>
      <c r="Q291" s="173"/>
      <c r="R291" s="174"/>
      <c r="S291" s="174"/>
      <c r="T291" s="175"/>
      <c r="V291" s="20">
        <v>37</v>
      </c>
      <c r="W291" s="173"/>
      <c r="X291" s="173"/>
      <c r="Y291" s="174"/>
      <c r="Z291" s="174"/>
      <c r="AA291" s="175"/>
    </row>
    <row r="292" spans="1:27" x14ac:dyDescent="0.2">
      <c r="A292" s="20">
        <v>5</v>
      </c>
      <c r="B292" s="173"/>
      <c r="C292" s="173"/>
      <c r="D292" s="174"/>
      <c r="E292" s="174"/>
      <c r="F292" s="175"/>
      <c r="H292" s="20">
        <v>16</v>
      </c>
      <c r="I292" s="173"/>
      <c r="J292" s="173"/>
      <c r="K292" s="174"/>
      <c r="L292" s="174"/>
      <c r="M292" s="175"/>
      <c r="O292" s="20">
        <v>27</v>
      </c>
      <c r="P292" s="173"/>
      <c r="Q292" s="173"/>
      <c r="R292" s="174"/>
      <c r="S292" s="174"/>
      <c r="T292" s="175"/>
      <c r="V292" s="20">
        <v>38</v>
      </c>
      <c r="W292" s="173"/>
      <c r="X292" s="173"/>
      <c r="Y292" s="174"/>
      <c r="Z292" s="174"/>
      <c r="AA292" s="175" t="s">
        <v>12</v>
      </c>
    </row>
    <row r="293" spans="1:27" x14ac:dyDescent="0.2">
      <c r="A293" s="20">
        <v>6</v>
      </c>
      <c r="B293" s="173"/>
      <c r="C293" s="173"/>
      <c r="D293" s="174"/>
      <c r="E293" s="174"/>
      <c r="F293" s="175"/>
      <c r="H293" s="20">
        <v>17</v>
      </c>
      <c r="I293" s="173"/>
      <c r="J293" s="173"/>
      <c r="K293" s="174"/>
      <c r="L293" s="174"/>
      <c r="M293" s="175"/>
      <c r="O293" s="20">
        <v>28</v>
      </c>
      <c r="P293" s="173"/>
      <c r="Q293" s="173"/>
      <c r="R293" s="174"/>
      <c r="S293" s="174"/>
      <c r="T293" s="175"/>
      <c r="V293" s="20">
        <v>39</v>
      </c>
      <c r="W293" s="173"/>
      <c r="X293" s="173"/>
      <c r="Y293" s="174"/>
      <c r="Z293" s="174"/>
      <c r="AA293" s="175"/>
    </row>
    <row r="294" spans="1:27" x14ac:dyDescent="0.2">
      <c r="A294" s="20">
        <v>7</v>
      </c>
      <c r="B294" s="173"/>
      <c r="C294" s="173"/>
      <c r="D294" s="174"/>
      <c r="E294" s="174"/>
      <c r="F294" s="175"/>
      <c r="H294" s="20">
        <v>18</v>
      </c>
      <c r="I294" s="173"/>
      <c r="J294" s="173"/>
      <c r="K294" s="174"/>
      <c r="L294" s="174"/>
      <c r="M294" s="175"/>
      <c r="O294" s="20">
        <v>29</v>
      </c>
      <c r="P294" s="173"/>
      <c r="Q294" s="173"/>
      <c r="R294" s="174"/>
      <c r="S294" s="174"/>
      <c r="T294" s="175"/>
      <c r="V294" s="20">
        <v>40</v>
      </c>
      <c r="W294" s="173"/>
      <c r="X294" s="173"/>
      <c r="Y294" s="174"/>
      <c r="Z294" s="174"/>
      <c r="AA294" s="175"/>
    </row>
    <row r="295" spans="1:27" x14ac:dyDescent="0.2">
      <c r="A295" s="20">
        <v>8</v>
      </c>
      <c r="B295" s="173"/>
      <c r="C295" s="173"/>
      <c r="D295" s="174"/>
      <c r="E295" s="174"/>
      <c r="F295" s="175"/>
      <c r="H295" s="20">
        <v>19</v>
      </c>
      <c r="I295" s="173"/>
      <c r="J295" s="173"/>
      <c r="K295" s="174"/>
      <c r="L295" s="174"/>
      <c r="M295" s="175"/>
      <c r="O295" s="20">
        <v>30</v>
      </c>
      <c r="P295" s="173"/>
      <c r="Q295" s="173"/>
      <c r="R295" s="174"/>
      <c r="S295" s="174"/>
      <c r="T295" s="175"/>
      <c r="V295" s="20">
        <v>41</v>
      </c>
      <c r="W295" s="173"/>
      <c r="X295" s="173"/>
      <c r="Y295" s="174"/>
      <c r="Z295" s="174"/>
      <c r="AA295" s="175" t="s">
        <v>12</v>
      </c>
    </row>
    <row r="296" spans="1:27" x14ac:dyDescent="0.2">
      <c r="A296" s="20">
        <v>9</v>
      </c>
      <c r="B296" s="173"/>
      <c r="C296" s="173"/>
      <c r="D296" s="174"/>
      <c r="E296" s="174"/>
      <c r="F296" s="175"/>
      <c r="H296" s="20">
        <v>20</v>
      </c>
      <c r="I296" s="173"/>
      <c r="J296" s="173"/>
      <c r="K296" s="174"/>
      <c r="L296" s="174"/>
      <c r="M296" s="175"/>
      <c r="O296" s="20">
        <v>31</v>
      </c>
      <c r="P296" s="173"/>
      <c r="Q296" s="173"/>
      <c r="R296" s="174"/>
      <c r="S296" s="174"/>
      <c r="T296" s="175"/>
      <c r="V296" s="20">
        <v>42</v>
      </c>
      <c r="W296" s="173"/>
      <c r="X296" s="173"/>
      <c r="Y296" s="174"/>
      <c r="Z296" s="174"/>
      <c r="AA296" s="175"/>
    </row>
    <row r="297" spans="1:27" x14ac:dyDescent="0.2">
      <c r="A297" s="20">
        <v>10</v>
      </c>
      <c r="B297" s="173"/>
      <c r="C297" s="173"/>
      <c r="D297" s="174"/>
      <c r="E297" s="174"/>
      <c r="F297" s="175"/>
      <c r="H297" s="20">
        <v>21</v>
      </c>
      <c r="I297" s="173"/>
      <c r="J297" s="173"/>
      <c r="K297" s="174"/>
      <c r="L297" s="174"/>
      <c r="M297" s="175"/>
      <c r="O297" s="20">
        <v>32</v>
      </c>
      <c r="P297" s="173"/>
      <c r="Q297" s="173"/>
      <c r="R297" s="174"/>
      <c r="S297" s="174"/>
      <c r="T297" s="175"/>
      <c r="V297" s="20">
        <v>43</v>
      </c>
      <c r="W297" s="173"/>
      <c r="X297" s="173"/>
      <c r="Y297" s="174"/>
      <c r="Z297" s="174"/>
      <c r="AA297" s="175"/>
    </row>
    <row r="298" spans="1:27" ht="13.5" thickBot="1" x14ac:dyDescent="0.25">
      <c r="A298" s="21">
        <v>11</v>
      </c>
      <c r="B298" s="176"/>
      <c r="C298" s="176"/>
      <c r="D298" s="174"/>
      <c r="E298" s="174"/>
      <c r="F298" s="177"/>
      <c r="H298" s="20">
        <v>22</v>
      </c>
      <c r="I298" s="173"/>
      <c r="J298" s="173"/>
      <c r="K298" s="174"/>
      <c r="L298" s="174"/>
      <c r="M298" s="177"/>
      <c r="O298" s="20">
        <v>33</v>
      </c>
      <c r="P298" s="176"/>
      <c r="Q298" s="176"/>
      <c r="R298" s="174"/>
      <c r="S298" s="174"/>
      <c r="T298" s="177"/>
      <c r="V298" s="22"/>
      <c r="W298" s="23" t="s">
        <v>3</v>
      </c>
      <c r="X298" s="24"/>
      <c r="Y298" s="24"/>
      <c r="Z298" s="24"/>
      <c r="AA298" s="25">
        <f>SUM(F288:F298)+SUM(M288:M298)+SUM(AA288:AA297)+SUM(T288:T298)</f>
        <v>0</v>
      </c>
    </row>
    <row r="299" spans="1:27" x14ac:dyDescent="0.2">
      <c r="I299" s="3"/>
    </row>
    <row r="300" spans="1:27" x14ac:dyDescent="0.2">
      <c r="I300" s="3"/>
    </row>
    <row r="301" spans="1:27" x14ac:dyDescent="0.2">
      <c r="I301" s="3"/>
    </row>
    <row r="302" spans="1:27" x14ac:dyDescent="0.2">
      <c r="I302" s="3"/>
    </row>
    <row r="303" spans="1:27" x14ac:dyDescent="0.2">
      <c r="I303" s="3"/>
    </row>
    <row r="304" spans="1:27" x14ac:dyDescent="0.2">
      <c r="I304" s="3"/>
    </row>
    <row r="305" spans="1:27" ht="13.5" thickBot="1" x14ac:dyDescent="0.25">
      <c r="I305" s="3"/>
    </row>
    <row r="306" spans="1:27" ht="13.5" thickBot="1" x14ac:dyDescent="0.25">
      <c r="A306" s="17">
        <v>13</v>
      </c>
      <c r="B306" s="18"/>
      <c r="C306" s="519" t="s">
        <v>38</v>
      </c>
      <c r="D306" s="519" t="s">
        <v>166</v>
      </c>
      <c r="E306" s="519" t="s">
        <v>35</v>
      </c>
      <c r="F306" s="216">
        <f>+$AA318</f>
        <v>0</v>
      </c>
      <c r="H306" s="17"/>
      <c r="I306" s="18"/>
      <c r="J306" s="519" t="s">
        <v>38</v>
      </c>
      <c r="K306" s="519" t="s">
        <v>166</v>
      </c>
      <c r="L306" s="519" t="s">
        <v>35</v>
      </c>
      <c r="M306" s="216">
        <f>+$AA318</f>
        <v>0</v>
      </c>
      <c r="O306" s="17">
        <v>13</v>
      </c>
      <c r="P306" s="18"/>
      <c r="Q306" s="519" t="s">
        <v>38</v>
      </c>
      <c r="R306" s="519" t="s">
        <v>166</v>
      </c>
      <c r="S306" s="519" t="s">
        <v>35</v>
      </c>
      <c r="T306" s="216">
        <f>+$AA318</f>
        <v>0</v>
      </c>
      <c r="V306" s="17"/>
      <c r="W306" s="18"/>
      <c r="X306" s="519" t="s">
        <v>38</v>
      </c>
      <c r="Y306" s="519" t="s">
        <v>166</v>
      </c>
      <c r="Z306" s="519" t="s">
        <v>35</v>
      </c>
      <c r="AA306" s="519" t="s">
        <v>18</v>
      </c>
    </row>
    <row r="307" spans="1:27" ht="25.5" x14ac:dyDescent="0.2">
      <c r="A307" s="19" t="s">
        <v>7</v>
      </c>
      <c r="B307" s="35" t="str">
        <f>+" אסמכתא " &amp; B15 &amp;"         חזרה לטבלה "</f>
        <v xml:space="preserve"> אסמכתא          חזרה לטבלה </v>
      </c>
      <c r="C307" s="548"/>
      <c r="D307" s="520" t="s">
        <v>70</v>
      </c>
      <c r="E307" s="548"/>
      <c r="F307" s="212" t="s">
        <v>18</v>
      </c>
      <c r="H307" s="19" t="s">
        <v>23</v>
      </c>
      <c r="I307" s="35" t="str">
        <f>+" אסמכתא " &amp;B15 &amp;"         חזרה לטבלה "</f>
        <v xml:space="preserve"> אסמכתא          חזרה לטבלה </v>
      </c>
      <c r="J307" s="548"/>
      <c r="K307" s="520" t="s">
        <v>70</v>
      </c>
      <c r="L307" s="548"/>
      <c r="M307" s="212" t="s">
        <v>18</v>
      </c>
      <c r="O307" s="19" t="s">
        <v>7</v>
      </c>
      <c r="P307" s="35" t="str">
        <f>+" אסמכתא " &amp; B15 &amp;"         חזרה לטבלה "</f>
        <v xml:space="preserve"> אסמכתא          חזרה לטבלה </v>
      </c>
      <c r="Q307" s="548"/>
      <c r="R307" s="520" t="s">
        <v>70</v>
      </c>
      <c r="S307" s="548"/>
      <c r="T307" s="212" t="s">
        <v>18</v>
      </c>
      <c r="V307" s="19" t="s">
        <v>23</v>
      </c>
      <c r="W307" s="35" t="str">
        <f>+" אסמכתא " &amp; B15 &amp;"         חזרה לטבלה "</f>
        <v xml:space="preserve"> אסמכתא          חזרה לטבלה </v>
      </c>
      <c r="X307" s="548"/>
      <c r="Y307" s="520" t="s">
        <v>70</v>
      </c>
      <c r="Z307" s="548"/>
      <c r="AA307" s="520"/>
    </row>
    <row r="308" spans="1:27" x14ac:dyDescent="0.2">
      <c r="A308" s="20">
        <v>1</v>
      </c>
      <c r="B308" s="173"/>
      <c r="C308" s="173"/>
      <c r="D308" s="174"/>
      <c r="E308" s="174"/>
      <c r="F308" s="175"/>
      <c r="H308" s="20">
        <v>12</v>
      </c>
      <c r="I308" s="173"/>
      <c r="J308" s="173"/>
      <c r="K308" s="174"/>
      <c r="L308" s="174"/>
      <c r="M308" s="175"/>
      <c r="O308" s="20">
        <v>23</v>
      </c>
      <c r="P308" s="173"/>
      <c r="Q308" s="173"/>
      <c r="R308" s="174"/>
      <c r="S308" s="174"/>
      <c r="T308" s="175"/>
      <c r="V308" s="20">
        <v>34</v>
      </c>
      <c r="W308" s="173"/>
      <c r="X308" s="173"/>
      <c r="Y308" s="174"/>
      <c r="Z308" s="174"/>
      <c r="AA308" s="175" t="s">
        <v>12</v>
      </c>
    </row>
    <row r="309" spans="1:27" x14ac:dyDescent="0.2">
      <c r="A309" s="20">
        <v>2</v>
      </c>
      <c r="B309" s="173"/>
      <c r="C309" s="173"/>
      <c r="D309" s="174"/>
      <c r="E309" s="174"/>
      <c r="F309" s="175"/>
      <c r="H309" s="20">
        <v>13</v>
      </c>
      <c r="I309" s="173"/>
      <c r="J309" s="173"/>
      <c r="K309" s="174"/>
      <c r="L309" s="174"/>
      <c r="M309" s="175"/>
      <c r="O309" s="20">
        <v>24</v>
      </c>
      <c r="P309" s="173"/>
      <c r="Q309" s="173"/>
      <c r="R309" s="174"/>
      <c r="S309" s="174"/>
      <c r="T309" s="175"/>
      <c r="V309" s="20">
        <v>35</v>
      </c>
      <c r="W309" s="173"/>
      <c r="X309" s="173"/>
      <c r="Y309" s="174"/>
      <c r="Z309" s="174"/>
      <c r="AA309" s="175"/>
    </row>
    <row r="310" spans="1:27" x14ac:dyDescent="0.2">
      <c r="A310" s="20">
        <v>3</v>
      </c>
      <c r="B310" s="173"/>
      <c r="C310" s="173"/>
      <c r="D310" s="174"/>
      <c r="E310" s="174"/>
      <c r="F310" s="175"/>
      <c r="H310" s="20">
        <v>14</v>
      </c>
      <c r="I310" s="173"/>
      <c r="J310" s="173"/>
      <c r="K310" s="174"/>
      <c r="L310" s="174"/>
      <c r="M310" s="175"/>
      <c r="O310" s="20">
        <v>25</v>
      </c>
      <c r="P310" s="173"/>
      <c r="Q310" s="173"/>
      <c r="R310" s="174"/>
      <c r="S310" s="174"/>
      <c r="T310" s="175"/>
      <c r="V310" s="20">
        <v>36</v>
      </c>
      <c r="W310" s="173"/>
      <c r="X310" s="173"/>
      <c r="Y310" s="174"/>
      <c r="Z310" s="174"/>
      <c r="AA310" s="175"/>
    </row>
    <row r="311" spans="1:27" x14ac:dyDescent="0.2">
      <c r="A311" s="20">
        <v>4</v>
      </c>
      <c r="B311" s="173"/>
      <c r="C311" s="173"/>
      <c r="D311" s="174"/>
      <c r="E311" s="174"/>
      <c r="F311" s="175"/>
      <c r="H311" s="20">
        <v>15</v>
      </c>
      <c r="I311" s="173"/>
      <c r="J311" s="173"/>
      <c r="K311" s="174"/>
      <c r="L311" s="174"/>
      <c r="M311" s="175"/>
      <c r="O311" s="20">
        <v>26</v>
      </c>
      <c r="P311" s="173"/>
      <c r="Q311" s="173"/>
      <c r="R311" s="174"/>
      <c r="S311" s="174"/>
      <c r="T311" s="175"/>
      <c r="V311" s="20">
        <v>37</v>
      </c>
      <c r="W311" s="173"/>
      <c r="X311" s="173"/>
      <c r="Y311" s="174"/>
      <c r="Z311" s="174"/>
      <c r="AA311" s="175"/>
    </row>
    <row r="312" spans="1:27" x14ac:dyDescent="0.2">
      <c r="A312" s="20">
        <v>5</v>
      </c>
      <c r="B312" s="173"/>
      <c r="C312" s="173"/>
      <c r="D312" s="174"/>
      <c r="E312" s="174"/>
      <c r="F312" s="175"/>
      <c r="H312" s="20">
        <v>16</v>
      </c>
      <c r="I312" s="173"/>
      <c r="J312" s="173"/>
      <c r="K312" s="174"/>
      <c r="L312" s="174"/>
      <c r="M312" s="175"/>
      <c r="O312" s="20">
        <v>27</v>
      </c>
      <c r="P312" s="173"/>
      <c r="Q312" s="173"/>
      <c r="R312" s="174"/>
      <c r="S312" s="174"/>
      <c r="T312" s="175"/>
      <c r="V312" s="20">
        <v>38</v>
      </c>
      <c r="W312" s="173"/>
      <c r="X312" s="173"/>
      <c r="Y312" s="174"/>
      <c r="Z312" s="174"/>
      <c r="AA312" s="175" t="s">
        <v>12</v>
      </c>
    </row>
    <row r="313" spans="1:27" x14ac:dyDescent="0.2">
      <c r="A313" s="20">
        <v>6</v>
      </c>
      <c r="B313" s="173"/>
      <c r="C313" s="173"/>
      <c r="D313" s="174"/>
      <c r="E313" s="174"/>
      <c r="F313" s="175"/>
      <c r="H313" s="20">
        <v>17</v>
      </c>
      <c r="I313" s="173"/>
      <c r="J313" s="173"/>
      <c r="K313" s="174"/>
      <c r="L313" s="174"/>
      <c r="M313" s="175"/>
      <c r="O313" s="20">
        <v>28</v>
      </c>
      <c r="P313" s="173"/>
      <c r="Q313" s="173"/>
      <c r="R313" s="174"/>
      <c r="S313" s="174"/>
      <c r="T313" s="175"/>
      <c r="V313" s="20">
        <v>39</v>
      </c>
      <c r="W313" s="173"/>
      <c r="X313" s="173"/>
      <c r="Y313" s="174"/>
      <c r="Z313" s="174"/>
      <c r="AA313" s="175"/>
    </row>
    <row r="314" spans="1:27" x14ac:dyDescent="0.2">
      <c r="A314" s="20">
        <v>7</v>
      </c>
      <c r="B314" s="173"/>
      <c r="C314" s="173"/>
      <c r="D314" s="174"/>
      <c r="E314" s="174"/>
      <c r="F314" s="175"/>
      <c r="H314" s="20">
        <v>18</v>
      </c>
      <c r="I314" s="173"/>
      <c r="J314" s="173"/>
      <c r="K314" s="174"/>
      <c r="L314" s="174"/>
      <c r="M314" s="175"/>
      <c r="O314" s="20">
        <v>29</v>
      </c>
      <c r="P314" s="173"/>
      <c r="Q314" s="173"/>
      <c r="R314" s="174"/>
      <c r="S314" s="174"/>
      <c r="T314" s="175"/>
      <c r="V314" s="20">
        <v>40</v>
      </c>
      <c r="W314" s="173"/>
      <c r="X314" s="173"/>
      <c r="Y314" s="174"/>
      <c r="Z314" s="174"/>
      <c r="AA314" s="175"/>
    </row>
    <row r="315" spans="1:27" x14ac:dyDescent="0.2">
      <c r="A315" s="20">
        <v>8</v>
      </c>
      <c r="B315" s="173"/>
      <c r="C315" s="173"/>
      <c r="D315" s="174"/>
      <c r="E315" s="174"/>
      <c r="F315" s="175"/>
      <c r="H315" s="20">
        <v>19</v>
      </c>
      <c r="I315" s="173"/>
      <c r="J315" s="173"/>
      <c r="K315" s="174"/>
      <c r="L315" s="174"/>
      <c r="M315" s="175"/>
      <c r="O315" s="20">
        <v>30</v>
      </c>
      <c r="P315" s="173"/>
      <c r="Q315" s="173"/>
      <c r="R315" s="174"/>
      <c r="S315" s="174"/>
      <c r="T315" s="175"/>
      <c r="V315" s="20">
        <v>41</v>
      </c>
      <c r="W315" s="173"/>
      <c r="X315" s="173"/>
      <c r="Y315" s="174"/>
      <c r="Z315" s="174"/>
      <c r="AA315" s="175" t="s">
        <v>12</v>
      </c>
    </row>
    <row r="316" spans="1:27" x14ac:dyDescent="0.2">
      <c r="A316" s="20">
        <v>9</v>
      </c>
      <c r="B316" s="173"/>
      <c r="C316" s="173"/>
      <c r="D316" s="174"/>
      <c r="E316" s="174"/>
      <c r="F316" s="175"/>
      <c r="H316" s="20">
        <v>20</v>
      </c>
      <c r="I316" s="173"/>
      <c r="J316" s="173"/>
      <c r="K316" s="174"/>
      <c r="L316" s="174"/>
      <c r="M316" s="175"/>
      <c r="O316" s="20">
        <v>31</v>
      </c>
      <c r="P316" s="173"/>
      <c r="Q316" s="173"/>
      <c r="R316" s="174"/>
      <c r="S316" s="174"/>
      <c r="T316" s="175"/>
      <c r="V316" s="20">
        <v>42</v>
      </c>
      <c r="W316" s="173"/>
      <c r="X316" s="173"/>
      <c r="Y316" s="174"/>
      <c r="Z316" s="174"/>
      <c r="AA316" s="175"/>
    </row>
    <row r="317" spans="1:27" x14ac:dyDescent="0.2">
      <c r="A317" s="20">
        <v>10</v>
      </c>
      <c r="B317" s="173"/>
      <c r="C317" s="173"/>
      <c r="D317" s="174"/>
      <c r="E317" s="174"/>
      <c r="F317" s="175"/>
      <c r="H317" s="20">
        <v>21</v>
      </c>
      <c r="I317" s="173"/>
      <c r="J317" s="173"/>
      <c r="K317" s="174"/>
      <c r="L317" s="174"/>
      <c r="M317" s="175"/>
      <c r="O317" s="20">
        <v>32</v>
      </c>
      <c r="P317" s="173"/>
      <c r="Q317" s="173"/>
      <c r="R317" s="174"/>
      <c r="S317" s="174"/>
      <c r="T317" s="175"/>
      <c r="V317" s="20">
        <v>43</v>
      </c>
      <c r="W317" s="173"/>
      <c r="X317" s="173"/>
      <c r="Y317" s="174"/>
      <c r="Z317" s="174"/>
      <c r="AA317" s="175"/>
    </row>
    <row r="318" spans="1:27" ht="13.5" thickBot="1" x14ac:dyDescent="0.25">
      <c r="A318" s="21">
        <v>11</v>
      </c>
      <c r="B318" s="176"/>
      <c r="C318" s="176"/>
      <c r="D318" s="174"/>
      <c r="E318" s="174"/>
      <c r="F318" s="177"/>
      <c r="H318" s="20">
        <v>22</v>
      </c>
      <c r="I318" s="173"/>
      <c r="J318" s="173"/>
      <c r="K318" s="174"/>
      <c r="L318" s="174"/>
      <c r="M318" s="177"/>
      <c r="O318" s="20">
        <v>33</v>
      </c>
      <c r="P318" s="176"/>
      <c r="Q318" s="176"/>
      <c r="R318" s="174"/>
      <c r="S318" s="174"/>
      <c r="T318" s="177"/>
      <c r="V318" s="22"/>
      <c r="W318" s="23" t="s">
        <v>3</v>
      </c>
      <c r="X318" s="24"/>
      <c r="Y318" s="24"/>
      <c r="Z318" s="24"/>
      <c r="AA318" s="25">
        <f>SUM(F308:F318)+SUM(M308:M318)+SUM(AA308:AA317)+SUM(T308:T318)</f>
        <v>0</v>
      </c>
    </row>
    <row r="319" spans="1:27" x14ac:dyDescent="0.2">
      <c r="I319" s="3"/>
    </row>
    <row r="320" spans="1:27" x14ac:dyDescent="0.2">
      <c r="I320" s="3"/>
    </row>
    <row r="321" spans="1:27" x14ac:dyDescent="0.2">
      <c r="I321" s="3"/>
    </row>
    <row r="322" spans="1:27" x14ac:dyDescent="0.2">
      <c r="I322" s="3"/>
    </row>
    <row r="323" spans="1:27" x14ac:dyDescent="0.2">
      <c r="I323" s="3"/>
    </row>
    <row r="324" spans="1:27" x14ac:dyDescent="0.2">
      <c r="I324" s="3"/>
    </row>
    <row r="325" spans="1:27" ht="13.5" thickBot="1" x14ac:dyDescent="0.25">
      <c r="I325" s="3"/>
    </row>
    <row r="326" spans="1:27" ht="13.5" thickBot="1" x14ac:dyDescent="0.25">
      <c r="A326" s="17">
        <v>14</v>
      </c>
      <c r="B326" s="18"/>
      <c r="C326" s="519" t="s">
        <v>38</v>
      </c>
      <c r="D326" s="519" t="s">
        <v>166</v>
      </c>
      <c r="E326" s="519" t="s">
        <v>35</v>
      </c>
      <c r="F326" s="216">
        <f>+$AA338</f>
        <v>0</v>
      </c>
      <c r="H326" s="17"/>
      <c r="I326" s="18"/>
      <c r="J326" s="519" t="s">
        <v>38</v>
      </c>
      <c r="K326" s="519" t="s">
        <v>166</v>
      </c>
      <c r="L326" s="519" t="s">
        <v>35</v>
      </c>
      <c r="M326" s="216">
        <f>+$AA338</f>
        <v>0</v>
      </c>
      <c r="O326" s="17">
        <v>14</v>
      </c>
      <c r="P326" s="18"/>
      <c r="Q326" s="519" t="s">
        <v>38</v>
      </c>
      <c r="R326" s="519" t="s">
        <v>166</v>
      </c>
      <c r="S326" s="519" t="s">
        <v>35</v>
      </c>
      <c r="T326" s="216">
        <f>+$AA338</f>
        <v>0</v>
      </c>
      <c r="V326" s="17"/>
      <c r="W326" s="18"/>
      <c r="X326" s="519" t="s">
        <v>38</v>
      </c>
      <c r="Y326" s="519" t="s">
        <v>166</v>
      </c>
      <c r="Z326" s="519" t="s">
        <v>35</v>
      </c>
      <c r="AA326" s="519" t="s">
        <v>18</v>
      </c>
    </row>
    <row r="327" spans="1:27" ht="25.5" x14ac:dyDescent="0.2">
      <c r="A327" s="19" t="s">
        <v>7</v>
      </c>
      <c r="B327" s="35" t="str">
        <f>+" אסמכתא " &amp; B16 &amp;"         חזרה לטבלה "</f>
        <v xml:space="preserve"> אסמכתא          חזרה לטבלה </v>
      </c>
      <c r="C327" s="548"/>
      <c r="D327" s="520" t="s">
        <v>70</v>
      </c>
      <c r="E327" s="548"/>
      <c r="F327" s="212" t="s">
        <v>18</v>
      </c>
      <c r="H327" s="19" t="s">
        <v>23</v>
      </c>
      <c r="I327" s="35" t="str">
        <f>+" אסמכתא " &amp;B16 &amp;"         חזרה לטבלה "</f>
        <v xml:space="preserve"> אסמכתא          חזרה לטבלה </v>
      </c>
      <c r="J327" s="548"/>
      <c r="K327" s="520" t="s">
        <v>70</v>
      </c>
      <c r="L327" s="548"/>
      <c r="M327" s="212" t="s">
        <v>18</v>
      </c>
      <c r="O327" s="19" t="s">
        <v>7</v>
      </c>
      <c r="P327" s="35" t="str">
        <f>+" אסמכתא " &amp; B16 &amp;"         חזרה לטבלה "</f>
        <v xml:space="preserve"> אסמכתא          חזרה לטבלה </v>
      </c>
      <c r="Q327" s="548"/>
      <c r="R327" s="520" t="s">
        <v>70</v>
      </c>
      <c r="S327" s="548"/>
      <c r="T327" s="212" t="s">
        <v>18</v>
      </c>
      <c r="V327" s="19" t="s">
        <v>23</v>
      </c>
      <c r="W327" s="35" t="str">
        <f>+" אסמכתא " &amp; B16 &amp;"         חזרה לטבלה "</f>
        <v xml:space="preserve"> אסמכתא          חזרה לטבלה </v>
      </c>
      <c r="X327" s="548"/>
      <c r="Y327" s="520" t="s">
        <v>70</v>
      </c>
      <c r="Z327" s="548"/>
      <c r="AA327" s="520"/>
    </row>
    <row r="328" spans="1:27" x14ac:dyDescent="0.2">
      <c r="A328" s="20">
        <v>1</v>
      </c>
      <c r="B328" s="173"/>
      <c r="C328" s="173"/>
      <c r="D328" s="174"/>
      <c r="E328" s="174"/>
      <c r="F328" s="175"/>
      <c r="H328" s="20">
        <v>12</v>
      </c>
      <c r="I328" s="173"/>
      <c r="J328" s="173"/>
      <c r="K328" s="174"/>
      <c r="L328" s="174"/>
      <c r="M328" s="175"/>
      <c r="O328" s="20">
        <v>23</v>
      </c>
      <c r="P328" s="173"/>
      <c r="Q328" s="173"/>
      <c r="R328" s="174"/>
      <c r="S328" s="174"/>
      <c r="T328" s="175"/>
      <c r="V328" s="20">
        <v>34</v>
      </c>
      <c r="W328" s="173"/>
      <c r="X328" s="173"/>
      <c r="Y328" s="174"/>
      <c r="Z328" s="174"/>
      <c r="AA328" s="175" t="s">
        <v>12</v>
      </c>
    </row>
    <row r="329" spans="1:27" x14ac:dyDescent="0.2">
      <c r="A329" s="20">
        <v>2</v>
      </c>
      <c r="B329" s="173"/>
      <c r="C329" s="173"/>
      <c r="D329" s="174"/>
      <c r="E329" s="174"/>
      <c r="F329" s="175"/>
      <c r="H329" s="20">
        <v>13</v>
      </c>
      <c r="I329" s="173"/>
      <c r="J329" s="173"/>
      <c r="K329" s="174"/>
      <c r="L329" s="174"/>
      <c r="M329" s="175"/>
      <c r="O329" s="20">
        <v>24</v>
      </c>
      <c r="P329" s="173"/>
      <c r="Q329" s="173"/>
      <c r="R329" s="174"/>
      <c r="S329" s="174"/>
      <c r="T329" s="175"/>
      <c r="V329" s="20">
        <v>35</v>
      </c>
      <c r="W329" s="173"/>
      <c r="X329" s="173"/>
      <c r="Y329" s="174"/>
      <c r="Z329" s="174"/>
      <c r="AA329" s="175"/>
    </row>
    <row r="330" spans="1:27" x14ac:dyDescent="0.2">
      <c r="A330" s="20">
        <v>3</v>
      </c>
      <c r="B330" s="173"/>
      <c r="C330" s="173"/>
      <c r="D330" s="174"/>
      <c r="E330" s="174"/>
      <c r="F330" s="175"/>
      <c r="H330" s="20">
        <v>14</v>
      </c>
      <c r="I330" s="173"/>
      <c r="J330" s="173"/>
      <c r="K330" s="174"/>
      <c r="L330" s="174"/>
      <c r="M330" s="175"/>
      <c r="O330" s="20">
        <v>25</v>
      </c>
      <c r="P330" s="173"/>
      <c r="Q330" s="173"/>
      <c r="R330" s="174"/>
      <c r="S330" s="174"/>
      <c r="T330" s="175"/>
      <c r="V330" s="20">
        <v>36</v>
      </c>
      <c r="W330" s="173"/>
      <c r="X330" s="173"/>
      <c r="Y330" s="174"/>
      <c r="Z330" s="174"/>
      <c r="AA330" s="175"/>
    </row>
    <row r="331" spans="1:27" x14ac:dyDescent="0.2">
      <c r="A331" s="20">
        <v>4</v>
      </c>
      <c r="B331" s="173"/>
      <c r="C331" s="173"/>
      <c r="D331" s="174"/>
      <c r="E331" s="174"/>
      <c r="F331" s="175"/>
      <c r="H331" s="20">
        <v>15</v>
      </c>
      <c r="I331" s="173"/>
      <c r="J331" s="173"/>
      <c r="K331" s="174"/>
      <c r="L331" s="174"/>
      <c r="M331" s="175"/>
      <c r="O331" s="20">
        <v>26</v>
      </c>
      <c r="P331" s="173"/>
      <c r="Q331" s="173"/>
      <c r="R331" s="174"/>
      <c r="S331" s="174"/>
      <c r="T331" s="175"/>
      <c r="V331" s="20">
        <v>37</v>
      </c>
      <c r="W331" s="173"/>
      <c r="X331" s="173"/>
      <c r="Y331" s="174"/>
      <c r="Z331" s="174"/>
      <c r="AA331" s="175"/>
    </row>
    <row r="332" spans="1:27" x14ac:dyDescent="0.2">
      <c r="A332" s="20">
        <v>5</v>
      </c>
      <c r="B332" s="173"/>
      <c r="C332" s="173"/>
      <c r="D332" s="174"/>
      <c r="E332" s="174"/>
      <c r="F332" s="175"/>
      <c r="H332" s="20">
        <v>16</v>
      </c>
      <c r="I332" s="173"/>
      <c r="J332" s="173"/>
      <c r="K332" s="174"/>
      <c r="L332" s="174"/>
      <c r="M332" s="175"/>
      <c r="O332" s="20">
        <v>27</v>
      </c>
      <c r="P332" s="173"/>
      <c r="Q332" s="173"/>
      <c r="R332" s="174"/>
      <c r="S332" s="174"/>
      <c r="T332" s="175"/>
      <c r="V332" s="20">
        <v>38</v>
      </c>
      <c r="W332" s="173"/>
      <c r="X332" s="173"/>
      <c r="Y332" s="174"/>
      <c r="Z332" s="174"/>
      <c r="AA332" s="175" t="s">
        <v>12</v>
      </c>
    </row>
    <row r="333" spans="1:27" x14ac:dyDescent="0.2">
      <c r="A333" s="20">
        <v>6</v>
      </c>
      <c r="B333" s="173"/>
      <c r="C333" s="173"/>
      <c r="D333" s="174"/>
      <c r="E333" s="174"/>
      <c r="F333" s="175"/>
      <c r="H333" s="20">
        <v>17</v>
      </c>
      <c r="I333" s="173"/>
      <c r="J333" s="173"/>
      <c r="K333" s="174"/>
      <c r="L333" s="174"/>
      <c r="M333" s="175"/>
      <c r="O333" s="20">
        <v>28</v>
      </c>
      <c r="P333" s="173"/>
      <c r="Q333" s="173"/>
      <c r="R333" s="174"/>
      <c r="S333" s="174"/>
      <c r="T333" s="175"/>
      <c r="V333" s="20">
        <v>39</v>
      </c>
      <c r="W333" s="173"/>
      <c r="X333" s="173"/>
      <c r="Y333" s="174"/>
      <c r="Z333" s="174"/>
      <c r="AA333" s="175"/>
    </row>
    <row r="334" spans="1:27" x14ac:dyDescent="0.2">
      <c r="A334" s="20">
        <v>7</v>
      </c>
      <c r="B334" s="173"/>
      <c r="C334" s="173"/>
      <c r="D334" s="174"/>
      <c r="E334" s="174"/>
      <c r="F334" s="175"/>
      <c r="H334" s="20">
        <v>18</v>
      </c>
      <c r="I334" s="173"/>
      <c r="J334" s="173"/>
      <c r="K334" s="174"/>
      <c r="L334" s="174"/>
      <c r="M334" s="175"/>
      <c r="O334" s="20">
        <v>29</v>
      </c>
      <c r="P334" s="173"/>
      <c r="Q334" s="173"/>
      <c r="R334" s="174"/>
      <c r="S334" s="174"/>
      <c r="T334" s="175"/>
      <c r="V334" s="20">
        <v>40</v>
      </c>
      <c r="W334" s="173"/>
      <c r="X334" s="173"/>
      <c r="Y334" s="174"/>
      <c r="Z334" s="174"/>
      <c r="AA334" s="175"/>
    </row>
    <row r="335" spans="1:27" x14ac:dyDescent="0.2">
      <c r="A335" s="20">
        <v>8</v>
      </c>
      <c r="B335" s="173"/>
      <c r="C335" s="173"/>
      <c r="D335" s="174"/>
      <c r="E335" s="174"/>
      <c r="F335" s="175"/>
      <c r="H335" s="20">
        <v>19</v>
      </c>
      <c r="I335" s="173"/>
      <c r="J335" s="173"/>
      <c r="K335" s="174"/>
      <c r="L335" s="174"/>
      <c r="M335" s="175"/>
      <c r="O335" s="20">
        <v>30</v>
      </c>
      <c r="P335" s="173"/>
      <c r="Q335" s="173"/>
      <c r="R335" s="174"/>
      <c r="S335" s="174"/>
      <c r="T335" s="175"/>
      <c r="V335" s="20">
        <v>41</v>
      </c>
      <c r="W335" s="173"/>
      <c r="X335" s="173"/>
      <c r="Y335" s="174"/>
      <c r="Z335" s="174"/>
      <c r="AA335" s="175" t="s">
        <v>12</v>
      </c>
    </row>
    <row r="336" spans="1:27" x14ac:dyDescent="0.2">
      <c r="A336" s="20">
        <v>9</v>
      </c>
      <c r="B336" s="173"/>
      <c r="C336" s="173"/>
      <c r="D336" s="174"/>
      <c r="E336" s="174"/>
      <c r="F336" s="175"/>
      <c r="H336" s="20">
        <v>20</v>
      </c>
      <c r="I336" s="173"/>
      <c r="J336" s="173"/>
      <c r="K336" s="174"/>
      <c r="L336" s="174"/>
      <c r="M336" s="175"/>
      <c r="O336" s="20">
        <v>31</v>
      </c>
      <c r="P336" s="173"/>
      <c r="Q336" s="173"/>
      <c r="R336" s="174"/>
      <c r="S336" s="174"/>
      <c r="T336" s="175"/>
      <c r="V336" s="20">
        <v>42</v>
      </c>
      <c r="W336" s="173"/>
      <c r="X336" s="173"/>
      <c r="Y336" s="174"/>
      <c r="Z336" s="174"/>
      <c r="AA336" s="175"/>
    </row>
    <row r="337" spans="1:27" x14ac:dyDescent="0.2">
      <c r="A337" s="20">
        <v>10</v>
      </c>
      <c r="B337" s="173"/>
      <c r="C337" s="173"/>
      <c r="D337" s="174"/>
      <c r="E337" s="174"/>
      <c r="F337" s="175"/>
      <c r="H337" s="20">
        <v>21</v>
      </c>
      <c r="I337" s="173"/>
      <c r="J337" s="173"/>
      <c r="K337" s="174"/>
      <c r="L337" s="174"/>
      <c r="M337" s="175"/>
      <c r="O337" s="20">
        <v>32</v>
      </c>
      <c r="P337" s="173"/>
      <c r="Q337" s="173"/>
      <c r="R337" s="174"/>
      <c r="S337" s="174"/>
      <c r="T337" s="175"/>
      <c r="V337" s="20">
        <v>43</v>
      </c>
      <c r="W337" s="173"/>
      <c r="X337" s="173"/>
      <c r="Y337" s="174"/>
      <c r="Z337" s="174"/>
      <c r="AA337" s="175"/>
    </row>
    <row r="338" spans="1:27" ht="13.5" thickBot="1" x14ac:dyDescent="0.25">
      <c r="A338" s="21">
        <v>11</v>
      </c>
      <c r="B338" s="176"/>
      <c r="C338" s="176"/>
      <c r="D338" s="174"/>
      <c r="E338" s="174"/>
      <c r="F338" s="177"/>
      <c r="H338" s="20">
        <v>22</v>
      </c>
      <c r="I338" s="173"/>
      <c r="J338" s="173"/>
      <c r="K338" s="174"/>
      <c r="L338" s="174"/>
      <c r="M338" s="177"/>
      <c r="O338" s="20">
        <v>33</v>
      </c>
      <c r="P338" s="176"/>
      <c r="Q338" s="176"/>
      <c r="R338" s="174"/>
      <c r="S338" s="174"/>
      <c r="T338" s="177"/>
      <c r="V338" s="22"/>
      <c r="W338" s="23" t="s">
        <v>3</v>
      </c>
      <c r="X338" s="24"/>
      <c r="Y338" s="24"/>
      <c r="Z338" s="24"/>
      <c r="AA338" s="25">
        <f>SUM(F328:F338)+SUM(M328:M338)+SUM(AA328:AA337)+SUM(T328:T338)</f>
        <v>0</v>
      </c>
    </row>
    <row r="339" spans="1:27" x14ac:dyDescent="0.2">
      <c r="I339" s="3"/>
    </row>
    <row r="340" spans="1:27" x14ac:dyDescent="0.2">
      <c r="I340" s="3"/>
    </row>
    <row r="341" spans="1:27" x14ac:dyDescent="0.2">
      <c r="I341" s="3"/>
    </row>
    <row r="342" spans="1:27" x14ac:dyDescent="0.2">
      <c r="I342" s="3"/>
    </row>
    <row r="343" spans="1:27" x14ac:dyDescent="0.2">
      <c r="I343" s="3"/>
    </row>
    <row r="344" spans="1:27" x14ac:dyDescent="0.2">
      <c r="I344" s="3"/>
    </row>
    <row r="345" spans="1:27" ht="13.5" thickBot="1" x14ac:dyDescent="0.25">
      <c r="I345" s="3"/>
    </row>
    <row r="346" spans="1:27" ht="13.5" thickBot="1" x14ac:dyDescent="0.25">
      <c r="A346" s="17">
        <v>15</v>
      </c>
      <c r="B346" s="18"/>
      <c r="C346" s="519" t="s">
        <v>38</v>
      </c>
      <c r="D346" s="519" t="s">
        <v>166</v>
      </c>
      <c r="E346" s="519" t="s">
        <v>35</v>
      </c>
      <c r="F346" s="216">
        <f>+$AA358</f>
        <v>0</v>
      </c>
      <c r="H346" s="17"/>
      <c r="I346" s="18"/>
      <c r="J346" s="519" t="s">
        <v>38</v>
      </c>
      <c r="K346" s="519" t="s">
        <v>166</v>
      </c>
      <c r="L346" s="519" t="s">
        <v>35</v>
      </c>
      <c r="M346" s="216">
        <f>+$AA358</f>
        <v>0</v>
      </c>
      <c r="O346" s="17">
        <v>15</v>
      </c>
      <c r="P346" s="18"/>
      <c r="Q346" s="519" t="s">
        <v>38</v>
      </c>
      <c r="R346" s="519" t="s">
        <v>166</v>
      </c>
      <c r="S346" s="519" t="s">
        <v>35</v>
      </c>
      <c r="T346" s="216">
        <f>+$AA358</f>
        <v>0</v>
      </c>
      <c r="V346" s="17"/>
      <c r="W346" s="18"/>
      <c r="X346" s="519" t="s">
        <v>38</v>
      </c>
      <c r="Y346" s="519" t="s">
        <v>166</v>
      </c>
      <c r="Z346" s="519" t="s">
        <v>35</v>
      </c>
      <c r="AA346" s="519" t="s">
        <v>18</v>
      </c>
    </row>
    <row r="347" spans="1:27" ht="25.5" x14ac:dyDescent="0.2">
      <c r="A347" s="19" t="s">
        <v>7</v>
      </c>
      <c r="B347" s="35" t="str">
        <f>+" אסמכתא " &amp; B17 &amp;"         חזרה לטבלה "</f>
        <v xml:space="preserve"> אסמכתא          חזרה לטבלה </v>
      </c>
      <c r="C347" s="548"/>
      <c r="D347" s="520" t="s">
        <v>70</v>
      </c>
      <c r="E347" s="548"/>
      <c r="F347" s="212" t="s">
        <v>18</v>
      </c>
      <c r="H347" s="19" t="s">
        <v>23</v>
      </c>
      <c r="I347" s="35" t="str">
        <f>+" אסמכתא " &amp; B17 &amp;"         חזרה לטבלה "</f>
        <v xml:space="preserve"> אסמכתא          חזרה לטבלה </v>
      </c>
      <c r="J347" s="548"/>
      <c r="K347" s="520" t="s">
        <v>70</v>
      </c>
      <c r="L347" s="548"/>
      <c r="M347" s="212" t="s">
        <v>18</v>
      </c>
      <c r="O347" s="19" t="s">
        <v>7</v>
      </c>
      <c r="P347" s="35" t="str">
        <f>+" אסמכתא " &amp; B17 &amp;"         חזרה לטבלה "</f>
        <v xml:space="preserve"> אסמכתא          חזרה לטבלה </v>
      </c>
      <c r="Q347" s="548"/>
      <c r="R347" s="520" t="s">
        <v>70</v>
      </c>
      <c r="S347" s="548"/>
      <c r="T347" s="212" t="s">
        <v>18</v>
      </c>
      <c r="V347" s="19" t="s">
        <v>23</v>
      </c>
      <c r="W347" s="35" t="str">
        <f>+" אסמכתא " &amp; B17 &amp;"         חזרה לטבלה "</f>
        <v xml:space="preserve"> אסמכתא          חזרה לטבלה </v>
      </c>
      <c r="X347" s="548"/>
      <c r="Y347" s="520" t="s">
        <v>70</v>
      </c>
      <c r="Z347" s="548"/>
      <c r="AA347" s="520"/>
    </row>
    <row r="348" spans="1:27" x14ac:dyDescent="0.2">
      <c r="A348" s="20">
        <v>1</v>
      </c>
      <c r="B348" s="173"/>
      <c r="C348" s="173"/>
      <c r="D348" s="174"/>
      <c r="E348" s="174"/>
      <c r="F348" s="175"/>
      <c r="H348" s="20">
        <v>12</v>
      </c>
      <c r="I348" s="173"/>
      <c r="J348" s="173"/>
      <c r="K348" s="174"/>
      <c r="L348" s="174"/>
      <c r="M348" s="175"/>
      <c r="O348" s="20">
        <v>23</v>
      </c>
      <c r="P348" s="173"/>
      <c r="Q348" s="173"/>
      <c r="R348" s="174"/>
      <c r="S348" s="174"/>
      <c r="T348" s="175"/>
      <c r="V348" s="20">
        <v>34</v>
      </c>
      <c r="W348" s="173"/>
      <c r="X348" s="173"/>
      <c r="Y348" s="174"/>
      <c r="Z348" s="174"/>
      <c r="AA348" s="175" t="s">
        <v>12</v>
      </c>
    </row>
    <row r="349" spans="1:27" x14ac:dyDescent="0.2">
      <c r="A349" s="20">
        <v>2</v>
      </c>
      <c r="B349" s="173"/>
      <c r="C349" s="173"/>
      <c r="D349" s="174"/>
      <c r="E349" s="174"/>
      <c r="F349" s="175"/>
      <c r="H349" s="20">
        <v>13</v>
      </c>
      <c r="I349" s="173"/>
      <c r="J349" s="173"/>
      <c r="K349" s="174"/>
      <c r="L349" s="174"/>
      <c r="M349" s="175"/>
      <c r="O349" s="20">
        <v>24</v>
      </c>
      <c r="P349" s="173"/>
      <c r="Q349" s="173"/>
      <c r="R349" s="174"/>
      <c r="S349" s="174"/>
      <c r="T349" s="175"/>
      <c r="V349" s="20">
        <v>35</v>
      </c>
      <c r="W349" s="173"/>
      <c r="X349" s="173"/>
      <c r="Y349" s="174"/>
      <c r="Z349" s="174"/>
      <c r="AA349" s="175"/>
    </row>
    <row r="350" spans="1:27" x14ac:dyDescent="0.2">
      <c r="A350" s="20">
        <v>3</v>
      </c>
      <c r="B350" s="173"/>
      <c r="C350" s="173"/>
      <c r="D350" s="174"/>
      <c r="E350" s="174"/>
      <c r="F350" s="175"/>
      <c r="H350" s="20">
        <v>14</v>
      </c>
      <c r="I350" s="173"/>
      <c r="J350" s="173"/>
      <c r="K350" s="174"/>
      <c r="L350" s="174"/>
      <c r="M350" s="175"/>
      <c r="O350" s="20">
        <v>25</v>
      </c>
      <c r="P350" s="173"/>
      <c r="Q350" s="173"/>
      <c r="R350" s="174"/>
      <c r="S350" s="174"/>
      <c r="T350" s="175"/>
      <c r="V350" s="20">
        <v>36</v>
      </c>
      <c r="W350" s="173"/>
      <c r="X350" s="173"/>
      <c r="Y350" s="174"/>
      <c r="Z350" s="174"/>
      <c r="AA350" s="175"/>
    </row>
    <row r="351" spans="1:27" x14ac:dyDescent="0.2">
      <c r="A351" s="20">
        <v>4</v>
      </c>
      <c r="B351" s="173"/>
      <c r="C351" s="173"/>
      <c r="D351" s="174"/>
      <c r="E351" s="174"/>
      <c r="F351" s="175"/>
      <c r="H351" s="20">
        <v>15</v>
      </c>
      <c r="I351" s="173"/>
      <c r="J351" s="173"/>
      <c r="K351" s="174"/>
      <c r="L351" s="174"/>
      <c r="M351" s="175"/>
      <c r="O351" s="20">
        <v>26</v>
      </c>
      <c r="P351" s="173"/>
      <c r="Q351" s="173"/>
      <c r="R351" s="174"/>
      <c r="S351" s="174"/>
      <c r="T351" s="175"/>
      <c r="V351" s="20">
        <v>37</v>
      </c>
      <c r="W351" s="173"/>
      <c r="X351" s="173"/>
      <c r="Y351" s="174"/>
      <c r="Z351" s="174"/>
      <c r="AA351" s="175"/>
    </row>
    <row r="352" spans="1:27" x14ac:dyDescent="0.2">
      <c r="A352" s="20">
        <v>5</v>
      </c>
      <c r="B352" s="173"/>
      <c r="C352" s="173"/>
      <c r="D352" s="174"/>
      <c r="E352" s="174"/>
      <c r="F352" s="175"/>
      <c r="H352" s="20">
        <v>16</v>
      </c>
      <c r="I352" s="173"/>
      <c r="J352" s="173"/>
      <c r="K352" s="174"/>
      <c r="L352" s="174"/>
      <c r="M352" s="175"/>
      <c r="O352" s="20">
        <v>27</v>
      </c>
      <c r="P352" s="173"/>
      <c r="Q352" s="173"/>
      <c r="R352" s="174"/>
      <c r="S352" s="174"/>
      <c r="T352" s="175"/>
      <c r="V352" s="20">
        <v>38</v>
      </c>
      <c r="W352" s="173"/>
      <c r="X352" s="173"/>
      <c r="Y352" s="174"/>
      <c r="Z352" s="174"/>
      <c r="AA352" s="175" t="s">
        <v>12</v>
      </c>
    </row>
    <row r="353" spans="1:27" x14ac:dyDescent="0.2">
      <c r="A353" s="20">
        <v>6</v>
      </c>
      <c r="B353" s="173"/>
      <c r="C353" s="173"/>
      <c r="D353" s="174"/>
      <c r="E353" s="174"/>
      <c r="F353" s="175"/>
      <c r="H353" s="20">
        <v>17</v>
      </c>
      <c r="I353" s="173"/>
      <c r="J353" s="173"/>
      <c r="K353" s="174"/>
      <c r="L353" s="174"/>
      <c r="M353" s="175"/>
      <c r="O353" s="20">
        <v>28</v>
      </c>
      <c r="P353" s="173"/>
      <c r="Q353" s="173"/>
      <c r="R353" s="174"/>
      <c r="S353" s="174"/>
      <c r="T353" s="175"/>
      <c r="V353" s="20">
        <v>39</v>
      </c>
      <c r="W353" s="173"/>
      <c r="X353" s="173"/>
      <c r="Y353" s="174"/>
      <c r="Z353" s="174"/>
      <c r="AA353" s="175"/>
    </row>
    <row r="354" spans="1:27" x14ac:dyDescent="0.2">
      <c r="A354" s="20">
        <v>7</v>
      </c>
      <c r="B354" s="173"/>
      <c r="C354" s="173"/>
      <c r="D354" s="174"/>
      <c r="E354" s="174"/>
      <c r="F354" s="175"/>
      <c r="H354" s="20">
        <v>18</v>
      </c>
      <c r="I354" s="173"/>
      <c r="J354" s="173"/>
      <c r="K354" s="174"/>
      <c r="L354" s="174"/>
      <c r="M354" s="175"/>
      <c r="O354" s="20">
        <v>29</v>
      </c>
      <c r="P354" s="173"/>
      <c r="Q354" s="173"/>
      <c r="R354" s="174"/>
      <c r="S354" s="174"/>
      <c r="T354" s="175"/>
      <c r="V354" s="20">
        <v>40</v>
      </c>
      <c r="W354" s="173"/>
      <c r="X354" s="173"/>
      <c r="Y354" s="174"/>
      <c r="Z354" s="174"/>
      <c r="AA354" s="175"/>
    </row>
    <row r="355" spans="1:27" x14ac:dyDescent="0.2">
      <c r="A355" s="20">
        <v>8</v>
      </c>
      <c r="B355" s="173"/>
      <c r="C355" s="173"/>
      <c r="D355" s="174"/>
      <c r="E355" s="174"/>
      <c r="F355" s="175"/>
      <c r="H355" s="20">
        <v>19</v>
      </c>
      <c r="I355" s="173"/>
      <c r="J355" s="173"/>
      <c r="K355" s="174"/>
      <c r="L355" s="174"/>
      <c r="M355" s="175"/>
      <c r="O355" s="20">
        <v>30</v>
      </c>
      <c r="P355" s="173"/>
      <c r="Q355" s="173"/>
      <c r="R355" s="174"/>
      <c r="S355" s="174"/>
      <c r="T355" s="175"/>
      <c r="V355" s="20">
        <v>41</v>
      </c>
      <c r="W355" s="173"/>
      <c r="X355" s="173"/>
      <c r="Y355" s="174"/>
      <c r="Z355" s="174"/>
      <c r="AA355" s="175" t="s">
        <v>12</v>
      </c>
    </row>
    <row r="356" spans="1:27" x14ac:dyDescent="0.2">
      <c r="A356" s="20">
        <v>9</v>
      </c>
      <c r="B356" s="173"/>
      <c r="C356" s="173"/>
      <c r="D356" s="174"/>
      <c r="E356" s="174"/>
      <c r="F356" s="175"/>
      <c r="H356" s="20">
        <v>20</v>
      </c>
      <c r="I356" s="173"/>
      <c r="J356" s="173"/>
      <c r="K356" s="174"/>
      <c r="L356" s="174"/>
      <c r="M356" s="175"/>
      <c r="O356" s="20">
        <v>31</v>
      </c>
      <c r="P356" s="173"/>
      <c r="Q356" s="173"/>
      <c r="R356" s="174"/>
      <c r="S356" s="174"/>
      <c r="T356" s="175"/>
      <c r="V356" s="20">
        <v>42</v>
      </c>
      <c r="W356" s="173"/>
      <c r="X356" s="173"/>
      <c r="Y356" s="174"/>
      <c r="Z356" s="174"/>
      <c r="AA356" s="175"/>
    </row>
    <row r="357" spans="1:27" x14ac:dyDescent="0.2">
      <c r="A357" s="20">
        <v>10</v>
      </c>
      <c r="B357" s="173"/>
      <c r="C357" s="173"/>
      <c r="D357" s="174"/>
      <c r="E357" s="174"/>
      <c r="F357" s="175"/>
      <c r="H357" s="20">
        <v>21</v>
      </c>
      <c r="I357" s="173"/>
      <c r="J357" s="173"/>
      <c r="K357" s="174"/>
      <c r="L357" s="174"/>
      <c r="M357" s="175"/>
      <c r="O357" s="20">
        <v>32</v>
      </c>
      <c r="P357" s="173"/>
      <c r="Q357" s="173"/>
      <c r="R357" s="174"/>
      <c r="S357" s="174"/>
      <c r="T357" s="175"/>
      <c r="V357" s="20">
        <v>43</v>
      </c>
      <c r="W357" s="173"/>
      <c r="X357" s="173"/>
      <c r="Y357" s="174"/>
      <c r="Z357" s="174"/>
      <c r="AA357" s="175"/>
    </row>
    <row r="358" spans="1:27" ht="13.5" thickBot="1" x14ac:dyDescent="0.25">
      <c r="A358" s="21">
        <v>11</v>
      </c>
      <c r="B358" s="176"/>
      <c r="C358" s="176"/>
      <c r="D358" s="174"/>
      <c r="E358" s="174"/>
      <c r="F358" s="177"/>
      <c r="H358" s="20">
        <v>22</v>
      </c>
      <c r="I358" s="173"/>
      <c r="J358" s="173"/>
      <c r="K358" s="174"/>
      <c r="L358" s="174"/>
      <c r="M358" s="177"/>
      <c r="O358" s="20">
        <v>33</v>
      </c>
      <c r="P358" s="176"/>
      <c r="Q358" s="176"/>
      <c r="R358" s="174"/>
      <c r="S358" s="174"/>
      <c r="T358" s="177"/>
      <c r="V358" s="22"/>
      <c r="W358" s="23" t="s">
        <v>3</v>
      </c>
      <c r="X358" s="24"/>
      <c r="Y358" s="24"/>
      <c r="Z358" s="24"/>
      <c r="AA358" s="25">
        <f>SUM(F348:F358)+SUM(M348:M358)+SUM(AA348:AA357)+SUM(T348:T358)</f>
        <v>0</v>
      </c>
    </row>
    <row r="359" spans="1:27" x14ac:dyDescent="0.2">
      <c r="I359" s="3"/>
    </row>
    <row r="360" spans="1:27" x14ac:dyDescent="0.2">
      <c r="I360" s="3"/>
    </row>
    <row r="361" spans="1:27" x14ac:dyDescent="0.2">
      <c r="I361" s="3"/>
    </row>
    <row r="362" spans="1:27" x14ac:dyDescent="0.2">
      <c r="I362" s="3"/>
    </row>
    <row r="363" spans="1:27" x14ac:dyDescent="0.2">
      <c r="I363" s="3"/>
    </row>
    <row r="364" spans="1:27" x14ac:dyDescent="0.2">
      <c r="I364" s="3"/>
    </row>
    <row r="365" spans="1:27" ht="13.5" thickBot="1" x14ac:dyDescent="0.25">
      <c r="I365" s="3"/>
    </row>
    <row r="366" spans="1:27" ht="13.5" thickBot="1" x14ac:dyDescent="0.25">
      <c r="A366" s="17">
        <v>16</v>
      </c>
      <c r="B366" s="18"/>
      <c r="C366" s="519" t="s">
        <v>38</v>
      </c>
      <c r="D366" s="519" t="s">
        <v>166</v>
      </c>
      <c r="E366" s="519" t="s">
        <v>35</v>
      </c>
      <c r="F366" s="216">
        <f>+$AA378</f>
        <v>0</v>
      </c>
      <c r="H366" s="17"/>
      <c r="I366" s="18"/>
      <c r="J366" s="519" t="s">
        <v>38</v>
      </c>
      <c r="K366" s="519" t="s">
        <v>166</v>
      </c>
      <c r="L366" s="519" t="s">
        <v>35</v>
      </c>
      <c r="M366" s="216">
        <f>+$AA378</f>
        <v>0</v>
      </c>
      <c r="O366" s="17">
        <v>16</v>
      </c>
      <c r="P366" s="18"/>
      <c r="Q366" s="519" t="s">
        <v>38</v>
      </c>
      <c r="R366" s="519" t="s">
        <v>166</v>
      </c>
      <c r="S366" s="519" t="s">
        <v>35</v>
      </c>
      <c r="T366" s="216">
        <f>+$AA378</f>
        <v>0</v>
      </c>
      <c r="V366" s="17"/>
      <c r="W366" s="18"/>
      <c r="X366" s="519" t="s">
        <v>38</v>
      </c>
      <c r="Y366" s="519" t="s">
        <v>166</v>
      </c>
      <c r="Z366" s="519" t="s">
        <v>35</v>
      </c>
      <c r="AA366" s="519" t="s">
        <v>18</v>
      </c>
    </row>
    <row r="367" spans="1:27" ht="25.5" x14ac:dyDescent="0.2">
      <c r="A367" s="19" t="s">
        <v>7</v>
      </c>
      <c r="B367" s="35" t="str">
        <f>+" אסמכתא " &amp; B18 &amp;"         חזרה לטבלה "</f>
        <v xml:space="preserve"> אסמכתא          חזרה לטבלה </v>
      </c>
      <c r="C367" s="548"/>
      <c r="D367" s="520" t="s">
        <v>70</v>
      </c>
      <c r="E367" s="548"/>
      <c r="F367" s="212" t="s">
        <v>18</v>
      </c>
      <c r="H367" s="19" t="s">
        <v>23</v>
      </c>
      <c r="I367" s="35" t="str">
        <f>+" אסמכתא " &amp; B18 &amp;"         חזרה לטבלה "</f>
        <v xml:space="preserve"> אסמכתא          חזרה לטבלה </v>
      </c>
      <c r="J367" s="548"/>
      <c r="K367" s="520" t="s">
        <v>70</v>
      </c>
      <c r="L367" s="548"/>
      <c r="M367" s="212" t="s">
        <v>18</v>
      </c>
      <c r="O367" s="19" t="s">
        <v>7</v>
      </c>
      <c r="P367" s="35" t="str">
        <f>+" אסמכתא " &amp; B18 &amp;"         חזרה לטבלה "</f>
        <v xml:space="preserve"> אסמכתא          חזרה לטבלה </v>
      </c>
      <c r="Q367" s="548"/>
      <c r="R367" s="520" t="s">
        <v>70</v>
      </c>
      <c r="S367" s="548"/>
      <c r="T367" s="212" t="s">
        <v>18</v>
      </c>
      <c r="V367" s="19" t="s">
        <v>23</v>
      </c>
      <c r="W367" s="35" t="str">
        <f>+" אסמכתא " &amp; B18 &amp;"         חזרה לטבלה "</f>
        <v xml:space="preserve"> אסמכתא          חזרה לטבלה </v>
      </c>
      <c r="X367" s="548"/>
      <c r="Y367" s="520" t="s">
        <v>70</v>
      </c>
      <c r="Z367" s="548"/>
      <c r="AA367" s="520"/>
    </row>
    <row r="368" spans="1:27" x14ac:dyDescent="0.2">
      <c r="A368" s="20">
        <v>1</v>
      </c>
      <c r="B368" s="173"/>
      <c r="C368" s="173"/>
      <c r="D368" s="174"/>
      <c r="E368" s="174"/>
      <c r="F368" s="175"/>
      <c r="H368" s="20">
        <v>12</v>
      </c>
      <c r="I368" s="173"/>
      <c r="J368" s="173"/>
      <c r="K368" s="174"/>
      <c r="L368" s="174"/>
      <c r="M368" s="175"/>
      <c r="O368" s="20">
        <v>23</v>
      </c>
      <c r="P368" s="173"/>
      <c r="Q368" s="173"/>
      <c r="R368" s="174"/>
      <c r="S368" s="174"/>
      <c r="T368" s="175"/>
      <c r="V368" s="20">
        <v>34</v>
      </c>
      <c r="W368" s="173"/>
      <c r="X368" s="173"/>
      <c r="Y368" s="174"/>
      <c r="Z368" s="174"/>
      <c r="AA368" s="175" t="s">
        <v>12</v>
      </c>
    </row>
    <row r="369" spans="1:27" x14ac:dyDescent="0.2">
      <c r="A369" s="20">
        <v>2</v>
      </c>
      <c r="B369" s="173"/>
      <c r="C369" s="173"/>
      <c r="D369" s="174"/>
      <c r="E369" s="174"/>
      <c r="F369" s="175"/>
      <c r="H369" s="20">
        <v>13</v>
      </c>
      <c r="I369" s="173"/>
      <c r="J369" s="173"/>
      <c r="K369" s="174"/>
      <c r="L369" s="174"/>
      <c r="M369" s="175"/>
      <c r="O369" s="20">
        <v>24</v>
      </c>
      <c r="P369" s="173"/>
      <c r="Q369" s="173"/>
      <c r="R369" s="174"/>
      <c r="S369" s="174"/>
      <c r="T369" s="175"/>
      <c r="V369" s="20">
        <v>35</v>
      </c>
      <c r="W369" s="173"/>
      <c r="X369" s="173"/>
      <c r="Y369" s="174"/>
      <c r="Z369" s="174"/>
      <c r="AA369" s="175"/>
    </row>
    <row r="370" spans="1:27" x14ac:dyDescent="0.2">
      <c r="A370" s="20">
        <v>3</v>
      </c>
      <c r="B370" s="173"/>
      <c r="C370" s="173"/>
      <c r="D370" s="174"/>
      <c r="E370" s="174"/>
      <c r="F370" s="175"/>
      <c r="H370" s="20">
        <v>14</v>
      </c>
      <c r="I370" s="173"/>
      <c r="J370" s="173"/>
      <c r="K370" s="174"/>
      <c r="L370" s="174"/>
      <c r="M370" s="175"/>
      <c r="O370" s="20">
        <v>25</v>
      </c>
      <c r="P370" s="173"/>
      <c r="Q370" s="173"/>
      <c r="R370" s="174"/>
      <c r="S370" s="174"/>
      <c r="T370" s="175"/>
      <c r="V370" s="20">
        <v>36</v>
      </c>
      <c r="W370" s="173"/>
      <c r="X370" s="173"/>
      <c r="Y370" s="174"/>
      <c r="Z370" s="174"/>
      <c r="AA370" s="175"/>
    </row>
    <row r="371" spans="1:27" x14ac:dyDescent="0.2">
      <c r="A371" s="20">
        <v>4</v>
      </c>
      <c r="B371" s="173"/>
      <c r="C371" s="173"/>
      <c r="D371" s="174"/>
      <c r="E371" s="174"/>
      <c r="F371" s="175"/>
      <c r="H371" s="20">
        <v>15</v>
      </c>
      <c r="I371" s="173"/>
      <c r="J371" s="173"/>
      <c r="K371" s="174"/>
      <c r="L371" s="174"/>
      <c r="M371" s="175"/>
      <c r="O371" s="20">
        <v>26</v>
      </c>
      <c r="P371" s="173"/>
      <c r="Q371" s="173"/>
      <c r="R371" s="174"/>
      <c r="S371" s="174"/>
      <c r="T371" s="175"/>
      <c r="V371" s="20">
        <v>37</v>
      </c>
      <c r="W371" s="173"/>
      <c r="X371" s="173"/>
      <c r="Y371" s="174"/>
      <c r="Z371" s="174"/>
      <c r="AA371" s="175"/>
    </row>
    <row r="372" spans="1:27" x14ac:dyDescent="0.2">
      <c r="A372" s="20">
        <v>5</v>
      </c>
      <c r="B372" s="173"/>
      <c r="C372" s="173"/>
      <c r="D372" s="174"/>
      <c r="E372" s="174"/>
      <c r="F372" s="175"/>
      <c r="H372" s="20">
        <v>16</v>
      </c>
      <c r="I372" s="173"/>
      <c r="J372" s="173"/>
      <c r="K372" s="174"/>
      <c r="L372" s="174"/>
      <c r="M372" s="175"/>
      <c r="O372" s="20">
        <v>27</v>
      </c>
      <c r="P372" s="173"/>
      <c r="Q372" s="173"/>
      <c r="R372" s="174"/>
      <c r="S372" s="174"/>
      <c r="T372" s="175"/>
      <c r="V372" s="20">
        <v>38</v>
      </c>
      <c r="W372" s="173"/>
      <c r="X372" s="173"/>
      <c r="Y372" s="174"/>
      <c r="Z372" s="174"/>
      <c r="AA372" s="175" t="s">
        <v>12</v>
      </c>
    </row>
    <row r="373" spans="1:27" x14ac:dyDescent="0.2">
      <c r="A373" s="20">
        <v>6</v>
      </c>
      <c r="B373" s="173"/>
      <c r="C373" s="173"/>
      <c r="D373" s="174"/>
      <c r="E373" s="174"/>
      <c r="F373" s="175"/>
      <c r="H373" s="20">
        <v>17</v>
      </c>
      <c r="I373" s="173"/>
      <c r="J373" s="173"/>
      <c r="K373" s="174"/>
      <c r="L373" s="174"/>
      <c r="M373" s="175"/>
      <c r="O373" s="20">
        <v>28</v>
      </c>
      <c r="P373" s="173"/>
      <c r="Q373" s="173"/>
      <c r="R373" s="174"/>
      <c r="S373" s="174"/>
      <c r="T373" s="175"/>
      <c r="V373" s="20">
        <v>39</v>
      </c>
      <c r="W373" s="173"/>
      <c r="X373" s="173"/>
      <c r="Y373" s="174"/>
      <c r="Z373" s="174"/>
      <c r="AA373" s="175"/>
    </row>
    <row r="374" spans="1:27" x14ac:dyDescent="0.2">
      <c r="A374" s="20">
        <v>7</v>
      </c>
      <c r="B374" s="173"/>
      <c r="C374" s="173"/>
      <c r="D374" s="174"/>
      <c r="E374" s="174"/>
      <c r="F374" s="175"/>
      <c r="H374" s="20">
        <v>18</v>
      </c>
      <c r="I374" s="173"/>
      <c r="J374" s="173"/>
      <c r="K374" s="174"/>
      <c r="L374" s="174"/>
      <c r="M374" s="175"/>
      <c r="O374" s="20">
        <v>29</v>
      </c>
      <c r="P374" s="173"/>
      <c r="Q374" s="173"/>
      <c r="R374" s="174"/>
      <c r="S374" s="174"/>
      <c r="T374" s="175"/>
      <c r="V374" s="20">
        <v>40</v>
      </c>
      <c r="W374" s="173"/>
      <c r="X374" s="173"/>
      <c r="Y374" s="174"/>
      <c r="Z374" s="174"/>
      <c r="AA374" s="175"/>
    </row>
    <row r="375" spans="1:27" x14ac:dyDescent="0.2">
      <c r="A375" s="20">
        <v>8</v>
      </c>
      <c r="B375" s="173"/>
      <c r="C375" s="173"/>
      <c r="D375" s="174"/>
      <c r="E375" s="174"/>
      <c r="F375" s="175"/>
      <c r="H375" s="20">
        <v>19</v>
      </c>
      <c r="I375" s="173"/>
      <c r="J375" s="173"/>
      <c r="K375" s="174"/>
      <c r="L375" s="174"/>
      <c r="M375" s="175"/>
      <c r="O375" s="20">
        <v>30</v>
      </c>
      <c r="P375" s="173"/>
      <c r="Q375" s="173"/>
      <c r="R375" s="174"/>
      <c r="S375" s="174"/>
      <c r="T375" s="175"/>
      <c r="V375" s="20">
        <v>41</v>
      </c>
      <c r="W375" s="173"/>
      <c r="X375" s="173"/>
      <c r="Y375" s="174"/>
      <c r="Z375" s="174"/>
      <c r="AA375" s="175" t="s">
        <v>12</v>
      </c>
    </row>
    <row r="376" spans="1:27" x14ac:dyDescent="0.2">
      <c r="A376" s="20">
        <v>9</v>
      </c>
      <c r="B376" s="173"/>
      <c r="C376" s="173"/>
      <c r="D376" s="174"/>
      <c r="E376" s="174"/>
      <c r="F376" s="175"/>
      <c r="H376" s="20">
        <v>20</v>
      </c>
      <c r="I376" s="173"/>
      <c r="J376" s="173"/>
      <c r="K376" s="174"/>
      <c r="L376" s="174"/>
      <c r="M376" s="175"/>
      <c r="O376" s="20">
        <v>31</v>
      </c>
      <c r="P376" s="173"/>
      <c r="Q376" s="173"/>
      <c r="R376" s="174"/>
      <c r="S376" s="174"/>
      <c r="T376" s="175"/>
      <c r="V376" s="20">
        <v>42</v>
      </c>
      <c r="W376" s="173"/>
      <c r="X376" s="173"/>
      <c r="Y376" s="174"/>
      <c r="Z376" s="174"/>
      <c r="AA376" s="175"/>
    </row>
    <row r="377" spans="1:27" x14ac:dyDescent="0.2">
      <c r="A377" s="20">
        <v>10</v>
      </c>
      <c r="B377" s="173"/>
      <c r="C377" s="173"/>
      <c r="D377" s="174"/>
      <c r="E377" s="174"/>
      <c r="F377" s="175"/>
      <c r="H377" s="20">
        <v>21</v>
      </c>
      <c r="I377" s="173"/>
      <c r="J377" s="173"/>
      <c r="K377" s="174"/>
      <c r="L377" s="174"/>
      <c r="M377" s="175"/>
      <c r="O377" s="20">
        <v>32</v>
      </c>
      <c r="P377" s="173"/>
      <c r="Q377" s="173"/>
      <c r="R377" s="174"/>
      <c r="S377" s="174"/>
      <c r="T377" s="175"/>
      <c r="V377" s="20">
        <v>43</v>
      </c>
      <c r="W377" s="173"/>
      <c r="X377" s="173"/>
      <c r="Y377" s="174"/>
      <c r="Z377" s="174"/>
      <c r="AA377" s="175"/>
    </row>
    <row r="378" spans="1:27" ht="13.5" thickBot="1" x14ac:dyDescent="0.25">
      <c r="A378" s="21">
        <v>11</v>
      </c>
      <c r="B378" s="176"/>
      <c r="C378" s="176"/>
      <c r="D378" s="174"/>
      <c r="E378" s="174"/>
      <c r="F378" s="177"/>
      <c r="H378" s="20">
        <v>22</v>
      </c>
      <c r="I378" s="173"/>
      <c r="J378" s="173"/>
      <c r="K378" s="174"/>
      <c r="L378" s="174"/>
      <c r="M378" s="177"/>
      <c r="O378" s="20">
        <v>33</v>
      </c>
      <c r="P378" s="176"/>
      <c r="Q378" s="176"/>
      <c r="R378" s="174"/>
      <c r="S378" s="174"/>
      <c r="T378" s="177"/>
      <c r="V378" s="22"/>
      <c r="W378" s="23" t="s">
        <v>3</v>
      </c>
      <c r="X378" s="24"/>
      <c r="Y378" s="24"/>
      <c r="Z378" s="24"/>
      <c r="AA378" s="25">
        <f>SUM(F368:F378)+SUM(M368:M378)+SUM(AA368:AA377)+SUM(T368:T378)</f>
        <v>0</v>
      </c>
    </row>
    <row r="379" spans="1:27" x14ac:dyDescent="0.2">
      <c r="I379" s="3"/>
    </row>
    <row r="380" spans="1:27" x14ac:dyDescent="0.2">
      <c r="I380" s="3"/>
    </row>
    <row r="381" spans="1:27" x14ac:dyDescent="0.2">
      <c r="I381" s="3"/>
    </row>
    <row r="382" spans="1:27" x14ac:dyDescent="0.2">
      <c r="I382" s="3"/>
    </row>
    <row r="383" spans="1:27" x14ac:dyDescent="0.2">
      <c r="I383" s="3"/>
    </row>
    <row r="384" spans="1:27" x14ac:dyDescent="0.2">
      <c r="I384" s="3"/>
    </row>
    <row r="385" spans="1:27" ht="13.5" thickBot="1" x14ac:dyDescent="0.25">
      <c r="I385" s="3"/>
    </row>
    <row r="386" spans="1:27" ht="13.5" thickBot="1" x14ac:dyDescent="0.25">
      <c r="A386" s="17">
        <v>17</v>
      </c>
      <c r="B386" s="18"/>
      <c r="C386" s="519" t="s">
        <v>38</v>
      </c>
      <c r="D386" s="519" t="s">
        <v>166</v>
      </c>
      <c r="E386" s="519" t="s">
        <v>35</v>
      </c>
      <c r="F386" s="216">
        <f>+$AA398</f>
        <v>0</v>
      </c>
      <c r="H386" s="17"/>
      <c r="I386" s="18"/>
      <c r="J386" s="519" t="s">
        <v>38</v>
      </c>
      <c r="K386" s="519" t="s">
        <v>166</v>
      </c>
      <c r="L386" s="519" t="s">
        <v>35</v>
      </c>
      <c r="M386" s="216">
        <f>+$AA398</f>
        <v>0</v>
      </c>
      <c r="O386" s="17">
        <v>17</v>
      </c>
      <c r="P386" s="18"/>
      <c r="Q386" s="519" t="s">
        <v>38</v>
      </c>
      <c r="R386" s="519" t="s">
        <v>166</v>
      </c>
      <c r="S386" s="519" t="s">
        <v>35</v>
      </c>
      <c r="T386" s="216">
        <f>+$AA398</f>
        <v>0</v>
      </c>
      <c r="V386" s="17"/>
      <c r="W386" s="18"/>
      <c r="X386" s="519" t="s">
        <v>38</v>
      </c>
      <c r="Y386" s="519" t="s">
        <v>166</v>
      </c>
      <c r="Z386" s="519" t="s">
        <v>35</v>
      </c>
      <c r="AA386" s="519" t="s">
        <v>18</v>
      </c>
    </row>
    <row r="387" spans="1:27" ht="25.5" x14ac:dyDescent="0.2">
      <c r="A387" s="19" t="s">
        <v>7</v>
      </c>
      <c r="B387" s="35" t="str">
        <f>+" אסמכתא " &amp; B19 &amp;"         חזרה לטבלה "</f>
        <v xml:space="preserve"> אסמכתא          חזרה לטבלה </v>
      </c>
      <c r="C387" s="548"/>
      <c r="D387" s="520" t="s">
        <v>70</v>
      </c>
      <c r="E387" s="548"/>
      <c r="F387" s="212" t="s">
        <v>18</v>
      </c>
      <c r="H387" s="19" t="s">
        <v>23</v>
      </c>
      <c r="I387" s="35" t="str">
        <f>+" אסמכתא " &amp; B19 &amp;"         חזרה לטבלה "</f>
        <v xml:space="preserve"> אסמכתא          חזרה לטבלה </v>
      </c>
      <c r="J387" s="548"/>
      <c r="K387" s="520" t="s">
        <v>70</v>
      </c>
      <c r="L387" s="548"/>
      <c r="M387" s="212" t="s">
        <v>18</v>
      </c>
      <c r="O387" s="19" t="s">
        <v>7</v>
      </c>
      <c r="P387" s="35" t="str">
        <f>+" אסמכתא " &amp; B19 &amp;"         חזרה לטבלה "</f>
        <v xml:space="preserve"> אסמכתא          חזרה לטבלה </v>
      </c>
      <c r="Q387" s="548"/>
      <c r="R387" s="520" t="s">
        <v>70</v>
      </c>
      <c r="S387" s="548"/>
      <c r="T387" s="212" t="s">
        <v>18</v>
      </c>
      <c r="V387" s="19" t="s">
        <v>23</v>
      </c>
      <c r="W387" s="35" t="str">
        <f>+" אסמכתא " &amp; B19 &amp;"         חזרה לטבלה "</f>
        <v xml:space="preserve"> אסמכתא          חזרה לטבלה </v>
      </c>
      <c r="X387" s="548"/>
      <c r="Y387" s="520" t="s">
        <v>70</v>
      </c>
      <c r="Z387" s="548"/>
      <c r="AA387" s="520"/>
    </row>
    <row r="388" spans="1:27" x14ac:dyDescent="0.2">
      <c r="A388" s="20">
        <v>1</v>
      </c>
      <c r="B388" s="173"/>
      <c r="C388" s="173"/>
      <c r="D388" s="174"/>
      <c r="E388" s="174"/>
      <c r="F388" s="175"/>
      <c r="H388" s="20">
        <v>12</v>
      </c>
      <c r="I388" s="173"/>
      <c r="J388" s="173"/>
      <c r="K388" s="174"/>
      <c r="L388" s="174"/>
      <c r="M388" s="175"/>
      <c r="O388" s="20">
        <v>23</v>
      </c>
      <c r="P388" s="173"/>
      <c r="Q388" s="173"/>
      <c r="R388" s="174"/>
      <c r="S388" s="174"/>
      <c r="T388" s="175"/>
      <c r="V388" s="20">
        <v>34</v>
      </c>
      <c r="W388" s="173"/>
      <c r="X388" s="173"/>
      <c r="Y388" s="174"/>
      <c r="Z388" s="174"/>
      <c r="AA388" s="175" t="s">
        <v>12</v>
      </c>
    </row>
    <row r="389" spans="1:27" x14ac:dyDescent="0.2">
      <c r="A389" s="20">
        <v>2</v>
      </c>
      <c r="B389" s="173"/>
      <c r="C389" s="173"/>
      <c r="D389" s="174"/>
      <c r="E389" s="174"/>
      <c r="F389" s="175"/>
      <c r="H389" s="20">
        <v>13</v>
      </c>
      <c r="I389" s="173"/>
      <c r="J389" s="173"/>
      <c r="K389" s="174"/>
      <c r="L389" s="174"/>
      <c r="M389" s="175"/>
      <c r="O389" s="20">
        <v>24</v>
      </c>
      <c r="P389" s="173"/>
      <c r="Q389" s="173"/>
      <c r="R389" s="174"/>
      <c r="S389" s="174"/>
      <c r="T389" s="175"/>
      <c r="V389" s="20">
        <v>35</v>
      </c>
      <c r="W389" s="173"/>
      <c r="X389" s="173"/>
      <c r="Y389" s="174"/>
      <c r="Z389" s="174"/>
      <c r="AA389" s="175"/>
    </row>
    <row r="390" spans="1:27" x14ac:dyDescent="0.2">
      <c r="A390" s="20">
        <v>3</v>
      </c>
      <c r="B390" s="173"/>
      <c r="C390" s="173"/>
      <c r="D390" s="174"/>
      <c r="E390" s="174"/>
      <c r="F390" s="175"/>
      <c r="H390" s="20">
        <v>14</v>
      </c>
      <c r="I390" s="173"/>
      <c r="J390" s="173"/>
      <c r="K390" s="174"/>
      <c r="L390" s="174"/>
      <c r="M390" s="175"/>
      <c r="O390" s="20">
        <v>25</v>
      </c>
      <c r="P390" s="173"/>
      <c r="Q390" s="173"/>
      <c r="R390" s="174"/>
      <c r="S390" s="174"/>
      <c r="T390" s="175"/>
      <c r="V390" s="20">
        <v>36</v>
      </c>
      <c r="W390" s="173"/>
      <c r="X390" s="173"/>
      <c r="Y390" s="174"/>
      <c r="Z390" s="174"/>
      <c r="AA390" s="175"/>
    </row>
    <row r="391" spans="1:27" x14ac:dyDescent="0.2">
      <c r="A391" s="20">
        <v>4</v>
      </c>
      <c r="B391" s="173"/>
      <c r="C391" s="173"/>
      <c r="D391" s="174"/>
      <c r="E391" s="174"/>
      <c r="F391" s="175"/>
      <c r="H391" s="20">
        <v>15</v>
      </c>
      <c r="I391" s="173"/>
      <c r="J391" s="173"/>
      <c r="K391" s="174"/>
      <c r="L391" s="174"/>
      <c r="M391" s="175"/>
      <c r="O391" s="20">
        <v>26</v>
      </c>
      <c r="P391" s="173"/>
      <c r="Q391" s="173"/>
      <c r="R391" s="174"/>
      <c r="S391" s="174"/>
      <c r="T391" s="175"/>
      <c r="V391" s="20">
        <v>37</v>
      </c>
      <c r="W391" s="173"/>
      <c r="X391" s="173"/>
      <c r="Y391" s="174"/>
      <c r="Z391" s="174"/>
      <c r="AA391" s="175"/>
    </row>
    <row r="392" spans="1:27" x14ac:dyDescent="0.2">
      <c r="A392" s="20">
        <v>5</v>
      </c>
      <c r="B392" s="173"/>
      <c r="C392" s="173"/>
      <c r="D392" s="174"/>
      <c r="E392" s="174"/>
      <c r="F392" s="175"/>
      <c r="H392" s="20">
        <v>16</v>
      </c>
      <c r="I392" s="173"/>
      <c r="J392" s="173"/>
      <c r="K392" s="174"/>
      <c r="L392" s="174"/>
      <c r="M392" s="175"/>
      <c r="O392" s="20">
        <v>27</v>
      </c>
      <c r="P392" s="173"/>
      <c r="Q392" s="173"/>
      <c r="R392" s="174"/>
      <c r="S392" s="174"/>
      <c r="T392" s="175"/>
      <c r="V392" s="20">
        <v>38</v>
      </c>
      <c r="W392" s="173"/>
      <c r="X392" s="173"/>
      <c r="Y392" s="174"/>
      <c r="Z392" s="174"/>
      <c r="AA392" s="175" t="s">
        <v>12</v>
      </c>
    </row>
    <row r="393" spans="1:27" x14ac:dyDescent="0.2">
      <c r="A393" s="20">
        <v>6</v>
      </c>
      <c r="B393" s="173"/>
      <c r="C393" s="173"/>
      <c r="D393" s="174"/>
      <c r="E393" s="174"/>
      <c r="F393" s="175"/>
      <c r="H393" s="20">
        <v>17</v>
      </c>
      <c r="I393" s="173"/>
      <c r="J393" s="173"/>
      <c r="K393" s="174"/>
      <c r="L393" s="174"/>
      <c r="M393" s="175"/>
      <c r="O393" s="20">
        <v>28</v>
      </c>
      <c r="P393" s="173"/>
      <c r="Q393" s="173"/>
      <c r="R393" s="174"/>
      <c r="S393" s="174"/>
      <c r="T393" s="175"/>
      <c r="V393" s="20">
        <v>39</v>
      </c>
      <c r="W393" s="173"/>
      <c r="X393" s="173"/>
      <c r="Y393" s="174"/>
      <c r="Z393" s="174"/>
      <c r="AA393" s="175"/>
    </row>
    <row r="394" spans="1:27" x14ac:dyDescent="0.2">
      <c r="A394" s="20">
        <v>7</v>
      </c>
      <c r="B394" s="173"/>
      <c r="C394" s="173"/>
      <c r="D394" s="174"/>
      <c r="E394" s="174"/>
      <c r="F394" s="175"/>
      <c r="H394" s="20">
        <v>18</v>
      </c>
      <c r="I394" s="173"/>
      <c r="J394" s="173"/>
      <c r="K394" s="174"/>
      <c r="L394" s="174"/>
      <c r="M394" s="175"/>
      <c r="O394" s="20">
        <v>29</v>
      </c>
      <c r="P394" s="173"/>
      <c r="Q394" s="173"/>
      <c r="R394" s="174"/>
      <c r="S394" s="174"/>
      <c r="T394" s="175"/>
      <c r="V394" s="20">
        <v>40</v>
      </c>
      <c r="W394" s="173"/>
      <c r="X394" s="173"/>
      <c r="Y394" s="174"/>
      <c r="Z394" s="174"/>
      <c r="AA394" s="175"/>
    </row>
    <row r="395" spans="1:27" x14ac:dyDescent="0.2">
      <c r="A395" s="20">
        <v>8</v>
      </c>
      <c r="B395" s="173"/>
      <c r="C395" s="173"/>
      <c r="D395" s="174"/>
      <c r="E395" s="174"/>
      <c r="F395" s="175"/>
      <c r="H395" s="20">
        <v>19</v>
      </c>
      <c r="I395" s="173"/>
      <c r="J395" s="173"/>
      <c r="K395" s="174"/>
      <c r="L395" s="174"/>
      <c r="M395" s="175"/>
      <c r="O395" s="20">
        <v>30</v>
      </c>
      <c r="P395" s="173"/>
      <c r="Q395" s="173"/>
      <c r="R395" s="174"/>
      <c r="S395" s="174"/>
      <c r="T395" s="175"/>
      <c r="V395" s="20">
        <v>41</v>
      </c>
      <c r="W395" s="173"/>
      <c r="X395" s="173"/>
      <c r="Y395" s="174"/>
      <c r="Z395" s="174"/>
      <c r="AA395" s="175" t="s">
        <v>12</v>
      </c>
    </row>
    <row r="396" spans="1:27" x14ac:dyDescent="0.2">
      <c r="A396" s="20">
        <v>9</v>
      </c>
      <c r="B396" s="173"/>
      <c r="C396" s="173"/>
      <c r="D396" s="174"/>
      <c r="E396" s="174"/>
      <c r="F396" s="175"/>
      <c r="H396" s="20">
        <v>20</v>
      </c>
      <c r="I396" s="173"/>
      <c r="J396" s="173"/>
      <c r="K396" s="174"/>
      <c r="L396" s="174"/>
      <c r="M396" s="175"/>
      <c r="O396" s="20">
        <v>31</v>
      </c>
      <c r="P396" s="173"/>
      <c r="Q396" s="173"/>
      <c r="R396" s="174"/>
      <c r="S396" s="174"/>
      <c r="T396" s="175"/>
      <c r="V396" s="20">
        <v>42</v>
      </c>
      <c r="W396" s="173"/>
      <c r="X396" s="173"/>
      <c r="Y396" s="174"/>
      <c r="Z396" s="174"/>
      <c r="AA396" s="175"/>
    </row>
    <row r="397" spans="1:27" x14ac:dyDescent="0.2">
      <c r="A397" s="20">
        <v>10</v>
      </c>
      <c r="B397" s="173"/>
      <c r="C397" s="173"/>
      <c r="D397" s="174"/>
      <c r="E397" s="174"/>
      <c r="F397" s="175"/>
      <c r="H397" s="20">
        <v>21</v>
      </c>
      <c r="I397" s="173"/>
      <c r="J397" s="173"/>
      <c r="K397" s="174"/>
      <c r="L397" s="174"/>
      <c r="M397" s="175"/>
      <c r="O397" s="20">
        <v>32</v>
      </c>
      <c r="P397" s="173"/>
      <c r="Q397" s="173"/>
      <c r="R397" s="174"/>
      <c r="S397" s="174"/>
      <c r="T397" s="175"/>
      <c r="V397" s="20">
        <v>43</v>
      </c>
      <c r="W397" s="173"/>
      <c r="X397" s="173"/>
      <c r="Y397" s="174"/>
      <c r="Z397" s="174"/>
      <c r="AA397" s="175"/>
    </row>
    <row r="398" spans="1:27" ht="13.5" thickBot="1" x14ac:dyDescent="0.25">
      <c r="A398" s="21">
        <v>11</v>
      </c>
      <c r="B398" s="176"/>
      <c r="C398" s="176"/>
      <c r="D398" s="174"/>
      <c r="E398" s="174"/>
      <c r="F398" s="177"/>
      <c r="H398" s="20">
        <v>22</v>
      </c>
      <c r="I398" s="173"/>
      <c r="J398" s="173"/>
      <c r="K398" s="174"/>
      <c r="L398" s="174"/>
      <c r="M398" s="177"/>
      <c r="O398" s="20">
        <v>33</v>
      </c>
      <c r="P398" s="176"/>
      <c r="Q398" s="176"/>
      <c r="R398" s="174"/>
      <c r="S398" s="174"/>
      <c r="T398" s="177"/>
      <c r="V398" s="22"/>
      <c r="W398" s="23" t="s">
        <v>3</v>
      </c>
      <c r="X398" s="24"/>
      <c r="Y398" s="24"/>
      <c r="Z398" s="24"/>
      <c r="AA398" s="25">
        <f>SUM(F388:F398)+SUM(M388:M398)+SUM(AA388:AA397)+SUM(T388:T398)</f>
        <v>0</v>
      </c>
    </row>
    <row r="399" spans="1:27" x14ac:dyDescent="0.2">
      <c r="I399" s="3"/>
    </row>
    <row r="400" spans="1:27" x14ac:dyDescent="0.2">
      <c r="I400" s="3"/>
    </row>
    <row r="401" spans="1:27" x14ac:dyDescent="0.2">
      <c r="I401" s="3"/>
    </row>
    <row r="402" spans="1:27" x14ac:dyDescent="0.2">
      <c r="I402" s="3"/>
    </row>
    <row r="403" spans="1:27" x14ac:dyDescent="0.2">
      <c r="I403" s="3"/>
    </row>
    <row r="404" spans="1:27" x14ac:dyDescent="0.2">
      <c r="I404" s="3"/>
    </row>
    <row r="405" spans="1:27" ht="13.5" thickBot="1" x14ac:dyDescent="0.25">
      <c r="I405" s="3"/>
    </row>
    <row r="406" spans="1:27" ht="13.5" thickBot="1" x14ac:dyDescent="0.25">
      <c r="A406" s="17">
        <v>18</v>
      </c>
      <c r="B406" s="18"/>
      <c r="C406" s="519" t="s">
        <v>38</v>
      </c>
      <c r="D406" s="519" t="s">
        <v>166</v>
      </c>
      <c r="E406" s="519" t="s">
        <v>35</v>
      </c>
      <c r="F406" s="216">
        <f>+$AA418</f>
        <v>0</v>
      </c>
      <c r="H406" s="17"/>
      <c r="I406" s="18"/>
      <c r="J406" s="519" t="s">
        <v>38</v>
      </c>
      <c r="K406" s="519" t="s">
        <v>166</v>
      </c>
      <c r="L406" s="519" t="s">
        <v>35</v>
      </c>
      <c r="M406" s="216">
        <f>+$AA418</f>
        <v>0</v>
      </c>
      <c r="O406" s="17">
        <v>18</v>
      </c>
      <c r="P406" s="18"/>
      <c r="Q406" s="519" t="s">
        <v>38</v>
      </c>
      <c r="R406" s="519" t="s">
        <v>166</v>
      </c>
      <c r="S406" s="519" t="s">
        <v>35</v>
      </c>
      <c r="T406" s="216">
        <f>+$AA418</f>
        <v>0</v>
      </c>
      <c r="V406" s="17"/>
      <c r="W406" s="18"/>
      <c r="X406" s="519" t="s">
        <v>38</v>
      </c>
      <c r="Y406" s="519" t="s">
        <v>166</v>
      </c>
      <c r="Z406" s="519" t="s">
        <v>35</v>
      </c>
      <c r="AA406" s="519" t="s">
        <v>18</v>
      </c>
    </row>
    <row r="407" spans="1:27" ht="25.5" x14ac:dyDescent="0.2">
      <c r="A407" s="19" t="s">
        <v>7</v>
      </c>
      <c r="B407" s="35" t="str">
        <f>+" אסמכתא " &amp; B20 &amp;"         חזרה לטבלה "</f>
        <v xml:space="preserve"> אסמכתא          חזרה לטבלה </v>
      </c>
      <c r="C407" s="548"/>
      <c r="D407" s="520" t="s">
        <v>70</v>
      </c>
      <c r="E407" s="548"/>
      <c r="F407" s="212" t="s">
        <v>18</v>
      </c>
      <c r="H407" s="19" t="s">
        <v>23</v>
      </c>
      <c r="I407" s="35" t="str">
        <f>+" אסמכתא " &amp; B20 &amp;"         חזרה לטבלה "</f>
        <v xml:space="preserve"> אסמכתא          חזרה לטבלה </v>
      </c>
      <c r="J407" s="548"/>
      <c r="K407" s="520" t="s">
        <v>70</v>
      </c>
      <c r="L407" s="548"/>
      <c r="M407" s="212" t="s">
        <v>18</v>
      </c>
      <c r="O407" s="19" t="s">
        <v>7</v>
      </c>
      <c r="P407" s="35" t="str">
        <f>+" אסמכתא " &amp; B20 &amp;"         חזרה לטבלה "</f>
        <v xml:space="preserve"> אסמכתא          חזרה לטבלה </v>
      </c>
      <c r="Q407" s="548"/>
      <c r="R407" s="520" t="s">
        <v>70</v>
      </c>
      <c r="S407" s="548"/>
      <c r="T407" s="212" t="s">
        <v>18</v>
      </c>
      <c r="V407" s="19" t="s">
        <v>23</v>
      </c>
      <c r="W407" s="35" t="str">
        <f>+" אסמכתא " &amp; B20 &amp;"         חזרה לטבלה "</f>
        <v xml:space="preserve"> אסמכתא          חזרה לטבלה </v>
      </c>
      <c r="X407" s="548"/>
      <c r="Y407" s="520" t="s">
        <v>70</v>
      </c>
      <c r="Z407" s="548"/>
      <c r="AA407" s="520"/>
    </row>
    <row r="408" spans="1:27" x14ac:dyDescent="0.2">
      <c r="A408" s="20">
        <v>1</v>
      </c>
      <c r="B408" s="173"/>
      <c r="C408" s="173"/>
      <c r="D408" s="174"/>
      <c r="E408" s="174"/>
      <c r="F408" s="175"/>
      <c r="H408" s="20">
        <v>12</v>
      </c>
      <c r="I408" s="173"/>
      <c r="J408" s="173"/>
      <c r="K408" s="174"/>
      <c r="L408" s="174"/>
      <c r="M408" s="175"/>
      <c r="O408" s="20">
        <v>23</v>
      </c>
      <c r="P408" s="173"/>
      <c r="Q408" s="173"/>
      <c r="R408" s="174"/>
      <c r="S408" s="174"/>
      <c r="T408" s="175"/>
      <c r="V408" s="20">
        <v>34</v>
      </c>
      <c r="W408" s="173"/>
      <c r="X408" s="173"/>
      <c r="Y408" s="174"/>
      <c r="Z408" s="174"/>
      <c r="AA408" s="175" t="s">
        <v>12</v>
      </c>
    </row>
    <row r="409" spans="1:27" x14ac:dyDescent="0.2">
      <c r="A409" s="20">
        <v>2</v>
      </c>
      <c r="B409" s="173"/>
      <c r="C409" s="173"/>
      <c r="D409" s="174"/>
      <c r="E409" s="174"/>
      <c r="F409" s="175"/>
      <c r="H409" s="20">
        <v>13</v>
      </c>
      <c r="I409" s="173"/>
      <c r="J409" s="173"/>
      <c r="K409" s="174"/>
      <c r="L409" s="174"/>
      <c r="M409" s="175"/>
      <c r="O409" s="20">
        <v>24</v>
      </c>
      <c r="P409" s="173"/>
      <c r="Q409" s="173"/>
      <c r="R409" s="174"/>
      <c r="S409" s="174"/>
      <c r="T409" s="175"/>
      <c r="V409" s="20">
        <v>35</v>
      </c>
      <c r="W409" s="173"/>
      <c r="X409" s="173"/>
      <c r="Y409" s="174"/>
      <c r="Z409" s="174"/>
      <c r="AA409" s="175"/>
    </row>
    <row r="410" spans="1:27" x14ac:dyDescent="0.2">
      <c r="A410" s="20">
        <v>3</v>
      </c>
      <c r="B410" s="173"/>
      <c r="C410" s="173"/>
      <c r="D410" s="174"/>
      <c r="E410" s="174"/>
      <c r="F410" s="175"/>
      <c r="H410" s="20">
        <v>14</v>
      </c>
      <c r="I410" s="173"/>
      <c r="J410" s="173"/>
      <c r="K410" s="174"/>
      <c r="L410" s="174"/>
      <c r="M410" s="175"/>
      <c r="O410" s="20">
        <v>25</v>
      </c>
      <c r="P410" s="173"/>
      <c r="Q410" s="173"/>
      <c r="R410" s="174"/>
      <c r="S410" s="174"/>
      <c r="T410" s="175"/>
      <c r="V410" s="20">
        <v>36</v>
      </c>
      <c r="W410" s="173"/>
      <c r="X410" s="173"/>
      <c r="Y410" s="174"/>
      <c r="Z410" s="174"/>
      <c r="AA410" s="175"/>
    </row>
    <row r="411" spans="1:27" x14ac:dyDescent="0.2">
      <c r="A411" s="20">
        <v>4</v>
      </c>
      <c r="B411" s="173"/>
      <c r="C411" s="173"/>
      <c r="D411" s="174"/>
      <c r="E411" s="174"/>
      <c r="F411" s="175"/>
      <c r="H411" s="20">
        <v>15</v>
      </c>
      <c r="I411" s="173"/>
      <c r="J411" s="173"/>
      <c r="K411" s="174"/>
      <c r="L411" s="174"/>
      <c r="M411" s="175"/>
      <c r="O411" s="20">
        <v>26</v>
      </c>
      <c r="P411" s="173"/>
      <c r="Q411" s="173"/>
      <c r="R411" s="174"/>
      <c r="S411" s="174"/>
      <c r="T411" s="175"/>
      <c r="V411" s="20">
        <v>37</v>
      </c>
      <c r="W411" s="173"/>
      <c r="X411" s="173"/>
      <c r="Y411" s="174"/>
      <c r="Z411" s="174"/>
      <c r="AA411" s="175"/>
    </row>
    <row r="412" spans="1:27" x14ac:dyDescent="0.2">
      <c r="A412" s="20">
        <v>5</v>
      </c>
      <c r="B412" s="173"/>
      <c r="C412" s="173"/>
      <c r="D412" s="174"/>
      <c r="E412" s="174"/>
      <c r="F412" s="175"/>
      <c r="H412" s="20">
        <v>16</v>
      </c>
      <c r="I412" s="173"/>
      <c r="J412" s="173"/>
      <c r="K412" s="174"/>
      <c r="L412" s="174"/>
      <c r="M412" s="175"/>
      <c r="O412" s="20">
        <v>27</v>
      </c>
      <c r="P412" s="173"/>
      <c r="Q412" s="173"/>
      <c r="R412" s="174"/>
      <c r="S412" s="174"/>
      <c r="T412" s="175"/>
      <c r="V412" s="20">
        <v>38</v>
      </c>
      <c r="W412" s="173"/>
      <c r="X412" s="173"/>
      <c r="Y412" s="174"/>
      <c r="Z412" s="174"/>
      <c r="AA412" s="175" t="s">
        <v>12</v>
      </c>
    </row>
    <row r="413" spans="1:27" x14ac:dyDescent="0.2">
      <c r="A413" s="20">
        <v>6</v>
      </c>
      <c r="B413" s="173"/>
      <c r="C413" s="173"/>
      <c r="D413" s="174"/>
      <c r="E413" s="174"/>
      <c r="F413" s="175"/>
      <c r="H413" s="20">
        <v>17</v>
      </c>
      <c r="I413" s="173"/>
      <c r="J413" s="173"/>
      <c r="K413" s="174"/>
      <c r="L413" s="174"/>
      <c r="M413" s="175"/>
      <c r="O413" s="20">
        <v>28</v>
      </c>
      <c r="P413" s="173"/>
      <c r="Q413" s="173"/>
      <c r="R413" s="174"/>
      <c r="S413" s="174"/>
      <c r="T413" s="175"/>
      <c r="V413" s="20">
        <v>39</v>
      </c>
      <c r="W413" s="173"/>
      <c r="X413" s="173"/>
      <c r="Y413" s="174"/>
      <c r="Z413" s="174"/>
      <c r="AA413" s="175"/>
    </row>
    <row r="414" spans="1:27" x14ac:dyDescent="0.2">
      <c r="A414" s="20">
        <v>7</v>
      </c>
      <c r="B414" s="173"/>
      <c r="C414" s="173"/>
      <c r="D414" s="174"/>
      <c r="E414" s="174"/>
      <c r="F414" s="175"/>
      <c r="H414" s="20">
        <v>18</v>
      </c>
      <c r="I414" s="173"/>
      <c r="J414" s="173"/>
      <c r="K414" s="174"/>
      <c r="L414" s="174"/>
      <c r="M414" s="175"/>
      <c r="O414" s="20">
        <v>29</v>
      </c>
      <c r="P414" s="173"/>
      <c r="Q414" s="173"/>
      <c r="R414" s="174"/>
      <c r="S414" s="174"/>
      <c r="T414" s="175"/>
      <c r="V414" s="20">
        <v>40</v>
      </c>
      <c r="W414" s="173"/>
      <c r="X414" s="173"/>
      <c r="Y414" s="174"/>
      <c r="Z414" s="174"/>
      <c r="AA414" s="175"/>
    </row>
    <row r="415" spans="1:27" x14ac:dyDescent="0.2">
      <c r="A415" s="20">
        <v>8</v>
      </c>
      <c r="B415" s="173"/>
      <c r="C415" s="173"/>
      <c r="D415" s="174"/>
      <c r="E415" s="174"/>
      <c r="F415" s="175"/>
      <c r="H415" s="20">
        <v>19</v>
      </c>
      <c r="I415" s="173"/>
      <c r="J415" s="173"/>
      <c r="K415" s="174"/>
      <c r="L415" s="174"/>
      <c r="M415" s="175"/>
      <c r="O415" s="20">
        <v>30</v>
      </c>
      <c r="P415" s="173"/>
      <c r="Q415" s="173"/>
      <c r="R415" s="174"/>
      <c r="S415" s="174"/>
      <c r="T415" s="175"/>
      <c r="V415" s="20">
        <v>41</v>
      </c>
      <c r="W415" s="173"/>
      <c r="X415" s="173"/>
      <c r="Y415" s="174"/>
      <c r="Z415" s="174"/>
      <c r="AA415" s="175" t="s">
        <v>12</v>
      </c>
    </row>
    <row r="416" spans="1:27" x14ac:dyDescent="0.2">
      <c r="A416" s="20">
        <v>9</v>
      </c>
      <c r="B416" s="173"/>
      <c r="C416" s="173"/>
      <c r="D416" s="174"/>
      <c r="E416" s="174"/>
      <c r="F416" s="175"/>
      <c r="H416" s="20">
        <v>20</v>
      </c>
      <c r="I416" s="173"/>
      <c r="J416" s="173"/>
      <c r="K416" s="174"/>
      <c r="L416" s="174"/>
      <c r="M416" s="175"/>
      <c r="O416" s="20">
        <v>31</v>
      </c>
      <c r="P416" s="173"/>
      <c r="Q416" s="173"/>
      <c r="R416" s="174"/>
      <c r="S416" s="174"/>
      <c r="T416" s="175"/>
      <c r="V416" s="20">
        <v>42</v>
      </c>
      <c r="W416" s="173"/>
      <c r="X416" s="173"/>
      <c r="Y416" s="174"/>
      <c r="Z416" s="174"/>
      <c r="AA416" s="175"/>
    </row>
    <row r="417" spans="1:27" x14ac:dyDescent="0.2">
      <c r="A417" s="20">
        <v>10</v>
      </c>
      <c r="B417" s="173"/>
      <c r="C417" s="173"/>
      <c r="D417" s="174"/>
      <c r="E417" s="174"/>
      <c r="F417" s="175"/>
      <c r="H417" s="20">
        <v>21</v>
      </c>
      <c r="I417" s="173"/>
      <c r="J417" s="173"/>
      <c r="K417" s="174"/>
      <c r="L417" s="174"/>
      <c r="M417" s="175"/>
      <c r="O417" s="20">
        <v>32</v>
      </c>
      <c r="P417" s="173"/>
      <c r="Q417" s="173"/>
      <c r="R417" s="174"/>
      <c r="S417" s="174"/>
      <c r="T417" s="175"/>
      <c r="V417" s="20">
        <v>43</v>
      </c>
      <c r="W417" s="173"/>
      <c r="X417" s="173"/>
      <c r="Y417" s="174"/>
      <c r="Z417" s="174"/>
      <c r="AA417" s="175"/>
    </row>
    <row r="418" spans="1:27" ht="13.5" thickBot="1" x14ac:dyDescent="0.25">
      <c r="A418" s="21">
        <v>11</v>
      </c>
      <c r="B418" s="176"/>
      <c r="C418" s="176"/>
      <c r="D418" s="174"/>
      <c r="E418" s="174"/>
      <c r="F418" s="177"/>
      <c r="H418" s="20">
        <v>22</v>
      </c>
      <c r="I418" s="173"/>
      <c r="J418" s="173"/>
      <c r="K418" s="174"/>
      <c r="L418" s="174"/>
      <c r="M418" s="177"/>
      <c r="O418" s="20">
        <v>33</v>
      </c>
      <c r="P418" s="176"/>
      <c r="Q418" s="176"/>
      <c r="R418" s="174"/>
      <c r="S418" s="174"/>
      <c r="T418" s="177"/>
      <c r="V418" s="22"/>
      <c r="W418" s="23" t="s">
        <v>3</v>
      </c>
      <c r="X418" s="24"/>
      <c r="Y418" s="24"/>
      <c r="Z418" s="24"/>
      <c r="AA418" s="25">
        <f>SUM(F408:F418)+SUM(M408:M418)+SUM(AA408:AA417)+SUM(T408:T418)</f>
        <v>0</v>
      </c>
    </row>
    <row r="419" spans="1:27" x14ac:dyDescent="0.2">
      <c r="I419" s="3"/>
    </row>
    <row r="420" spans="1:27" x14ac:dyDescent="0.2">
      <c r="I420" s="3"/>
    </row>
    <row r="421" spans="1:27" x14ac:dyDescent="0.2">
      <c r="I421" s="3"/>
    </row>
    <row r="422" spans="1:27" x14ac:dyDescent="0.2">
      <c r="I422" s="3"/>
    </row>
    <row r="423" spans="1:27" x14ac:dyDescent="0.2">
      <c r="I423" s="3"/>
    </row>
    <row r="424" spans="1:27" x14ac:dyDescent="0.2">
      <c r="I424" s="3"/>
    </row>
    <row r="425" spans="1:27" ht="13.5" thickBot="1" x14ac:dyDescent="0.25">
      <c r="I425" s="3"/>
    </row>
    <row r="426" spans="1:27" ht="13.5" thickBot="1" x14ac:dyDescent="0.25">
      <c r="A426" s="17">
        <v>19</v>
      </c>
      <c r="B426" s="18"/>
      <c r="C426" s="519" t="s">
        <v>38</v>
      </c>
      <c r="D426" s="519" t="s">
        <v>166</v>
      </c>
      <c r="E426" s="519" t="s">
        <v>35</v>
      </c>
      <c r="F426" s="216">
        <f>+$AA438</f>
        <v>0</v>
      </c>
      <c r="H426" s="17"/>
      <c r="I426" s="18"/>
      <c r="J426" s="519" t="s">
        <v>38</v>
      </c>
      <c r="K426" s="519" t="s">
        <v>166</v>
      </c>
      <c r="L426" s="519" t="s">
        <v>35</v>
      </c>
      <c r="M426" s="216">
        <f>+$AA438</f>
        <v>0</v>
      </c>
      <c r="O426" s="17">
        <v>19</v>
      </c>
      <c r="P426" s="18"/>
      <c r="Q426" s="519" t="s">
        <v>38</v>
      </c>
      <c r="R426" s="519" t="s">
        <v>166</v>
      </c>
      <c r="S426" s="519" t="s">
        <v>35</v>
      </c>
      <c r="T426" s="216">
        <f>+$AA438</f>
        <v>0</v>
      </c>
      <c r="V426" s="17"/>
      <c r="W426" s="18"/>
      <c r="X426" s="519" t="s">
        <v>38</v>
      </c>
      <c r="Y426" s="519" t="s">
        <v>166</v>
      </c>
      <c r="Z426" s="519" t="s">
        <v>35</v>
      </c>
      <c r="AA426" s="519" t="s">
        <v>18</v>
      </c>
    </row>
    <row r="427" spans="1:27" ht="25.5" x14ac:dyDescent="0.2">
      <c r="A427" s="19" t="s">
        <v>7</v>
      </c>
      <c r="B427" s="35" t="str">
        <f>+" אסמכתא " &amp; B21 &amp;"         חזרה לטבלה "</f>
        <v xml:space="preserve"> אסמכתא          חזרה לטבלה </v>
      </c>
      <c r="C427" s="548"/>
      <c r="D427" s="520" t="s">
        <v>70</v>
      </c>
      <c r="E427" s="548"/>
      <c r="F427" s="212" t="s">
        <v>18</v>
      </c>
      <c r="H427" s="19" t="s">
        <v>23</v>
      </c>
      <c r="I427" s="35" t="str">
        <f>+" אסמכתא " &amp; B21 &amp;"         חזרה לטבלה "</f>
        <v xml:space="preserve"> אסמכתא          חזרה לטבלה </v>
      </c>
      <c r="J427" s="548"/>
      <c r="K427" s="520" t="s">
        <v>70</v>
      </c>
      <c r="L427" s="548"/>
      <c r="M427" s="212" t="s">
        <v>18</v>
      </c>
      <c r="O427" s="19" t="s">
        <v>7</v>
      </c>
      <c r="P427" s="35" t="str">
        <f>+" אסמכתא " &amp; B21 &amp;"         חזרה לטבלה "</f>
        <v xml:space="preserve"> אסמכתא          חזרה לטבלה </v>
      </c>
      <c r="Q427" s="548"/>
      <c r="R427" s="520" t="s">
        <v>70</v>
      </c>
      <c r="S427" s="548"/>
      <c r="T427" s="212" t="s">
        <v>18</v>
      </c>
      <c r="V427" s="19" t="s">
        <v>23</v>
      </c>
      <c r="W427" s="35" t="str">
        <f>+" אסמכתא " &amp; B21 &amp;"         חזרה לטבלה "</f>
        <v xml:space="preserve"> אסמכתא          חזרה לטבלה </v>
      </c>
      <c r="X427" s="548"/>
      <c r="Y427" s="520" t="s">
        <v>70</v>
      </c>
      <c r="Z427" s="548"/>
      <c r="AA427" s="520"/>
    </row>
    <row r="428" spans="1:27" x14ac:dyDescent="0.2">
      <c r="A428" s="20">
        <v>1</v>
      </c>
      <c r="B428" s="173"/>
      <c r="C428" s="173"/>
      <c r="D428" s="174"/>
      <c r="E428" s="174"/>
      <c r="F428" s="175"/>
      <c r="H428" s="20">
        <v>12</v>
      </c>
      <c r="I428" s="173"/>
      <c r="J428" s="173"/>
      <c r="K428" s="174"/>
      <c r="L428" s="174"/>
      <c r="M428" s="175"/>
      <c r="O428" s="20">
        <v>23</v>
      </c>
      <c r="P428" s="173"/>
      <c r="Q428" s="173"/>
      <c r="R428" s="174"/>
      <c r="S428" s="174"/>
      <c r="T428" s="175"/>
      <c r="V428" s="20">
        <v>34</v>
      </c>
      <c r="W428" s="173"/>
      <c r="X428" s="173"/>
      <c r="Y428" s="174"/>
      <c r="Z428" s="174"/>
      <c r="AA428" s="175" t="s">
        <v>12</v>
      </c>
    </row>
    <row r="429" spans="1:27" x14ac:dyDescent="0.2">
      <c r="A429" s="20">
        <v>2</v>
      </c>
      <c r="B429" s="173"/>
      <c r="C429" s="173"/>
      <c r="D429" s="174"/>
      <c r="E429" s="174"/>
      <c r="F429" s="175"/>
      <c r="H429" s="20">
        <v>13</v>
      </c>
      <c r="I429" s="173"/>
      <c r="J429" s="173"/>
      <c r="K429" s="174"/>
      <c r="L429" s="174"/>
      <c r="M429" s="175"/>
      <c r="O429" s="20">
        <v>24</v>
      </c>
      <c r="P429" s="173"/>
      <c r="Q429" s="173"/>
      <c r="R429" s="174"/>
      <c r="S429" s="174"/>
      <c r="T429" s="175"/>
      <c r="V429" s="20">
        <v>35</v>
      </c>
      <c r="W429" s="173"/>
      <c r="X429" s="173"/>
      <c r="Y429" s="174"/>
      <c r="Z429" s="174"/>
      <c r="AA429" s="175"/>
    </row>
    <row r="430" spans="1:27" x14ac:dyDescent="0.2">
      <c r="A430" s="20">
        <v>3</v>
      </c>
      <c r="B430" s="173"/>
      <c r="C430" s="173"/>
      <c r="D430" s="174"/>
      <c r="E430" s="174"/>
      <c r="F430" s="175"/>
      <c r="H430" s="20">
        <v>14</v>
      </c>
      <c r="I430" s="173"/>
      <c r="J430" s="173"/>
      <c r="K430" s="174"/>
      <c r="L430" s="174"/>
      <c r="M430" s="175"/>
      <c r="O430" s="20">
        <v>25</v>
      </c>
      <c r="P430" s="173"/>
      <c r="Q430" s="173"/>
      <c r="R430" s="174"/>
      <c r="S430" s="174"/>
      <c r="T430" s="175"/>
      <c r="V430" s="20">
        <v>36</v>
      </c>
      <c r="W430" s="173"/>
      <c r="X430" s="173"/>
      <c r="Y430" s="174"/>
      <c r="Z430" s="174"/>
      <c r="AA430" s="175"/>
    </row>
    <row r="431" spans="1:27" x14ac:dyDescent="0.2">
      <c r="A431" s="20">
        <v>4</v>
      </c>
      <c r="B431" s="173"/>
      <c r="C431" s="173"/>
      <c r="D431" s="174"/>
      <c r="E431" s="174"/>
      <c r="F431" s="175"/>
      <c r="H431" s="20">
        <v>15</v>
      </c>
      <c r="I431" s="173"/>
      <c r="J431" s="173"/>
      <c r="K431" s="174"/>
      <c r="L431" s="174"/>
      <c r="M431" s="175"/>
      <c r="O431" s="20">
        <v>26</v>
      </c>
      <c r="P431" s="173"/>
      <c r="Q431" s="173"/>
      <c r="R431" s="174"/>
      <c r="S431" s="174"/>
      <c r="T431" s="175"/>
      <c r="V431" s="20">
        <v>37</v>
      </c>
      <c r="W431" s="173"/>
      <c r="X431" s="173"/>
      <c r="Y431" s="174"/>
      <c r="Z431" s="174"/>
      <c r="AA431" s="175"/>
    </row>
    <row r="432" spans="1:27" x14ac:dyDescent="0.2">
      <c r="A432" s="20">
        <v>5</v>
      </c>
      <c r="B432" s="173"/>
      <c r="C432" s="173"/>
      <c r="D432" s="174"/>
      <c r="E432" s="174"/>
      <c r="F432" s="175"/>
      <c r="H432" s="20">
        <v>16</v>
      </c>
      <c r="I432" s="173"/>
      <c r="J432" s="173"/>
      <c r="K432" s="174"/>
      <c r="L432" s="174"/>
      <c r="M432" s="175"/>
      <c r="O432" s="20">
        <v>27</v>
      </c>
      <c r="P432" s="173"/>
      <c r="Q432" s="173"/>
      <c r="R432" s="174"/>
      <c r="S432" s="174"/>
      <c r="T432" s="175"/>
      <c r="V432" s="20">
        <v>38</v>
      </c>
      <c r="W432" s="173"/>
      <c r="X432" s="173"/>
      <c r="Y432" s="174"/>
      <c r="Z432" s="174"/>
      <c r="AA432" s="175" t="s">
        <v>12</v>
      </c>
    </row>
    <row r="433" spans="1:27" x14ac:dyDescent="0.2">
      <c r="A433" s="20">
        <v>6</v>
      </c>
      <c r="B433" s="173"/>
      <c r="C433" s="173"/>
      <c r="D433" s="174"/>
      <c r="E433" s="174"/>
      <c r="F433" s="175"/>
      <c r="H433" s="20">
        <v>17</v>
      </c>
      <c r="I433" s="173"/>
      <c r="J433" s="173"/>
      <c r="K433" s="174"/>
      <c r="L433" s="174"/>
      <c r="M433" s="175"/>
      <c r="O433" s="20">
        <v>28</v>
      </c>
      <c r="P433" s="173"/>
      <c r="Q433" s="173"/>
      <c r="R433" s="174"/>
      <c r="S433" s="174"/>
      <c r="T433" s="175"/>
      <c r="V433" s="20">
        <v>39</v>
      </c>
      <c r="W433" s="173"/>
      <c r="X433" s="173"/>
      <c r="Y433" s="174"/>
      <c r="Z433" s="174"/>
      <c r="AA433" s="175"/>
    </row>
    <row r="434" spans="1:27" x14ac:dyDescent="0.2">
      <c r="A434" s="20">
        <v>7</v>
      </c>
      <c r="B434" s="173"/>
      <c r="C434" s="173"/>
      <c r="D434" s="174"/>
      <c r="E434" s="174"/>
      <c r="F434" s="175"/>
      <c r="H434" s="20">
        <v>18</v>
      </c>
      <c r="I434" s="173"/>
      <c r="J434" s="173"/>
      <c r="K434" s="174"/>
      <c r="L434" s="174"/>
      <c r="M434" s="175"/>
      <c r="O434" s="20">
        <v>29</v>
      </c>
      <c r="P434" s="173"/>
      <c r="Q434" s="173"/>
      <c r="R434" s="174"/>
      <c r="S434" s="174"/>
      <c r="T434" s="175"/>
      <c r="V434" s="20">
        <v>40</v>
      </c>
      <c r="W434" s="173"/>
      <c r="X434" s="173"/>
      <c r="Y434" s="174"/>
      <c r="Z434" s="174"/>
      <c r="AA434" s="175"/>
    </row>
    <row r="435" spans="1:27" x14ac:dyDescent="0.2">
      <c r="A435" s="20">
        <v>8</v>
      </c>
      <c r="B435" s="173"/>
      <c r="C435" s="173"/>
      <c r="D435" s="174"/>
      <c r="E435" s="174"/>
      <c r="F435" s="175"/>
      <c r="H435" s="20">
        <v>19</v>
      </c>
      <c r="I435" s="173"/>
      <c r="J435" s="173"/>
      <c r="K435" s="174"/>
      <c r="L435" s="174"/>
      <c r="M435" s="175"/>
      <c r="O435" s="20">
        <v>30</v>
      </c>
      <c r="P435" s="173"/>
      <c r="Q435" s="173"/>
      <c r="R435" s="174"/>
      <c r="S435" s="174"/>
      <c r="T435" s="175"/>
      <c r="V435" s="20">
        <v>41</v>
      </c>
      <c r="W435" s="173"/>
      <c r="X435" s="173"/>
      <c r="Y435" s="174"/>
      <c r="Z435" s="174"/>
      <c r="AA435" s="175" t="s">
        <v>12</v>
      </c>
    </row>
    <row r="436" spans="1:27" x14ac:dyDescent="0.2">
      <c r="A436" s="20">
        <v>9</v>
      </c>
      <c r="B436" s="173"/>
      <c r="C436" s="173"/>
      <c r="D436" s="174"/>
      <c r="E436" s="174"/>
      <c r="F436" s="175"/>
      <c r="H436" s="20">
        <v>20</v>
      </c>
      <c r="I436" s="173"/>
      <c r="J436" s="173"/>
      <c r="K436" s="174"/>
      <c r="L436" s="174"/>
      <c r="M436" s="175"/>
      <c r="O436" s="20">
        <v>31</v>
      </c>
      <c r="P436" s="173"/>
      <c r="Q436" s="173"/>
      <c r="R436" s="174"/>
      <c r="S436" s="174"/>
      <c r="T436" s="175"/>
      <c r="V436" s="20">
        <v>42</v>
      </c>
      <c r="W436" s="173"/>
      <c r="X436" s="173"/>
      <c r="Y436" s="174"/>
      <c r="Z436" s="174"/>
      <c r="AA436" s="175"/>
    </row>
    <row r="437" spans="1:27" x14ac:dyDescent="0.2">
      <c r="A437" s="20">
        <v>10</v>
      </c>
      <c r="B437" s="173"/>
      <c r="C437" s="173"/>
      <c r="D437" s="174"/>
      <c r="E437" s="174"/>
      <c r="F437" s="175"/>
      <c r="H437" s="20">
        <v>21</v>
      </c>
      <c r="I437" s="173"/>
      <c r="J437" s="173"/>
      <c r="K437" s="174"/>
      <c r="L437" s="174"/>
      <c r="M437" s="175"/>
      <c r="O437" s="20">
        <v>32</v>
      </c>
      <c r="P437" s="173"/>
      <c r="Q437" s="173"/>
      <c r="R437" s="174"/>
      <c r="S437" s="174"/>
      <c r="T437" s="175"/>
      <c r="V437" s="20">
        <v>43</v>
      </c>
      <c r="W437" s="173"/>
      <c r="X437" s="173"/>
      <c r="Y437" s="174"/>
      <c r="Z437" s="174"/>
      <c r="AA437" s="175"/>
    </row>
    <row r="438" spans="1:27" ht="13.5" thickBot="1" x14ac:dyDescent="0.25">
      <c r="A438" s="21">
        <v>11</v>
      </c>
      <c r="B438" s="176"/>
      <c r="C438" s="176"/>
      <c r="D438" s="174"/>
      <c r="E438" s="174"/>
      <c r="F438" s="177"/>
      <c r="H438" s="20">
        <v>22</v>
      </c>
      <c r="I438" s="173"/>
      <c r="J438" s="173"/>
      <c r="K438" s="174"/>
      <c r="L438" s="174"/>
      <c r="M438" s="177"/>
      <c r="O438" s="20">
        <v>33</v>
      </c>
      <c r="P438" s="176"/>
      <c r="Q438" s="176"/>
      <c r="R438" s="174"/>
      <c r="S438" s="174"/>
      <c r="T438" s="177"/>
      <c r="V438" s="22"/>
      <c r="W438" s="23" t="s">
        <v>3</v>
      </c>
      <c r="X438" s="24"/>
      <c r="Y438" s="24"/>
      <c r="Z438" s="24"/>
      <c r="AA438" s="25">
        <f>SUM(F428:F438)+SUM(M428:M438)+SUM(AA428:AA437)+SUM(T428:T438)</f>
        <v>0</v>
      </c>
    </row>
    <row r="439" spans="1:27" x14ac:dyDescent="0.2">
      <c r="I439" s="3"/>
    </row>
    <row r="440" spans="1:27" x14ac:dyDescent="0.2">
      <c r="I440" s="3"/>
    </row>
    <row r="441" spans="1:27" x14ac:dyDescent="0.2">
      <c r="I441" s="3"/>
    </row>
    <row r="442" spans="1:27" x14ac:dyDescent="0.2">
      <c r="I442" s="3"/>
    </row>
    <row r="443" spans="1:27" x14ac:dyDescent="0.2">
      <c r="I443" s="3"/>
    </row>
    <row r="444" spans="1:27" x14ac:dyDescent="0.2">
      <c r="I444" s="3"/>
    </row>
    <row r="445" spans="1:27" ht="13.5" thickBot="1" x14ac:dyDescent="0.25">
      <c r="I445" s="3"/>
    </row>
    <row r="446" spans="1:27" ht="13.5" thickBot="1" x14ac:dyDescent="0.25">
      <c r="A446" s="17">
        <v>20</v>
      </c>
      <c r="B446" s="18"/>
      <c r="C446" s="519" t="s">
        <v>38</v>
      </c>
      <c r="D446" s="519" t="s">
        <v>166</v>
      </c>
      <c r="E446" s="519" t="s">
        <v>35</v>
      </c>
      <c r="F446" s="216">
        <f>+$AA458</f>
        <v>0</v>
      </c>
      <c r="H446" s="17"/>
      <c r="I446" s="18"/>
      <c r="J446" s="519" t="s">
        <v>38</v>
      </c>
      <c r="K446" s="519" t="s">
        <v>166</v>
      </c>
      <c r="L446" s="519" t="s">
        <v>35</v>
      </c>
      <c r="M446" s="216">
        <f>+$AA458</f>
        <v>0</v>
      </c>
      <c r="O446" s="17">
        <v>20</v>
      </c>
      <c r="P446" s="18"/>
      <c r="Q446" s="519" t="s">
        <v>38</v>
      </c>
      <c r="R446" s="519" t="s">
        <v>166</v>
      </c>
      <c r="S446" s="519" t="s">
        <v>35</v>
      </c>
      <c r="T446" s="216">
        <f>+$AA458</f>
        <v>0</v>
      </c>
      <c r="V446" s="17"/>
      <c r="W446" s="18"/>
      <c r="X446" s="519" t="s">
        <v>38</v>
      </c>
      <c r="Y446" s="519" t="s">
        <v>166</v>
      </c>
      <c r="Z446" s="519" t="s">
        <v>35</v>
      </c>
      <c r="AA446" s="519" t="s">
        <v>18</v>
      </c>
    </row>
    <row r="447" spans="1:27" ht="25.5" x14ac:dyDescent="0.2">
      <c r="A447" s="19" t="s">
        <v>7</v>
      </c>
      <c r="B447" s="35" t="str">
        <f>+" אסמכתא " &amp; B22 &amp;"         חזרה לטבלה "</f>
        <v xml:space="preserve"> אסמכתא          חזרה לטבלה </v>
      </c>
      <c r="C447" s="548"/>
      <c r="D447" s="520" t="s">
        <v>70</v>
      </c>
      <c r="E447" s="548"/>
      <c r="F447" s="212" t="s">
        <v>18</v>
      </c>
      <c r="H447" s="19" t="s">
        <v>23</v>
      </c>
      <c r="I447" s="35" t="str">
        <f>+" אסמכתא " &amp; B22 &amp;"         חזרה לטבלה "</f>
        <v xml:space="preserve"> אסמכתא          חזרה לטבלה </v>
      </c>
      <c r="J447" s="548"/>
      <c r="K447" s="520" t="s">
        <v>70</v>
      </c>
      <c r="L447" s="548"/>
      <c r="M447" s="212" t="s">
        <v>18</v>
      </c>
      <c r="O447" s="19" t="s">
        <v>7</v>
      </c>
      <c r="P447" s="35" t="str">
        <f>+" אסמכתא " &amp; B22 &amp;"         חזרה לטבלה "</f>
        <v xml:space="preserve"> אסמכתא          חזרה לטבלה </v>
      </c>
      <c r="Q447" s="548"/>
      <c r="R447" s="520" t="s">
        <v>70</v>
      </c>
      <c r="S447" s="548"/>
      <c r="T447" s="212" t="s">
        <v>18</v>
      </c>
      <c r="V447" s="19" t="s">
        <v>23</v>
      </c>
      <c r="W447" s="35" t="str">
        <f>+" אסמכתא " &amp; B22 &amp;"         חזרה לטבלה "</f>
        <v xml:space="preserve"> אסמכתא          חזרה לטבלה </v>
      </c>
      <c r="X447" s="548"/>
      <c r="Y447" s="520" t="s">
        <v>70</v>
      </c>
      <c r="Z447" s="548"/>
      <c r="AA447" s="520"/>
    </row>
    <row r="448" spans="1:27" x14ac:dyDescent="0.2">
      <c r="A448" s="20">
        <v>1</v>
      </c>
      <c r="B448" s="173"/>
      <c r="C448" s="173"/>
      <c r="D448" s="174"/>
      <c r="E448" s="174"/>
      <c r="F448" s="175"/>
      <c r="H448" s="20">
        <v>12</v>
      </c>
      <c r="I448" s="173"/>
      <c r="J448" s="173"/>
      <c r="K448" s="174"/>
      <c r="L448" s="174"/>
      <c r="M448" s="175"/>
      <c r="O448" s="20">
        <v>23</v>
      </c>
      <c r="P448" s="173"/>
      <c r="Q448" s="173"/>
      <c r="R448" s="174"/>
      <c r="S448" s="174"/>
      <c r="T448" s="175"/>
      <c r="V448" s="20">
        <v>34</v>
      </c>
      <c r="W448" s="173"/>
      <c r="X448" s="173"/>
      <c r="Y448" s="174"/>
      <c r="Z448" s="174"/>
      <c r="AA448" s="175" t="s">
        <v>12</v>
      </c>
    </row>
    <row r="449" spans="1:27" x14ac:dyDescent="0.2">
      <c r="A449" s="20">
        <v>2</v>
      </c>
      <c r="B449" s="173"/>
      <c r="C449" s="173"/>
      <c r="D449" s="174"/>
      <c r="E449" s="174"/>
      <c r="F449" s="175"/>
      <c r="H449" s="20">
        <v>13</v>
      </c>
      <c r="I449" s="173"/>
      <c r="J449" s="173"/>
      <c r="K449" s="174"/>
      <c r="L449" s="174"/>
      <c r="M449" s="175"/>
      <c r="O449" s="20">
        <v>24</v>
      </c>
      <c r="P449" s="173"/>
      <c r="Q449" s="173"/>
      <c r="R449" s="174"/>
      <c r="S449" s="174"/>
      <c r="T449" s="175"/>
      <c r="V449" s="20">
        <v>35</v>
      </c>
      <c r="W449" s="173"/>
      <c r="X449" s="173"/>
      <c r="Y449" s="174"/>
      <c r="Z449" s="174"/>
      <c r="AA449" s="175"/>
    </row>
    <row r="450" spans="1:27" x14ac:dyDescent="0.2">
      <c r="A450" s="20">
        <v>3</v>
      </c>
      <c r="B450" s="173"/>
      <c r="C450" s="173"/>
      <c r="D450" s="174"/>
      <c r="E450" s="174"/>
      <c r="F450" s="175"/>
      <c r="H450" s="20">
        <v>14</v>
      </c>
      <c r="I450" s="173"/>
      <c r="J450" s="173"/>
      <c r="K450" s="174"/>
      <c r="L450" s="174"/>
      <c r="M450" s="175"/>
      <c r="O450" s="20">
        <v>25</v>
      </c>
      <c r="P450" s="173"/>
      <c r="Q450" s="173"/>
      <c r="R450" s="174"/>
      <c r="S450" s="174"/>
      <c r="T450" s="175"/>
      <c r="V450" s="20">
        <v>36</v>
      </c>
      <c r="W450" s="173"/>
      <c r="X450" s="173"/>
      <c r="Y450" s="174"/>
      <c r="Z450" s="174"/>
      <c r="AA450" s="175"/>
    </row>
    <row r="451" spans="1:27" x14ac:dyDescent="0.2">
      <c r="A451" s="20">
        <v>4</v>
      </c>
      <c r="B451" s="173"/>
      <c r="C451" s="173"/>
      <c r="D451" s="174"/>
      <c r="E451" s="174"/>
      <c r="F451" s="175"/>
      <c r="H451" s="20">
        <v>15</v>
      </c>
      <c r="I451" s="173"/>
      <c r="J451" s="173"/>
      <c r="K451" s="174"/>
      <c r="L451" s="174"/>
      <c r="M451" s="175"/>
      <c r="O451" s="20">
        <v>26</v>
      </c>
      <c r="P451" s="173"/>
      <c r="Q451" s="173"/>
      <c r="R451" s="174"/>
      <c r="S451" s="174"/>
      <c r="T451" s="175"/>
      <c r="V451" s="20">
        <v>37</v>
      </c>
      <c r="W451" s="173"/>
      <c r="X451" s="173"/>
      <c r="Y451" s="174"/>
      <c r="Z451" s="174"/>
      <c r="AA451" s="175"/>
    </row>
    <row r="452" spans="1:27" x14ac:dyDescent="0.2">
      <c r="A452" s="20">
        <v>5</v>
      </c>
      <c r="B452" s="173"/>
      <c r="C452" s="173"/>
      <c r="D452" s="174"/>
      <c r="E452" s="174"/>
      <c r="F452" s="175"/>
      <c r="H452" s="20">
        <v>16</v>
      </c>
      <c r="I452" s="173"/>
      <c r="J452" s="173"/>
      <c r="K452" s="174"/>
      <c r="L452" s="174"/>
      <c r="M452" s="175"/>
      <c r="O452" s="20">
        <v>27</v>
      </c>
      <c r="P452" s="173"/>
      <c r="Q452" s="173"/>
      <c r="R452" s="174"/>
      <c r="S452" s="174"/>
      <c r="T452" s="175"/>
      <c r="V452" s="20">
        <v>38</v>
      </c>
      <c r="W452" s="173"/>
      <c r="X452" s="173"/>
      <c r="Y452" s="174"/>
      <c r="Z452" s="174"/>
      <c r="AA452" s="175" t="s">
        <v>12</v>
      </c>
    </row>
    <row r="453" spans="1:27" x14ac:dyDescent="0.2">
      <c r="A453" s="20">
        <v>6</v>
      </c>
      <c r="B453" s="173"/>
      <c r="C453" s="173"/>
      <c r="D453" s="174"/>
      <c r="E453" s="174"/>
      <c r="F453" s="175"/>
      <c r="H453" s="20">
        <v>17</v>
      </c>
      <c r="I453" s="173"/>
      <c r="J453" s="173"/>
      <c r="K453" s="174"/>
      <c r="L453" s="174"/>
      <c r="M453" s="175"/>
      <c r="O453" s="20">
        <v>28</v>
      </c>
      <c r="P453" s="173"/>
      <c r="Q453" s="173"/>
      <c r="R453" s="174"/>
      <c r="S453" s="174"/>
      <c r="T453" s="175"/>
      <c r="V453" s="20">
        <v>39</v>
      </c>
      <c r="W453" s="173"/>
      <c r="X453" s="173"/>
      <c r="Y453" s="174"/>
      <c r="Z453" s="174"/>
      <c r="AA453" s="175"/>
    </row>
    <row r="454" spans="1:27" x14ac:dyDescent="0.2">
      <c r="A454" s="20">
        <v>7</v>
      </c>
      <c r="B454" s="173"/>
      <c r="C454" s="173"/>
      <c r="D454" s="174"/>
      <c r="E454" s="174"/>
      <c r="F454" s="175"/>
      <c r="H454" s="20">
        <v>18</v>
      </c>
      <c r="I454" s="173"/>
      <c r="J454" s="173"/>
      <c r="K454" s="174"/>
      <c r="L454" s="174"/>
      <c r="M454" s="175"/>
      <c r="O454" s="20">
        <v>29</v>
      </c>
      <c r="P454" s="173"/>
      <c r="Q454" s="173"/>
      <c r="R454" s="174"/>
      <c r="S454" s="174"/>
      <c r="T454" s="175"/>
      <c r="V454" s="20">
        <v>40</v>
      </c>
      <c r="W454" s="173"/>
      <c r="X454" s="173"/>
      <c r="Y454" s="174"/>
      <c r="Z454" s="174"/>
      <c r="AA454" s="175"/>
    </row>
    <row r="455" spans="1:27" x14ac:dyDescent="0.2">
      <c r="A455" s="20">
        <v>8</v>
      </c>
      <c r="B455" s="173"/>
      <c r="C455" s="173"/>
      <c r="D455" s="174"/>
      <c r="E455" s="174"/>
      <c r="F455" s="175"/>
      <c r="H455" s="20">
        <v>19</v>
      </c>
      <c r="I455" s="173"/>
      <c r="J455" s="173"/>
      <c r="K455" s="174"/>
      <c r="L455" s="174"/>
      <c r="M455" s="175"/>
      <c r="O455" s="20">
        <v>30</v>
      </c>
      <c r="P455" s="173"/>
      <c r="Q455" s="173"/>
      <c r="R455" s="174"/>
      <c r="S455" s="174"/>
      <c r="T455" s="175"/>
      <c r="V455" s="20">
        <v>41</v>
      </c>
      <c r="W455" s="173"/>
      <c r="X455" s="173"/>
      <c r="Y455" s="174"/>
      <c r="Z455" s="174"/>
      <c r="AA455" s="175" t="s">
        <v>12</v>
      </c>
    </row>
    <row r="456" spans="1:27" x14ac:dyDescent="0.2">
      <c r="A456" s="20">
        <v>9</v>
      </c>
      <c r="B456" s="173"/>
      <c r="C456" s="173"/>
      <c r="D456" s="174"/>
      <c r="E456" s="174"/>
      <c r="F456" s="175"/>
      <c r="H456" s="20">
        <v>20</v>
      </c>
      <c r="I456" s="173"/>
      <c r="J456" s="173"/>
      <c r="K456" s="174"/>
      <c r="L456" s="174"/>
      <c r="M456" s="175"/>
      <c r="O456" s="20">
        <v>31</v>
      </c>
      <c r="P456" s="173"/>
      <c r="Q456" s="173"/>
      <c r="R456" s="174"/>
      <c r="S456" s="174"/>
      <c r="T456" s="175"/>
      <c r="V456" s="20">
        <v>42</v>
      </c>
      <c r="W456" s="173"/>
      <c r="X456" s="173"/>
      <c r="Y456" s="174"/>
      <c r="Z456" s="174"/>
      <c r="AA456" s="175"/>
    </row>
    <row r="457" spans="1:27" x14ac:dyDescent="0.2">
      <c r="A457" s="20">
        <v>10</v>
      </c>
      <c r="B457" s="173"/>
      <c r="C457" s="173"/>
      <c r="D457" s="174"/>
      <c r="E457" s="174"/>
      <c r="F457" s="175"/>
      <c r="H457" s="20">
        <v>21</v>
      </c>
      <c r="I457" s="173"/>
      <c r="J457" s="173"/>
      <c r="K457" s="174"/>
      <c r="L457" s="174"/>
      <c r="M457" s="175"/>
      <c r="O457" s="20">
        <v>32</v>
      </c>
      <c r="P457" s="173"/>
      <c r="Q457" s="173"/>
      <c r="R457" s="174"/>
      <c r="S457" s="174"/>
      <c r="T457" s="175"/>
      <c r="V457" s="20">
        <v>43</v>
      </c>
      <c r="W457" s="173"/>
      <c r="X457" s="173"/>
      <c r="Y457" s="174"/>
      <c r="Z457" s="174"/>
      <c r="AA457" s="175"/>
    </row>
    <row r="458" spans="1:27" ht="13.5" thickBot="1" x14ac:dyDescent="0.25">
      <c r="A458" s="21">
        <v>11</v>
      </c>
      <c r="B458" s="176"/>
      <c r="C458" s="176"/>
      <c r="D458" s="174"/>
      <c r="E458" s="174"/>
      <c r="F458" s="177"/>
      <c r="H458" s="20">
        <v>22</v>
      </c>
      <c r="I458" s="173"/>
      <c r="J458" s="173"/>
      <c r="K458" s="174"/>
      <c r="L458" s="174"/>
      <c r="M458" s="177"/>
      <c r="O458" s="20">
        <v>33</v>
      </c>
      <c r="P458" s="176"/>
      <c r="Q458" s="176"/>
      <c r="R458" s="174"/>
      <c r="S458" s="174"/>
      <c r="T458" s="177"/>
      <c r="V458" s="22"/>
      <c r="W458" s="23" t="s">
        <v>3</v>
      </c>
      <c r="X458" s="24"/>
      <c r="Y458" s="24"/>
      <c r="Z458" s="24"/>
      <c r="AA458" s="25">
        <f>SUM(F448:F458)+SUM(M448:M458)+SUM(AA448:AA457)+SUM(T448:T458)</f>
        <v>0</v>
      </c>
    </row>
    <row r="459" spans="1:27" x14ac:dyDescent="0.2">
      <c r="I459" s="3"/>
    </row>
    <row r="460" spans="1:27" x14ac:dyDescent="0.2">
      <c r="I460" s="3"/>
    </row>
    <row r="461" spans="1:27" x14ac:dyDescent="0.2">
      <c r="I461" s="3"/>
    </row>
    <row r="462" spans="1:27" x14ac:dyDescent="0.2">
      <c r="I462" s="3"/>
    </row>
    <row r="463" spans="1:27" x14ac:dyDescent="0.2">
      <c r="I463" s="3"/>
    </row>
    <row r="464" spans="1:27" x14ac:dyDescent="0.2">
      <c r="I464" s="3"/>
    </row>
    <row r="465" spans="1:27" ht="13.5" thickBot="1" x14ac:dyDescent="0.25">
      <c r="I465" s="3"/>
      <c r="V465" s="22"/>
      <c r="W465" s="23"/>
      <c r="X465" s="24"/>
      <c r="Z465" s="24"/>
      <c r="AA465" s="25"/>
    </row>
    <row r="466" spans="1:27" ht="13.5" thickBot="1" x14ac:dyDescent="0.25">
      <c r="A466" s="17">
        <v>21</v>
      </c>
      <c r="B466" s="18"/>
      <c r="C466" s="519" t="s">
        <v>38</v>
      </c>
      <c r="D466" s="519" t="s">
        <v>166</v>
      </c>
      <c r="E466" s="519" t="s">
        <v>35</v>
      </c>
      <c r="F466" s="216">
        <f>+$AA478</f>
        <v>0</v>
      </c>
      <c r="H466" s="17"/>
      <c r="I466" s="18"/>
      <c r="J466" s="519" t="s">
        <v>38</v>
      </c>
      <c r="K466" s="519" t="s">
        <v>166</v>
      </c>
      <c r="L466" s="519" t="s">
        <v>35</v>
      </c>
      <c r="M466" s="216">
        <f>+$AA478</f>
        <v>0</v>
      </c>
      <c r="O466" s="17">
        <v>21</v>
      </c>
      <c r="P466" s="18"/>
      <c r="Q466" s="519" t="s">
        <v>38</v>
      </c>
      <c r="R466" s="519" t="s">
        <v>166</v>
      </c>
      <c r="S466" s="519" t="s">
        <v>35</v>
      </c>
      <c r="T466" s="216">
        <f>+$AA478</f>
        <v>0</v>
      </c>
      <c r="V466" s="17"/>
      <c r="W466" s="18"/>
      <c r="X466" s="519" t="s">
        <v>38</v>
      </c>
      <c r="Y466" s="519" t="s">
        <v>166</v>
      </c>
      <c r="Z466" s="519" t="s">
        <v>35</v>
      </c>
      <c r="AA466" s="519" t="s">
        <v>18</v>
      </c>
    </row>
    <row r="467" spans="1:27" ht="25.5" x14ac:dyDescent="0.2">
      <c r="A467" s="19" t="s">
        <v>7</v>
      </c>
      <c r="B467" s="35" t="str">
        <f>+" אסמכתא " &amp; B23 &amp;"         חזרה לטבלה "</f>
        <v xml:space="preserve"> אסמכתא          חזרה לטבלה </v>
      </c>
      <c r="C467" s="548"/>
      <c r="D467" s="520" t="s">
        <v>70</v>
      </c>
      <c r="E467" s="548"/>
      <c r="F467" s="212" t="s">
        <v>18</v>
      </c>
      <c r="H467" s="19" t="s">
        <v>23</v>
      </c>
      <c r="I467" s="35" t="str">
        <f>+" אסמכתא " &amp; B23 &amp;"         חזרה לטבלה "</f>
        <v xml:space="preserve"> אסמכתא          חזרה לטבלה </v>
      </c>
      <c r="J467" s="548"/>
      <c r="K467" s="520" t="s">
        <v>70</v>
      </c>
      <c r="L467" s="548"/>
      <c r="M467" s="212" t="s">
        <v>18</v>
      </c>
      <c r="O467" s="19" t="s">
        <v>7</v>
      </c>
      <c r="P467" s="35" t="str">
        <f>+" אסמכתא " &amp; B23 &amp;"         חזרה לטבלה "</f>
        <v xml:space="preserve"> אסמכתא          חזרה לטבלה </v>
      </c>
      <c r="Q467" s="548"/>
      <c r="R467" s="520" t="s">
        <v>70</v>
      </c>
      <c r="S467" s="548"/>
      <c r="T467" s="212" t="s">
        <v>18</v>
      </c>
      <c r="V467" s="19" t="s">
        <v>23</v>
      </c>
      <c r="W467" s="35" t="str">
        <f>+" אסמכתא " &amp; B23 &amp;"         חזרה לטבלה "</f>
        <v xml:space="preserve"> אסמכתא          חזרה לטבלה </v>
      </c>
      <c r="X467" s="548"/>
      <c r="Y467" s="520" t="s">
        <v>70</v>
      </c>
      <c r="Z467" s="548"/>
      <c r="AA467" s="520"/>
    </row>
    <row r="468" spans="1:27" x14ac:dyDescent="0.2">
      <c r="A468" s="20">
        <v>1</v>
      </c>
      <c r="B468" s="173"/>
      <c r="C468" s="173"/>
      <c r="D468" s="174"/>
      <c r="E468" s="174"/>
      <c r="F468" s="175"/>
      <c r="H468" s="20">
        <v>12</v>
      </c>
      <c r="I468" s="173"/>
      <c r="J468" s="173"/>
      <c r="K468" s="174"/>
      <c r="L468" s="174"/>
      <c r="M468" s="175"/>
      <c r="O468" s="20">
        <v>23</v>
      </c>
      <c r="P468" s="173"/>
      <c r="Q468" s="173"/>
      <c r="R468" s="174"/>
      <c r="S468" s="174"/>
      <c r="T468" s="175"/>
      <c r="V468" s="20">
        <v>34</v>
      </c>
      <c r="W468" s="173"/>
      <c r="X468" s="173"/>
      <c r="Y468" s="174"/>
      <c r="Z468" s="174"/>
      <c r="AA468" s="175" t="s">
        <v>12</v>
      </c>
    </row>
    <row r="469" spans="1:27" x14ac:dyDescent="0.2">
      <c r="A469" s="20">
        <v>2</v>
      </c>
      <c r="B469" s="173"/>
      <c r="C469" s="173"/>
      <c r="D469" s="174"/>
      <c r="E469" s="174"/>
      <c r="F469" s="175"/>
      <c r="H469" s="20">
        <v>13</v>
      </c>
      <c r="I469" s="173"/>
      <c r="J469" s="173"/>
      <c r="K469" s="174"/>
      <c r="L469" s="174"/>
      <c r="M469" s="175"/>
      <c r="O469" s="20">
        <v>24</v>
      </c>
      <c r="P469" s="173"/>
      <c r="Q469" s="173"/>
      <c r="R469" s="174"/>
      <c r="S469" s="174"/>
      <c r="T469" s="175"/>
      <c r="V469" s="20">
        <v>35</v>
      </c>
      <c r="W469" s="173"/>
      <c r="X469" s="173"/>
      <c r="Y469" s="174"/>
      <c r="Z469" s="174"/>
      <c r="AA469" s="175"/>
    </row>
    <row r="470" spans="1:27" x14ac:dyDescent="0.2">
      <c r="A470" s="20">
        <v>3</v>
      </c>
      <c r="B470" s="173"/>
      <c r="C470" s="173"/>
      <c r="D470" s="174"/>
      <c r="E470" s="174"/>
      <c r="F470" s="175"/>
      <c r="H470" s="20">
        <v>14</v>
      </c>
      <c r="I470" s="173"/>
      <c r="J470" s="173"/>
      <c r="K470" s="174"/>
      <c r="L470" s="174"/>
      <c r="M470" s="175"/>
      <c r="O470" s="20">
        <v>25</v>
      </c>
      <c r="P470" s="173"/>
      <c r="Q470" s="173"/>
      <c r="R470" s="174"/>
      <c r="S470" s="174"/>
      <c r="T470" s="175"/>
      <c r="V470" s="20">
        <v>36</v>
      </c>
      <c r="W470" s="173"/>
      <c r="X470" s="173"/>
      <c r="Y470" s="174"/>
      <c r="Z470" s="174"/>
      <c r="AA470" s="175"/>
    </row>
    <row r="471" spans="1:27" x14ac:dyDescent="0.2">
      <c r="A471" s="20">
        <v>4</v>
      </c>
      <c r="B471" s="173"/>
      <c r="C471" s="173"/>
      <c r="D471" s="174"/>
      <c r="E471" s="174"/>
      <c r="F471" s="175"/>
      <c r="H471" s="20">
        <v>15</v>
      </c>
      <c r="I471" s="173"/>
      <c r="J471" s="173"/>
      <c r="K471" s="174"/>
      <c r="L471" s="174"/>
      <c r="M471" s="175"/>
      <c r="O471" s="20">
        <v>26</v>
      </c>
      <c r="P471" s="173"/>
      <c r="Q471" s="173"/>
      <c r="R471" s="174"/>
      <c r="S471" s="174"/>
      <c r="T471" s="175"/>
      <c r="V471" s="20">
        <v>37</v>
      </c>
      <c r="W471" s="173"/>
      <c r="X471" s="173"/>
      <c r="Y471" s="174"/>
      <c r="Z471" s="174"/>
      <c r="AA471" s="175"/>
    </row>
    <row r="472" spans="1:27" x14ac:dyDescent="0.2">
      <c r="A472" s="20">
        <v>5</v>
      </c>
      <c r="B472" s="173"/>
      <c r="C472" s="173"/>
      <c r="D472" s="174"/>
      <c r="E472" s="174"/>
      <c r="F472" s="175"/>
      <c r="H472" s="20">
        <v>16</v>
      </c>
      <c r="I472" s="173"/>
      <c r="J472" s="173"/>
      <c r="K472" s="174"/>
      <c r="L472" s="174"/>
      <c r="M472" s="175"/>
      <c r="O472" s="20">
        <v>27</v>
      </c>
      <c r="P472" s="173"/>
      <c r="Q472" s="173"/>
      <c r="R472" s="174"/>
      <c r="S472" s="174"/>
      <c r="T472" s="175"/>
      <c r="V472" s="20">
        <v>38</v>
      </c>
      <c r="W472" s="173"/>
      <c r="X472" s="173"/>
      <c r="Y472" s="174"/>
      <c r="Z472" s="174"/>
      <c r="AA472" s="175" t="s">
        <v>12</v>
      </c>
    </row>
    <row r="473" spans="1:27" x14ac:dyDescent="0.2">
      <c r="A473" s="20">
        <v>6</v>
      </c>
      <c r="B473" s="173"/>
      <c r="C473" s="173"/>
      <c r="D473" s="174"/>
      <c r="E473" s="174"/>
      <c r="F473" s="175"/>
      <c r="H473" s="20">
        <v>17</v>
      </c>
      <c r="I473" s="173"/>
      <c r="J473" s="173"/>
      <c r="K473" s="174"/>
      <c r="L473" s="174"/>
      <c r="M473" s="175"/>
      <c r="O473" s="20">
        <v>28</v>
      </c>
      <c r="P473" s="173"/>
      <c r="Q473" s="173"/>
      <c r="R473" s="174"/>
      <c r="S473" s="174"/>
      <c r="T473" s="175"/>
      <c r="V473" s="20">
        <v>39</v>
      </c>
      <c r="W473" s="173"/>
      <c r="X473" s="173"/>
      <c r="Y473" s="174"/>
      <c r="Z473" s="174"/>
      <c r="AA473" s="175"/>
    </row>
    <row r="474" spans="1:27" x14ac:dyDescent="0.2">
      <c r="A474" s="20">
        <v>7</v>
      </c>
      <c r="B474" s="173"/>
      <c r="C474" s="173"/>
      <c r="D474" s="174"/>
      <c r="E474" s="174"/>
      <c r="F474" s="175"/>
      <c r="H474" s="20">
        <v>18</v>
      </c>
      <c r="I474" s="173"/>
      <c r="J474" s="173"/>
      <c r="K474" s="174"/>
      <c r="L474" s="174"/>
      <c r="M474" s="175"/>
      <c r="O474" s="20">
        <v>29</v>
      </c>
      <c r="P474" s="173"/>
      <c r="Q474" s="173"/>
      <c r="R474" s="174"/>
      <c r="S474" s="174"/>
      <c r="T474" s="175"/>
      <c r="V474" s="20">
        <v>40</v>
      </c>
      <c r="W474" s="173"/>
      <c r="X474" s="173"/>
      <c r="Y474" s="174"/>
      <c r="Z474" s="174"/>
      <c r="AA474" s="175"/>
    </row>
    <row r="475" spans="1:27" x14ac:dyDescent="0.2">
      <c r="A475" s="20">
        <v>8</v>
      </c>
      <c r="B475" s="173"/>
      <c r="C475" s="173"/>
      <c r="D475" s="174"/>
      <c r="E475" s="174"/>
      <c r="F475" s="175"/>
      <c r="H475" s="20">
        <v>19</v>
      </c>
      <c r="I475" s="173"/>
      <c r="J475" s="173"/>
      <c r="K475" s="174"/>
      <c r="L475" s="174"/>
      <c r="M475" s="175"/>
      <c r="O475" s="20">
        <v>30</v>
      </c>
      <c r="P475" s="173"/>
      <c r="Q475" s="173"/>
      <c r="R475" s="174"/>
      <c r="S475" s="174"/>
      <c r="T475" s="175"/>
      <c r="V475" s="20">
        <v>41</v>
      </c>
      <c r="W475" s="173"/>
      <c r="X475" s="173"/>
      <c r="Y475" s="174"/>
      <c r="Z475" s="174"/>
      <c r="AA475" s="175" t="s">
        <v>12</v>
      </c>
    </row>
    <row r="476" spans="1:27" x14ac:dyDescent="0.2">
      <c r="A476" s="20">
        <v>9</v>
      </c>
      <c r="B476" s="173"/>
      <c r="C476" s="173"/>
      <c r="D476" s="174"/>
      <c r="E476" s="174"/>
      <c r="F476" s="175"/>
      <c r="H476" s="20">
        <v>20</v>
      </c>
      <c r="I476" s="173"/>
      <c r="J476" s="173"/>
      <c r="K476" s="174"/>
      <c r="L476" s="174"/>
      <c r="M476" s="175"/>
      <c r="O476" s="20">
        <v>31</v>
      </c>
      <c r="P476" s="173"/>
      <c r="Q476" s="173"/>
      <c r="R476" s="174"/>
      <c r="S476" s="174"/>
      <c r="T476" s="175"/>
      <c r="V476" s="20">
        <v>42</v>
      </c>
      <c r="W476" s="173"/>
      <c r="X476" s="173"/>
      <c r="Y476" s="174"/>
      <c r="Z476" s="174"/>
      <c r="AA476" s="175"/>
    </row>
    <row r="477" spans="1:27" x14ac:dyDescent="0.2">
      <c r="A477" s="20">
        <v>10</v>
      </c>
      <c r="B477" s="173"/>
      <c r="C477" s="173"/>
      <c r="D477" s="174"/>
      <c r="E477" s="174"/>
      <c r="F477" s="175"/>
      <c r="H477" s="20">
        <v>21</v>
      </c>
      <c r="I477" s="173"/>
      <c r="J477" s="173"/>
      <c r="K477" s="174"/>
      <c r="L477" s="174"/>
      <c r="M477" s="175"/>
      <c r="O477" s="20">
        <v>32</v>
      </c>
      <c r="P477" s="173"/>
      <c r="Q477" s="173"/>
      <c r="R477" s="174"/>
      <c r="S477" s="174"/>
      <c r="T477" s="175"/>
      <c r="V477" s="20">
        <v>43</v>
      </c>
      <c r="W477" s="173"/>
      <c r="X477" s="173"/>
      <c r="Y477" s="174"/>
      <c r="Z477" s="174"/>
      <c r="AA477" s="175"/>
    </row>
    <row r="478" spans="1:27" ht="13.5" thickBot="1" x14ac:dyDescent="0.25">
      <c r="A478" s="21">
        <v>11</v>
      </c>
      <c r="B478" s="176"/>
      <c r="C478" s="176"/>
      <c r="D478" s="174"/>
      <c r="E478" s="174"/>
      <c r="F478" s="177"/>
      <c r="H478" s="20">
        <v>22</v>
      </c>
      <c r="I478" s="173"/>
      <c r="J478" s="173"/>
      <c r="K478" s="174"/>
      <c r="L478" s="174"/>
      <c r="M478" s="177"/>
      <c r="O478" s="20">
        <v>33</v>
      </c>
      <c r="P478" s="176"/>
      <c r="Q478" s="176"/>
      <c r="R478" s="174"/>
      <c r="S478" s="174"/>
      <c r="T478" s="177"/>
      <c r="V478" s="22"/>
      <c r="W478" s="23" t="s">
        <v>3</v>
      </c>
      <c r="X478" s="24"/>
      <c r="Y478" s="24"/>
      <c r="Z478" s="24"/>
      <c r="AA478" s="25">
        <f>SUM(F468:F478)+SUM(M468:M478)+SUM(AA468:AA477)+SUM(T468:T478)</f>
        <v>0</v>
      </c>
    </row>
    <row r="479" spans="1:27" x14ac:dyDescent="0.2">
      <c r="I479" s="3"/>
    </row>
    <row r="480" spans="1:27" x14ac:dyDescent="0.2">
      <c r="I480" s="3"/>
    </row>
    <row r="481" spans="1:27" x14ac:dyDescent="0.2">
      <c r="I481" s="3"/>
    </row>
    <row r="482" spans="1:27" x14ac:dyDescent="0.2">
      <c r="I482" s="3"/>
    </row>
    <row r="483" spans="1:27" x14ac:dyDescent="0.2">
      <c r="I483" s="3"/>
    </row>
    <row r="484" spans="1:27" x14ac:dyDescent="0.2">
      <c r="I484" s="3"/>
    </row>
    <row r="485" spans="1:27" ht="13.5" thickBot="1" x14ac:dyDescent="0.25">
      <c r="I485" s="3"/>
    </row>
    <row r="486" spans="1:27" ht="13.5" thickBot="1" x14ac:dyDescent="0.25">
      <c r="A486" s="17">
        <v>22</v>
      </c>
      <c r="B486" s="18"/>
      <c r="C486" s="519" t="s">
        <v>38</v>
      </c>
      <c r="D486" s="519" t="s">
        <v>166</v>
      </c>
      <c r="E486" s="519" t="s">
        <v>35</v>
      </c>
      <c r="F486" s="216">
        <f>+$AA498</f>
        <v>0</v>
      </c>
      <c r="H486" s="17"/>
      <c r="I486" s="18"/>
      <c r="J486" s="519" t="s">
        <v>38</v>
      </c>
      <c r="K486" s="519" t="s">
        <v>166</v>
      </c>
      <c r="L486" s="519" t="s">
        <v>35</v>
      </c>
      <c r="M486" s="216">
        <f>+$AA498</f>
        <v>0</v>
      </c>
      <c r="O486" s="17">
        <v>22</v>
      </c>
      <c r="P486" s="18"/>
      <c r="Q486" s="519" t="s">
        <v>38</v>
      </c>
      <c r="R486" s="519" t="s">
        <v>166</v>
      </c>
      <c r="S486" s="519" t="s">
        <v>35</v>
      </c>
      <c r="T486" s="216">
        <f>+$AA498</f>
        <v>0</v>
      </c>
      <c r="V486" s="17"/>
      <c r="W486" s="18"/>
      <c r="X486" s="519" t="s">
        <v>38</v>
      </c>
      <c r="Y486" s="519" t="s">
        <v>166</v>
      </c>
      <c r="Z486" s="519" t="s">
        <v>35</v>
      </c>
      <c r="AA486" s="519" t="s">
        <v>18</v>
      </c>
    </row>
    <row r="487" spans="1:27" ht="25.5" x14ac:dyDescent="0.2">
      <c r="A487" s="19" t="s">
        <v>7</v>
      </c>
      <c r="B487" s="35" t="str">
        <f>+" אסמכתא " &amp; B24 &amp;"         חזרה לטבלה "</f>
        <v xml:space="preserve"> אסמכתא          חזרה לטבלה </v>
      </c>
      <c r="C487" s="548"/>
      <c r="D487" s="520" t="s">
        <v>70</v>
      </c>
      <c r="E487" s="548"/>
      <c r="F487" s="212" t="s">
        <v>18</v>
      </c>
      <c r="H487" s="19" t="s">
        <v>23</v>
      </c>
      <c r="I487" s="35" t="str">
        <f>+" אסמכתא " &amp; B24 &amp;"         חזרה לטבלה "</f>
        <v xml:space="preserve"> אסמכתא          חזרה לטבלה </v>
      </c>
      <c r="J487" s="548"/>
      <c r="K487" s="520" t="s">
        <v>70</v>
      </c>
      <c r="L487" s="548"/>
      <c r="M487" s="212" t="s">
        <v>18</v>
      </c>
      <c r="O487" s="19" t="s">
        <v>7</v>
      </c>
      <c r="P487" s="35" t="str">
        <f>+" אסמכתא " &amp; B24 &amp;"         חזרה לטבלה "</f>
        <v xml:space="preserve"> אסמכתא          חזרה לטבלה </v>
      </c>
      <c r="Q487" s="548"/>
      <c r="R487" s="520" t="s">
        <v>70</v>
      </c>
      <c r="S487" s="548"/>
      <c r="T487" s="212" t="s">
        <v>18</v>
      </c>
      <c r="V487" s="19" t="s">
        <v>23</v>
      </c>
      <c r="W487" s="35" t="str">
        <f>+" אסמכתא " &amp; B24 &amp;"         חזרה לטבלה "</f>
        <v xml:space="preserve"> אסמכתא          חזרה לטבלה </v>
      </c>
      <c r="X487" s="548"/>
      <c r="Y487" s="520" t="s">
        <v>70</v>
      </c>
      <c r="Z487" s="548"/>
      <c r="AA487" s="520"/>
    </row>
    <row r="488" spans="1:27" x14ac:dyDescent="0.2">
      <c r="A488" s="20">
        <v>1</v>
      </c>
      <c r="B488" s="173"/>
      <c r="C488" s="173"/>
      <c r="D488" s="174"/>
      <c r="E488" s="174"/>
      <c r="F488" s="175"/>
      <c r="H488" s="20">
        <v>12</v>
      </c>
      <c r="I488" s="173"/>
      <c r="J488" s="173"/>
      <c r="K488" s="174"/>
      <c r="L488" s="174"/>
      <c r="M488" s="175"/>
      <c r="O488" s="20">
        <v>23</v>
      </c>
      <c r="P488" s="173"/>
      <c r="Q488" s="173"/>
      <c r="R488" s="174"/>
      <c r="S488" s="174"/>
      <c r="T488" s="175"/>
      <c r="V488" s="20">
        <v>34</v>
      </c>
      <c r="W488" s="173"/>
      <c r="X488" s="173"/>
      <c r="Y488" s="174"/>
      <c r="Z488" s="174"/>
      <c r="AA488" s="175" t="s">
        <v>12</v>
      </c>
    </row>
    <row r="489" spans="1:27" x14ac:dyDescent="0.2">
      <c r="A489" s="20">
        <v>2</v>
      </c>
      <c r="B489" s="173"/>
      <c r="C489" s="173"/>
      <c r="D489" s="174"/>
      <c r="E489" s="174"/>
      <c r="F489" s="175"/>
      <c r="H489" s="20">
        <v>13</v>
      </c>
      <c r="I489" s="173"/>
      <c r="J489" s="173"/>
      <c r="K489" s="174"/>
      <c r="L489" s="174"/>
      <c r="M489" s="175"/>
      <c r="O489" s="20">
        <v>24</v>
      </c>
      <c r="P489" s="173"/>
      <c r="Q489" s="173"/>
      <c r="R489" s="174"/>
      <c r="S489" s="174"/>
      <c r="T489" s="175"/>
      <c r="V489" s="20">
        <v>35</v>
      </c>
      <c r="W489" s="173"/>
      <c r="X489" s="173"/>
      <c r="Y489" s="174"/>
      <c r="Z489" s="174"/>
      <c r="AA489" s="175"/>
    </row>
    <row r="490" spans="1:27" x14ac:dyDescent="0.2">
      <c r="A490" s="20">
        <v>3</v>
      </c>
      <c r="B490" s="173"/>
      <c r="C490" s="173"/>
      <c r="D490" s="174"/>
      <c r="E490" s="174"/>
      <c r="F490" s="175"/>
      <c r="H490" s="20">
        <v>14</v>
      </c>
      <c r="I490" s="173"/>
      <c r="J490" s="173"/>
      <c r="K490" s="174"/>
      <c r="L490" s="174"/>
      <c r="M490" s="175"/>
      <c r="O490" s="20">
        <v>25</v>
      </c>
      <c r="P490" s="173"/>
      <c r="Q490" s="173"/>
      <c r="R490" s="174"/>
      <c r="S490" s="174"/>
      <c r="T490" s="175"/>
      <c r="V490" s="20">
        <v>36</v>
      </c>
      <c r="W490" s="173"/>
      <c r="X490" s="173"/>
      <c r="Y490" s="174"/>
      <c r="Z490" s="174"/>
      <c r="AA490" s="175"/>
    </row>
    <row r="491" spans="1:27" x14ac:dyDescent="0.2">
      <c r="A491" s="20">
        <v>4</v>
      </c>
      <c r="B491" s="173"/>
      <c r="C491" s="173"/>
      <c r="D491" s="174"/>
      <c r="E491" s="174"/>
      <c r="F491" s="175"/>
      <c r="H491" s="20">
        <v>15</v>
      </c>
      <c r="I491" s="173"/>
      <c r="J491" s="173"/>
      <c r="K491" s="174"/>
      <c r="L491" s="174"/>
      <c r="M491" s="175"/>
      <c r="O491" s="20">
        <v>26</v>
      </c>
      <c r="P491" s="173"/>
      <c r="Q491" s="173"/>
      <c r="R491" s="174"/>
      <c r="S491" s="174"/>
      <c r="T491" s="175"/>
      <c r="V491" s="20">
        <v>37</v>
      </c>
      <c r="W491" s="173"/>
      <c r="X491" s="173"/>
      <c r="Y491" s="174"/>
      <c r="Z491" s="174"/>
      <c r="AA491" s="175"/>
    </row>
    <row r="492" spans="1:27" x14ac:dyDescent="0.2">
      <c r="A492" s="20">
        <v>5</v>
      </c>
      <c r="B492" s="173"/>
      <c r="C492" s="173"/>
      <c r="D492" s="174"/>
      <c r="E492" s="174"/>
      <c r="F492" s="175"/>
      <c r="H492" s="20">
        <v>16</v>
      </c>
      <c r="I492" s="173"/>
      <c r="J492" s="173"/>
      <c r="K492" s="174"/>
      <c r="L492" s="174"/>
      <c r="M492" s="175"/>
      <c r="O492" s="20">
        <v>27</v>
      </c>
      <c r="P492" s="173"/>
      <c r="Q492" s="173"/>
      <c r="R492" s="174"/>
      <c r="S492" s="174"/>
      <c r="T492" s="175"/>
      <c r="V492" s="20">
        <v>38</v>
      </c>
      <c r="W492" s="173"/>
      <c r="X492" s="173"/>
      <c r="Y492" s="174"/>
      <c r="Z492" s="174"/>
      <c r="AA492" s="175" t="s">
        <v>12</v>
      </c>
    </row>
    <row r="493" spans="1:27" x14ac:dyDescent="0.2">
      <c r="A493" s="20">
        <v>6</v>
      </c>
      <c r="B493" s="173"/>
      <c r="C493" s="173"/>
      <c r="D493" s="174"/>
      <c r="E493" s="174"/>
      <c r="F493" s="175"/>
      <c r="H493" s="20">
        <v>17</v>
      </c>
      <c r="I493" s="173"/>
      <c r="J493" s="173"/>
      <c r="K493" s="174"/>
      <c r="L493" s="174"/>
      <c r="M493" s="175"/>
      <c r="O493" s="20">
        <v>28</v>
      </c>
      <c r="P493" s="173"/>
      <c r="Q493" s="173"/>
      <c r="R493" s="174"/>
      <c r="S493" s="174"/>
      <c r="T493" s="175"/>
      <c r="V493" s="20">
        <v>39</v>
      </c>
      <c r="W493" s="173"/>
      <c r="X493" s="173"/>
      <c r="Y493" s="174"/>
      <c r="Z493" s="174"/>
      <c r="AA493" s="175"/>
    </row>
    <row r="494" spans="1:27" x14ac:dyDescent="0.2">
      <c r="A494" s="20">
        <v>7</v>
      </c>
      <c r="B494" s="173"/>
      <c r="C494" s="173"/>
      <c r="D494" s="174"/>
      <c r="E494" s="174"/>
      <c r="F494" s="175"/>
      <c r="H494" s="20">
        <v>18</v>
      </c>
      <c r="I494" s="173"/>
      <c r="J494" s="173"/>
      <c r="K494" s="174"/>
      <c r="L494" s="174"/>
      <c r="M494" s="175"/>
      <c r="O494" s="20">
        <v>29</v>
      </c>
      <c r="P494" s="173"/>
      <c r="Q494" s="173"/>
      <c r="R494" s="174"/>
      <c r="S494" s="174"/>
      <c r="T494" s="175"/>
      <c r="V494" s="20">
        <v>40</v>
      </c>
      <c r="W494" s="173"/>
      <c r="X494" s="173"/>
      <c r="Y494" s="174"/>
      <c r="Z494" s="174"/>
      <c r="AA494" s="175"/>
    </row>
    <row r="495" spans="1:27" x14ac:dyDescent="0.2">
      <c r="A495" s="20">
        <v>8</v>
      </c>
      <c r="B495" s="173"/>
      <c r="C495" s="173"/>
      <c r="D495" s="174"/>
      <c r="E495" s="174"/>
      <c r="F495" s="175"/>
      <c r="H495" s="20">
        <v>19</v>
      </c>
      <c r="I495" s="173"/>
      <c r="J495" s="173"/>
      <c r="K495" s="174"/>
      <c r="L495" s="174"/>
      <c r="M495" s="175"/>
      <c r="O495" s="20">
        <v>30</v>
      </c>
      <c r="P495" s="173"/>
      <c r="Q495" s="173"/>
      <c r="R495" s="174"/>
      <c r="S495" s="174"/>
      <c r="T495" s="175"/>
      <c r="V495" s="20">
        <v>41</v>
      </c>
      <c r="W495" s="173"/>
      <c r="X495" s="173"/>
      <c r="Y495" s="174"/>
      <c r="Z495" s="174"/>
      <c r="AA495" s="175" t="s">
        <v>12</v>
      </c>
    </row>
    <row r="496" spans="1:27" x14ac:dyDescent="0.2">
      <c r="A496" s="20">
        <v>9</v>
      </c>
      <c r="B496" s="173"/>
      <c r="C496" s="173"/>
      <c r="D496" s="174"/>
      <c r="E496" s="174"/>
      <c r="F496" s="175"/>
      <c r="H496" s="20">
        <v>20</v>
      </c>
      <c r="I496" s="173"/>
      <c r="J496" s="173"/>
      <c r="K496" s="174"/>
      <c r="L496" s="174"/>
      <c r="M496" s="175"/>
      <c r="O496" s="20">
        <v>31</v>
      </c>
      <c r="P496" s="173"/>
      <c r="Q496" s="173"/>
      <c r="R496" s="174"/>
      <c r="S496" s="174"/>
      <c r="T496" s="175"/>
      <c r="V496" s="20">
        <v>42</v>
      </c>
      <c r="W496" s="173"/>
      <c r="X496" s="173"/>
      <c r="Y496" s="174"/>
      <c r="Z496" s="174"/>
      <c r="AA496" s="175"/>
    </row>
    <row r="497" spans="1:27" x14ac:dyDescent="0.2">
      <c r="A497" s="20">
        <v>10</v>
      </c>
      <c r="B497" s="173"/>
      <c r="C497" s="173"/>
      <c r="D497" s="174"/>
      <c r="E497" s="174"/>
      <c r="F497" s="175"/>
      <c r="H497" s="20">
        <v>21</v>
      </c>
      <c r="I497" s="173"/>
      <c r="J497" s="173"/>
      <c r="K497" s="174"/>
      <c r="L497" s="174"/>
      <c r="M497" s="175"/>
      <c r="O497" s="20">
        <v>32</v>
      </c>
      <c r="P497" s="173"/>
      <c r="Q497" s="173"/>
      <c r="R497" s="174"/>
      <c r="S497" s="174"/>
      <c r="T497" s="175"/>
      <c r="V497" s="20">
        <v>43</v>
      </c>
      <c r="W497" s="173"/>
      <c r="X497" s="173"/>
      <c r="Y497" s="174"/>
      <c r="Z497" s="174"/>
      <c r="AA497" s="175"/>
    </row>
    <row r="498" spans="1:27" ht="13.5" thickBot="1" x14ac:dyDescent="0.25">
      <c r="A498" s="21">
        <v>11</v>
      </c>
      <c r="B498" s="176"/>
      <c r="C498" s="176"/>
      <c r="D498" s="174"/>
      <c r="E498" s="174"/>
      <c r="F498" s="177"/>
      <c r="H498" s="20">
        <v>22</v>
      </c>
      <c r="I498" s="173"/>
      <c r="J498" s="173"/>
      <c r="K498" s="174"/>
      <c r="L498" s="174"/>
      <c r="M498" s="177"/>
      <c r="O498" s="20">
        <v>33</v>
      </c>
      <c r="P498" s="176"/>
      <c r="Q498" s="176"/>
      <c r="R498" s="174"/>
      <c r="S498" s="174"/>
      <c r="T498" s="177"/>
      <c r="V498" s="22"/>
      <c r="W498" s="23" t="s">
        <v>3</v>
      </c>
      <c r="X498" s="24"/>
      <c r="Y498" s="24"/>
      <c r="Z498" s="24"/>
      <c r="AA498" s="25">
        <f>SUM(F488:F498)+SUM(M488:M498)+SUM(AA488:AA497)+SUM(T488:T498)</f>
        <v>0</v>
      </c>
    </row>
    <row r="499" spans="1:27" x14ac:dyDescent="0.2">
      <c r="I499" s="3"/>
    </row>
    <row r="500" spans="1:27" x14ac:dyDescent="0.2">
      <c r="I500" s="3"/>
    </row>
    <row r="501" spans="1:27" x14ac:dyDescent="0.2">
      <c r="I501" s="3"/>
    </row>
    <row r="502" spans="1:27" x14ac:dyDescent="0.2">
      <c r="I502" s="3"/>
    </row>
    <row r="503" spans="1:27" x14ac:dyDescent="0.2">
      <c r="I503" s="3"/>
    </row>
    <row r="504" spans="1:27" x14ac:dyDescent="0.2">
      <c r="I504" s="3"/>
    </row>
    <row r="505" spans="1:27" ht="13.5" thickBot="1" x14ac:dyDescent="0.25">
      <c r="I505" s="3"/>
    </row>
    <row r="506" spans="1:27" ht="13.5" thickBot="1" x14ac:dyDescent="0.25">
      <c r="A506" s="17">
        <v>23</v>
      </c>
      <c r="B506" s="18"/>
      <c r="C506" s="519" t="s">
        <v>38</v>
      </c>
      <c r="D506" s="519" t="s">
        <v>166</v>
      </c>
      <c r="E506" s="519" t="s">
        <v>35</v>
      </c>
      <c r="F506" s="216">
        <f>+$AA518</f>
        <v>0</v>
      </c>
      <c r="H506" s="17"/>
      <c r="I506" s="18"/>
      <c r="J506" s="519" t="s">
        <v>38</v>
      </c>
      <c r="K506" s="519" t="s">
        <v>166</v>
      </c>
      <c r="L506" s="519" t="s">
        <v>35</v>
      </c>
      <c r="M506" s="216">
        <f>+$AA518</f>
        <v>0</v>
      </c>
      <c r="O506" s="17">
        <v>23</v>
      </c>
      <c r="P506" s="18"/>
      <c r="Q506" s="519" t="s">
        <v>38</v>
      </c>
      <c r="R506" s="519" t="s">
        <v>166</v>
      </c>
      <c r="S506" s="519" t="s">
        <v>35</v>
      </c>
      <c r="T506" s="216">
        <f>+$AA518</f>
        <v>0</v>
      </c>
      <c r="V506" s="17"/>
      <c r="W506" s="18"/>
      <c r="X506" s="519" t="s">
        <v>38</v>
      </c>
      <c r="Y506" s="519" t="s">
        <v>166</v>
      </c>
      <c r="Z506" s="519" t="s">
        <v>35</v>
      </c>
      <c r="AA506" s="519" t="s">
        <v>18</v>
      </c>
    </row>
    <row r="507" spans="1:27" ht="25.5" x14ac:dyDescent="0.2">
      <c r="A507" s="19" t="s">
        <v>7</v>
      </c>
      <c r="B507" s="35" t="str">
        <f>+" אסמכתא " &amp; B25 &amp;"         חזרה לטבלה "</f>
        <v xml:space="preserve"> אסמכתא          חזרה לטבלה </v>
      </c>
      <c r="C507" s="548"/>
      <c r="D507" s="520" t="s">
        <v>70</v>
      </c>
      <c r="E507" s="548"/>
      <c r="F507" s="212" t="s">
        <v>18</v>
      </c>
      <c r="H507" s="19" t="s">
        <v>23</v>
      </c>
      <c r="I507" s="35" t="str">
        <f>+" אסמכתא " &amp; B25 &amp;"         חזרה לטבלה "</f>
        <v xml:space="preserve"> אסמכתא          חזרה לטבלה </v>
      </c>
      <c r="J507" s="548"/>
      <c r="K507" s="520" t="s">
        <v>70</v>
      </c>
      <c r="L507" s="548"/>
      <c r="M507" s="212" t="s">
        <v>18</v>
      </c>
      <c r="O507" s="19" t="s">
        <v>7</v>
      </c>
      <c r="P507" s="35" t="str">
        <f>+" אסמכתא " &amp; B25 &amp;"         חזרה לטבלה "</f>
        <v xml:space="preserve"> אסמכתא          חזרה לטבלה </v>
      </c>
      <c r="Q507" s="548"/>
      <c r="R507" s="520" t="s">
        <v>70</v>
      </c>
      <c r="S507" s="548"/>
      <c r="T507" s="212" t="s">
        <v>18</v>
      </c>
      <c r="V507" s="19" t="s">
        <v>23</v>
      </c>
      <c r="W507" s="35" t="str">
        <f>+" אסמכתא " &amp; B25 &amp;"         חזרה לטבלה "</f>
        <v xml:space="preserve"> אסמכתא          חזרה לטבלה </v>
      </c>
      <c r="X507" s="548"/>
      <c r="Y507" s="520" t="s">
        <v>70</v>
      </c>
      <c r="Z507" s="548"/>
      <c r="AA507" s="520"/>
    </row>
    <row r="508" spans="1:27" x14ac:dyDescent="0.2">
      <c r="A508" s="20">
        <v>1</v>
      </c>
      <c r="B508" s="173"/>
      <c r="C508" s="173"/>
      <c r="D508" s="174"/>
      <c r="E508" s="174"/>
      <c r="F508" s="175"/>
      <c r="H508" s="20">
        <v>12</v>
      </c>
      <c r="I508" s="173"/>
      <c r="J508" s="173"/>
      <c r="K508" s="174"/>
      <c r="L508" s="174"/>
      <c r="M508" s="175"/>
      <c r="O508" s="20">
        <v>23</v>
      </c>
      <c r="P508" s="173"/>
      <c r="Q508" s="173"/>
      <c r="R508" s="174"/>
      <c r="S508" s="174"/>
      <c r="T508" s="175"/>
      <c r="V508" s="20">
        <v>34</v>
      </c>
      <c r="W508" s="173"/>
      <c r="X508" s="173"/>
      <c r="Y508" s="174"/>
      <c r="Z508" s="174"/>
      <c r="AA508" s="175" t="s">
        <v>12</v>
      </c>
    </row>
    <row r="509" spans="1:27" x14ac:dyDescent="0.2">
      <c r="A509" s="20">
        <v>2</v>
      </c>
      <c r="B509" s="173"/>
      <c r="C509" s="173"/>
      <c r="D509" s="174"/>
      <c r="E509" s="174"/>
      <c r="F509" s="175"/>
      <c r="H509" s="20">
        <v>13</v>
      </c>
      <c r="I509" s="173"/>
      <c r="J509" s="173"/>
      <c r="K509" s="174"/>
      <c r="L509" s="174"/>
      <c r="M509" s="175"/>
      <c r="O509" s="20">
        <v>24</v>
      </c>
      <c r="P509" s="173"/>
      <c r="Q509" s="173"/>
      <c r="R509" s="174"/>
      <c r="S509" s="174"/>
      <c r="T509" s="175"/>
      <c r="V509" s="20">
        <v>35</v>
      </c>
      <c r="W509" s="173"/>
      <c r="X509" s="173"/>
      <c r="Y509" s="174"/>
      <c r="Z509" s="174"/>
      <c r="AA509" s="175"/>
    </row>
    <row r="510" spans="1:27" x14ac:dyDescent="0.2">
      <c r="A510" s="20">
        <v>3</v>
      </c>
      <c r="B510" s="173"/>
      <c r="C510" s="173"/>
      <c r="D510" s="174"/>
      <c r="E510" s="174"/>
      <c r="F510" s="175"/>
      <c r="H510" s="20">
        <v>14</v>
      </c>
      <c r="I510" s="173"/>
      <c r="J510" s="173"/>
      <c r="K510" s="174"/>
      <c r="L510" s="174"/>
      <c r="M510" s="175"/>
      <c r="O510" s="20">
        <v>25</v>
      </c>
      <c r="P510" s="173"/>
      <c r="Q510" s="173"/>
      <c r="R510" s="174"/>
      <c r="S510" s="174"/>
      <c r="T510" s="175"/>
      <c r="V510" s="20">
        <v>36</v>
      </c>
      <c r="W510" s="173"/>
      <c r="X510" s="173"/>
      <c r="Y510" s="174"/>
      <c r="Z510" s="174"/>
      <c r="AA510" s="175"/>
    </row>
    <row r="511" spans="1:27" x14ac:dyDescent="0.2">
      <c r="A511" s="20">
        <v>4</v>
      </c>
      <c r="B511" s="173"/>
      <c r="C511" s="173"/>
      <c r="D511" s="174"/>
      <c r="E511" s="174"/>
      <c r="F511" s="175"/>
      <c r="H511" s="20">
        <v>15</v>
      </c>
      <c r="I511" s="173"/>
      <c r="J511" s="173"/>
      <c r="K511" s="174"/>
      <c r="L511" s="174"/>
      <c r="M511" s="175"/>
      <c r="O511" s="20">
        <v>26</v>
      </c>
      <c r="P511" s="173"/>
      <c r="Q511" s="173"/>
      <c r="R511" s="174"/>
      <c r="S511" s="174"/>
      <c r="T511" s="175"/>
      <c r="V511" s="20">
        <v>37</v>
      </c>
      <c r="W511" s="173"/>
      <c r="X511" s="173"/>
      <c r="Y511" s="174"/>
      <c r="Z511" s="174"/>
      <c r="AA511" s="175"/>
    </row>
    <row r="512" spans="1:27" x14ac:dyDescent="0.2">
      <c r="A512" s="20">
        <v>5</v>
      </c>
      <c r="B512" s="173"/>
      <c r="C512" s="173"/>
      <c r="D512" s="174"/>
      <c r="E512" s="174"/>
      <c r="F512" s="175"/>
      <c r="H512" s="20">
        <v>16</v>
      </c>
      <c r="I512" s="173"/>
      <c r="J512" s="173"/>
      <c r="K512" s="174"/>
      <c r="L512" s="174"/>
      <c r="M512" s="175"/>
      <c r="O512" s="20">
        <v>27</v>
      </c>
      <c r="P512" s="173"/>
      <c r="Q512" s="173"/>
      <c r="R512" s="174"/>
      <c r="S512" s="174"/>
      <c r="T512" s="175"/>
      <c r="V512" s="20">
        <v>38</v>
      </c>
      <c r="W512" s="173"/>
      <c r="X512" s="173"/>
      <c r="Y512" s="174"/>
      <c r="Z512" s="174"/>
      <c r="AA512" s="175" t="s">
        <v>12</v>
      </c>
    </row>
    <row r="513" spans="1:27" x14ac:dyDescent="0.2">
      <c r="A513" s="20">
        <v>6</v>
      </c>
      <c r="B513" s="173"/>
      <c r="C513" s="173"/>
      <c r="D513" s="174"/>
      <c r="E513" s="174"/>
      <c r="F513" s="175"/>
      <c r="H513" s="20">
        <v>17</v>
      </c>
      <c r="I513" s="173"/>
      <c r="J513" s="173"/>
      <c r="K513" s="174"/>
      <c r="L513" s="174"/>
      <c r="M513" s="175"/>
      <c r="O513" s="20">
        <v>28</v>
      </c>
      <c r="P513" s="173"/>
      <c r="Q513" s="173"/>
      <c r="R513" s="174"/>
      <c r="S513" s="174"/>
      <c r="T513" s="175"/>
      <c r="V513" s="20">
        <v>39</v>
      </c>
      <c r="W513" s="173"/>
      <c r="X513" s="173"/>
      <c r="Y513" s="174"/>
      <c r="Z513" s="174"/>
      <c r="AA513" s="175"/>
    </row>
    <row r="514" spans="1:27" x14ac:dyDescent="0.2">
      <c r="A514" s="20">
        <v>7</v>
      </c>
      <c r="B514" s="173"/>
      <c r="C514" s="173"/>
      <c r="D514" s="174"/>
      <c r="E514" s="174"/>
      <c r="F514" s="175"/>
      <c r="H514" s="20">
        <v>18</v>
      </c>
      <c r="I514" s="173"/>
      <c r="J514" s="173"/>
      <c r="K514" s="174"/>
      <c r="L514" s="174"/>
      <c r="M514" s="175"/>
      <c r="O514" s="20">
        <v>29</v>
      </c>
      <c r="P514" s="173"/>
      <c r="Q514" s="173"/>
      <c r="R514" s="174"/>
      <c r="S514" s="174"/>
      <c r="T514" s="175"/>
      <c r="V514" s="20">
        <v>40</v>
      </c>
      <c r="W514" s="173"/>
      <c r="X514" s="173"/>
      <c r="Y514" s="174"/>
      <c r="Z514" s="174"/>
      <c r="AA514" s="175"/>
    </row>
    <row r="515" spans="1:27" x14ac:dyDescent="0.2">
      <c r="A515" s="20">
        <v>8</v>
      </c>
      <c r="B515" s="173"/>
      <c r="C515" s="173"/>
      <c r="D515" s="174"/>
      <c r="E515" s="174"/>
      <c r="F515" s="175"/>
      <c r="H515" s="20">
        <v>19</v>
      </c>
      <c r="I515" s="173"/>
      <c r="J515" s="173"/>
      <c r="K515" s="174"/>
      <c r="L515" s="174"/>
      <c r="M515" s="175"/>
      <c r="O515" s="20">
        <v>30</v>
      </c>
      <c r="P515" s="173"/>
      <c r="Q515" s="173"/>
      <c r="R515" s="174"/>
      <c r="S515" s="174"/>
      <c r="T515" s="175"/>
      <c r="V515" s="20">
        <v>41</v>
      </c>
      <c r="W515" s="173"/>
      <c r="X515" s="173"/>
      <c r="Y515" s="174"/>
      <c r="Z515" s="174"/>
      <c r="AA515" s="175" t="s">
        <v>12</v>
      </c>
    </row>
    <row r="516" spans="1:27" x14ac:dyDescent="0.2">
      <c r="A516" s="20">
        <v>9</v>
      </c>
      <c r="B516" s="173"/>
      <c r="C516" s="173"/>
      <c r="D516" s="174"/>
      <c r="E516" s="174"/>
      <c r="F516" s="175"/>
      <c r="H516" s="20">
        <v>20</v>
      </c>
      <c r="I516" s="173"/>
      <c r="J516" s="173"/>
      <c r="K516" s="174"/>
      <c r="L516" s="174"/>
      <c r="M516" s="175"/>
      <c r="O516" s="20">
        <v>31</v>
      </c>
      <c r="P516" s="173"/>
      <c r="Q516" s="173"/>
      <c r="R516" s="174"/>
      <c r="S516" s="174"/>
      <c r="T516" s="175"/>
      <c r="V516" s="20">
        <v>42</v>
      </c>
      <c r="W516" s="173"/>
      <c r="X516" s="173"/>
      <c r="Y516" s="174"/>
      <c r="Z516" s="174"/>
      <c r="AA516" s="175"/>
    </row>
    <row r="517" spans="1:27" x14ac:dyDescent="0.2">
      <c r="A517" s="20">
        <v>10</v>
      </c>
      <c r="B517" s="173"/>
      <c r="C517" s="173"/>
      <c r="D517" s="174"/>
      <c r="E517" s="174"/>
      <c r="F517" s="175"/>
      <c r="H517" s="20">
        <v>21</v>
      </c>
      <c r="I517" s="173"/>
      <c r="J517" s="173"/>
      <c r="K517" s="174"/>
      <c r="L517" s="174"/>
      <c r="M517" s="175"/>
      <c r="O517" s="20">
        <v>32</v>
      </c>
      <c r="P517" s="173"/>
      <c r="Q517" s="173"/>
      <c r="R517" s="174"/>
      <c r="S517" s="174"/>
      <c r="T517" s="175"/>
      <c r="V517" s="20">
        <v>43</v>
      </c>
      <c r="W517" s="173"/>
      <c r="X517" s="173"/>
      <c r="Y517" s="174"/>
      <c r="Z517" s="174"/>
      <c r="AA517" s="175"/>
    </row>
    <row r="518" spans="1:27" ht="13.5" thickBot="1" x14ac:dyDescent="0.25">
      <c r="A518" s="21">
        <v>11</v>
      </c>
      <c r="B518" s="176"/>
      <c r="C518" s="176"/>
      <c r="D518" s="174"/>
      <c r="E518" s="174"/>
      <c r="F518" s="177"/>
      <c r="H518" s="20">
        <v>22</v>
      </c>
      <c r="I518" s="173"/>
      <c r="J518" s="173"/>
      <c r="K518" s="174"/>
      <c r="L518" s="174"/>
      <c r="M518" s="177"/>
      <c r="O518" s="20">
        <v>33</v>
      </c>
      <c r="P518" s="176"/>
      <c r="Q518" s="176"/>
      <c r="R518" s="174"/>
      <c r="S518" s="174"/>
      <c r="T518" s="177"/>
      <c r="V518" s="22"/>
      <c r="W518" s="23" t="s">
        <v>3</v>
      </c>
      <c r="X518" s="24"/>
      <c r="Y518" s="24"/>
      <c r="Z518" s="24"/>
      <c r="AA518" s="25">
        <f>SUM(F508:F518)+SUM(M508:M518)+SUM(AA508:AA517)+SUM(T508:T518)</f>
        <v>0</v>
      </c>
    </row>
    <row r="519" spans="1:27" x14ac:dyDescent="0.2">
      <c r="I519" s="3"/>
    </row>
    <row r="520" spans="1:27" x14ac:dyDescent="0.2">
      <c r="I520" s="3"/>
    </row>
    <row r="521" spans="1:27" x14ac:dyDescent="0.2">
      <c r="I521" s="3"/>
    </row>
    <row r="522" spans="1:27" x14ac:dyDescent="0.2">
      <c r="I522" s="3"/>
    </row>
    <row r="523" spans="1:27" x14ac:dyDescent="0.2">
      <c r="I523" s="3"/>
    </row>
    <row r="524" spans="1:27" x14ac:dyDescent="0.2">
      <c r="I524" s="3"/>
    </row>
    <row r="525" spans="1:27" ht="13.5" thickBot="1" x14ac:dyDescent="0.25">
      <c r="I525" s="3"/>
    </row>
    <row r="526" spans="1:27" ht="13.5" thickBot="1" x14ac:dyDescent="0.25">
      <c r="A526" s="17">
        <v>24</v>
      </c>
      <c r="B526" s="18"/>
      <c r="C526" s="519" t="s">
        <v>38</v>
      </c>
      <c r="D526" s="519" t="s">
        <v>166</v>
      </c>
      <c r="E526" s="519" t="s">
        <v>35</v>
      </c>
      <c r="F526" s="216">
        <f>+$AA538</f>
        <v>0</v>
      </c>
      <c r="H526" s="17"/>
      <c r="I526" s="18"/>
      <c r="J526" s="519" t="s">
        <v>38</v>
      </c>
      <c r="K526" s="519" t="s">
        <v>166</v>
      </c>
      <c r="L526" s="519" t="s">
        <v>35</v>
      </c>
      <c r="M526" s="216">
        <f>+$AA538</f>
        <v>0</v>
      </c>
      <c r="O526" s="17">
        <v>24</v>
      </c>
      <c r="P526" s="18"/>
      <c r="Q526" s="519" t="s">
        <v>38</v>
      </c>
      <c r="R526" s="519" t="s">
        <v>166</v>
      </c>
      <c r="S526" s="519" t="s">
        <v>35</v>
      </c>
      <c r="T526" s="216">
        <f>+$AA538</f>
        <v>0</v>
      </c>
      <c r="V526" s="17"/>
      <c r="W526" s="18"/>
      <c r="X526" s="519" t="s">
        <v>38</v>
      </c>
      <c r="Y526" s="519" t="s">
        <v>166</v>
      </c>
      <c r="Z526" s="519" t="s">
        <v>35</v>
      </c>
      <c r="AA526" s="519" t="s">
        <v>18</v>
      </c>
    </row>
    <row r="527" spans="1:27" ht="25.5" x14ac:dyDescent="0.2">
      <c r="A527" s="19" t="s">
        <v>7</v>
      </c>
      <c r="B527" s="35" t="str">
        <f>+" אסמכתא " &amp; B26 &amp;"         חזרה לטבלה "</f>
        <v xml:space="preserve"> אסמכתא          חזרה לטבלה </v>
      </c>
      <c r="C527" s="548"/>
      <c r="D527" s="520" t="s">
        <v>70</v>
      </c>
      <c r="E527" s="548"/>
      <c r="F527" s="212" t="s">
        <v>18</v>
      </c>
      <c r="H527" s="19" t="s">
        <v>23</v>
      </c>
      <c r="I527" s="35" t="str">
        <f>+" אסמכתא " &amp; B26 &amp;"         חזרה לטבלה "</f>
        <v xml:space="preserve"> אסמכתא          חזרה לטבלה </v>
      </c>
      <c r="J527" s="548"/>
      <c r="K527" s="520" t="s">
        <v>70</v>
      </c>
      <c r="L527" s="548"/>
      <c r="M527" s="212" t="s">
        <v>18</v>
      </c>
      <c r="O527" s="19" t="s">
        <v>7</v>
      </c>
      <c r="P527" s="35" t="str">
        <f>+" אסמכתא " &amp; B26 &amp;"         חזרה לטבלה "</f>
        <v xml:space="preserve"> אסמכתא          חזרה לטבלה </v>
      </c>
      <c r="Q527" s="548"/>
      <c r="R527" s="520" t="s">
        <v>70</v>
      </c>
      <c r="S527" s="548"/>
      <c r="T527" s="212" t="s">
        <v>18</v>
      </c>
      <c r="V527" s="19" t="s">
        <v>23</v>
      </c>
      <c r="W527" s="35" t="str">
        <f>+" אסמכתא " &amp; B26 &amp;"         חזרה לטבלה "</f>
        <v xml:space="preserve"> אסמכתא          חזרה לטבלה </v>
      </c>
      <c r="X527" s="548"/>
      <c r="Y527" s="520" t="s">
        <v>70</v>
      </c>
      <c r="Z527" s="548"/>
      <c r="AA527" s="520"/>
    </row>
    <row r="528" spans="1:27" x14ac:dyDescent="0.2">
      <c r="A528" s="20">
        <v>1</v>
      </c>
      <c r="B528" s="173"/>
      <c r="C528" s="173"/>
      <c r="D528" s="174"/>
      <c r="E528" s="174"/>
      <c r="F528" s="175"/>
      <c r="H528" s="20">
        <v>12</v>
      </c>
      <c r="I528" s="173"/>
      <c r="J528" s="173"/>
      <c r="K528" s="174"/>
      <c r="L528" s="174"/>
      <c r="M528" s="175"/>
      <c r="O528" s="20">
        <v>23</v>
      </c>
      <c r="P528" s="173"/>
      <c r="Q528" s="173"/>
      <c r="R528" s="174"/>
      <c r="S528" s="174"/>
      <c r="T528" s="175"/>
      <c r="V528" s="20">
        <v>34</v>
      </c>
      <c r="W528" s="173"/>
      <c r="X528" s="173"/>
      <c r="Y528" s="174"/>
      <c r="Z528" s="174"/>
      <c r="AA528" s="175" t="s">
        <v>12</v>
      </c>
    </row>
    <row r="529" spans="1:27" x14ac:dyDescent="0.2">
      <c r="A529" s="20">
        <v>2</v>
      </c>
      <c r="B529" s="173"/>
      <c r="C529" s="173"/>
      <c r="D529" s="174"/>
      <c r="E529" s="174"/>
      <c r="F529" s="175"/>
      <c r="H529" s="20">
        <v>13</v>
      </c>
      <c r="I529" s="173"/>
      <c r="J529" s="173"/>
      <c r="K529" s="174"/>
      <c r="L529" s="174"/>
      <c r="M529" s="175"/>
      <c r="O529" s="20">
        <v>24</v>
      </c>
      <c r="P529" s="173"/>
      <c r="Q529" s="173"/>
      <c r="R529" s="174"/>
      <c r="S529" s="174"/>
      <c r="T529" s="175"/>
      <c r="V529" s="20">
        <v>35</v>
      </c>
      <c r="W529" s="173"/>
      <c r="X529" s="173"/>
      <c r="Y529" s="174"/>
      <c r="Z529" s="174"/>
      <c r="AA529" s="175"/>
    </row>
    <row r="530" spans="1:27" x14ac:dyDescent="0.2">
      <c r="A530" s="20">
        <v>3</v>
      </c>
      <c r="B530" s="173"/>
      <c r="C530" s="173"/>
      <c r="D530" s="174"/>
      <c r="E530" s="174"/>
      <c r="F530" s="175"/>
      <c r="H530" s="20">
        <v>14</v>
      </c>
      <c r="I530" s="173"/>
      <c r="J530" s="173"/>
      <c r="K530" s="174"/>
      <c r="L530" s="174"/>
      <c r="M530" s="175"/>
      <c r="O530" s="20">
        <v>25</v>
      </c>
      <c r="P530" s="173"/>
      <c r="Q530" s="173"/>
      <c r="R530" s="174"/>
      <c r="S530" s="174"/>
      <c r="T530" s="175"/>
      <c r="V530" s="20">
        <v>36</v>
      </c>
      <c r="W530" s="173"/>
      <c r="X530" s="173"/>
      <c r="Y530" s="174"/>
      <c r="Z530" s="174"/>
      <c r="AA530" s="175"/>
    </row>
    <row r="531" spans="1:27" x14ac:dyDescent="0.2">
      <c r="A531" s="20">
        <v>4</v>
      </c>
      <c r="B531" s="173"/>
      <c r="C531" s="173"/>
      <c r="D531" s="174"/>
      <c r="E531" s="174"/>
      <c r="F531" s="175"/>
      <c r="H531" s="20">
        <v>15</v>
      </c>
      <c r="I531" s="173"/>
      <c r="J531" s="173"/>
      <c r="K531" s="174"/>
      <c r="L531" s="174"/>
      <c r="M531" s="175"/>
      <c r="O531" s="20">
        <v>26</v>
      </c>
      <c r="P531" s="173"/>
      <c r="Q531" s="173"/>
      <c r="R531" s="174"/>
      <c r="S531" s="174"/>
      <c r="T531" s="175"/>
      <c r="V531" s="20">
        <v>37</v>
      </c>
      <c r="W531" s="173"/>
      <c r="X531" s="173"/>
      <c r="Y531" s="174"/>
      <c r="Z531" s="174"/>
      <c r="AA531" s="175"/>
    </row>
    <row r="532" spans="1:27" x14ac:dyDescent="0.2">
      <c r="A532" s="20">
        <v>5</v>
      </c>
      <c r="B532" s="173"/>
      <c r="C532" s="173"/>
      <c r="D532" s="174"/>
      <c r="E532" s="174"/>
      <c r="F532" s="175"/>
      <c r="H532" s="20">
        <v>16</v>
      </c>
      <c r="I532" s="173"/>
      <c r="J532" s="173"/>
      <c r="K532" s="174"/>
      <c r="L532" s="174"/>
      <c r="M532" s="175"/>
      <c r="O532" s="20">
        <v>27</v>
      </c>
      <c r="P532" s="173"/>
      <c r="Q532" s="173"/>
      <c r="R532" s="174"/>
      <c r="S532" s="174"/>
      <c r="T532" s="175"/>
      <c r="V532" s="20">
        <v>38</v>
      </c>
      <c r="W532" s="173"/>
      <c r="X532" s="173"/>
      <c r="Y532" s="174"/>
      <c r="Z532" s="174"/>
      <c r="AA532" s="175" t="s">
        <v>12</v>
      </c>
    </row>
    <row r="533" spans="1:27" x14ac:dyDescent="0.2">
      <c r="A533" s="20">
        <v>6</v>
      </c>
      <c r="B533" s="173"/>
      <c r="C533" s="173"/>
      <c r="D533" s="174"/>
      <c r="E533" s="174"/>
      <c r="F533" s="175"/>
      <c r="H533" s="20">
        <v>17</v>
      </c>
      <c r="I533" s="173"/>
      <c r="J533" s="173"/>
      <c r="K533" s="174"/>
      <c r="L533" s="174"/>
      <c r="M533" s="175"/>
      <c r="O533" s="20">
        <v>28</v>
      </c>
      <c r="P533" s="173"/>
      <c r="Q533" s="173"/>
      <c r="R533" s="174"/>
      <c r="S533" s="174"/>
      <c r="T533" s="175"/>
      <c r="V533" s="20">
        <v>39</v>
      </c>
      <c r="W533" s="173"/>
      <c r="X533" s="173"/>
      <c r="Y533" s="174"/>
      <c r="Z533" s="174"/>
      <c r="AA533" s="175"/>
    </row>
    <row r="534" spans="1:27" x14ac:dyDescent="0.2">
      <c r="A534" s="20">
        <v>7</v>
      </c>
      <c r="B534" s="173"/>
      <c r="C534" s="173"/>
      <c r="D534" s="174"/>
      <c r="E534" s="174"/>
      <c r="F534" s="175"/>
      <c r="H534" s="20">
        <v>18</v>
      </c>
      <c r="I534" s="173"/>
      <c r="J534" s="173"/>
      <c r="K534" s="174"/>
      <c r="L534" s="174"/>
      <c r="M534" s="175"/>
      <c r="O534" s="20">
        <v>29</v>
      </c>
      <c r="P534" s="173"/>
      <c r="Q534" s="173"/>
      <c r="R534" s="174"/>
      <c r="S534" s="174"/>
      <c r="T534" s="175"/>
      <c r="V534" s="20">
        <v>40</v>
      </c>
      <c r="W534" s="173"/>
      <c r="X534" s="173"/>
      <c r="Y534" s="174"/>
      <c r="Z534" s="174"/>
      <c r="AA534" s="175"/>
    </row>
    <row r="535" spans="1:27" x14ac:dyDescent="0.2">
      <c r="A535" s="20">
        <v>8</v>
      </c>
      <c r="B535" s="173"/>
      <c r="C535" s="173"/>
      <c r="D535" s="174"/>
      <c r="E535" s="174"/>
      <c r="F535" s="175"/>
      <c r="H535" s="20">
        <v>19</v>
      </c>
      <c r="I535" s="173"/>
      <c r="J535" s="173"/>
      <c r="K535" s="174"/>
      <c r="L535" s="174"/>
      <c r="M535" s="175"/>
      <c r="O535" s="20">
        <v>30</v>
      </c>
      <c r="P535" s="173"/>
      <c r="Q535" s="173"/>
      <c r="R535" s="174"/>
      <c r="S535" s="174"/>
      <c r="T535" s="175"/>
      <c r="V535" s="20">
        <v>41</v>
      </c>
      <c r="W535" s="173"/>
      <c r="X535" s="173"/>
      <c r="Y535" s="174"/>
      <c r="Z535" s="174"/>
      <c r="AA535" s="175" t="s">
        <v>12</v>
      </c>
    </row>
    <row r="536" spans="1:27" x14ac:dyDescent="0.2">
      <c r="A536" s="20">
        <v>9</v>
      </c>
      <c r="B536" s="173"/>
      <c r="C536" s="173"/>
      <c r="D536" s="174"/>
      <c r="E536" s="174"/>
      <c r="F536" s="175"/>
      <c r="H536" s="20">
        <v>20</v>
      </c>
      <c r="I536" s="173"/>
      <c r="J536" s="173"/>
      <c r="K536" s="174"/>
      <c r="L536" s="174"/>
      <c r="M536" s="175"/>
      <c r="O536" s="20">
        <v>31</v>
      </c>
      <c r="P536" s="173"/>
      <c r="Q536" s="173"/>
      <c r="R536" s="174"/>
      <c r="S536" s="174"/>
      <c r="T536" s="175"/>
      <c r="V536" s="20">
        <v>42</v>
      </c>
      <c r="W536" s="173"/>
      <c r="X536" s="173"/>
      <c r="Y536" s="174"/>
      <c r="Z536" s="174"/>
      <c r="AA536" s="175"/>
    </row>
    <row r="537" spans="1:27" x14ac:dyDescent="0.2">
      <c r="A537" s="20">
        <v>10</v>
      </c>
      <c r="B537" s="173"/>
      <c r="C537" s="173"/>
      <c r="D537" s="174"/>
      <c r="E537" s="174"/>
      <c r="F537" s="175"/>
      <c r="H537" s="20">
        <v>21</v>
      </c>
      <c r="I537" s="173"/>
      <c r="J537" s="173"/>
      <c r="K537" s="174"/>
      <c r="L537" s="174"/>
      <c r="M537" s="175"/>
      <c r="O537" s="20">
        <v>32</v>
      </c>
      <c r="P537" s="173"/>
      <c r="Q537" s="173"/>
      <c r="R537" s="174"/>
      <c r="S537" s="174"/>
      <c r="T537" s="175"/>
      <c r="V537" s="20">
        <v>43</v>
      </c>
      <c r="W537" s="173"/>
      <c r="X537" s="173"/>
      <c r="Y537" s="174"/>
      <c r="Z537" s="174"/>
      <c r="AA537" s="175"/>
    </row>
    <row r="538" spans="1:27" ht="13.5" thickBot="1" x14ac:dyDescent="0.25">
      <c r="A538" s="21">
        <v>11</v>
      </c>
      <c r="B538" s="176"/>
      <c r="C538" s="176"/>
      <c r="D538" s="174"/>
      <c r="E538" s="174"/>
      <c r="F538" s="177"/>
      <c r="H538" s="20">
        <v>22</v>
      </c>
      <c r="I538" s="173"/>
      <c r="J538" s="173"/>
      <c r="K538" s="174"/>
      <c r="L538" s="174"/>
      <c r="M538" s="177"/>
      <c r="O538" s="20">
        <v>33</v>
      </c>
      <c r="P538" s="176"/>
      <c r="Q538" s="176"/>
      <c r="R538" s="174"/>
      <c r="S538" s="174"/>
      <c r="T538" s="177"/>
      <c r="V538" s="22"/>
      <c r="W538" s="23" t="s">
        <v>3</v>
      </c>
      <c r="X538" s="24"/>
      <c r="Y538" s="24"/>
      <c r="Z538" s="24"/>
      <c r="AA538" s="25">
        <f>SUM(F528:F538)+SUM(M528:M538)+SUM(AA528:AA537)+SUM(T528:T538)</f>
        <v>0</v>
      </c>
    </row>
    <row r="539" spans="1:27" x14ac:dyDescent="0.2">
      <c r="I539" s="3"/>
    </row>
    <row r="540" spans="1:27" x14ac:dyDescent="0.2">
      <c r="I540" s="3"/>
    </row>
    <row r="541" spans="1:27" x14ac:dyDescent="0.2">
      <c r="I541" s="3"/>
    </row>
    <row r="542" spans="1:27" x14ac:dyDescent="0.2">
      <c r="I542" s="3"/>
    </row>
    <row r="543" spans="1:27" x14ac:dyDescent="0.2">
      <c r="I543" s="3"/>
    </row>
    <row r="544" spans="1:27" x14ac:dyDescent="0.2">
      <c r="I544" s="3"/>
    </row>
    <row r="545" spans="1:27" ht="13.5" thickBot="1" x14ac:dyDescent="0.25">
      <c r="I545" s="3"/>
    </row>
    <row r="546" spans="1:27" ht="13.5" thickBot="1" x14ac:dyDescent="0.25">
      <c r="A546" s="17">
        <v>25</v>
      </c>
      <c r="B546" s="18"/>
      <c r="C546" s="519" t="s">
        <v>38</v>
      </c>
      <c r="D546" s="519" t="s">
        <v>166</v>
      </c>
      <c r="E546" s="519" t="s">
        <v>35</v>
      </c>
      <c r="F546" s="216">
        <f>+$AA558</f>
        <v>0</v>
      </c>
      <c r="H546" s="17"/>
      <c r="I546" s="18"/>
      <c r="J546" s="519" t="s">
        <v>38</v>
      </c>
      <c r="K546" s="519" t="s">
        <v>166</v>
      </c>
      <c r="L546" s="519" t="s">
        <v>35</v>
      </c>
      <c r="M546" s="216">
        <f>+$AA558</f>
        <v>0</v>
      </c>
      <c r="O546" s="17">
        <v>25</v>
      </c>
      <c r="P546" s="18"/>
      <c r="Q546" s="519" t="s">
        <v>38</v>
      </c>
      <c r="R546" s="519" t="s">
        <v>166</v>
      </c>
      <c r="S546" s="519" t="s">
        <v>35</v>
      </c>
      <c r="T546" s="216">
        <f>+$AA558</f>
        <v>0</v>
      </c>
      <c r="V546" s="17"/>
      <c r="W546" s="18"/>
      <c r="X546" s="519" t="s">
        <v>38</v>
      </c>
      <c r="Y546" s="519" t="s">
        <v>166</v>
      </c>
      <c r="Z546" s="519" t="s">
        <v>35</v>
      </c>
      <c r="AA546" s="519" t="s">
        <v>18</v>
      </c>
    </row>
    <row r="547" spans="1:27" ht="25.5" x14ac:dyDescent="0.2">
      <c r="A547" s="19" t="s">
        <v>7</v>
      </c>
      <c r="B547" s="35" t="str">
        <f>+" אסמכתא " &amp; B27 &amp;"         חזרה לטבלה "</f>
        <v xml:space="preserve"> אסמכתא          חזרה לטבלה </v>
      </c>
      <c r="C547" s="548"/>
      <c r="D547" s="520" t="s">
        <v>70</v>
      </c>
      <c r="E547" s="548"/>
      <c r="F547" s="212" t="s">
        <v>18</v>
      </c>
      <c r="H547" s="19" t="s">
        <v>23</v>
      </c>
      <c r="I547" s="35" t="str">
        <f>+" אסמכתא " &amp; B27 &amp;"         חזרה לטבלה "</f>
        <v xml:space="preserve"> אסמכתא          חזרה לטבלה </v>
      </c>
      <c r="J547" s="548"/>
      <c r="K547" s="520" t="s">
        <v>70</v>
      </c>
      <c r="L547" s="548"/>
      <c r="M547" s="212" t="s">
        <v>18</v>
      </c>
      <c r="O547" s="19" t="s">
        <v>7</v>
      </c>
      <c r="P547" s="35" t="str">
        <f>+" אסמכתא " &amp; B27 &amp;"         חזרה לטבלה "</f>
        <v xml:space="preserve"> אסמכתא          חזרה לטבלה </v>
      </c>
      <c r="Q547" s="548"/>
      <c r="R547" s="520" t="s">
        <v>70</v>
      </c>
      <c r="S547" s="548"/>
      <c r="T547" s="212" t="s">
        <v>18</v>
      </c>
      <c r="V547" s="19" t="s">
        <v>23</v>
      </c>
      <c r="W547" s="35" t="str">
        <f>+" אסמכתא " &amp; B27 &amp;"         חזרה לטבלה "</f>
        <v xml:space="preserve"> אסמכתא          חזרה לטבלה </v>
      </c>
      <c r="X547" s="548"/>
      <c r="Y547" s="520" t="s">
        <v>70</v>
      </c>
      <c r="Z547" s="548"/>
      <c r="AA547" s="520"/>
    </row>
    <row r="548" spans="1:27" x14ac:dyDescent="0.2">
      <c r="A548" s="20">
        <v>1</v>
      </c>
      <c r="B548" s="173"/>
      <c r="C548" s="173"/>
      <c r="D548" s="174"/>
      <c r="E548" s="174"/>
      <c r="F548" s="175"/>
      <c r="H548" s="20">
        <v>12</v>
      </c>
      <c r="I548" s="173"/>
      <c r="J548" s="173"/>
      <c r="K548" s="174"/>
      <c r="L548" s="174"/>
      <c r="M548" s="175"/>
      <c r="O548" s="20">
        <v>23</v>
      </c>
      <c r="P548" s="173"/>
      <c r="Q548" s="173"/>
      <c r="R548" s="174"/>
      <c r="S548" s="174"/>
      <c r="T548" s="175"/>
      <c r="V548" s="20">
        <v>34</v>
      </c>
      <c r="W548" s="173"/>
      <c r="X548" s="173"/>
      <c r="Y548" s="174"/>
      <c r="Z548" s="174"/>
      <c r="AA548" s="175" t="s">
        <v>12</v>
      </c>
    </row>
    <row r="549" spans="1:27" x14ac:dyDescent="0.2">
      <c r="A549" s="20">
        <v>2</v>
      </c>
      <c r="B549" s="173"/>
      <c r="C549" s="173"/>
      <c r="D549" s="174"/>
      <c r="E549" s="174"/>
      <c r="F549" s="175"/>
      <c r="H549" s="20">
        <v>13</v>
      </c>
      <c r="I549" s="173"/>
      <c r="J549" s="173"/>
      <c r="K549" s="174"/>
      <c r="L549" s="174"/>
      <c r="M549" s="175"/>
      <c r="O549" s="20">
        <v>24</v>
      </c>
      <c r="P549" s="173"/>
      <c r="Q549" s="173"/>
      <c r="R549" s="174"/>
      <c r="S549" s="174"/>
      <c r="T549" s="175"/>
      <c r="V549" s="20">
        <v>35</v>
      </c>
      <c r="W549" s="173"/>
      <c r="X549" s="173"/>
      <c r="Y549" s="174"/>
      <c r="Z549" s="174"/>
      <c r="AA549" s="175"/>
    </row>
    <row r="550" spans="1:27" x14ac:dyDescent="0.2">
      <c r="A550" s="20">
        <v>3</v>
      </c>
      <c r="B550" s="173"/>
      <c r="C550" s="173"/>
      <c r="D550" s="174"/>
      <c r="E550" s="174"/>
      <c r="F550" s="175"/>
      <c r="H550" s="20">
        <v>14</v>
      </c>
      <c r="I550" s="173"/>
      <c r="J550" s="173"/>
      <c r="K550" s="174"/>
      <c r="L550" s="174"/>
      <c r="M550" s="175"/>
      <c r="O550" s="20">
        <v>25</v>
      </c>
      <c r="P550" s="173"/>
      <c r="Q550" s="173"/>
      <c r="R550" s="174"/>
      <c r="S550" s="174"/>
      <c r="T550" s="175"/>
      <c r="V550" s="20">
        <v>36</v>
      </c>
      <c r="W550" s="173"/>
      <c r="X550" s="173"/>
      <c r="Y550" s="174"/>
      <c r="Z550" s="174"/>
      <c r="AA550" s="175"/>
    </row>
    <row r="551" spans="1:27" x14ac:dyDescent="0.2">
      <c r="A551" s="20">
        <v>4</v>
      </c>
      <c r="B551" s="173"/>
      <c r="C551" s="173"/>
      <c r="D551" s="174"/>
      <c r="E551" s="174"/>
      <c r="F551" s="175"/>
      <c r="H551" s="20">
        <v>15</v>
      </c>
      <c r="I551" s="173"/>
      <c r="J551" s="173"/>
      <c r="K551" s="174"/>
      <c r="L551" s="174"/>
      <c r="M551" s="175"/>
      <c r="O551" s="20">
        <v>26</v>
      </c>
      <c r="P551" s="173"/>
      <c r="Q551" s="173"/>
      <c r="R551" s="174"/>
      <c r="S551" s="174"/>
      <c r="T551" s="175"/>
      <c r="V551" s="20">
        <v>37</v>
      </c>
      <c r="W551" s="173"/>
      <c r="X551" s="173"/>
      <c r="Y551" s="174"/>
      <c r="Z551" s="174"/>
      <c r="AA551" s="175"/>
    </row>
    <row r="552" spans="1:27" x14ac:dyDescent="0.2">
      <c r="A552" s="20">
        <v>5</v>
      </c>
      <c r="B552" s="173"/>
      <c r="C552" s="173"/>
      <c r="D552" s="174"/>
      <c r="E552" s="174"/>
      <c r="F552" s="175"/>
      <c r="H552" s="20">
        <v>16</v>
      </c>
      <c r="I552" s="173"/>
      <c r="J552" s="173"/>
      <c r="K552" s="174"/>
      <c r="L552" s="174"/>
      <c r="M552" s="175"/>
      <c r="O552" s="20">
        <v>27</v>
      </c>
      <c r="P552" s="173"/>
      <c r="Q552" s="173"/>
      <c r="R552" s="174"/>
      <c r="S552" s="174"/>
      <c r="T552" s="175"/>
      <c r="V552" s="20">
        <v>38</v>
      </c>
      <c r="W552" s="173"/>
      <c r="X552" s="173"/>
      <c r="Y552" s="174"/>
      <c r="Z552" s="174"/>
      <c r="AA552" s="175" t="s">
        <v>12</v>
      </c>
    </row>
    <row r="553" spans="1:27" x14ac:dyDescent="0.2">
      <c r="A553" s="20">
        <v>6</v>
      </c>
      <c r="B553" s="173"/>
      <c r="C553" s="173"/>
      <c r="D553" s="174"/>
      <c r="E553" s="174"/>
      <c r="F553" s="175"/>
      <c r="H553" s="20">
        <v>17</v>
      </c>
      <c r="I553" s="173"/>
      <c r="J553" s="173"/>
      <c r="K553" s="174"/>
      <c r="L553" s="174"/>
      <c r="M553" s="175"/>
      <c r="O553" s="20">
        <v>28</v>
      </c>
      <c r="P553" s="173"/>
      <c r="Q553" s="173"/>
      <c r="R553" s="174"/>
      <c r="S553" s="174"/>
      <c r="T553" s="175"/>
      <c r="V553" s="20">
        <v>39</v>
      </c>
      <c r="W553" s="173"/>
      <c r="X553" s="173"/>
      <c r="Y553" s="174"/>
      <c r="Z553" s="174"/>
      <c r="AA553" s="175"/>
    </row>
    <row r="554" spans="1:27" x14ac:dyDescent="0.2">
      <c r="A554" s="20">
        <v>7</v>
      </c>
      <c r="B554" s="173"/>
      <c r="C554" s="173"/>
      <c r="D554" s="174"/>
      <c r="E554" s="174"/>
      <c r="F554" s="175"/>
      <c r="H554" s="20">
        <v>18</v>
      </c>
      <c r="I554" s="173"/>
      <c r="J554" s="173"/>
      <c r="K554" s="174"/>
      <c r="L554" s="174"/>
      <c r="M554" s="175"/>
      <c r="O554" s="20">
        <v>29</v>
      </c>
      <c r="P554" s="173"/>
      <c r="Q554" s="173"/>
      <c r="R554" s="174"/>
      <c r="S554" s="174"/>
      <c r="T554" s="175"/>
      <c r="V554" s="20">
        <v>40</v>
      </c>
      <c r="W554" s="173"/>
      <c r="X554" s="173"/>
      <c r="Y554" s="174"/>
      <c r="Z554" s="174"/>
      <c r="AA554" s="175"/>
    </row>
    <row r="555" spans="1:27" x14ac:dyDescent="0.2">
      <c r="A555" s="20">
        <v>8</v>
      </c>
      <c r="B555" s="173"/>
      <c r="C555" s="173"/>
      <c r="D555" s="174"/>
      <c r="E555" s="174"/>
      <c r="F555" s="175"/>
      <c r="H555" s="20">
        <v>19</v>
      </c>
      <c r="I555" s="173"/>
      <c r="J555" s="173"/>
      <c r="K555" s="174"/>
      <c r="L555" s="174"/>
      <c r="M555" s="175"/>
      <c r="O555" s="20">
        <v>30</v>
      </c>
      <c r="P555" s="173"/>
      <c r="Q555" s="173"/>
      <c r="R555" s="174"/>
      <c r="S555" s="174"/>
      <c r="T555" s="175"/>
      <c r="V555" s="20">
        <v>41</v>
      </c>
      <c r="W555" s="173"/>
      <c r="X555" s="173"/>
      <c r="Y555" s="174"/>
      <c r="Z555" s="174"/>
      <c r="AA555" s="175" t="s">
        <v>12</v>
      </c>
    </row>
    <row r="556" spans="1:27" x14ac:dyDescent="0.2">
      <c r="A556" s="20">
        <v>9</v>
      </c>
      <c r="B556" s="173"/>
      <c r="C556" s="173"/>
      <c r="D556" s="174"/>
      <c r="E556" s="174"/>
      <c r="F556" s="175"/>
      <c r="H556" s="20">
        <v>20</v>
      </c>
      <c r="I556" s="173"/>
      <c r="J556" s="173"/>
      <c r="K556" s="174"/>
      <c r="L556" s="174"/>
      <c r="M556" s="175"/>
      <c r="O556" s="20">
        <v>31</v>
      </c>
      <c r="P556" s="173"/>
      <c r="Q556" s="173"/>
      <c r="R556" s="174"/>
      <c r="S556" s="174"/>
      <c r="T556" s="175"/>
      <c r="V556" s="20">
        <v>42</v>
      </c>
      <c r="W556" s="173"/>
      <c r="X556" s="173"/>
      <c r="Y556" s="174"/>
      <c r="Z556" s="174"/>
      <c r="AA556" s="175"/>
    </row>
    <row r="557" spans="1:27" x14ac:dyDescent="0.2">
      <c r="A557" s="20">
        <v>10</v>
      </c>
      <c r="B557" s="173"/>
      <c r="C557" s="173"/>
      <c r="D557" s="174"/>
      <c r="E557" s="174"/>
      <c r="F557" s="175"/>
      <c r="H557" s="20">
        <v>21</v>
      </c>
      <c r="I557" s="173"/>
      <c r="J557" s="173"/>
      <c r="K557" s="174"/>
      <c r="L557" s="174"/>
      <c r="M557" s="175"/>
      <c r="O557" s="20">
        <v>32</v>
      </c>
      <c r="P557" s="173"/>
      <c r="Q557" s="173"/>
      <c r="R557" s="174"/>
      <c r="S557" s="174"/>
      <c r="T557" s="175"/>
      <c r="V557" s="20">
        <v>43</v>
      </c>
      <c r="W557" s="173"/>
      <c r="X557" s="173"/>
      <c r="Y557" s="174"/>
      <c r="Z557" s="174"/>
      <c r="AA557" s="175"/>
    </row>
    <row r="558" spans="1:27" ht="13.5" thickBot="1" x14ac:dyDescent="0.25">
      <c r="A558" s="21">
        <v>11</v>
      </c>
      <c r="B558" s="176"/>
      <c r="C558" s="176"/>
      <c r="D558" s="174"/>
      <c r="E558" s="174"/>
      <c r="F558" s="177"/>
      <c r="H558" s="20">
        <v>22</v>
      </c>
      <c r="I558" s="173"/>
      <c r="J558" s="173"/>
      <c r="K558" s="174"/>
      <c r="L558" s="174"/>
      <c r="M558" s="177"/>
      <c r="O558" s="20">
        <v>33</v>
      </c>
      <c r="P558" s="176"/>
      <c r="Q558" s="176"/>
      <c r="R558" s="174"/>
      <c r="S558" s="174"/>
      <c r="T558" s="177"/>
      <c r="V558" s="22"/>
      <c r="W558" s="23" t="s">
        <v>3</v>
      </c>
      <c r="X558" s="24"/>
      <c r="Y558" s="24"/>
      <c r="Z558" s="24"/>
      <c r="AA558" s="25">
        <f>SUM(F548:F558)+SUM(M548:M558)+SUM(AA548:AA557)+SUM(T548:T558)</f>
        <v>0</v>
      </c>
    </row>
    <row r="559" spans="1:27" x14ac:dyDescent="0.2">
      <c r="I559" s="3"/>
    </row>
    <row r="560" spans="1:27" x14ac:dyDescent="0.2">
      <c r="I560" s="3"/>
    </row>
    <row r="561" spans="1:27" x14ac:dyDescent="0.2">
      <c r="I561" s="3"/>
    </row>
    <row r="562" spans="1:27" x14ac:dyDescent="0.2">
      <c r="I562" s="3"/>
    </row>
    <row r="563" spans="1:27" x14ac:dyDescent="0.2">
      <c r="I563" s="3"/>
    </row>
    <row r="564" spans="1:27" x14ac:dyDescent="0.2">
      <c r="I564" s="3"/>
    </row>
    <row r="565" spans="1:27" ht="13.5" thickBot="1" x14ac:dyDescent="0.25">
      <c r="I565" s="3"/>
    </row>
    <row r="566" spans="1:27" ht="13.5" thickBot="1" x14ac:dyDescent="0.25">
      <c r="A566" s="17">
        <v>26</v>
      </c>
      <c r="B566" s="18"/>
      <c r="C566" s="519" t="s">
        <v>38</v>
      </c>
      <c r="D566" s="519" t="s">
        <v>166</v>
      </c>
      <c r="E566" s="519" t="s">
        <v>35</v>
      </c>
      <c r="F566" s="216">
        <f>+$AA578</f>
        <v>0</v>
      </c>
      <c r="H566" s="17"/>
      <c r="I566" s="18"/>
      <c r="J566" s="519" t="s">
        <v>38</v>
      </c>
      <c r="K566" s="519" t="s">
        <v>166</v>
      </c>
      <c r="L566" s="519" t="s">
        <v>35</v>
      </c>
      <c r="M566" s="216">
        <f>+$AA578</f>
        <v>0</v>
      </c>
      <c r="O566" s="17">
        <v>26</v>
      </c>
      <c r="P566" s="18"/>
      <c r="Q566" s="519" t="s">
        <v>38</v>
      </c>
      <c r="R566" s="519" t="s">
        <v>166</v>
      </c>
      <c r="S566" s="519" t="s">
        <v>35</v>
      </c>
      <c r="T566" s="216">
        <f>+$AA578</f>
        <v>0</v>
      </c>
      <c r="V566" s="17"/>
      <c r="W566" s="18"/>
      <c r="X566" s="519" t="s">
        <v>38</v>
      </c>
      <c r="Y566" s="519" t="s">
        <v>166</v>
      </c>
      <c r="Z566" s="519" t="s">
        <v>35</v>
      </c>
      <c r="AA566" s="519" t="s">
        <v>18</v>
      </c>
    </row>
    <row r="567" spans="1:27" ht="25.5" x14ac:dyDescent="0.2">
      <c r="A567" s="19" t="s">
        <v>7</v>
      </c>
      <c r="B567" s="35" t="str">
        <f>+" אסמכתא " &amp; B28 &amp;"         חזרה לטבלה "</f>
        <v xml:space="preserve"> אסמכתא          חזרה לטבלה </v>
      </c>
      <c r="C567" s="548"/>
      <c r="D567" s="520" t="s">
        <v>70</v>
      </c>
      <c r="E567" s="548"/>
      <c r="F567" s="212" t="s">
        <v>18</v>
      </c>
      <c r="H567" s="19" t="s">
        <v>23</v>
      </c>
      <c r="I567" s="35" t="str">
        <f>+" אסמכתא " &amp; B28 &amp;"         חזרה לטבלה "</f>
        <v xml:space="preserve"> אסמכתא          חזרה לטבלה </v>
      </c>
      <c r="J567" s="548"/>
      <c r="K567" s="520" t="s">
        <v>70</v>
      </c>
      <c r="L567" s="548"/>
      <c r="M567" s="212" t="s">
        <v>18</v>
      </c>
      <c r="O567" s="19" t="s">
        <v>7</v>
      </c>
      <c r="P567" s="35" t="str">
        <f>+" אסמכתא " &amp;  B28 &amp;"         חזרה לטבלה "</f>
        <v xml:space="preserve"> אסמכתא          חזרה לטבלה </v>
      </c>
      <c r="Q567" s="548"/>
      <c r="R567" s="520" t="s">
        <v>70</v>
      </c>
      <c r="S567" s="548"/>
      <c r="T567" s="212" t="s">
        <v>18</v>
      </c>
      <c r="V567" s="19" t="s">
        <v>23</v>
      </c>
      <c r="W567" s="35" t="str">
        <f>+" אסמכתא " &amp; B28 &amp;"         חזרה לטבלה "</f>
        <v xml:space="preserve"> אסמכתא          חזרה לטבלה </v>
      </c>
      <c r="X567" s="548"/>
      <c r="Y567" s="520" t="s">
        <v>70</v>
      </c>
      <c r="Z567" s="548"/>
      <c r="AA567" s="520"/>
    </row>
    <row r="568" spans="1:27" x14ac:dyDescent="0.2">
      <c r="A568" s="20">
        <v>1</v>
      </c>
      <c r="B568" s="173"/>
      <c r="C568" s="173"/>
      <c r="D568" s="174"/>
      <c r="E568" s="174"/>
      <c r="F568" s="175"/>
      <c r="H568" s="20">
        <v>12</v>
      </c>
      <c r="I568" s="173"/>
      <c r="J568" s="173"/>
      <c r="K568" s="174"/>
      <c r="L568" s="174"/>
      <c r="M568" s="175"/>
      <c r="O568" s="20">
        <v>23</v>
      </c>
      <c r="P568" s="173"/>
      <c r="Q568" s="173"/>
      <c r="R568" s="174"/>
      <c r="S568" s="174"/>
      <c r="T568" s="175"/>
      <c r="V568" s="20">
        <v>34</v>
      </c>
      <c r="W568" s="173"/>
      <c r="X568" s="173"/>
      <c r="Y568" s="174"/>
      <c r="Z568" s="174"/>
      <c r="AA568" s="175" t="s">
        <v>12</v>
      </c>
    </row>
    <row r="569" spans="1:27" x14ac:dyDescent="0.2">
      <c r="A569" s="20">
        <v>2</v>
      </c>
      <c r="B569" s="173"/>
      <c r="C569" s="173"/>
      <c r="D569" s="174"/>
      <c r="E569" s="174"/>
      <c r="F569" s="175"/>
      <c r="H569" s="20">
        <v>13</v>
      </c>
      <c r="I569" s="173"/>
      <c r="J569" s="173"/>
      <c r="K569" s="174"/>
      <c r="L569" s="174"/>
      <c r="M569" s="175"/>
      <c r="O569" s="20">
        <v>24</v>
      </c>
      <c r="P569" s="173"/>
      <c r="Q569" s="173"/>
      <c r="R569" s="174"/>
      <c r="S569" s="174"/>
      <c r="T569" s="175"/>
      <c r="V569" s="20">
        <v>35</v>
      </c>
      <c r="W569" s="173"/>
      <c r="X569" s="173"/>
      <c r="Y569" s="174"/>
      <c r="Z569" s="174"/>
      <c r="AA569" s="175"/>
    </row>
    <row r="570" spans="1:27" x14ac:dyDescent="0.2">
      <c r="A570" s="20">
        <v>3</v>
      </c>
      <c r="B570" s="173"/>
      <c r="C570" s="173"/>
      <c r="D570" s="174"/>
      <c r="E570" s="174"/>
      <c r="F570" s="175"/>
      <c r="H570" s="20">
        <v>14</v>
      </c>
      <c r="I570" s="173"/>
      <c r="J570" s="173"/>
      <c r="K570" s="174"/>
      <c r="L570" s="174"/>
      <c r="M570" s="175"/>
      <c r="O570" s="20">
        <v>25</v>
      </c>
      <c r="P570" s="173"/>
      <c r="Q570" s="173"/>
      <c r="R570" s="174"/>
      <c r="S570" s="174"/>
      <c r="T570" s="175"/>
      <c r="V570" s="20">
        <v>36</v>
      </c>
      <c r="W570" s="173"/>
      <c r="X570" s="173"/>
      <c r="Y570" s="174"/>
      <c r="Z570" s="174"/>
      <c r="AA570" s="175"/>
    </row>
    <row r="571" spans="1:27" x14ac:dyDescent="0.2">
      <c r="A571" s="20">
        <v>4</v>
      </c>
      <c r="B571" s="173"/>
      <c r="C571" s="173"/>
      <c r="D571" s="174"/>
      <c r="E571" s="174"/>
      <c r="F571" s="175"/>
      <c r="H571" s="20">
        <v>15</v>
      </c>
      <c r="I571" s="173"/>
      <c r="J571" s="173"/>
      <c r="K571" s="174"/>
      <c r="L571" s="174"/>
      <c r="M571" s="175"/>
      <c r="O571" s="20">
        <v>26</v>
      </c>
      <c r="P571" s="173"/>
      <c r="Q571" s="173"/>
      <c r="R571" s="174"/>
      <c r="S571" s="174"/>
      <c r="T571" s="175"/>
      <c r="V571" s="20">
        <v>37</v>
      </c>
      <c r="W571" s="173"/>
      <c r="X571" s="173"/>
      <c r="Y571" s="174"/>
      <c r="Z571" s="174"/>
      <c r="AA571" s="175"/>
    </row>
    <row r="572" spans="1:27" x14ac:dyDescent="0.2">
      <c r="A572" s="20">
        <v>5</v>
      </c>
      <c r="B572" s="173"/>
      <c r="C572" s="173"/>
      <c r="D572" s="174"/>
      <c r="E572" s="174"/>
      <c r="F572" s="175"/>
      <c r="H572" s="20">
        <v>16</v>
      </c>
      <c r="I572" s="173"/>
      <c r="J572" s="173"/>
      <c r="K572" s="174"/>
      <c r="L572" s="174"/>
      <c r="M572" s="175"/>
      <c r="O572" s="20">
        <v>27</v>
      </c>
      <c r="P572" s="173"/>
      <c r="Q572" s="173"/>
      <c r="R572" s="174"/>
      <c r="S572" s="174"/>
      <c r="T572" s="175"/>
      <c r="V572" s="20">
        <v>38</v>
      </c>
      <c r="W572" s="173"/>
      <c r="X572" s="173"/>
      <c r="Y572" s="174"/>
      <c r="Z572" s="174"/>
      <c r="AA572" s="175" t="s">
        <v>12</v>
      </c>
    </row>
    <row r="573" spans="1:27" x14ac:dyDescent="0.2">
      <c r="A573" s="20">
        <v>6</v>
      </c>
      <c r="B573" s="173"/>
      <c r="C573" s="173"/>
      <c r="D573" s="174"/>
      <c r="E573" s="174"/>
      <c r="F573" s="175"/>
      <c r="H573" s="20">
        <v>17</v>
      </c>
      <c r="I573" s="173"/>
      <c r="J573" s="173"/>
      <c r="K573" s="174"/>
      <c r="L573" s="174"/>
      <c r="M573" s="175"/>
      <c r="O573" s="20">
        <v>28</v>
      </c>
      <c r="P573" s="173"/>
      <c r="Q573" s="173"/>
      <c r="R573" s="174"/>
      <c r="S573" s="174"/>
      <c r="T573" s="175"/>
      <c r="V573" s="20">
        <v>39</v>
      </c>
      <c r="W573" s="173"/>
      <c r="X573" s="173"/>
      <c r="Y573" s="174"/>
      <c r="Z573" s="174"/>
      <c r="AA573" s="175"/>
    </row>
    <row r="574" spans="1:27" x14ac:dyDescent="0.2">
      <c r="A574" s="20">
        <v>7</v>
      </c>
      <c r="B574" s="173"/>
      <c r="C574" s="173"/>
      <c r="D574" s="174"/>
      <c r="E574" s="174"/>
      <c r="F574" s="175"/>
      <c r="H574" s="20">
        <v>18</v>
      </c>
      <c r="I574" s="173"/>
      <c r="J574" s="173"/>
      <c r="K574" s="174"/>
      <c r="L574" s="174"/>
      <c r="M574" s="175"/>
      <c r="O574" s="20">
        <v>29</v>
      </c>
      <c r="P574" s="173"/>
      <c r="Q574" s="173"/>
      <c r="R574" s="174"/>
      <c r="S574" s="174"/>
      <c r="T574" s="175"/>
      <c r="V574" s="20">
        <v>40</v>
      </c>
      <c r="W574" s="173"/>
      <c r="X574" s="173"/>
      <c r="Y574" s="174"/>
      <c r="Z574" s="174"/>
      <c r="AA574" s="175"/>
    </row>
    <row r="575" spans="1:27" x14ac:dyDescent="0.2">
      <c r="A575" s="20">
        <v>8</v>
      </c>
      <c r="B575" s="173"/>
      <c r="C575" s="173"/>
      <c r="D575" s="174"/>
      <c r="E575" s="174"/>
      <c r="F575" s="175"/>
      <c r="H575" s="20">
        <v>19</v>
      </c>
      <c r="I575" s="173"/>
      <c r="J575" s="173"/>
      <c r="K575" s="174"/>
      <c r="L575" s="174"/>
      <c r="M575" s="175"/>
      <c r="O575" s="20">
        <v>30</v>
      </c>
      <c r="P575" s="173"/>
      <c r="Q575" s="173"/>
      <c r="R575" s="174"/>
      <c r="S575" s="174"/>
      <c r="T575" s="175"/>
      <c r="V575" s="20">
        <v>41</v>
      </c>
      <c r="W575" s="173"/>
      <c r="X575" s="173"/>
      <c r="Y575" s="174"/>
      <c r="Z575" s="174"/>
      <c r="AA575" s="175" t="s">
        <v>12</v>
      </c>
    </row>
    <row r="576" spans="1:27" x14ac:dyDescent="0.2">
      <c r="A576" s="20">
        <v>9</v>
      </c>
      <c r="B576" s="173"/>
      <c r="C576" s="173"/>
      <c r="D576" s="174"/>
      <c r="E576" s="174"/>
      <c r="F576" s="175"/>
      <c r="H576" s="20">
        <v>20</v>
      </c>
      <c r="I576" s="173"/>
      <c r="J576" s="173"/>
      <c r="K576" s="174"/>
      <c r="L576" s="174"/>
      <c r="M576" s="175"/>
      <c r="O576" s="20">
        <v>31</v>
      </c>
      <c r="P576" s="173"/>
      <c r="Q576" s="173"/>
      <c r="R576" s="174"/>
      <c r="S576" s="174"/>
      <c r="T576" s="175"/>
      <c r="V576" s="20">
        <v>42</v>
      </c>
      <c r="W576" s="173"/>
      <c r="X576" s="173"/>
      <c r="Y576" s="174"/>
      <c r="Z576" s="174"/>
      <c r="AA576" s="175"/>
    </row>
    <row r="577" spans="1:27" x14ac:dyDescent="0.2">
      <c r="A577" s="20">
        <v>10</v>
      </c>
      <c r="B577" s="173"/>
      <c r="C577" s="173"/>
      <c r="D577" s="174"/>
      <c r="E577" s="174"/>
      <c r="F577" s="175"/>
      <c r="H577" s="20">
        <v>21</v>
      </c>
      <c r="I577" s="173"/>
      <c r="J577" s="173"/>
      <c r="K577" s="174"/>
      <c r="L577" s="174"/>
      <c r="M577" s="175"/>
      <c r="O577" s="20">
        <v>32</v>
      </c>
      <c r="P577" s="173"/>
      <c r="Q577" s="173"/>
      <c r="R577" s="174"/>
      <c r="S577" s="174"/>
      <c r="T577" s="175"/>
      <c r="V577" s="20">
        <v>43</v>
      </c>
      <c r="W577" s="173"/>
      <c r="X577" s="173"/>
      <c r="Y577" s="174"/>
      <c r="Z577" s="174"/>
      <c r="AA577" s="175"/>
    </row>
    <row r="578" spans="1:27" ht="13.5" thickBot="1" x14ac:dyDescent="0.25">
      <c r="A578" s="21">
        <v>11</v>
      </c>
      <c r="B578" s="176"/>
      <c r="C578" s="176"/>
      <c r="D578" s="174"/>
      <c r="E578" s="174"/>
      <c r="F578" s="177"/>
      <c r="H578" s="20">
        <v>22</v>
      </c>
      <c r="I578" s="173"/>
      <c r="J578" s="173"/>
      <c r="K578" s="174"/>
      <c r="L578" s="174"/>
      <c r="M578" s="177"/>
      <c r="O578" s="20">
        <v>33</v>
      </c>
      <c r="P578" s="176"/>
      <c r="Q578" s="176"/>
      <c r="R578" s="174"/>
      <c r="S578" s="174"/>
      <c r="T578" s="177"/>
      <c r="V578" s="22"/>
      <c r="W578" s="23" t="s">
        <v>3</v>
      </c>
      <c r="X578" s="24"/>
      <c r="Y578" s="24"/>
      <c r="Z578" s="24"/>
      <c r="AA578" s="25">
        <f>SUM(F568:F578)+SUM(M568:M578)+SUM(AA568:AA577)+SUM(T568:T578)</f>
        <v>0</v>
      </c>
    </row>
    <row r="579" spans="1:27" x14ac:dyDescent="0.2">
      <c r="I579" s="3"/>
    </row>
    <row r="580" spans="1:27" x14ac:dyDescent="0.2">
      <c r="I580" s="3"/>
    </row>
    <row r="581" spans="1:27" x14ac:dyDescent="0.2">
      <c r="I581" s="3"/>
    </row>
    <row r="582" spans="1:27" x14ac:dyDescent="0.2">
      <c r="I582" s="3"/>
    </row>
    <row r="583" spans="1:27" x14ac:dyDescent="0.2">
      <c r="I583" s="3"/>
    </row>
    <row r="584" spans="1:27" x14ac:dyDescent="0.2">
      <c r="I584" s="3"/>
    </row>
    <row r="585" spans="1:27" ht="13.5" thickBot="1" x14ac:dyDescent="0.25">
      <c r="I585" s="3"/>
    </row>
    <row r="586" spans="1:27" ht="13.5" thickBot="1" x14ac:dyDescent="0.25">
      <c r="A586" s="17">
        <v>27</v>
      </c>
      <c r="B586" s="18"/>
      <c r="C586" s="519" t="s">
        <v>38</v>
      </c>
      <c r="D586" s="519" t="s">
        <v>166</v>
      </c>
      <c r="E586" s="519" t="s">
        <v>35</v>
      </c>
      <c r="F586" s="216">
        <f>+$AA598</f>
        <v>0</v>
      </c>
      <c r="H586" s="17"/>
      <c r="I586" s="18"/>
      <c r="J586" s="519" t="s">
        <v>38</v>
      </c>
      <c r="K586" s="519" t="s">
        <v>166</v>
      </c>
      <c r="L586" s="519" t="s">
        <v>35</v>
      </c>
      <c r="M586" s="216">
        <f>+$AA598</f>
        <v>0</v>
      </c>
      <c r="O586" s="17">
        <v>27</v>
      </c>
      <c r="P586" s="18"/>
      <c r="Q586" s="519" t="s">
        <v>38</v>
      </c>
      <c r="R586" s="519" t="s">
        <v>166</v>
      </c>
      <c r="S586" s="519" t="s">
        <v>35</v>
      </c>
      <c r="T586" s="216">
        <f>+$AA598</f>
        <v>0</v>
      </c>
      <c r="V586" s="17"/>
      <c r="W586" s="18"/>
      <c r="X586" s="519" t="s">
        <v>38</v>
      </c>
      <c r="Y586" s="519" t="s">
        <v>166</v>
      </c>
      <c r="Z586" s="519" t="s">
        <v>35</v>
      </c>
      <c r="AA586" s="519" t="s">
        <v>18</v>
      </c>
    </row>
    <row r="587" spans="1:27" ht="25.5" x14ac:dyDescent="0.2">
      <c r="A587" s="19" t="s">
        <v>7</v>
      </c>
      <c r="B587" s="35" t="str">
        <f>+" אסמכתא " &amp; B29 &amp;"         חזרה לטבלה "</f>
        <v xml:space="preserve"> אסמכתא          חזרה לטבלה </v>
      </c>
      <c r="C587" s="548"/>
      <c r="D587" s="520" t="s">
        <v>70</v>
      </c>
      <c r="E587" s="548"/>
      <c r="F587" s="212" t="s">
        <v>18</v>
      </c>
      <c r="H587" s="19" t="s">
        <v>23</v>
      </c>
      <c r="I587" s="35" t="str">
        <f>+" אסמכתא " &amp; B29 &amp;"         חזרה לטבלה "</f>
        <v xml:space="preserve"> אסמכתא          חזרה לטבלה </v>
      </c>
      <c r="J587" s="548"/>
      <c r="K587" s="520" t="s">
        <v>70</v>
      </c>
      <c r="L587" s="548"/>
      <c r="M587" s="212" t="s">
        <v>18</v>
      </c>
      <c r="O587" s="19" t="s">
        <v>7</v>
      </c>
      <c r="P587" s="35" t="str">
        <f>+" אסמכתא " &amp; B29 &amp;"         חזרה לטבלה "</f>
        <v xml:space="preserve"> אסמכתא          חזרה לטבלה </v>
      </c>
      <c r="Q587" s="548"/>
      <c r="R587" s="520" t="s">
        <v>70</v>
      </c>
      <c r="S587" s="548"/>
      <c r="T587" s="212" t="s">
        <v>18</v>
      </c>
      <c r="V587" s="19" t="s">
        <v>23</v>
      </c>
      <c r="W587" s="35" t="str">
        <f>+" אסמכתא " &amp; B29 &amp;"         חזרה לטבלה "</f>
        <v xml:space="preserve"> אסמכתא          חזרה לטבלה </v>
      </c>
      <c r="X587" s="548"/>
      <c r="Y587" s="520" t="s">
        <v>70</v>
      </c>
      <c r="Z587" s="548"/>
      <c r="AA587" s="520"/>
    </row>
    <row r="588" spans="1:27" x14ac:dyDescent="0.2">
      <c r="A588" s="20">
        <v>1</v>
      </c>
      <c r="B588" s="173"/>
      <c r="C588" s="173"/>
      <c r="D588" s="174"/>
      <c r="E588" s="174"/>
      <c r="F588" s="175"/>
      <c r="H588" s="20">
        <v>12</v>
      </c>
      <c r="I588" s="173"/>
      <c r="J588" s="173"/>
      <c r="K588" s="174"/>
      <c r="L588" s="174"/>
      <c r="M588" s="175"/>
      <c r="O588" s="20">
        <v>23</v>
      </c>
      <c r="P588" s="173"/>
      <c r="Q588" s="173"/>
      <c r="R588" s="174"/>
      <c r="S588" s="174"/>
      <c r="T588" s="175"/>
      <c r="V588" s="20">
        <v>34</v>
      </c>
      <c r="W588" s="173"/>
      <c r="X588" s="173"/>
      <c r="Y588" s="174"/>
      <c r="Z588" s="174"/>
      <c r="AA588" s="175" t="s">
        <v>12</v>
      </c>
    </row>
    <row r="589" spans="1:27" x14ac:dyDescent="0.2">
      <c r="A589" s="20">
        <v>2</v>
      </c>
      <c r="B589" s="173"/>
      <c r="C589" s="173"/>
      <c r="D589" s="174"/>
      <c r="E589" s="174"/>
      <c r="F589" s="175"/>
      <c r="H589" s="20">
        <v>13</v>
      </c>
      <c r="I589" s="173"/>
      <c r="J589" s="173"/>
      <c r="K589" s="174"/>
      <c r="L589" s="174"/>
      <c r="M589" s="175"/>
      <c r="O589" s="20">
        <v>24</v>
      </c>
      <c r="P589" s="173"/>
      <c r="Q589" s="173"/>
      <c r="R589" s="174"/>
      <c r="S589" s="174"/>
      <c r="T589" s="175"/>
      <c r="V589" s="20">
        <v>35</v>
      </c>
      <c r="W589" s="173"/>
      <c r="X589" s="173"/>
      <c r="Y589" s="174"/>
      <c r="Z589" s="174"/>
      <c r="AA589" s="175"/>
    </row>
    <row r="590" spans="1:27" x14ac:dyDescent="0.2">
      <c r="A590" s="20">
        <v>3</v>
      </c>
      <c r="B590" s="173"/>
      <c r="C590" s="173"/>
      <c r="D590" s="174"/>
      <c r="E590" s="174"/>
      <c r="F590" s="175"/>
      <c r="H590" s="20">
        <v>14</v>
      </c>
      <c r="I590" s="173"/>
      <c r="J590" s="173"/>
      <c r="K590" s="174"/>
      <c r="L590" s="174"/>
      <c r="M590" s="175"/>
      <c r="O590" s="20">
        <v>25</v>
      </c>
      <c r="P590" s="173"/>
      <c r="Q590" s="173"/>
      <c r="R590" s="174"/>
      <c r="S590" s="174"/>
      <c r="T590" s="175"/>
      <c r="V590" s="20">
        <v>36</v>
      </c>
      <c r="W590" s="173"/>
      <c r="X590" s="173"/>
      <c r="Y590" s="174"/>
      <c r="Z590" s="174"/>
      <c r="AA590" s="175"/>
    </row>
    <row r="591" spans="1:27" x14ac:dyDescent="0.2">
      <c r="A591" s="20">
        <v>4</v>
      </c>
      <c r="B591" s="173"/>
      <c r="C591" s="173"/>
      <c r="D591" s="174"/>
      <c r="E591" s="174"/>
      <c r="F591" s="175"/>
      <c r="H591" s="20">
        <v>15</v>
      </c>
      <c r="I591" s="173"/>
      <c r="J591" s="173"/>
      <c r="K591" s="174"/>
      <c r="L591" s="174"/>
      <c r="M591" s="175"/>
      <c r="O591" s="20">
        <v>26</v>
      </c>
      <c r="P591" s="173"/>
      <c r="Q591" s="173"/>
      <c r="R591" s="174"/>
      <c r="S591" s="174"/>
      <c r="T591" s="175"/>
      <c r="V591" s="20">
        <v>37</v>
      </c>
      <c r="W591" s="173"/>
      <c r="X591" s="173"/>
      <c r="Y591" s="174"/>
      <c r="Z591" s="174"/>
      <c r="AA591" s="175"/>
    </row>
    <row r="592" spans="1:27" x14ac:dyDescent="0.2">
      <c r="A592" s="20">
        <v>5</v>
      </c>
      <c r="B592" s="173"/>
      <c r="C592" s="173"/>
      <c r="D592" s="174"/>
      <c r="E592" s="174"/>
      <c r="F592" s="175"/>
      <c r="H592" s="20">
        <v>16</v>
      </c>
      <c r="I592" s="173"/>
      <c r="J592" s="173"/>
      <c r="K592" s="174"/>
      <c r="L592" s="174"/>
      <c r="M592" s="175"/>
      <c r="O592" s="20">
        <v>27</v>
      </c>
      <c r="P592" s="173"/>
      <c r="Q592" s="173"/>
      <c r="R592" s="174"/>
      <c r="S592" s="174"/>
      <c r="T592" s="175"/>
      <c r="V592" s="20">
        <v>38</v>
      </c>
      <c r="W592" s="173"/>
      <c r="X592" s="173"/>
      <c r="Y592" s="174"/>
      <c r="Z592" s="174"/>
      <c r="AA592" s="175" t="s">
        <v>12</v>
      </c>
    </row>
    <row r="593" spans="1:27" x14ac:dyDescent="0.2">
      <c r="A593" s="20">
        <v>6</v>
      </c>
      <c r="B593" s="173"/>
      <c r="C593" s="173"/>
      <c r="D593" s="174"/>
      <c r="E593" s="174"/>
      <c r="F593" s="175"/>
      <c r="H593" s="20">
        <v>17</v>
      </c>
      <c r="I593" s="173"/>
      <c r="J593" s="173"/>
      <c r="K593" s="174"/>
      <c r="L593" s="174"/>
      <c r="M593" s="175"/>
      <c r="O593" s="20">
        <v>28</v>
      </c>
      <c r="P593" s="173"/>
      <c r="Q593" s="173"/>
      <c r="R593" s="174"/>
      <c r="S593" s="174"/>
      <c r="T593" s="175"/>
      <c r="V593" s="20">
        <v>39</v>
      </c>
      <c r="W593" s="173"/>
      <c r="X593" s="173"/>
      <c r="Y593" s="174"/>
      <c r="Z593" s="174"/>
      <c r="AA593" s="175"/>
    </row>
    <row r="594" spans="1:27" x14ac:dyDescent="0.2">
      <c r="A594" s="20">
        <v>7</v>
      </c>
      <c r="B594" s="173"/>
      <c r="C594" s="173"/>
      <c r="D594" s="174"/>
      <c r="E594" s="174"/>
      <c r="F594" s="175"/>
      <c r="H594" s="20">
        <v>18</v>
      </c>
      <c r="I594" s="173"/>
      <c r="J594" s="173"/>
      <c r="K594" s="174"/>
      <c r="L594" s="174"/>
      <c r="M594" s="175"/>
      <c r="O594" s="20">
        <v>29</v>
      </c>
      <c r="P594" s="173"/>
      <c r="Q594" s="173"/>
      <c r="R594" s="174"/>
      <c r="S594" s="174"/>
      <c r="T594" s="175"/>
      <c r="V594" s="20">
        <v>40</v>
      </c>
      <c r="W594" s="173"/>
      <c r="X594" s="173"/>
      <c r="Y594" s="174"/>
      <c r="Z594" s="174"/>
      <c r="AA594" s="175"/>
    </row>
    <row r="595" spans="1:27" x14ac:dyDescent="0.2">
      <c r="A595" s="20">
        <v>8</v>
      </c>
      <c r="B595" s="173"/>
      <c r="C595" s="173"/>
      <c r="D595" s="174"/>
      <c r="E595" s="174"/>
      <c r="F595" s="175"/>
      <c r="H595" s="20">
        <v>19</v>
      </c>
      <c r="I595" s="173"/>
      <c r="J595" s="173"/>
      <c r="K595" s="174"/>
      <c r="L595" s="174"/>
      <c r="M595" s="175"/>
      <c r="O595" s="20">
        <v>30</v>
      </c>
      <c r="P595" s="173"/>
      <c r="Q595" s="173"/>
      <c r="R595" s="174"/>
      <c r="S595" s="174"/>
      <c r="T595" s="175"/>
      <c r="V595" s="20">
        <v>41</v>
      </c>
      <c r="W595" s="173"/>
      <c r="X595" s="173"/>
      <c r="Y595" s="174"/>
      <c r="Z595" s="174"/>
      <c r="AA595" s="175" t="s">
        <v>12</v>
      </c>
    </row>
    <row r="596" spans="1:27" x14ac:dyDescent="0.2">
      <c r="A596" s="20">
        <v>9</v>
      </c>
      <c r="B596" s="173"/>
      <c r="C596" s="173"/>
      <c r="D596" s="174"/>
      <c r="E596" s="174"/>
      <c r="F596" s="175"/>
      <c r="H596" s="20">
        <v>20</v>
      </c>
      <c r="I596" s="173"/>
      <c r="J596" s="173"/>
      <c r="K596" s="174"/>
      <c r="L596" s="174"/>
      <c r="M596" s="175"/>
      <c r="O596" s="20">
        <v>31</v>
      </c>
      <c r="P596" s="173"/>
      <c r="Q596" s="173"/>
      <c r="R596" s="174"/>
      <c r="S596" s="174"/>
      <c r="T596" s="175"/>
      <c r="V596" s="20">
        <v>42</v>
      </c>
      <c r="W596" s="173"/>
      <c r="X596" s="173"/>
      <c r="Y596" s="174"/>
      <c r="Z596" s="174"/>
      <c r="AA596" s="175"/>
    </row>
    <row r="597" spans="1:27" x14ac:dyDescent="0.2">
      <c r="A597" s="20">
        <v>10</v>
      </c>
      <c r="B597" s="173"/>
      <c r="C597" s="173"/>
      <c r="D597" s="174"/>
      <c r="E597" s="174"/>
      <c r="F597" s="175"/>
      <c r="H597" s="20">
        <v>21</v>
      </c>
      <c r="I597" s="173"/>
      <c r="J597" s="173"/>
      <c r="K597" s="174"/>
      <c r="L597" s="174"/>
      <c r="M597" s="175"/>
      <c r="O597" s="20">
        <v>32</v>
      </c>
      <c r="P597" s="173"/>
      <c r="Q597" s="173"/>
      <c r="R597" s="174"/>
      <c r="S597" s="174"/>
      <c r="T597" s="175"/>
      <c r="V597" s="20">
        <v>43</v>
      </c>
      <c r="W597" s="173"/>
      <c r="X597" s="173"/>
      <c r="Y597" s="174"/>
      <c r="Z597" s="174"/>
      <c r="AA597" s="175"/>
    </row>
    <row r="598" spans="1:27" ht="13.5" thickBot="1" x14ac:dyDescent="0.25">
      <c r="A598" s="21">
        <v>11</v>
      </c>
      <c r="B598" s="176"/>
      <c r="C598" s="176"/>
      <c r="D598" s="174"/>
      <c r="E598" s="174"/>
      <c r="F598" s="177"/>
      <c r="H598" s="20">
        <v>22</v>
      </c>
      <c r="I598" s="173"/>
      <c r="J598" s="173"/>
      <c r="K598" s="174"/>
      <c r="L598" s="174"/>
      <c r="M598" s="177"/>
      <c r="O598" s="20">
        <v>33</v>
      </c>
      <c r="P598" s="176"/>
      <c r="Q598" s="176"/>
      <c r="R598" s="174"/>
      <c r="S598" s="174"/>
      <c r="T598" s="177"/>
      <c r="V598" s="22"/>
      <c r="W598" s="23" t="s">
        <v>3</v>
      </c>
      <c r="X598" s="24"/>
      <c r="Y598" s="24"/>
      <c r="Z598" s="24"/>
      <c r="AA598" s="25">
        <f>SUM(F588:F598)+SUM(M588:M598)+SUM(AA588:AA597)+SUM(T588:T598)</f>
        <v>0</v>
      </c>
    </row>
    <row r="599" spans="1:27" x14ac:dyDescent="0.2">
      <c r="I599" s="3"/>
    </row>
    <row r="600" spans="1:27" x14ac:dyDescent="0.2">
      <c r="I600" s="3"/>
    </row>
    <row r="601" spans="1:27" x14ac:dyDescent="0.2">
      <c r="I601" s="3"/>
    </row>
    <row r="602" spans="1:27" x14ac:dyDescent="0.2">
      <c r="I602" s="3"/>
    </row>
    <row r="603" spans="1:27" x14ac:dyDescent="0.2">
      <c r="I603" s="3"/>
    </row>
    <row r="604" spans="1:27" x14ac:dyDescent="0.2">
      <c r="I604" s="3"/>
    </row>
    <row r="605" spans="1:27" ht="13.5" thickBot="1" x14ac:dyDescent="0.25">
      <c r="I605" s="3"/>
    </row>
    <row r="606" spans="1:27" ht="13.5" thickBot="1" x14ac:dyDescent="0.25">
      <c r="A606" s="17">
        <v>28</v>
      </c>
      <c r="B606" s="18"/>
      <c r="C606" s="519" t="s">
        <v>38</v>
      </c>
      <c r="D606" s="519" t="s">
        <v>166</v>
      </c>
      <c r="E606" s="519" t="s">
        <v>35</v>
      </c>
      <c r="F606" s="216">
        <f>+$AA618</f>
        <v>0</v>
      </c>
      <c r="H606" s="17"/>
      <c r="I606" s="18"/>
      <c r="J606" s="519" t="s">
        <v>38</v>
      </c>
      <c r="K606" s="519" t="s">
        <v>166</v>
      </c>
      <c r="L606" s="519" t="s">
        <v>35</v>
      </c>
      <c r="M606" s="216">
        <f>+$AA618</f>
        <v>0</v>
      </c>
      <c r="O606" s="17">
        <v>28</v>
      </c>
      <c r="P606" s="18"/>
      <c r="Q606" s="519" t="s">
        <v>38</v>
      </c>
      <c r="R606" s="519" t="s">
        <v>166</v>
      </c>
      <c r="S606" s="519" t="s">
        <v>35</v>
      </c>
      <c r="T606" s="216">
        <f>+$AA618</f>
        <v>0</v>
      </c>
      <c r="V606" s="17"/>
      <c r="W606" s="18"/>
      <c r="X606" s="519" t="s">
        <v>38</v>
      </c>
      <c r="Y606" s="519" t="s">
        <v>166</v>
      </c>
      <c r="Z606" s="519" t="s">
        <v>35</v>
      </c>
      <c r="AA606" s="519" t="s">
        <v>18</v>
      </c>
    </row>
    <row r="607" spans="1:27" ht="25.5" x14ac:dyDescent="0.2">
      <c r="A607" s="19" t="s">
        <v>7</v>
      </c>
      <c r="B607" s="35" t="str">
        <f>+" אסמכתא " &amp; B30 &amp;"         חזרה לטבלה "</f>
        <v xml:space="preserve"> אסמכתא          חזרה לטבלה </v>
      </c>
      <c r="C607" s="548"/>
      <c r="D607" s="520" t="s">
        <v>70</v>
      </c>
      <c r="E607" s="548"/>
      <c r="F607" s="212" t="s">
        <v>18</v>
      </c>
      <c r="H607" s="19" t="s">
        <v>23</v>
      </c>
      <c r="I607" s="35" t="str">
        <f>+" אסמכתא " &amp; B30 &amp;"         חזרה לטבלה "</f>
        <v xml:space="preserve"> אסמכתא          חזרה לטבלה </v>
      </c>
      <c r="J607" s="548"/>
      <c r="K607" s="520" t="s">
        <v>70</v>
      </c>
      <c r="L607" s="548"/>
      <c r="M607" s="212" t="s">
        <v>18</v>
      </c>
      <c r="O607" s="19" t="s">
        <v>7</v>
      </c>
      <c r="P607" s="35" t="str">
        <f>+" אסמכתא " &amp; B30 &amp;"         חזרה לטבלה "</f>
        <v xml:space="preserve"> אסמכתא          חזרה לטבלה </v>
      </c>
      <c r="Q607" s="548"/>
      <c r="R607" s="520" t="s">
        <v>70</v>
      </c>
      <c r="S607" s="548"/>
      <c r="T607" s="212" t="s">
        <v>18</v>
      </c>
      <c r="V607" s="19" t="s">
        <v>23</v>
      </c>
      <c r="W607" s="35" t="str">
        <f>+" אסמכתא " &amp; B30 &amp;"         חזרה לטבלה "</f>
        <v xml:space="preserve"> אסמכתא          חזרה לטבלה </v>
      </c>
      <c r="X607" s="548"/>
      <c r="Y607" s="520" t="s">
        <v>70</v>
      </c>
      <c r="Z607" s="548"/>
      <c r="AA607" s="520"/>
    </row>
    <row r="608" spans="1:27" x14ac:dyDescent="0.2">
      <c r="A608" s="20">
        <v>1</v>
      </c>
      <c r="B608" s="173"/>
      <c r="C608" s="173"/>
      <c r="D608" s="174"/>
      <c r="E608" s="174"/>
      <c r="F608" s="175"/>
      <c r="H608" s="20">
        <v>12</v>
      </c>
      <c r="I608" s="173"/>
      <c r="J608" s="173"/>
      <c r="K608" s="174"/>
      <c r="L608" s="174"/>
      <c r="M608" s="175"/>
      <c r="O608" s="20">
        <v>23</v>
      </c>
      <c r="P608" s="173"/>
      <c r="Q608" s="173"/>
      <c r="R608" s="174"/>
      <c r="S608" s="174"/>
      <c r="T608" s="175"/>
      <c r="V608" s="20">
        <v>34</v>
      </c>
      <c r="W608" s="173"/>
      <c r="X608" s="173"/>
      <c r="Y608" s="174"/>
      <c r="Z608" s="174"/>
      <c r="AA608" s="175" t="s">
        <v>12</v>
      </c>
    </row>
    <row r="609" spans="1:27" x14ac:dyDescent="0.2">
      <c r="A609" s="20">
        <v>2</v>
      </c>
      <c r="B609" s="173"/>
      <c r="C609" s="173"/>
      <c r="D609" s="174"/>
      <c r="E609" s="174"/>
      <c r="F609" s="175"/>
      <c r="H609" s="20">
        <v>13</v>
      </c>
      <c r="I609" s="173"/>
      <c r="J609" s="173"/>
      <c r="K609" s="174"/>
      <c r="L609" s="174"/>
      <c r="M609" s="175"/>
      <c r="O609" s="20">
        <v>24</v>
      </c>
      <c r="P609" s="173"/>
      <c r="Q609" s="173"/>
      <c r="R609" s="174"/>
      <c r="S609" s="174"/>
      <c r="T609" s="175"/>
      <c r="V609" s="20">
        <v>35</v>
      </c>
      <c r="W609" s="173"/>
      <c r="X609" s="173"/>
      <c r="Y609" s="174"/>
      <c r="Z609" s="174"/>
      <c r="AA609" s="175"/>
    </row>
    <row r="610" spans="1:27" x14ac:dyDescent="0.2">
      <c r="A610" s="20">
        <v>3</v>
      </c>
      <c r="B610" s="173"/>
      <c r="C610" s="173"/>
      <c r="D610" s="174"/>
      <c r="E610" s="174"/>
      <c r="F610" s="175"/>
      <c r="H610" s="20">
        <v>14</v>
      </c>
      <c r="I610" s="173"/>
      <c r="J610" s="173"/>
      <c r="K610" s="174"/>
      <c r="L610" s="174"/>
      <c r="M610" s="175"/>
      <c r="O610" s="20">
        <v>25</v>
      </c>
      <c r="P610" s="173"/>
      <c r="Q610" s="173"/>
      <c r="R610" s="174"/>
      <c r="S610" s="174"/>
      <c r="T610" s="175"/>
      <c r="V610" s="20">
        <v>36</v>
      </c>
      <c r="W610" s="173"/>
      <c r="X610" s="173"/>
      <c r="Y610" s="174"/>
      <c r="Z610" s="174"/>
      <c r="AA610" s="175"/>
    </row>
    <row r="611" spans="1:27" x14ac:dyDescent="0.2">
      <c r="A611" s="20">
        <v>4</v>
      </c>
      <c r="B611" s="173"/>
      <c r="C611" s="173"/>
      <c r="D611" s="174"/>
      <c r="E611" s="174"/>
      <c r="F611" s="175"/>
      <c r="H611" s="20">
        <v>15</v>
      </c>
      <c r="I611" s="173"/>
      <c r="J611" s="173"/>
      <c r="K611" s="174"/>
      <c r="L611" s="174"/>
      <c r="M611" s="175"/>
      <c r="O611" s="20">
        <v>26</v>
      </c>
      <c r="P611" s="173"/>
      <c r="Q611" s="173"/>
      <c r="R611" s="174"/>
      <c r="S611" s="174"/>
      <c r="T611" s="175"/>
      <c r="V611" s="20">
        <v>37</v>
      </c>
      <c r="W611" s="173"/>
      <c r="X611" s="173"/>
      <c r="Y611" s="174"/>
      <c r="Z611" s="174"/>
      <c r="AA611" s="175"/>
    </row>
    <row r="612" spans="1:27" x14ac:dyDescent="0.2">
      <c r="A612" s="20">
        <v>5</v>
      </c>
      <c r="B612" s="173"/>
      <c r="C612" s="173"/>
      <c r="D612" s="174"/>
      <c r="E612" s="174"/>
      <c r="F612" s="175"/>
      <c r="H612" s="20">
        <v>16</v>
      </c>
      <c r="I612" s="173"/>
      <c r="J612" s="173"/>
      <c r="K612" s="174"/>
      <c r="L612" s="174"/>
      <c r="M612" s="175"/>
      <c r="O612" s="20">
        <v>27</v>
      </c>
      <c r="P612" s="173"/>
      <c r="Q612" s="173"/>
      <c r="R612" s="174"/>
      <c r="S612" s="174"/>
      <c r="T612" s="175"/>
      <c r="V612" s="20">
        <v>38</v>
      </c>
      <c r="W612" s="173"/>
      <c r="X612" s="173"/>
      <c r="Y612" s="174"/>
      <c r="Z612" s="174"/>
      <c r="AA612" s="175" t="s">
        <v>12</v>
      </c>
    </row>
    <row r="613" spans="1:27" x14ac:dyDescent="0.2">
      <c r="A613" s="20">
        <v>6</v>
      </c>
      <c r="B613" s="173"/>
      <c r="C613" s="173"/>
      <c r="D613" s="174"/>
      <c r="E613" s="174"/>
      <c r="F613" s="175"/>
      <c r="H613" s="20">
        <v>17</v>
      </c>
      <c r="I613" s="173"/>
      <c r="J613" s="173"/>
      <c r="K613" s="174"/>
      <c r="L613" s="174"/>
      <c r="M613" s="175"/>
      <c r="O613" s="20">
        <v>28</v>
      </c>
      <c r="P613" s="173"/>
      <c r="Q613" s="173"/>
      <c r="R613" s="174"/>
      <c r="S613" s="174"/>
      <c r="T613" s="175"/>
      <c r="V613" s="20">
        <v>39</v>
      </c>
      <c r="W613" s="173"/>
      <c r="X613" s="173"/>
      <c r="Y613" s="174"/>
      <c r="Z613" s="174"/>
      <c r="AA613" s="175"/>
    </row>
    <row r="614" spans="1:27" x14ac:dyDescent="0.2">
      <c r="A614" s="20">
        <v>7</v>
      </c>
      <c r="B614" s="173"/>
      <c r="C614" s="173"/>
      <c r="D614" s="174"/>
      <c r="E614" s="174"/>
      <c r="F614" s="175"/>
      <c r="H614" s="20">
        <v>18</v>
      </c>
      <c r="I614" s="173"/>
      <c r="J614" s="173"/>
      <c r="K614" s="174"/>
      <c r="L614" s="174"/>
      <c r="M614" s="175"/>
      <c r="O614" s="20">
        <v>29</v>
      </c>
      <c r="P614" s="173"/>
      <c r="Q614" s="173"/>
      <c r="R614" s="174"/>
      <c r="S614" s="174"/>
      <c r="T614" s="175"/>
      <c r="V614" s="20">
        <v>40</v>
      </c>
      <c r="W614" s="173"/>
      <c r="X614" s="173"/>
      <c r="Y614" s="174"/>
      <c r="Z614" s="174"/>
      <c r="AA614" s="175"/>
    </row>
    <row r="615" spans="1:27" x14ac:dyDescent="0.2">
      <c r="A615" s="20">
        <v>8</v>
      </c>
      <c r="B615" s="173"/>
      <c r="C615" s="173"/>
      <c r="D615" s="174"/>
      <c r="E615" s="174"/>
      <c r="F615" s="175"/>
      <c r="H615" s="20">
        <v>19</v>
      </c>
      <c r="I615" s="173"/>
      <c r="J615" s="173"/>
      <c r="K615" s="174"/>
      <c r="L615" s="174"/>
      <c r="M615" s="175"/>
      <c r="O615" s="20">
        <v>30</v>
      </c>
      <c r="P615" s="173"/>
      <c r="Q615" s="173"/>
      <c r="R615" s="174"/>
      <c r="S615" s="174"/>
      <c r="T615" s="175"/>
      <c r="V615" s="20">
        <v>41</v>
      </c>
      <c r="W615" s="173"/>
      <c r="X615" s="173"/>
      <c r="Y615" s="174"/>
      <c r="Z615" s="174"/>
      <c r="AA615" s="175" t="s">
        <v>12</v>
      </c>
    </row>
    <row r="616" spans="1:27" x14ac:dyDescent="0.2">
      <c r="A616" s="20">
        <v>9</v>
      </c>
      <c r="B616" s="173"/>
      <c r="C616" s="173"/>
      <c r="D616" s="174"/>
      <c r="E616" s="174"/>
      <c r="F616" s="175"/>
      <c r="H616" s="20">
        <v>20</v>
      </c>
      <c r="I616" s="173"/>
      <c r="J616" s="173"/>
      <c r="K616" s="174"/>
      <c r="L616" s="174"/>
      <c r="M616" s="175"/>
      <c r="O616" s="20">
        <v>31</v>
      </c>
      <c r="P616" s="173"/>
      <c r="Q616" s="173"/>
      <c r="R616" s="174"/>
      <c r="S616" s="174"/>
      <c r="T616" s="175"/>
      <c r="V616" s="20">
        <v>42</v>
      </c>
      <c r="W616" s="173"/>
      <c r="X616" s="173"/>
      <c r="Y616" s="174"/>
      <c r="Z616" s="174"/>
      <c r="AA616" s="175"/>
    </row>
    <row r="617" spans="1:27" x14ac:dyDescent="0.2">
      <c r="A617" s="20">
        <v>10</v>
      </c>
      <c r="B617" s="173"/>
      <c r="C617" s="173"/>
      <c r="D617" s="174"/>
      <c r="E617" s="174"/>
      <c r="F617" s="175"/>
      <c r="H617" s="20">
        <v>21</v>
      </c>
      <c r="I617" s="173"/>
      <c r="J617" s="173"/>
      <c r="K617" s="174"/>
      <c r="L617" s="174"/>
      <c r="M617" s="175"/>
      <c r="O617" s="20">
        <v>32</v>
      </c>
      <c r="P617" s="173"/>
      <c r="Q617" s="173"/>
      <c r="R617" s="174"/>
      <c r="S617" s="174"/>
      <c r="T617" s="175"/>
      <c r="V617" s="20">
        <v>43</v>
      </c>
      <c r="W617" s="173"/>
      <c r="X617" s="173"/>
      <c r="Y617" s="174"/>
      <c r="Z617" s="174"/>
      <c r="AA617" s="175"/>
    </row>
    <row r="618" spans="1:27" ht="13.5" thickBot="1" x14ac:dyDescent="0.25">
      <c r="A618" s="21">
        <v>11</v>
      </c>
      <c r="B618" s="176"/>
      <c r="C618" s="176"/>
      <c r="D618" s="174"/>
      <c r="E618" s="174"/>
      <c r="F618" s="177"/>
      <c r="H618" s="20">
        <v>22</v>
      </c>
      <c r="I618" s="173"/>
      <c r="J618" s="173"/>
      <c r="K618" s="174"/>
      <c r="L618" s="174"/>
      <c r="M618" s="177"/>
      <c r="O618" s="20">
        <v>33</v>
      </c>
      <c r="P618" s="176"/>
      <c r="Q618" s="176"/>
      <c r="R618" s="174"/>
      <c r="S618" s="174"/>
      <c r="T618" s="177"/>
      <c r="V618" s="22"/>
      <c r="W618" s="23" t="s">
        <v>3</v>
      </c>
      <c r="X618" s="24"/>
      <c r="Y618" s="24"/>
      <c r="Z618" s="24"/>
      <c r="AA618" s="25">
        <f>SUM(F608:F618)+SUM(M608:M618)+SUM(AA608:AA617)+SUM(T608:T618)</f>
        <v>0</v>
      </c>
    </row>
    <row r="619" spans="1:27" x14ac:dyDescent="0.2">
      <c r="I619" s="3"/>
    </row>
    <row r="620" spans="1:27" x14ac:dyDescent="0.2">
      <c r="I620" s="3"/>
    </row>
    <row r="621" spans="1:27" x14ac:dyDescent="0.2">
      <c r="I621" s="3"/>
    </row>
    <row r="622" spans="1:27" x14ac:dyDescent="0.2">
      <c r="I622" s="3"/>
    </row>
    <row r="623" spans="1:27" x14ac:dyDescent="0.2">
      <c r="I623" s="3"/>
    </row>
    <row r="624" spans="1:27" x14ac:dyDescent="0.2">
      <c r="I624" s="3"/>
    </row>
    <row r="625" spans="1:27" ht="13.5" thickBot="1" x14ac:dyDescent="0.25">
      <c r="I625" s="3"/>
    </row>
    <row r="626" spans="1:27" ht="13.5" thickBot="1" x14ac:dyDescent="0.25">
      <c r="A626" s="17">
        <v>29</v>
      </c>
      <c r="B626" s="18"/>
      <c r="C626" s="519" t="s">
        <v>38</v>
      </c>
      <c r="D626" s="519" t="s">
        <v>166</v>
      </c>
      <c r="E626" s="519" t="s">
        <v>35</v>
      </c>
      <c r="F626" s="216">
        <f>+$AA638</f>
        <v>0</v>
      </c>
      <c r="H626" s="17"/>
      <c r="I626" s="18"/>
      <c r="J626" s="519" t="s">
        <v>38</v>
      </c>
      <c r="K626" s="519" t="s">
        <v>166</v>
      </c>
      <c r="L626" s="519" t="s">
        <v>35</v>
      </c>
      <c r="M626" s="216">
        <f>+$AA638</f>
        <v>0</v>
      </c>
      <c r="O626" s="17">
        <v>29</v>
      </c>
      <c r="P626" s="18"/>
      <c r="Q626" s="519" t="s">
        <v>38</v>
      </c>
      <c r="R626" s="519" t="s">
        <v>166</v>
      </c>
      <c r="S626" s="519" t="s">
        <v>35</v>
      </c>
      <c r="T626" s="216">
        <f>+$AA638</f>
        <v>0</v>
      </c>
      <c r="V626" s="17"/>
      <c r="W626" s="18"/>
      <c r="X626" s="519" t="s">
        <v>38</v>
      </c>
      <c r="Y626" s="519" t="s">
        <v>166</v>
      </c>
      <c r="Z626" s="519" t="s">
        <v>35</v>
      </c>
      <c r="AA626" s="519" t="s">
        <v>18</v>
      </c>
    </row>
    <row r="627" spans="1:27" ht="25.5" x14ac:dyDescent="0.2">
      <c r="A627" s="19" t="s">
        <v>7</v>
      </c>
      <c r="B627" s="35" t="str">
        <f>+" אסמכתא " &amp; B31 &amp;"         חזרה לטבלה "</f>
        <v xml:space="preserve"> אסמכתא          חזרה לטבלה </v>
      </c>
      <c r="C627" s="548"/>
      <c r="D627" s="520" t="s">
        <v>70</v>
      </c>
      <c r="E627" s="548"/>
      <c r="F627" s="212" t="s">
        <v>18</v>
      </c>
      <c r="H627" s="19" t="s">
        <v>23</v>
      </c>
      <c r="I627" s="35" t="str">
        <f>+" אסמכתא " &amp; B31 &amp;"         חזרה לטבלה "</f>
        <v xml:space="preserve"> אסמכתא          חזרה לטבלה </v>
      </c>
      <c r="J627" s="548"/>
      <c r="K627" s="520" t="s">
        <v>70</v>
      </c>
      <c r="L627" s="548"/>
      <c r="M627" s="212" t="s">
        <v>18</v>
      </c>
      <c r="O627" s="19" t="s">
        <v>7</v>
      </c>
      <c r="P627" s="35" t="str">
        <f>+" אסמכתא " &amp; B31 &amp;"         חזרה לטבלה "</f>
        <v xml:space="preserve"> אסמכתא          חזרה לטבלה </v>
      </c>
      <c r="Q627" s="548"/>
      <c r="R627" s="520" t="s">
        <v>70</v>
      </c>
      <c r="S627" s="548"/>
      <c r="T627" s="212" t="s">
        <v>18</v>
      </c>
      <c r="V627" s="19" t="s">
        <v>23</v>
      </c>
      <c r="W627" s="35" t="str">
        <f>+" אסמכתא " &amp; B31 &amp;"         חזרה לטבלה "</f>
        <v xml:space="preserve"> אסמכתא          חזרה לטבלה </v>
      </c>
      <c r="X627" s="548"/>
      <c r="Y627" s="520" t="s">
        <v>70</v>
      </c>
      <c r="Z627" s="548"/>
      <c r="AA627" s="520"/>
    </row>
    <row r="628" spans="1:27" x14ac:dyDescent="0.2">
      <c r="A628" s="20">
        <v>1</v>
      </c>
      <c r="B628" s="173"/>
      <c r="C628" s="173"/>
      <c r="D628" s="174"/>
      <c r="E628" s="174"/>
      <c r="F628" s="175"/>
      <c r="H628" s="20">
        <v>12</v>
      </c>
      <c r="I628" s="173"/>
      <c r="J628" s="173"/>
      <c r="K628" s="174"/>
      <c r="L628" s="174"/>
      <c r="M628" s="175"/>
      <c r="O628" s="20">
        <v>23</v>
      </c>
      <c r="P628" s="173"/>
      <c r="Q628" s="173"/>
      <c r="R628" s="174"/>
      <c r="S628" s="174"/>
      <c r="T628" s="175"/>
      <c r="V628" s="20">
        <v>34</v>
      </c>
      <c r="W628" s="173"/>
      <c r="X628" s="173"/>
      <c r="Y628" s="174"/>
      <c r="Z628" s="174"/>
      <c r="AA628" s="175" t="s">
        <v>12</v>
      </c>
    </row>
    <row r="629" spans="1:27" x14ac:dyDescent="0.2">
      <c r="A629" s="20">
        <v>2</v>
      </c>
      <c r="B629" s="173"/>
      <c r="C629" s="173"/>
      <c r="D629" s="174"/>
      <c r="E629" s="174"/>
      <c r="F629" s="175"/>
      <c r="H629" s="20">
        <v>13</v>
      </c>
      <c r="I629" s="173"/>
      <c r="J629" s="173"/>
      <c r="K629" s="174"/>
      <c r="L629" s="174"/>
      <c r="M629" s="175"/>
      <c r="O629" s="20">
        <v>24</v>
      </c>
      <c r="P629" s="173"/>
      <c r="Q629" s="173"/>
      <c r="R629" s="174"/>
      <c r="S629" s="174"/>
      <c r="T629" s="175"/>
      <c r="V629" s="20">
        <v>35</v>
      </c>
      <c r="W629" s="173"/>
      <c r="X629" s="173"/>
      <c r="Y629" s="174"/>
      <c r="Z629" s="174"/>
      <c r="AA629" s="175"/>
    </row>
    <row r="630" spans="1:27" x14ac:dyDescent="0.2">
      <c r="A630" s="20">
        <v>3</v>
      </c>
      <c r="B630" s="173"/>
      <c r="C630" s="173"/>
      <c r="D630" s="174"/>
      <c r="E630" s="174"/>
      <c r="F630" s="175"/>
      <c r="H630" s="20">
        <v>14</v>
      </c>
      <c r="I630" s="173"/>
      <c r="J630" s="173"/>
      <c r="K630" s="174"/>
      <c r="L630" s="174"/>
      <c r="M630" s="175"/>
      <c r="O630" s="20">
        <v>25</v>
      </c>
      <c r="P630" s="173"/>
      <c r="Q630" s="173"/>
      <c r="R630" s="174"/>
      <c r="S630" s="174"/>
      <c r="T630" s="175"/>
      <c r="V630" s="20">
        <v>36</v>
      </c>
      <c r="W630" s="173"/>
      <c r="X630" s="173"/>
      <c r="Y630" s="174"/>
      <c r="Z630" s="174"/>
      <c r="AA630" s="175"/>
    </row>
    <row r="631" spans="1:27" x14ac:dyDescent="0.2">
      <c r="A631" s="20">
        <v>4</v>
      </c>
      <c r="B631" s="173"/>
      <c r="C631" s="173"/>
      <c r="D631" s="174"/>
      <c r="E631" s="174"/>
      <c r="F631" s="175"/>
      <c r="H631" s="20">
        <v>15</v>
      </c>
      <c r="I631" s="173"/>
      <c r="J631" s="173"/>
      <c r="K631" s="174"/>
      <c r="L631" s="174"/>
      <c r="M631" s="175"/>
      <c r="O631" s="20">
        <v>26</v>
      </c>
      <c r="P631" s="173"/>
      <c r="Q631" s="173"/>
      <c r="R631" s="174"/>
      <c r="S631" s="174"/>
      <c r="T631" s="175"/>
      <c r="V631" s="20">
        <v>37</v>
      </c>
      <c r="W631" s="173"/>
      <c r="X631" s="173"/>
      <c r="Y631" s="174"/>
      <c r="Z631" s="174"/>
      <c r="AA631" s="175"/>
    </row>
    <row r="632" spans="1:27" x14ac:dyDescent="0.2">
      <c r="A632" s="20">
        <v>5</v>
      </c>
      <c r="B632" s="173"/>
      <c r="C632" s="173"/>
      <c r="D632" s="174"/>
      <c r="E632" s="174"/>
      <c r="F632" s="175"/>
      <c r="H632" s="20">
        <v>16</v>
      </c>
      <c r="I632" s="173"/>
      <c r="J632" s="173"/>
      <c r="K632" s="174"/>
      <c r="L632" s="174"/>
      <c r="M632" s="175"/>
      <c r="O632" s="20">
        <v>27</v>
      </c>
      <c r="P632" s="173"/>
      <c r="Q632" s="173"/>
      <c r="R632" s="174"/>
      <c r="S632" s="174"/>
      <c r="T632" s="175"/>
      <c r="V632" s="20">
        <v>38</v>
      </c>
      <c r="W632" s="173"/>
      <c r="X632" s="173"/>
      <c r="Y632" s="174"/>
      <c r="Z632" s="174"/>
      <c r="AA632" s="175" t="s">
        <v>12</v>
      </c>
    </row>
    <row r="633" spans="1:27" x14ac:dyDescent="0.2">
      <c r="A633" s="20">
        <v>6</v>
      </c>
      <c r="B633" s="173"/>
      <c r="C633" s="173"/>
      <c r="D633" s="174"/>
      <c r="E633" s="174"/>
      <c r="F633" s="175"/>
      <c r="H633" s="20">
        <v>17</v>
      </c>
      <c r="I633" s="173"/>
      <c r="J633" s="173"/>
      <c r="K633" s="174"/>
      <c r="L633" s="174"/>
      <c r="M633" s="175"/>
      <c r="O633" s="20">
        <v>28</v>
      </c>
      <c r="P633" s="173"/>
      <c r="Q633" s="173"/>
      <c r="R633" s="174"/>
      <c r="S633" s="174"/>
      <c r="T633" s="175"/>
      <c r="V633" s="20">
        <v>39</v>
      </c>
      <c r="W633" s="173"/>
      <c r="X633" s="173"/>
      <c r="Y633" s="174"/>
      <c r="Z633" s="174"/>
      <c r="AA633" s="175"/>
    </row>
    <row r="634" spans="1:27" x14ac:dyDescent="0.2">
      <c r="A634" s="20">
        <v>7</v>
      </c>
      <c r="B634" s="173"/>
      <c r="C634" s="173"/>
      <c r="D634" s="174"/>
      <c r="E634" s="174"/>
      <c r="F634" s="175"/>
      <c r="H634" s="20">
        <v>18</v>
      </c>
      <c r="I634" s="173"/>
      <c r="J634" s="173"/>
      <c r="K634" s="174"/>
      <c r="L634" s="174"/>
      <c r="M634" s="175"/>
      <c r="O634" s="20">
        <v>29</v>
      </c>
      <c r="P634" s="173"/>
      <c r="Q634" s="173"/>
      <c r="R634" s="174"/>
      <c r="S634" s="174"/>
      <c r="T634" s="175"/>
      <c r="V634" s="20">
        <v>40</v>
      </c>
      <c r="W634" s="173"/>
      <c r="X634" s="173"/>
      <c r="Y634" s="174"/>
      <c r="Z634" s="174"/>
      <c r="AA634" s="175"/>
    </row>
    <row r="635" spans="1:27" x14ac:dyDescent="0.2">
      <c r="A635" s="20">
        <v>8</v>
      </c>
      <c r="B635" s="173"/>
      <c r="C635" s="173"/>
      <c r="D635" s="174"/>
      <c r="E635" s="174"/>
      <c r="F635" s="175"/>
      <c r="H635" s="20">
        <v>19</v>
      </c>
      <c r="I635" s="173"/>
      <c r="J635" s="173"/>
      <c r="K635" s="174"/>
      <c r="L635" s="174"/>
      <c r="M635" s="175"/>
      <c r="O635" s="20">
        <v>30</v>
      </c>
      <c r="P635" s="173"/>
      <c r="Q635" s="173"/>
      <c r="R635" s="174"/>
      <c r="S635" s="174"/>
      <c r="T635" s="175"/>
      <c r="V635" s="20">
        <v>41</v>
      </c>
      <c r="W635" s="173"/>
      <c r="X635" s="173"/>
      <c r="Y635" s="174"/>
      <c r="Z635" s="174"/>
      <c r="AA635" s="175" t="s">
        <v>12</v>
      </c>
    </row>
    <row r="636" spans="1:27" x14ac:dyDescent="0.2">
      <c r="A636" s="20">
        <v>9</v>
      </c>
      <c r="B636" s="173"/>
      <c r="C636" s="173"/>
      <c r="D636" s="174"/>
      <c r="E636" s="174"/>
      <c r="F636" s="175"/>
      <c r="H636" s="20">
        <v>20</v>
      </c>
      <c r="I636" s="173"/>
      <c r="J636" s="173"/>
      <c r="K636" s="174"/>
      <c r="L636" s="174"/>
      <c r="M636" s="175"/>
      <c r="O636" s="20">
        <v>31</v>
      </c>
      <c r="P636" s="173"/>
      <c r="Q636" s="173"/>
      <c r="R636" s="174"/>
      <c r="S636" s="174"/>
      <c r="T636" s="175"/>
      <c r="V636" s="20">
        <v>42</v>
      </c>
      <c r="W636" s="173"/>
      <c r="X636" s="173"/>
      <c r="Y636" s="174"/>
      <c r="Z636" s="174"/>
      <c r="AA636" s="175"/>
    </row>
    <row r="637" spans="1:27" x14ac:dyDescent="0.2">
      <c r="A637" s="20">
        <v>10</v>
      </c>
      <c r="B637" s="173"/>
      <c r="C637" s="173"/>
      <c r="D637" s="174"/>
      <c r="E637" s="174"/>
      <c r="F637" s="175"/>
      <c r="H637" s="20">
        <v>21</v>
      </c>
      <c r="I637" s="173"/>
      <c r="J637" s="173"/>
      <c r="K637" s="174"/>
      <c r="L637" s="174"/>
      <c r="M637" s="175"/>
      <c r="O637" s="20">
        <v>32</v>
      </c>
      <c r="P637" s="173"/>
      <c r="Q637" s="173"/>
      <c r="R637" s="174"/>
      <c r="S637" s="174"/>
      <c r="T637" s="175"/>
      <c r="V637" s="20">
        <v>43</v>
      </c>
      <c r="W637" s="173"/>
      <c r="X637" s="173"/>
      <c r="Y637" s="174"/>
      <c r="Z637" s="174"/>
      <c r="AA637" s="175"/>
    </row>
    <row r="638" spans="1:27" ht="13.5" thickBot="1" x14ac:dyDescent="0.25">
      <c r="A638" s="21">
        <v>11</v>
      </c>
      <c r="B638" s="176"/>
      <c r="C638" s="176"/>
      <c r="D638" s="174"/>
      <c r="E638" s="174"/>
      <c r="F638" s="177"/>
      <c r="H638" s="20">
        <v>22</v>
      </c>
      <c r="I638" s="173"/>
      <c r="J638" s="173"/>
      <c r="K638" s="174"/>
      <c r="L638" s="174"/>
      <c r="M638" s="177"/>
      <c r="O638" s="20">
        <v>33</v>
      </c>
      <c r="P638" s="176"/>
      <c r="Q638" s="176"/>
      <c r="R638" s="174"/>
      <c r="S638" s="174"/>
      <c r="T638" s="177"/>
      <c r="V638" s="22"/>
      <c r="W638" s="23" t="s">
        <v>3</v>
      </c>
      <c r="X638" s="24"/>
      <c r="Y638" s="24"/>
      <c r="Z638" s="24"/>
      <c r="AA638" s="25">
        <f>SUM(F628:F638)+SUM(M628:M638)+SUM(AA628:AA637)+SUM(T628:T638)</f>
        <v>0</v>
      </c>
    </row>
    <row r="639" spans="1:27" x14ac:dyDescent="0.2">
      <c r="I639" s="3"/>
    </row>
    <row r="640" spans="1:27" x14ac:dyDescent="0.2">
      <c r="I640" s="3"/>
    </row>
    <row r="641" spans="1:27" x14ac:dyDescent="0.2">
      <c r="I641" s="3"/>
    </row>
    <row r="642" spans="1:27" x14ac:dyDescent="0.2">
      <c r="I642" s="3"/>
    </row>
    <row r="643" spans="1:27" x14ac:dyDescent="0.2">
      <c r="I643" s="3"/>
    </row>
    <row r="644" spans="1:27" x14ac:dyDescent="0.2">
      <c r="I644" s="3"/>
    </row>
    <row r="645" spans="1:27" ht="13.5" thickBot="1" x14ac:dyDescent="0.25">
      <c r="I645" s="3"/>
    </row>
    <row r="646" spans="1:27" ht="13.5" thickBot="1" x14ac:dyDescent="0.25">
      <c r="A646" s="17">
        <v>30</v>
      </c>
      <c r="B646" s="18"/>
      <c r="C646" s="519" t="s">
        <v>38</v>
      </c>
      <c r="D646" s="519" t="s">
        <v>166</v>
      </c>
      <c r="E646" s="519" t="s">
        <v>35</v>
      </c>
      <c r="F646" s="216">
        <f>+$AA658</f>
        <v>0</v>
      </c>
      <c r="H646" s="17"/>
      <c r="I646" s="18"/>
      <c r="J646" s="519" t="s">
        <v>38</v>
      </c>
      <c r="K646" s="519" t="s">
        <v>166</v>
      </c>
      <c r="L646" s="519" t="s">
        <v>35</v>
      </c>
      <c r="M646" s="216">
        <f>+$AA658</f>
        <v>0</v>
      </c>
      <c r="O646" s="17">
        <v>30</v>
      </c>
      <c r="P646" s="18"/>
      <c r="Q646" s="519" t="s">
        <v>38</v>
      </c>
      <c r="R646" s="519" t="s">
        <v>166</v>
      </c>
      <c r="S646" s="519" t="s">
        <v>35</v>
      </c>
      <c r="T646" s="216">
        <f>+$AA658</f>
        <v>0</v>
      </c>
      <c r="V646" s="17"/>
      <c r="W646" s="18"/>
      <c r="X646" s="519" t="s">
        <v>38</v>
      </c>
      <c r="Y646" s="519" t="s">
        <v>166</v>
      </c>
      <c r="Z646" s="519" t="s">
        <v>35</v>
      </c>
      <c r="AA646" s="519" t="s">
        <v>18</v>
      </c>
    </row>
    <row r="647" spans="1:27" ht="25.5" x14ac:dyDescent="0.2">
      <c r="A647" s="19" t="s">
        <v>7</v>
      </c>
      <c r="B647" s="35" t="str">
        <f>+" אסמכתא " &amp; B32 &amp;"         חזרה לטבלה "</f>
        <v xml:space="preserve"> אסמכתא          חזרה לטבלה </v>
      </c>
      <c r="C647" s="548"/>
      <c r="D647" s="520" t="s">
        <v>70</v>
      </c>
      <c r="E647" s="548"/>
      <c r="F647" s="212" t="s">
        <v>18</v>
      </c>
      <c r="H647" s="19" t="s">
        <v>23</v>
      </c>
      <c r="I647" s="35" t="str">
        <f>+" אסמכתא " &amp; B32 &amp;"         חזרה לטבלה "</f>
        <v xml:space="preserve"> אסמכתא          חזרה לטבלה </v>
      </c>
      <c r="J647" s="548"/>
      <c r="K647" s="520" t="s">
        <v>70</v>
      </c>
      <c r="L647" s="548"/>
      <c r="M647" s="212" t="s">
        <v>18</v>
      </c>
      <c r="O647" s="19" t="s">
        <v>7</v>
      </c>
      <c r="P647" s="35" t="str">
        <f>+" אסמכתא " &amp; BR33 &amp;"         חזרה לטבלה "</f>
        <v xml:space="preserve"> אסמכתא          חזרה לטבלה </v>
      </c>
      <c r="Q647" s="548"/>
      <c r="R647" s="520" t="s">
        <v>70</v>
      </c>
      <c r="S647" s="548"/>
      <c r="T647" s="212" t="s">
        <v>18</v>
      </c>
      <c r="V647" s="19" t="s">
        <v>23</v>
      </c>
      <c r="W647" s="35" t="str">
        <f>+" אסמכתא " &amp; B32 &amp;"         חזרה לטבלה "</f>
        <v xml:space="preserve"> אסמכתא          חזרה לטבלה </v>
      </c>
      <c r="X647" s="548"/>
      <c r="Y647" s="520" t="s">
        <v>70</v>
      </c>
      <c r="Z647" s="548"/>
      <c r="AA647" s="520"/>
    </row>
    <row r="648" spans="1:27" x14ac:dyDescent="0.2">
      <c r="A648" s="20">
        <v>1</v>
      </c>
      <c r="B648" s="173"/>
      <c r="C648" s="173"/>
      <c r="D648" s="174"/>
      <c r="E648" s="174"/>
      <c r="F648" s="175"/>
      <c r="H648" s="20">
        <v>12</v>
      </c>
      <c r="I648" s="173"/>
      <c r="J648" s="173"/>
      <c r="K648" s="174"/>
      <c r="L648" s="174"/>
      <c r="M648" s="175"/>
      <c r="O648" s="20">
        <v>23</v>
      </c>
      <c r="P648" s="173"/>
      <c r="Q648" s="173"/>
      <c r="R648" s="174"/>
      <c r="S648" s="174"/>
      <c r="T648" s="175"/>
      <c r="V648" s="20">
        <v>34</v>
      </c>
      <c r="W648" s="173"/>
      <c r="X648" s="173"/>
      <c r="Y648" s="174"/>
      <c r="Z648" s="174"/>
      <c r="AA648" s="175" t="s">
        <v>12</v>
      </c>
    </row>
    <row r="649" spans="1:27" x14ac:dyDescent="0.2">
      <c r="A649" s="20">
        <v>2</v>
      </c>
      <c r="B649" s="173"/>
      <c r="C649" s="173"/>
      <c r="D649" s="174"/>
      <c r="E649" s="174"/>
      <c r="F649" s="175"/>
      <c r="H649" s="20">
        <v>13</v>
      </c>
      <c r="I649" s="173"/>
      <c r="J649" s="173"/>
      <c r="K649" s="174"/>
      <c r="L649" s="174"/>
      <c r="M649" s="175"/>
      <c r="O649" s="20">
        <v>24</v>
      </c>
      <c r="P649" s="173"/>
      <c r="Q649" s="173"/>
      <c r="R649" s="174"/>
      <c r="S649" s="174"/>
      <c r="T649" s="175"/>
      <c r="V649" s="20">
        <v>35</v>
      </c>
      <c r="W649" s="173"/>
      <c r="X649" s="173"/>
      <c r="Y649" s="174"/>
      <c r="Z649" s="174"/>
      <c r="AA649" s="175"/>
    </row>
    <row r="650" spans="1:27" x14ac:dyDescent="0.2">
      <c r="A650" s="20">
        <v>3</v>
      </c>
      <c r="B650" s="173"/>
      <c r="C650" s="173"/>
      <c r="D650" s="174"/>
      <c r="E650" s="174"/>
      <c r="F650" s="175"/>
      <c r="H650" s="20">
        <v>14</v>
      </c>
      <c r="I650" s="173"/>
      <c r="J650" s="173"/>
      <c r="K650" s="174"/>
      <c r="L650" s="174"/>
      <c r="M650" s="175"/>
      <c r="O650" s="20">
        <v>25</v>
      </c>
      <c r="P650" s="173"/>
      <c r="Q650" s="173"/>
      <c r="R650" s="174"/>
      <c r="S650" s="174"/>
      <c r="T650" s="175"/>
      <c r="V650" s="20">
        <v>36</v>
      </c>
      <c r="W650" s="173"/>
      <c r="X650" s="173"/>
      <c r="Y650" s="174"/>
      <c r="Z650" s="174"/>
      <c r="AA650" s="175"/>
    </row>
    <row r="651" spans="1:27" x14ac:dyDescent="0.2">
      <c r="A651" s="20">
        <v>4</v>
      </c>
      <c r="B651" s="173"/>
      <c r="C651" s="173"/>
      <c r="D651" s="174"/>
      <c r="E651" s="174"/>
      <c r="F651" s="175"/>
      <c r="H651" s="20">
        <v>15</v>
      </c>
      <c r="I651" s="173"/>
      <c r="J651" s="173"/>
      <c r="K651" s="174"/>
      <c r="L651" s="174"/>
      <c r="M651" s="175"/>
      <c r="O651" s="20">
        <v>26</v>
      </c>
      <c r="P651" s="173"/>
      <c r="Q651" s="173"/>
      <c r="R651" s="174"/>
      <c r="S651" s="174"/>
      <c r="T651" s="175"/>
      <c r="V651" s="20">
        <v>37</v>
      </c>
      <c r="W651" s="173"/>
      <c r="X651" s="173"/>
      <c r="Y651" s="174"/>
      <c r="Z651" s="174"/>
      <c r="AA651" s="175"/>
    </row>
    <row r="652" spans="1:27" x14ac:dyDescent="0.2">
      <c r="A652" s="20">
        <v>5</v>
      </c>
      <c r="B652" s="173"/>
      <c r="C652" s="173"/>
      <c r="D652" s="174"/>
      <c r="E652" s="174"/>
      <c r="F652" s="175"/>
      <c r="H652" s="20">
        <v>16</v>
      </c>
      <c r="I652" s="173"/>
      <c r="J652" s="173"/>
      <c r="K652" s="174"/>
      <c r="L652" s="174"/>
      <c r="M652" s="175"/>
      <c r="O652" s="20">
        <v>27</v>
      </c>
      <c r="P652" s="173"/>
      <c r="Q652" s="173"/>
      <c r="R652" s="174"/>
      <c r="S652" s="174"/>
      <c r="T652" s="175"/>
      <c r="V652" s="20">
        <v>38</v>
      </c>
      <c r="W652" s="173"/>
      <c r="X652" s="173"/>
      <c r="Y652" s="174"/>
      <c r="Z652" s="174"/>
      <c r="AA652" s="175" t="s">
        <v>12</v>
      </c>
    </row>
    <row r="653" spans="1:27" x14ac:dyDescent="0.2">
      <c r="A653" s="20">
        <v>6</v>
      </c>
      <c r="B653" s="173"/>
      <c r="C653" s="173"/>
      <c r="D653" s="174"/>
      <c r="E653" s="174"/>
      <c r="F653" s="175"/>
      <c r="H653" s="20">
        <v>17</v>
      </c>
      <c r="I653" s="173"/>
      <c r="J653" s="173"/>
      <c r="K653" s="174"/>
      <c r="L653" s="174"/>
      <c r="M653" s="175"/>
      <c r="O653" s="20">
        <v>28</v>
      </c>
      <c r="P653" s="173"/>
      <c r="Q653" s="173"/>
      <c r="R653" s="174"/>
      <c r="S653" s="174"/>
      <c r="T653" s="175"/>
      <c r="V653" s="20">
        <v>39</v>
      </c>
      <c r="W653" s="173"/>
      <c r="X653" s="173"/>
      <c r="Y653" s="174"/>
      <c r="Z653" s="174"/>
      <c r="AA653" s="175"/>
    </row>
    <row r="654" spans="1:27" x14ac:dyDescent="0.2">
      <c r="A654" s="20">
        <v>7</v>
      </c>
      <c r="B654" s="173"/>
      <c r="C654" s="173"/>
      <c r="D654" s="174"/>
      <c r="E654" s="174"/>
      <c r="F654" s="175"/>
      <c r="H654" s="20">
        <v>18</v>
      </c>
      <c r="I654" s="173"/>
      <c r="J654" s="173"/>
      <c r="K654" s="174"/>
      <c r="L654" s="174"/>
      <c r="M654" s="175"/>
      <c r="O654" s="20">
        <v>29</v>
      </c>
      <c r="P654" s="173"/>
      <c r="Q654" s="173"/>
      <c r="R654" s="174"/>
      <c r="S654" s="174"/>
      <c r="T654" s="175"/>
      <c r="V654" s="20">
        <v>40</v>
      </c>
      <c r="W654" s="173"/>
      <c r="X654" s="173"/>
      <c r="Y654" s="174"/>
      <c r="Z654" s="174"/>
      <c r="AA654" s="175"/>
    </row>
    <row r="655" spans="1:27" x14ac:dyDescent="0.2">
      <c r="A655" s="20">
        <v>8</v>
      </c>
      <c r="B655" s="173"/>
      <c r="C655" s="173"/>
      <c r="D655" s="174"/>
      <c r="E655" s="174"/>
      <c r="F655" s="175"/>
      <c r="H655" s="20">
        <v>19</v>
      </c>
      <c r="I655" s="173"/>
      <c r="J655" s="173"/>
      <c r="K655" s="174"/>
      <c r="L655" s="174"/>
      <c r="M655" s="175"/>
      <c r="O655" s="20">
        <v>30</v>
      </c>
      <c r="P655" s="173"/>
      <c r="Q655" s="173"/>
      <c r="R655" s="174"/>
      <c r="S655" s="174"/>
      <c r="T655" s="175"/>
      <c r="V655" s="20">
        <v>41</v>
      </c>
      <c r="W655" s="173"/>
      <c r="X655" s="173"/>
      <c r="Y655" s="174"/>
      <c r="Z655" s="174"/>
      <c r="AA655" s="175" t="s">
        <v>12</v>
      </c>
    </row>
    <row r="656" spans="1:27" x14ac:dyDescent="0.2">
      <c r="A656" s="20">
        <v>9</v>
      </c>
      <c r="B656" s="173"/>
      <c r="C656" s="173"/>
      <c r="D656" s="174"/>
      <c r="E656" s="174"/>
      <c r="F656" s="175"/>
      <c r="H656" s="20">
        <v>20</v>
      </c>
      <c r="I656" s="173"/>
      <c r="J656" s="173"/>
      <c r="K656" s="174"/>
      <c r="L656" s="174"/>
      <c r="M656" s="175"/>
      <c r="O656" s="20">
        <v>31</v>
      </c>
      <c r="P656" s="173"/>
      <c r="Q656" s="173"/>
      <c r="R656" s="174"/>
      <c r="S656" s="174"/>
      <c r="T656" s="175"/>
      <c r="V656" s="20">
        <v>42</v>
      </c>
      <c r="W656" s="173"/>
      <c r="X656" s="173"/>
      <c r="Y656" s="174"/>
      <c r="Z656" s="174"/>
      <c r="AA656" s="175"/>
    </row>
    <row r="657" spans="1:27" x14ac:dyDescent="0.2">
      <c r="A657" s="20">
        <v>10</v>
      </c>
      <c r="B657" s="173"/>
      <c r="C657" s="173"/>
      <c r="D657" s="174"/>
      <c r="E657" s="174"/>
      <c r="F657" s="175"/>
      <c r="H657" s="20">
        <v>21</v>
      </c>
      <c r="I657" s="173"/>
      <c r="J657" s="173"/>
      <c r="K657" s="174"/>
      <c r="L657" s="174"/>
      <c r="M657" s="175"/>
      <c r="O657" s="20">
        <v>32</v>
      </c>
      <c r="P657" s="173"/>
      <c r="Q657" s="173"/>
      <c r="R657" s="174"/>
      <c r="S657" s="174"/>
      <c r="T657" s="175"/>
      <c r="V657" s="20">
        <v>43</v>
      </c>
      <c r="W657" s="173"/>
      <c r="X657" s="173"/>
      <c r="Y657" s="174"/>
      <c r="Z657" s="174"/>
      <c r="AA657" s="175"/>
    </row>
    <row r="658" spans="1:27" ht="13.5" thickBot="1" x14ac:dyDescent="0.25">
      <c r="A658" s="21">
        <v>11</v>
      </c>
      <c r="B658" s="176"/>
      <c r="C658" s="176"/>
      <c r="D658" s="174"/>
      <c r="E658" s="174"/>
      <c r="F658" s="177"/>
      <c r="H658" s="20">
        <v>22</v>
      </c>
      <c r="I658" s="173"/>
      <c r="J658" s="173"/>
      <c r="K658" s="174"/>
      <c r="L658" s="174"/>
      <c r="M658" s="177"/>
      <c r="O658" s="20">
        <v>33</v>
      </c>
      <c r="P658" s="176"/>
      <c r="Q658" s="176"/>
      <c r="R658" s="174"/>
      <c r="S658" s="174"/>
      <c r="T658" s="177"/>
      <c r="V658" s="22"/>
      <c r="W658" s="23" t="s">
        <v>3</v>
      </c>
      <c r="X658" s="24"/>
      <c r="Y658" s="24"/>
      <c r="Z658" s="24"/>
      <c r="AA658" s="25">
        <f>SUM(F648:F658)+SUM(M648:M658)+SUM(AA648:AA657)+SUM(T648:T658)</f>
        <v>0</v>
      </c>
    </row>
    <row r="659" spans="1:27" x14ac:dyDescent="0.2">
      <c r="I659" s="3"/>
    </row>
    <row r="660" spans="1:27" x14ac:dyDescent="0.2">
      <c r="I660" s="3"/>
    </row>
    <row r="661" spans="1:27" x14ac:dyDescent="0.2">
      <c r="I661" s="3"/>
    </row>
    <row r="662" spans="1:27" x14ac:dyDescent="0.2">
      <c r="I662" s="3"/>
    </row>
    <row r="663" spans="1:27" x14ac:dyDescent="0.2">
      <c r="I663" s="3"/>
    </row>
    <row r="664" spans="1:27" x14ac:dyDescent="0.2">
      <c r="I664" s="3"/>
    </row>
    <row r="665" spans="1:27" ht="13.5" thickBot="1" x14ac:dyDescent="0.25">
      <c r="I665" s="3"/>
    </row>
    <row r="666" spans="1:27" ht="13.5" thickBot="1" x14ac:dyDescent="0.25">
      <c r="A666" s="17">
        <v>31</v>
      </c>
      <c r="B666" s="18"/>
      <c r="C666" s="519" t="s">
        <v>38</v>
      </c>
      <c r="D666" s="519" t="s">
        <v>166</v>
      </c>
      <c r="E666" s="519" t="s">
        <v>35</v>
      </c>
      <c r="F666" s="216">
        <f>+$AA678</f>
        <v>0</v>
      </c>
      <c r="H666" s="17"/>
      <c r="I666" s="18"/>
      <c r="J666" s="519" t="s">
        <v>38</v>
      </c>
      <c r="K666" s="519" t="s">
        <v>166</v>
      </c>
      <c r="L666" s="519" t="s">
        <v>35</v>
      </c>
      <c r="M666" s="216">
        <f>+$AA678</f>
        <v>0</v>
      </c>
      <c r="O666" s="17">
        <v>31</v>
      </c>
      <c r="P666" s="18"/>
      <c r="Q666" s="519" t="s">
        <v>38</v>
      </c>
      <c r="R666" s="519" t="s">
        <v>166</v>
      </c>
      <c r="S666" s="519" t="s">
        <v>35</v>
      </c>
      <c r="T666" s="216">
        <f>+$AA678</f>
        <v>0</v>
      </c>
      <c r="V666" s="17"/>
      <c r="W666" s="18"/>
      <c r="X666" s="519" t="s">
        <v>38</v>
      </c>
      <c r="Y666" s="519" t="s">
        <v>166</v>
      </c>
      <c r="Z666" s="519" t="s">
        <v>35</v>
      </c>
      <c r="AA666" s="519" t="s">
        <v>18</v>
      </c>
    </row>
    <row r="667" spans="1:27" ht="25.5" x14ac:dyDescent="0.2">
      <c r="A667" s="19" t="s">
        <v>7</v>
      </c>
      <c r="B667" s="35" t="str">
        <f>+" אסמכתא " &amp; B33 &amp;"         חזרה לטבלה "</f>
        <v xml:space="preserve"> אסמכתא          חזרה לטבלה </v>
      </c>
      <c r="C667" s="548"/>
      <c r="D667" s="520" t="s">
        <v>70</v>
      </c>
      <c r="E667" s="548"/>
      <c r="F667" s="212" t="s">
        <v>18</v>
      </c>
      <c r="H667" s="19" t="s">
        <v>23</v>
      </c>
      <c r="I667" s="35" t="str">
        <f>+" אסמכתא " &amp; B33 &amp;"         חזרה לטבלה "</f>
        <v xml:space="preserve"> אסמכתא          חזרה לטבלה </v>
      </c>
      <c r="J667" s="548"/>
      <c r="K667" s="520" t="s">
        <v>70</v>
      </c>
      <c r="L667" s="548"/>
      <c r="M667" s="212" t="s">
        <v>18</v>
      </c>
      <c r="O667" s="19" t="s">
        <v>7</v>
      </c>
      <c r="P667" s="35" t="str">
        <f>+" אסמכתא " &amp; B33 &amp;"         חזרה לטבלה "</f>
        <v xml:space="preserve"> אסמכתא          חזרה לטבלה </v>
      </c>
      <c r="Q667" s="548"/>
      <c r="R667" s="520" t="s">
        <v>70</v>
      </c>
      <c r="S667" s="548"/>
      <c r="T667" s="212" t="s">
        <v>18</v>
      </c>
      <c r="V667" s="19" t="s">
        <v>23</v>
      </c>
      <c r="W667" s="35" t="str">
        <f>+" אסמכתא " &amp; B33 &amp;"         חזרה לטבלה "</f>
        <v xml:space="preserve"> אסמכתא          חזרה לטבלה </v>
      </c>
      <c r="X667" s="548"/>
      <c r="Y667" s="520" t="s">
        <v>70</v>
      </c>
      <c r="Z667" s="548"/>
      <c r="AA667" s="520"/>
    </row>
    <row r="668" spans="1:27" x14ac:dyDescent="0.2">
      <c r="A668" s="20">
        <v>1</v>
      </c>
      <c r="B668" s="173"/>
      <c r="C668" s="173"/>
      <c r="D668" s="174"/>
      <c r="E668" s="174"/>
      <c r="F668" s="175"/>
      <c r="H668" s="20">
        <v>12</v>
      </c>
      <c r="I668" s="173"/>
      <c r="J668" s="173"/>
      <c r="K668" s="174"/>
      <c r="L668" s="174"/>
      <c r="M668" s="175"/>
      <c r="O668" s="20">
        <v>23</v>
      </c>
      <c r="P668" s="173"/>
      <c r="Q668" s="173"/>
      <c r="R668" s="174"/>
      <c r="S668" s="174"/>
      <c r="T668" s="175"/>
      <c r="V668" s="20">
        <v>34</v>
      </c>
      <c r="W668" s="173"/>
      <c r="X668" s="173"/>
      <c r="Y668" s="174"/>
      <c r="Z668" s="174"/>
      <c r="AA668" s="175" t="s">
        <v>12</v>
      </c>
    </row>
    <row r="669" spans="1:27" x14ac:dyDescent="0.2">
      <c r="A669" s="20">
        <v>2</v>
      </c>
      <c r="B669" s="173"/>
      <c r="C669" s="173"/>
      <c r="D669" s="174"/>
      <c r="E669" s="174"/>
      <c r="F669" s="175"/>
      <c r="H669" s="20">
        <v>13</v>
      </c>
      <c r="I669" s="173"/>
      <c r="J669" s="173"/>
      <c r="K669" s="174"/>
      <c r="L669" s="174"/>
      <c r="M669" s="175"/>
      <c r="O669" s="20">
        <v>24</v>
      </c>
      <c r="P669" s="173"/>
      <c r="Q669" s="173"/>
      <c r="R669" s="174"/>
      <c r="S669" s="174"/>
      <c r="T669" s="175"/>
      <c r="V669" s="20">
        <v>35</v>
      </c>
      <c r="W669" s="173"/>
      <c r="X669" s="173"/>
      <c r="Y669" s="174"/>
      <c r="Z669" s="174"/>
      <c r="AA669" s="175"/>
    </row>
    <row r="670" spans="1:27" x14ac:dyDescent="0.2">
      <c r="A670" s="20">
        <v>3</v>
      </c>
      <c r="B670" s="173"/>
      <c r="C670" s="173"/>
      <c r="D670" s="174"/>
      <c r="E670" s="174"/>
      <c r="F670" s="175"/>
      <c r="H670" s="20">
        <v>14</v>
      </c>
      <c r="I670" s="173"/>
      <c r="J670" s="173"/>
      <c r="K670" s="174"/>
      <c r="L670" s="174"/>
      <c r="M670" s="175"/>
      <c r="O670" s="20">
        <v>25</v>
      </c>
      <c r="P670" s="173"/>
      <c r="Q670" s="173"/>
      <c r="R670" s="174"/>
      <c r="S670" s="174"/>
      <c r="T670" s="175"/>
      <c r="V670" s="20">
        <v>36</v>
      </c>
      <c r="W670" s="173"/>
      <c r="X670" s="173"/>
      <c r="Y670" s="174"/>
      <c r="Z670" s="174"/>
      <c r="AA670" s="175"/>
    </row>
    <row r="671" spans="1:27" x14ac:dyDescent="0.2">
      <c r="A671" s="20">
        <v>4</v>
      </c>
      <c r="B671" s="173"/>
      <c r="C671" s="173"/>
      <c r="D671" s="174"/>
      <c r="E671" s="174"/>
      <c r="F671" s="175"/>
      <c r="H671" s="20">
        <v>15</v>
      </c>
      <c r="I671" s="173"/>
      <c r="J671" s="173"/>
      <c r="K671" s="174"/>
      <c r="L671" s="174"/>
      <c r="M671" s="175"/>
      <c r="O671" s="20">
        <v>26</v>
      </c>
      <c r="P671" s="173"/>
      <c r="Q671" s="173"/>
      <c r="R671" s="174"/>
      <c r="S671" s="174"/>
      <c r="T671" s="175"/>
      <c r="V671" s="20">
        <v>37</v>
      </c>
      <c r="W671" s="173"/>
      <c r="X671" s="173"/>
      <c r="Y671" s="174"/>
      <c r="Z671" s="174"/>
      <c r="AA671" s="175"/>
    </row>
    <row r="672" spans="1:27" x14ac:dyDescent="0.2">
      <c r="A672" s="20">
        <v>5</v>
      </c>
      <c r="B672" s="173"/>
      <c r="C672" s="173"/>
      <c r="D672" s="174"/>
      <c r="E672" s="174"/>
      <c r="F672" s="175"/>
      <c r="H672" s="20">
        <v>16</v>
      </c>
      <c r="I672" s="173"/>
      <c r="J672" s="173"/>
      <c r="K672" s="174"/>
      <c r="L672" s="174"/>
      <c r="M672" s="175"/>
      <c r="O672" s="20">
        <v>27</v>
      </c>
      <c r="P672" s="173"/>
      <c r="Q672" s="173"/>
      <c r="R672" s="174"/>
      <c r="S672" s="174"/>
      <c r="T672" s="175"/>
      <c r="V672" s="20">
        <v>38</v>
      </c>
      <c r="W672" s="173"/>
      <c r="X672" s="173"/>
      <c r="Y672" s="174"/>
      <c r="Z672" s="174"/>
      <c r="AA672" s="175" t="s">
        <v>12</v>
      </c>
    </row>
    <row r="673" spans="1:27" x14ac:dyDescent="0.2">
      <c r="A673" s="20">
        <v>6</v>
      </c>
      <c r="B673" s="173"/>
      <c r="C673" s="173"/>
      <c r="D673" s="174"/>
      <c r="E673" s="174"/>
      <c r="F673" s="175"/>
      <c r="H673" s="20">
        <v>17</v>
      </c>
      <c r="I673" s="173"/>
      <c r="J673" s="173"/>
      <c r="K673" s="174"/>
      <c r="L673" s="174"/>
      <c r="M673" s="175"/>
      <c r="O673" s="20">
        <v>28</v>
      </c>
      <c r="P673" s="173"/>
      <c r="Q673" s="173"/>
      <c r="R673" s="174"/>
      <c r="S673" s="174"/>
      <c r="T673" s="175"/>
      <c r="V673" s="20">
        <v>39</v>
      </c>
      <c r="W673" s="173"/>
      <c r="X673" s="173"/>
      <c r="Y673" s="174"/>
      <c r="Z673" s="174"/>
      <c r="AA673" s="175"/>
    </row>
    <row r="674" spans="1:27" x14ac:dyDescent="0.2">
      <c r="A674" s="20">
        <v>7</v>
      </c>
      <c r="B674" s="173"/>
      <c r="C674" s="173"/>
      <c r="D674" s="174"/>
      <c r="E674" s="174"/>
      <c r="F674" s="175"/>
      <c r="H674" s="20">
        <v>18</v>
      </c>
      <c r="I674" s="173"/>
      <c r="J674" s="173"/>
      <c r="K674" s="174"/>
      <c r="L674" s="174"/>
      <c r="M674" s="175"/>
      <c r="O674" s="20">
        <v>29</v>
      </c>
      <c r="P674" s="173"/>
      <c r="Q674" s="173"/>
      <c r="R674" s="174"/>
      <c r="S674" s="174"/>
      <c r="T674" s="175"/>
      <c r="V674" s="20">
        <v>40</v>
      </c>
      <c r="W674" s="173"/>
      <c r="X674" s="173"/>
      <c r="Y674" s="174"/>
      <c r="Z674" s="174"/>
      <c r="AA674" s="175"/>
    </row>
    <row r="675" spans="1:27" x14ac:dyDescent="0.2">
      <c r="A675" s="20">
        <v>8</v>
      </c>
      <c r="B675" s="173"/>
      <c r="C675" s="173"/>
      <c r="D675" s="174"/>
      <c r="E675" s="174"/>
      <c r="F675" s="175"/>
      <c r="H675" s="20">
        <v>19</v>
      </c>
      <c r="I675" s="173"/>
      <c r="J675" s="173"/>
      <c r="K675" s="174"/>
      <c r="L675" s="174"/>
      <c r="M675" s="175"/>
      <c r="O675" s="20">
        <v>30</v>
      </c>
      <c r="P675" s="173"/>
      <c r="Q675" s="173"/>
      <c r="R675" s="174"/>
      <c r="S675" s="174"/>
      <c r="T675" s="175"/>
      <c r="V675" s="20">
        <v>41</v>
      </c>
      <c r="W675" s="173"/>
      <c r="X675" s="173"/>
      <c r="Y675" s="174"/>
      <c r="Z675" s="174"/>
      <c r="AA675" s="175" t="s">
        <v>12</v>
      </c>
    </row>
    <row r="676" spans="1:27" x14ac:dyDescent="0.2">
      <c r="A676" s="20">
        <v>9</v>
      </c>
      <c r="B676" s="173"/>
      <c r="C676" s="173"/>
      <c r="D676" s="174"/>
      <c r="E676" s="174"/>
      <c r="F676" s="175"/>
      <c r="H676" s="20">
        <v>20</v>
      </c>
      <c r="I676" s="173"/>
      <c r="J676" s="173"/>
      <c r="K676" s="174"/>
      <c r="L676" s="174"/>
      <c r="M676" s="175"/>
      <c r="O676" s="20">
        <v>31</v>
      </c>
      <c r="P676" s="173"/>
      <c r="Q676" s="173"/>
      <c r="R676" s="174"/>
      <c r="S676" s="174"/>
      <c r="T676" s="175"/>
      <c r="V676" s="20">
        <v>42</v>
      </c>
      <c r="W676" s="173"/>
      <c r="X676" s="173"/>
      <c r="Y676" s="174"/>
      <c r="Z676" s="174"/>
      <c r="AA676" s="175"/>
    </row>
    <row r="677" spans="1:27" x14ac:dyDescent="0.2">
      <c r="A677" s="20">
        <v>10</v>
      </c>
      <c r="B677" s="173"/>
      <c r="C677" s="173"/>
      <c r="D677" s="174"/>
      <c r="E677" s="174"/>
      <c r="F677" s="175"/>
      <c r="H677" s="20">
        <v>21</v>
      </c>
      <c r="I677" s="173"/>
      <c r="J677" s="173"/>
      <c r="K677" s="174"/>
      <c r="L677" s="174"/>
      <c r="M677" s="175"/>
      <c r="O677" s="20">
        <v>32</v>
      </c>
      <c r="P677" s="173"/>
      <c r="Q677" s="173"/>
      <c r="R677" s="174"/>
      <c r="S677" s="174"/>
      <c r="T677" s="175"/>
      <c r="V677" s="20">
        <v>43</v>
      </c>
      <c r="W677" s="173"/>
      <c r="X677" s="173"/>
      <c r="Y677" s="174"/>
      <c r="Z677" s="174"/>
      <c r="AA677" s="175"/>
    </row>
    <row r="678" spans="1:27" ht="13.5" thickBot="1" x14ac:dyDescent="0.25">
      <c r="A678" s="21">
        <v>11</v>
      </c>
      <c r="B678" s="176"/>
      <c r="C678" s="176"/>
      <c r="D678" s="174"/>
      <c r="E678" s="174"/>
      <c r="F678" s="177"/>
      <c r="H678" s="20">
        <v>22</v>
      </c>
      <c r="I678" s="173"/>
      <c r="J678" s="173"/>
      <c r="K678" s="174"/>
      <c r="L678" s="174"/>
      <c r="M678" s="177"/>
      <c r="O678" s="20">
        <v>33</v>
      </c>
      <c r="P678" s="176"/>
      <c r="Q678" s="176"/>
      <c r="R678" s="174"/>
      <c r="S678" s="174"/>
      <c r="T678" s="177"/>
      <c r="V678" s="22"/>
      <c r="W678" s="23" t="s">
        <v>3</v>
      </c>
      <c r="X678" s="24"/>
      <c r="Y678" s="24"/>
      <c r="Z678" s="24"/>
      <c r="AA678" s="25">
        <f>SUM(F668:F678)+SUM(M668:M678)+SUM(AA668:AA677)+SUM(T668:T678)</f>
        <v>0</v>
      </c>
    </row>
    <row r="679" spans="1:27" x14ac:dyDescent="0.2">
      <c r="I679" s="3"/>
    </row>
    <row r="680" spans="1:27" x14ac:dyDescent="0.2">
      <c r="I680" s="3"/>
    </row>
    <row r="681" spans="1:27" x14ac:dyDescent="0.2">
      <c r="I681" s="3"/>
    </row>
    <row r="682" spans="1:27" x14ac:dyDescent="0.2">
      <c r="I682" s="3"/>
    </row>
    <row r="683" spans="1:27" x14ac:dyDescent="0.2">
      <c r="I683" s="3"/>
    </row>
    <row r="684" spans="1:27" x14ac:dyDescent="0.2">
      <c r="I684" s="3"/>
    </row>
    <row r="685" spans="1:27" ht="13.5" thickBot="1" x14ac:dyDescent="0.25">
      <c r="I685" s="3"/>
    </row>
    <row r="686" spans="1:27" ht="13.5" thickBot="1" x14ac:dyDescent="0.25">
      <c r="A686" s="17">
        <v>32</v>
      </c>
      <c r="B686" s="18"/>
      <c r="C686" s="519" t="s">
        <v>38</v>
      </c>
      <c r="D686" s="519" t="s">
        <v>166</v>
      </c>
      <c r="E686" s="519" t="s">
        <v>35</v>
      </c>
      <c r="F686" s="216">
        <f>+$AA698</f>
        <v>0</v>
      </c>
      <c r="H686" s="17"/>
      <c r="I686" s="18"/>
      <c r="J686" s="519" t="s">
        <v>38</v>
      </c>
      <c r="K686" s="519" t="s">
        <v>166</v>
      </c>
      <c r="L686" s="519" t="s">
        <v>35</v>
      </c>
      <c r="M686" s="216">
        <f>+$AA698</f>
        <v>0</v>
      </c>
      <c r="O686" s="17">
        <v>32</v>
      </c>
      <c r="P686" s="18"/>
      <c r="Q686" s="519" t="s">
        <v>38</v>
      </c>
      <c r="R686" s="519" t="s">
        <v>166</v>
      </c>
      <c r="S686" s="519" t="s">
        <v>35</v>
      </c>
      <c r="T686" s="216">
        <f>+$AA698</f>
        <v>0</v>
      </c>
      <c r="V686" s="17"/>
      <c r="W686" s="18"/>
      <c r="X686" s="519" t="s">
        <v>38</v>
      </c>
      <c r="Y686" s="519" t="s">
        <v>166</v>
      </c>
      <c r="Z686" s="519" t="s">
        <v>35</v>
      </c>
      <c r="AA686" s="519" t="s">
        <v>18</v>
      </c>
    </row>
    <row r="687" spans="1:27" ht="25.5" x14ac:dyDescent="0.2">
      <c r="A687" s="19" t="s">
        <v>7</v>
      </c>
      <c r="B687" s="35" t="str">
        <f>+" אסמכתא " &amp; B34 &amp;"         חזרה לטבלה "</f>
        <v xml:space="preserve"> אסמכתא          חזרה לטבלה </v>
      </c>
      <c r="C687" s="548"/>
      <c r="D687" s="520" t="s">
        <v>70</v>
      </c>
      <c r="E687" s="548"/>
      <c r="F687" s="212" t="s">
        <v>18</v>
      </c>
      <c r="H687" s="19" t="s">
        <v>23</v>
      </c>
      <c r="I687" s="35" t="str">
        <f>+" אסמכתא " &amp; B34 &amp;"         חזרה לטבלה "</f>
        <v xml:space="preserve"> אסמכתא          חזרה לטבלה </v>
      </c>
      <c r="J687" s="548"/>
      <c r="K687" s="520" t="s">
        <v>70</v>
      </c>
      <c r="L687" s="548"/>
      <c r="M687" s="212" t="s">
        <v>18</v>
      </c>
      <c r="O687" s="19" t="s">
        <v>7</v>
      </c>
      <c r="P687" s="35" t="str">
        <f>+" אסמכתא " &amp; B34 &amp;"         חזרה לטבלה "</f>
        <v xml:space="preserve"> אסמכתא          חזרה לטבלה </v>
      </c>
      <c r="Q687" s="548"/>
      <c r="R687" s="520" t="s">
        <v>70</v>
      </c>
      <c r="S687" s="548"/>
      <c r="T687" s="212" t="s">
        <v>18</v>
      </c>
      <c r="V687" s="19" t="s">
        <v>23</v>
      </c>
      <c r="W687" s="35" t="str">
        <f>+" אסמכתא " &amp; B34 &amp;"         חזרה לטבלה "</f>
        <v xml:space="preserve"> אסמכתא          חזרה לטבלה </v>
      </c>
      <c r="X687" s="548"/>
      <c r="Y687" s="520" t="s">
        <v>70</v>
      </c>
      <c r="Z687" s="548"/>
      <c r="AA687" s="520"/>
    </row>
    <row r="688" spans="1:27" x14ac:dyDescent="0.2">
      <c r="A688" s="20">
        <v>1</v>
      </c>
      <c r="B688" s="173"/>
      <c r="C688" s="173"/>
      <c r="D688" s="174"/>
      <c r="E688" s="174"/>
      <c r="F688" s="175"/>
      <c r="H688" s="20">
        <v>12</v>
      </c>
      <c r="I688" s="173"/>
      <c r="J688" s="173"/>
      <c r="K688" s="174"/>
      <c r="L688" s="174"/>
      <c r="M688" s="175"/>
      <c r="O688" s="20">
        <v>23</v>
      </c>
      <c r="P688" s="173"/>
      <c r="Q688" s="173"/>
      <c r="R688" s="174"/>
      <c r="S688" s="174"/>
      <c r="T688" s="175"/>
      <c r="V688" s="20">
        <v>34</v>
      </c>
      <c r="W688" s="173"/>
      <c r="X688" s="173"/>
      <c r="Y688" s="174"/>
      <c r="Z688" s="174"/>
      <c r="AA688" s="175" t="s">
        <v>12</v>
      </c>
    </row>
    <row r="689" spans="1:27" x14ac:dyDescent="0.2">
      <c r="A689" s="20">
        <v>2</v>
      </c>
      <c r="B689" s="173"/>
      <c r="C689" s="173"/>
      <c r="D689" s="174"/>
      <c r="E689" s="174"/>
      <c r="F689" s="175"/>
      <c r="H689" s="20">
        <v>13</v>
      </c>
      <c r="I689" s="173"/>
      <c r="J689" s="173"/>
      <c r="K689" s="174"/>
      <c r="L689" s="174"/>
      <c r="M689" s="175"/>
      <c r="O689" s="20">
        <v>24</v>
      </c>
      <c r="P689" s="173"/>
      <c r="Q689" s="173"/>
      <c r="R689" s="174"/>
      <c r="S689" s="174"/>
      <c r="T689" s="175"/>
      <c r="V689" s="20">
        <v>35</v>
      </c>
      <c r="W689" s="173"/>
      <c r="X689" s="173"/>
      <c r="Y689" s="174"/>
      <c r="Z689" s="174"/>
      <c r="AA689" s="175"/>
    </row>
    <row r="690" spans="1:27" x14ac:dyDescent="0.2">
      <c r="A690" s="20">
        <v>3</v>
      </c>
      <c r="B690" s="173"/>
      <c r="C690" s="173"/>
      <c r="D690" s="174"/>
      <c r="E690" s="174"/>
      <c r="F690" s="175"/>
      <c r="H690" s="20">
        <v>14</v>
      </c>
      <c r="I690" s="173"/>
      <c r="J690" s="173"/>
      <c r="K690" s="174"/>
      <c r="L690" s="174"/>
      <c r="M690" s="175"/>
      <c r="O690" s="20">
        <v>25</v>
      </c>
      <c r="P690" s="173"/>
      <c r="Q690" s="173"/>
      <c r="R690" s="174"/>
      <c r="S690" s="174"/>
      <c r="T690" s="175"/>
      <c r="V690" s="20">
        <v>36</v>
      </c>
      <c r="W690" s="173"/>
      <c r="X690" s="173"/>
      <c r="Y690" s="174"/>
      <c r="Z690" s="174"/>
      <c r="AA690" s="175"/>
    </row>
    <row r="691" spans="1:27" x14ac:dyDescent="0.2">
      <c r="A691" s="20">
        <v>4</v>
      </c>
      <c r="B691" s="173"/>
      <c r="C691" s="173"/>
      <c r="D691" s="174"/>
      <c r="E691" s="174"/>
      <c r="F691" s="175"/>
      <c r="H691" s="20">
        <v>15</v>
      </c>
      <c r="I691" s="173"/>
      <c r="J691" s="173"/>
      <c r="K691" s="174"/>
      <c r="L691" s="174"/>
      <c r="M691" s="175"/>
      <c r="O691" s="20">
        <v>26</v>
      </c>
      <c r="P691" s="173"/>
      <c r="Q691" s="173"/>
      <c r="R691" s="174"/>
      <c r="S691" s="174"/>
      <c r="T691" s="175"/>
      <c r="V691" s="20">
        <v>37</v>
      </c>
      <c r="W691" s="173"/>
      <c r="X691" s="173"/>
      <c r="Y691" s="174"/>
      <c r="Z691" s="174"/>
      <c r="AA691" s="175"/>
    </row>
    <row r="692" spans="1:27" x14ac:dyDescent="0.2">
      <c r="A692" s="20">
        <v>5</v>
      </c>
      <c r="B692" s="173"/>
      <c r="C692" s="173"/>
      <c r="D692" s="174"/>
      <c r="E692" s="174"/>
      <c r="F692" s="175"/>
      <c r="H692" s="20">
        <v>16</v>
      </c>
      <c r="I692" s="173"/>
      <c r="J692" s="173"/>
      <c r="K692" s="174"/>
      <c r="L692" s="174"/>
      <c r="M692" s="175"/>
      <c r="O692" s="20">
        <v>27</v>
      </c>
      <c r="P692" s="173"/>
      <c r="Q692" s="173"/>
      <c r="R692" s="174"/>
      <c r="S692" s="174"/>
      <c r="T692" s="175"/>
      <c r="V692" s="20">
        <v>38</v>
      </c>
      <c r="W692" s="173"/>
      <c r="X692" s="173"/>
      <c r="Y692" s="174"/>
      <c r="Z692" s="174"/>
      <c r="AA692" s="175" t="s">
        <v>12</v>
      </c>
    </row>
    <row r="693" spans="1:27" x14ac:dyDescent="0.2">
      <c r="A693" s="20">
        <v>6</v>
      </c>
      <c r="B693" s="173"/>
      <c r="C693" s="173"/>
      <c r="D693" s="174"/>
      <c r="E693" s="174"/>
      <c r="F693" s="175"/>
      <c r="H693" s="20">
        <v>17</v>
      </c>
      <c r="I693" s="173"/>
      <c r="J693" s="173"/>
      <c r="K693" s="174"/>
      <c r="L693" s="174"/>
      <c r="M693" s="175"/>
      <c r="O693" s="20">
        <v>28</v>
      </c>
      <c r="P693" s="173"/>
      <c r="Q693" s="173"/>
      <c r="R693" s="174"/>
      <c r="S693" s="174"/>
      <c r="T693" s="175"/>
      <c r="V693" s="20">
        <v>39</v>
      </c>
      <c r="W693" s="173"/>
      <c r="X693" s="173"/>
      <c r="Y693" s="174"/>
      <c r="Z693" s="174"/>
      <c r="AA693" s="175"/>
    </row>
    <row r="694" spans="1:27" x14ac:dyDescent="0.2">
      <c r="A694" s="20">
        <v>7</v>
      </c>
      <c r="B694" s="173"/>
      <c r="C694" s="173"/>
      <c r="D694" s="174"/>
      <c r="E694" s="174"/>
      <c r="F694" s="175"/>
      <c r="H694" s="20">
        <v>18</v>
      </c>
      <c r="I694" s="173"/>
      <c r="J694" s="173"/>
      <c r="K694" s="174"/>
      <c r="L694" s="174"/>
      <c r="M694" s="175"/>
      <c r="O694" s="20">
        <v>29</v>
      </c>
      <c r="P694" s="173"/>
      <c r="Q694" s="173"/>
      <c r="R694" s="174"/>
      <c r="S694" s="174"/>
      <c r="T694" s="175"/>
      <c r="V694" s="20">
        <v>40</v>
      </c>
      <c r="W694" s="173"/>
      <c r="X694" s="173"/>
      <c r="Y694" s="174"/>
      <c r="Z694" s="174"/>
      <c r="AA694" s="175"/>
    </row>
    <row r="695" spans="1:27" x14ac:dyDescent="0.2">
      <c r="A695" s="20">
        <v>8</v>
      </c>
      <c r="B695" s="173"/>
      <c r="C695" s="173"/>
      <c r="D695" s="174"/>
      <c r="E695" s="174"/>
      <c r="F695" s="175"/>
      <c r="H695" s="20">
        <v>19</v>
      </c>
      <c r="I695" s="173"/>
      <c r="J695" s="173"/>
      <c r="K695" s="174"/>
      <c r="L695" s="174"/>
      <c r="M695" s="175"/>
      <c r="O695" s="20">
        <v>30</v>
      </c>
      <c r="P695" s="173"/>
      <c r="Q695" s="173"/>
      <c r="R695" s="174"/>
      <c r="S695" s="174"/>
      <c r="T695" s="175"/>
      <c r="V695" s="20">
        <v>41</v>
      </c>
      <c r="W695" s="173"/>
      <c r="X695" s="173"/>
      <c r="Y695" s="174"/>
      <c r="Z695" s="174"/>
      <c r="AA695" s="175" t="s">
        <v>12</v>
      </c>
    </row>
    <row r="696" spans="1:27" x14ac:dyDescent="0.2">
      <c r="A696" s="20">
        <v>9</v>
      </c>
      <c r="B696" s="173"/>
      <c r="C696" s="173"/>
      <c r="D696" s="174"/>
      <c r="E696" s="174"/>
      <c r="F696" s="175"/>
      <c r="H696" s="20">
        <v>20</v>
      </c>
      <c r="I696" s="173"/>
      <c r="J696" s="173"/>
      <c r="K696" s="174"/>
      <c r="L696" s="174"/>
      <c r="M696" s="175"/>
      <c r="O696" s="20">
        <v>31</v>
      </c>
      <c r="P696" s="173"/>
      <c r="Q696" s="173"/>
      <c r="R696" s="174"/>
      <c r="S696" s="174"/>
      <c r="T696" s="175"/>
      <c r="V696" s="20">
        <v>42</v>
      </c>
      <c r="W696" s="173"/>
      <c r="X696" s="173"/>
      <c r="Y696" s="174"/>
      <c r="Z696" s="174"/>
      <c r="AA696" s="175"/>
    </row>
    <row r="697" spans="1:27" x14ac:dyDescent="0.2">
      <c r="A697" s="20">
        <v>10</v>
      </c>
      <c r="B697" s="173"/>
      <c r="C697" s="173"/>
      <c r="D697" s="174"/>
      <c r="E697" s="174"/>
      <c r="F697" s="175"/>
      <c r="H697" s="20">
        <v>21</v>
      </c>
      <c r="I697" s="173"/>
      <c r="J697" s="173"/>
      <c r="K697" s="174"/>
      <c r="L697" s="174"/>
      <c r="M697" s="175"/>
      <c r="O697" s="20">
        <v>32</v>
      </c>
      <c r="P697" s="173"/>
      <c r="Q697" s="173"/>
      <c r="R697" s="174"/>
      <c r="S697" s="174"/>
      <c r="T697" s="175"/>
      <c r="V697" s="20">
        <v>43</v>
      </c>
      <c r="W697" s="173"/>
      <c r="X697" s="173"/>
      <c r="Y697" s="174"/>
      <c r="Z697" s="174"/>
      <c r="AA697" s="175"/>
    </row>
    <row r="698" spans="1:27" ht="13.5" thickBot="1" x14ac:dyDescent="0.25">
      <c r="A698" s="21">
        <v>11</v>
      </c>
      <c r="B698" s="176"/>
      <c r="C698" s="176"/>
      <c r="D698" s="174"/>
      <c r="E698" s="174"/>
      <c r="F698" s="177"/>
      <c r="H698" s="20">
        <v>22</v>
      </c>
      <c r="I698" s="173"/>
      <c r="J698" s="173"/>
      <c r="K698" s="174"/>
      <c r="L698" s="174"/>
      <c r="M698" s="177"/>
      <c r="O698" s="20">
        <v>33</v>
      </c>
      <c r="P698" s="176"/>
      <c r="Q698" s="176"/>
      <c r="R698" s="174"/>
      <c r="S698" s="174"/>
      <c r="T698" s="177"/>
      <c r="V698" s="22"/>
      <c r="W698" s="23" t="s">
        <v>3</v>
      </c>
      <c r="X698" s="24"/>
      <c r="Y698" s="24"/>
      <c r="Z698" s="24"/>
      <c r="AA698" s="25">
        <f>SUM(F688:F698)+SUM(M688:M698)+SUM(AA688:AA697)+SUM(T688:T698)</f>
        <v>0</v>
      </c>
    </row>
    <row r="699" spans="1:27" x14ac:dyDescent="0.2">
      <c r="I699" s="3"/>
    </row>
    <row r="700" spans="1:27" x14ac:dyDescent="0.2">
      <c r="I700" s="3"/>
    </row>
    <row r="701" spans="1:27" x14ac:dyDescent="0.2">
      <c r="I701" s="3"/>
    </row>
    <row r="702" spans="1:27" x14ac:dyDescent="0.2">
      <c r="I702" s="3"/>
    </row>
    <row r="703" spans="1:27" x14ac:dyDescent="0.2">
      <c r="I703" s="3"/>
    </row>
    <row r="704" spans="1:27" x14ac:dyDescent="0.2">
      <c r="I704" s="3"/>
    </row>
    <row r="705" spans="1:27" ht="13.5" thickBot="1" x14ac:dyDescent="0.25">
      <c r="I705" s="3"/>
    </row>
    <row r="706" spans="1:27" ht="13.5" thickBot="1" x14ac:dyDescent="0.25">
      <c r="A706" s="17">
        <v>33</v>
      </c>
      <c r="B706" s="18"/>
      <c r="C706" s="519" t="s">
        <v>38</v>
      </c>
      <c r="D706" s="519" t="s">
        <v>166</v>
      </c>
      <c r="E706" s="519" t="s">
        <v>35</v>
      </c>
      <c r="F706" s="216">
        <f>+$AA718</f>
        <v>0</v>
      </c>
      <c r="H706" s="17"/>
      <c r="I706" s="18"/>
      <c r="J706" s="519" t="s">
        <v>38</v>
      </c>
      <c r="K706" s="519" t="s">
        <v>166</v>
      </c>
      <c r="L706" s="519" t="s">
        <v>35</v>
      </c>
      <c r="M706" s="216">
        <f>+$AA718</f>
        <v>0</v>
      </c>
      <c r="O706" s="17">
        <v>33</v>
      </c>
      <c r="P706" s="18"/>
      <c r="Q706" s="519" t="s">
        <v>38</v>
      </c>
      <c r="R706" s="519" t="s">
        <v>166</v>
      </c>
      <c r="S706" s="519" t="s">
        <v>35</v>
      </c>
      <c r="T706" s="216">
        <f>+$AA718</f>
        <v>0</v>
      </c>
      <c r="V706" s="17"/>
      <c r="W706" s="18"/>
      <c r="X706" s="519" t="s">
        <v>38</v>
      </c>
      <c r="Y706" s="519" t="s">
        <v>166</v>
      </c>
      <c r="Z706" s="519" t="s">
        <v>35</v>
      </c>
      <c r="AA706" s="519" t="s">
        <v>18</v>
      </c>
    </row>
    <row r="707" spans="1:27" ht="25.5" x14ac:dyDescent="0.2">
      <c r="A707" s="19" t="s">
        <v>7</v>
      </c>
      <c r="B707" s="35" t="str">
        <f>+" אסמכתא " &amp; B35 &amp;"         חזרה לטבלה "</f>
        <v xml:space="preserve"> אסמכתא          חזרה לטבלה </v>
      </c>
      <c r="C707" s="548"/>
      <c r="D707" s="520" t="s">
        <v>70</v>
      </c>
      <c r="E707" s="548"/>
      <c r="F707" s="212" t="s">
        <v>18</v>
      </c>
      <c r="H707" s="19" t="s">
        <v>23</v>
      </c>
      <c r="I707" s="35" t="str">
        <f>+" אסמכתא " &amp; B35 &amp;"         חזרה לטבלה "</f>
        <v xml:space="preserve"> אסמכתא          חזרה לטבלה </v>
      </c>
      <c r="J707" s="548"/>
      <c r="K707" s="520" t="s">
        <v>70</v>
      </c>
      <c r="L707" s="548"/>
      <c r="M707" s="212" t="s">
        <v>18</v>
      </c>
      <c r="O707" s="19" t="s">
        <v>7</v>
      </c>
      <c r="P707" s="35" t="str">
        <f>+" אסמכתא " &amp; B35 &amp;"         חזרה לטבלה "</f>
        <v xml:space="preserve"> אסמכתא          חזרה לטבלה </v>
      </c>
      <c r="Q707" s="548"/>
      <c r="R707" s="520" t="s">
        <v>70</v>
      </c>
      <c r="S707" s="548"/>
      <c r="T707" s="212" t="s">
        <v>18</v>
      </c>
      <c r="V707" s="19" t="s">
        <v>23</v>
      </c>
      <c r="W707" s="35" t="str">
        <f>+" אסמכתא " &amp; B35 &amp;"         חזרה לטבלה "</f>
        <v xml:space="preserve"> אסמכתא          חזרה לטבלה </v>
      </c>
      <c r="X707" s="548"/>
      <c r="Y707" s="520" t="s">
        <v>70</v>
      </c>
      <c r="Z707" s="548"/>
      <c r="AA707" s="520"/>
    </row>
    <row r="708" spans="1:27" x14ac:dyDescent="0.2">
      <c r="A708" s="20">
        <v>1</v>
      </c>
      <c r="B708" s="173"/>
      <c r="C708" s="173"/>
      <c r="D708" s="174"/>
      <c r="E708" s="174"/>
      <c r="F708" s="175"/>
      <c r="H708" s="20">
        <v>12</v>
      </c>
      <c r="I708" s="173"/>
      <c r="J708" s="173"/>
      <c r="K708" s="174"/>
      <c r="L708" s="174"/>
      <c r="M708" s="175"/>
      <c r="O708" s="20">
        <v>23</v>
      </c>
      <c r="P708" s="173"/>
      <c r="Q708" s="173"/>
      <c r="R708" s="174"/>
      <c r="S708" s="174"/>
      <c r="T708" s="175"/>
      <c r="V708" s="20">
        <v>34</v>
      </c>
      <c r="W708" s="173"/>
      <c r="X708" s="173"/>
      <c r="Y708" s="174"/>
      <c r="Z708" s="174"/>
      <c r="AA708" s="175" t="s">
        <v>12</v>
      </c>
    </row>
    <row r="709" spans="1:27" x14ac:dyDescent="0.2">
      <c r="A709" s="20">
        <v>2</v>
      </c>
      <c r="B709" s="173"/>
      <c r="C709" s="173"/>
      <c r="D709" s="174"/>
      <c r="E709" s="174"/>
      <c r="F709" s="175"/>
      <c r="H709" s="20">
        <v>13</v>
      </c>
      <c r="I709" s="173"/>
      <c r="J709" s="173"/>
      <c r="K709" s="174"/>
      <c r="L709" s="174"/>
      <c r="M709" s="175"/>
      <c r="O709" s="20">
        <v>24</v>
      </c>
      <c r="P709" s="173"/>
      <c r="Q709" s="173"/>
      <c r="R709" s="174"/>
      <c r="S709" s="174"/>
      <c r="T709" s="175"/>
      <c r="V709" s="20">
        <v>35</v>
      </c>
      <c r="W709" s="173"/>
      <c r="X709" s="173"/>
      <c r="Y709" s="174"/>
      <c r="Z709" s="174"/>
      <c r="AA709" s="175"/>
    </row>
    <row r="710" spans="1:27" x14ac:dyDescent="0.2">
      <c r="A710" s="20">
        <v>3</v>
      </c>
      <c r="B710" s="173"/>
      <c r="C710" s="173"/>
      <c r="D710" s="174"/>
      <c r="E710" s="174"/>
      <c r="F710" s="175"/>
      <c r="H710" s="20">
        <v>14</v>
      </c>
      <c r="I710" s="173"/>
      <c r="J710" s="173"/>
      <c r="K710" s="174"/>
      <c r="L710" s="174"/>
      <c r="M710" s="175"/>
      <c r="O710" s="20">
        <v>25</v>
      </c>
      <c r="P710" s="173"/>
      <c r="Q710" s="173"/>
      <c r="R710" s="174"/>
      <c r="S710" s="174"/>
      <c r="T710" s="175"/>
      <c r="V710" s="20">
        <v>36</v>
      </c>
      <c r="W710" s="173"/>
      <c r="X710" s="173"/>
      <c r="Y710" s="174"/>
      <c r="Z710" s="174"/>
      <c r="AA710" s="175"/>
    </row>
    <row r="711" spans="1:27" x14ac:dyDescent="0.2">
      <c r="A711" s="20">
        <v>4</v>
      </c>
      <c r="B711" s="173"/>
      <c r="C711" s="173"/>
      <c r="D711" s="174"/>
      <c r="E711" s="174"/>
      <c r="F711" s="175"/>
      <c r="H711" s="20">
        <v>15</v>
      </c>
      <c r="I711" s="173"/>
      <c r="J711" s="173"/>
      <c r="K711" s="174"/>
      <c r="L711" s="174"/>
      <c r="M711" s="175"/>
      <c r="O711" s="20">
        <v>26</v>
      </c>
      <c r="P711" s="173"/>
      <c r="Q711" s="173"/>
      <c r="R711" s="174"/>
      <c r="S711" s="174"/>
      <c r="T711" s="175"/>
      <c r="V711" s="20">
        <v>37</v>
      </c>
      <c r="W711" s="173"/>
      <c r="X711" s="173"/>
      <c r="Y711" s="174"/>
      <c r="Z711" s="174"/>
      <c r="AA711" s="175"/>
    </row>
    <row r="712" spans="1:27" x14ac:dyDescent="0.2">
      <c r="A712" s="20">
        <v>5</v>
      </c>
      <c r="B712" s="173"/>
      <c r="C712" s="173"/>
      <c r="D712" s="174"/>
      <c r="E712" s="174"/>
      <c r="F712" s="175"/>
      <c r="H712" s="20">
        <v>16</v>
      </c>
      <c r="I712" s="173"/>
      <c r="J712" s="173"/>
      <c r="K712" s="174"/>
      <c r="L712" s="174"/>
      <c r="M712" s="175"/>
      <c r="O712" s="20">
        <v>27</v>
      </c>
      <c r="P712" s="173"/>
      <c r="Q712" s="173"/>
      <c r="R712" s="174"/>
      <c r="S712" s="174"/>
      <c r="T712" s="175"/>
      <c r="V712" s="20">
        <v>38</v>
      </c>
      <c r="W712" s="173"/>
      <c r="X712" s="173"/>
      <c r="Y712" s="174"/>
      <c r="Z712" s="174"/>
      <c r="AA712" s="175" t="s">
        <v>12</v>
      </c>
    </row>
    <row r="713" spans="1:27" x14ac:dyDescent="0.2">
      <c r="A713" s="20">
        <v>6</v>
      </c>
      <c r="B713" s="173"/>
      <c r="C713" s="173"/>
      <c r="D713" s="174"/>
      <c r="E713" s="174"/>
      <c r="F713" s="175"/>
      <c r="H713" s="20">
        <v>17</v>
      </c>
      <c r="I713" s="173"/>
      <c r="J713" s="173"/>
      <c r="K713" s="174"/>
      <c r="L713" s="174"/>
      <c r="M713" s="175"/>
      <c r="O713" s="20">
        <v>28</v>
      </c>
      <c r="P713" s="173"/>
      <c r="Q713" s="173"/>
      <c r="R713" s="174"/>
      <c r="S713" s="174"/>
      <c r="T713" s="175"/>
      <c r="V713" s="20">
        <v>39</v>
      </c>
      <c r="W713" s="173"/>
      <c r="X713" s="173"/>
      <c r="Y713" s="174"/>
      <c r="Z713" s="174"/>
      <c r="AA713" s="175"/>
    </row>
    <row r="714" spans="1:27" x14ac:dyDescent="0.2">
      <c r="A714" s="20">
        <v>7</v>
      </c>
      <c r="B714" s="173"/>
      <c r="C714" s="173"/>
      <c r="D714" s="174"/>
      <c r="E714" s="174"/>
      <c r="F714" s="175"/>
      <c r="H714" s="20">
        <v>18</v>
      </c>
      <c r="I714" s="173"/>
      <c r="J714" s="173"/>
      <c r="K714" s="174"/>
      <c r="L714" s="174"/>
      <c r="M714" s="175"/>
      <c r="O714" s="20">
        <v>29</v>
      </c>
      <c r="P714" s="173"/>
      <c r="Q714" s="173"/>
      <c r="R714" s="174"/>
      <c r="S714" s="174"/>
      <c r="T714" s="175"/>
      <c r="V714" s="20">
        <v>40</v>
      </c>
      <c r="W714" s="173"/>
      <c r="X714" s="173"/>
      <c r="Y714" s="174"/>
      <c r="Z714" s="174"/>
      <c r="AA714" s="175"/>
    </row>
    <row r="715" spans="1:27" x14ac:dyDescent="0.2">
      <c r="A715" s="20">
        <v>8</v>
      </c>
      <c r="B715" s="173"/>
      <c r="C715" s="173"/>
      <c r="D715" s="174"/>
      <c r="E715" s="174"/>
      <c r="F715" s="175"/>
      <c r="H715" s="20">
        <v>19</v>
      </c>
      <c r="I715" s="173"/>
      <c r="J715" s="173"/>
      <c r="K715" s="174"/>
      <c r="L715" s="174"/>
      <c r="M715" s="175"/>
      <c r="O715" s="20">
        <v>30</v>
      </c>
      <c r="P715" s="173"/>
      <c r="Q715" s="173"/>
      <c r="R715" s="174"/>
      <c r="S715" s="174"/>
      <c r="T715" s="175"/>
      <c r="V715" s="20">
        <v>41</v>
      </c>
      <c r="W715" s="173"/>
      <c r="X715" s="173"/>
      <c r="Y715" s="174"/>
      <c r="Z715" s="174"/>
      <c r="AA715" s="175" t="s">
        <v>12</v>
      </c>
    </row>
    <row r="716" spans="1:27" x14ac:dyDescent="0.2">
      <c r="A716" s="20">
        <v>9</v>
      </c>
      <c r="B716" s="173"/>
      <c r="C716" s="173"/>
      <c r="D716" s="174"/>
      <c r="E716" s="174"/>
      <c r="F716" s="175"/>
      <c r="H716" s="20">
        <v>20</v>
      </c>
      <c r="I716" s="173"/>
      <c r="J716" s="173"/>
      <c r="K716" s="174"/>
      <c r="L716" s="174"/>
      <c r="M716" s="175"/>
      <c r="O716" s="20">
        <v>31</v>
      </c>
      <c r="P716" s="173"/>
      <c r="Q716" s="173"/>
      <c r="R716" s="174"/>
      <c r="S716" s="174"/>
      <c r="T716" s="175"/>
      <c r="V716" s="20">
        <v>42</v>
      </c>
      <c r="W716" s="173"/>
      <c r="X716" s="173"/>
      <c r="Y716" s="174"/>
      <c r="Z716" s="174"/>
      <c r="AA716" s="175"/>
    </row>
    <row r="717" spans="1:27" x14ac:dyDescent="0.2">
      <c r="A717" s="20">
        <v>10</v>
      </c>
      <c r="B717" s="173"/>
      <c r="C717" s="173"/>
      <c r="D717" s="174"/>
      <c r="E717" s="174"/>
      <c r="F717" s="175"/>
      <c r="H717" s="20">
        <v>21</v>
      </c>
      <c r="I717" s="173"/>
      <c r="J717" s="173"/>
      <c r="K717" s="174"/>
      <c r="L717" s="174"/>
      <c r="M717" s="175"/>
      <c r="O717" s="20">
        <v>32</v>
      </c>
      <c r="P717" s="173"/>
      <c r="Q717" s="173"/>
      <c r="R717" s="174"/>
      <c r="S717" s="174"/>
      <c r="T717" s="175"/>
      <c r="V717" s="20">
        <v>43</v>
      </c>
      <c r="W717" s="173"/>
      <c r="X717" s="173"/>
      <c r="Y717" s="174"/>
      <c r="Z717" s="174"/>
      <c r="AA717" s="175"/>
    </row>
    <row r="718" spans="1:27" ht="13.5" thickBot="1" x14ac:dyDescent="0.25">
      <c r="A718" s="21">
        <v>11</v>
      </c>
      <c r="B718" s="176"/>
      <c r="C718" s="176"/>
      <c r="D718" s="174"/>
      <c r="E718" s="174"/>
      <c r="F718" s="177"/>
      <c r="H718" s="20">
        <v>22</v>
      </c>
      <c r="I718" s="173"/>
      <c r="J718" s="173"/>
      <c r="K718" s="174"/>
      <c r="L718" s="174"/>
      <c r="M718" s="177"/>
      <c r="O718" s="20">
        <v>33</v>
      </c>
      <c r="P718" s="176"/>
      <c r="Q718" s="176"/>
      <c r="R718" s="174"/>
      <c r="S718" s="174"/>
      <c r="T718" s="177"/>
      <c r="V718" s="22"/>
      <c r="W718" s="23" t="s">
        <v>3</v>
      </c>
      <c r="X718" s="24"/>
      <c r="Y718" s="24"/>
      <c r="Z718" s="24"/>
      <c r="AA718" s="25">
        <f>SUM(F708:F718)+SUM(M708:M718)+SUM(AA708:AA717)+SUM(T708:T718)</f>
        <v>0</v>
      </c>
    </row>
    <row r="719" spans="1:27" x14ac:dyDescent="0.2">
      <c r="I719" s="3"/>
    </row>
    <row r="720" spans="1:27" x14ac:dyDescent="0.2">
      <c r="I720" s="3"/>
    </row>
    <row r="721" spans="1:27" x14ac:dyDescent="0.2">
      <c r="I721" s="3"/>
    </row>
    <row r="722" spans="1:27" x14ac:dyDescent="0.2">
      <c r="I722" s="3"/>
    </row>
    <row r="723" spans="1:27" x14ac:dyDescent="0.2">
      <c r="I723" s="3"/>
    </row>
    <row r="724" spans="1:27" x14ac:dyDescent="0.2">
      <c r="I724" s="3"/>
    </row>
    <row r="725" spans="1:27" ht="13.5" thickBot="1" x14ac:dyDescent="0.25">
      <c r="I725" s="3"/>
    </row>
    <row r="726" spans="1:27" ht="13.5" thickBot="1" x14ac:dyDescent="0.25">
      <c r="A726" s="17">
        <v>34</v>
      </c>
      <c r="B726" s="18"/>
      <c r="C726" s="519" t="s">
        <v>38</v>
      </c>
      <c r="D726" s="519" t="s">
        <v>166</v>
      </c>
      <c r="E726" s="519" t="s">
        <v>35</v>
      </c>
      <c r="F726" s="216">
        <f>+$AA738</f>
        <v>0</v>
      </c>
      <c r="H726" s="17"/>
      <c r="I726" s="18"/>
      <c r="J726" s="519" t="s">
        <v>38</v>
      </c>
      <c r="K726" s="519" t="s">
        <v>166</v>
      </c>
      <c r="L726" s="519" t="s">
        <v>35</v>
      </c>
      <c r="M726" s="216">
        <f>+$AA738</f>
        <v>0</v>
      </c>
      <c r="O726" s="17">
        <v>34</v>
      </c>
      <c r="P726" s="18"/>
      <c r="Q726" s="519" t="s">
        <v>38</v>
      </c>
      <c r="R726" s="519" t="s">
        <v>166</v>
      </c>
      <c r="S726" s="519" t="s">
        <v>35</v>
      </c>
      <c r="T726" s="216">
        <f>+$AA738</f>
        <v>0</v>
      </c>
      <c r="V726" s="17"/>
      <c r="W726" s="18"/>
      <c r="X726" s="519" t="s">
        <v>38</v>
      </c>
      <c r="Y726" s="519" t="s">
        <v>166</v>
      </c>
      <c r="Z726" s="519" t="s">
        <v>35</v>
      </c>
      <c r="AA726" s="519" t="s">
        <v>18</v>
      </c>
    </row>
    <row r="727" spans="1:27" ht="25.5" x14ac:dyDescent="0.2">
      <c r="A727" s="19" t="s">
        <v>7</v>
      </c>
      <c r="B727" s="35" t="str">
        <f>+" אסמכתא " &amp; B36 &amp;"         חזרה לטבלה "</f>
        <v xml:space="preserve"> אסמכתא          חזרה לטבלה </v>
      </c>
      <c r="C727" s="548"/>
      <c r="D727" s="520" t="s">
        <v>70</v>
      </c>
      <c r="E727" s="548"/>
      <c r="F727" s="212" t="s">
        <v>18</v>
      </c>
      <c r="H727" s="19" t="s">
        <v>23</v>
      </c>
      <c r="I727" s="35" t="str">
        <f>+" אסמכתא " &amp; B36 &amp;"         חזרה לטבלה "</f>
        <v xml:space="preserve"> אסמכתא          חזרה לטבלה </v>
      </c>
      <c r="J727" s="548"/>
      <c r="K727" s="520" t="s">
        <v>70</v>
      </c>
      <c r="L727" s="548"/>
      <c r="M727" s="212" t="s">
        <v>18</v>
      </c>
      <c r="O727" s="19" t="s">
        <v>7</v>
      </c>
      <c r="P727" s="35" t="str">
        <f>+" אסמכתא " &amp; B36 &amp;"         חזרה לטבלה "</f>
        <v xml:space="preserve"> אסמכתא          חזרה לטבלה </v>
      </c>
      <c r="Q727" s="548"/>
      <c r="R727" s="520" t="s">
        <v>70</v>
      </c>
      <c r="S727" s="548"/>
      <c r="T727" s="212" t="s">
        <v>18</v>
      </c>
      <c r="V727" s="19" t="s">
        <v>23</v>
      </c>
      <c r="W727" s="35" t="str">
        <f>+" אסמכתא " &amp; B36 &amp;"         חזרה לטבלה "</f>
        <v xml:space="preserve"> אסמכתא          חזרה לטבלה </v>
      </c>
      <c r="X727" s="548"/>
      <c r="Y727" s="520" t="s">
        <v>70</v>
      </c>
      <c r="Z727" s="548"/>
      <c r="AA727" s="520"/>
    </row>
    <row r="728" spans="1:27" x14ac:dyDescent="0.2">
      <c r="A728" s="20">
        <v>1</v>
      </c>
      <c r="B728" s="173"/>
      <c r="C728" s="173"/>
      <c r="D728" s="174"/>
      <c r="E728" s="174"/>
      <c r="F728" s="175"/>
      <c r="H728" s="20">
        <v>12</v>
      </c>
      <c r="I728" s="173"/>
      <c r="J728" s="173"/>
      <c r="K728" s="174"/>
      <c r="L728" s="174"/>
      <c r="M728" s="175"/>
      <c r="O728" s="20">
        <v>23</v>
      </c>
      <c r="P728" s="173"/>
      <c r="Q728" s="173"/>
      <c r="R728" s="174"/>
      <c r="S728" s="174"/>
      <c r="T728" s="175"/>
      <c r="V728" s="20">
        <v>34</v>
      </c>
      <c r="W728" s="173"/>
      <c r="X728" s="173"/>
      <c r="Y728" s="174"/>
      <c r="Z728" s="174"/>
      <c r="AA728" s="175" t="s">
        <v>12</v>
      </c>
    </row>
    <row r="729" spans="1:27" x14ac:dyDescent="0.2">
      <c r="A729" s="20">
        <v>2</v>
      </c>
      <c r="B729" s="173"/>
      <c r="C729" s="173"/>
      <c r="D729" s="174"/>
      <c r="E729" s="174"/>
      <c r="F729" s="175"/>
      <c r="H729" s="20">
        <v>13</v>
      </c>
      <c r="I729" s="173"/>
      <c r="J729" s="173"/>
      <c r="K729" s="174"/>
      <c r="L729" s="174"/>
      <c r="M729" s="175"/>
      <c r="O729" s="20">
        <v>24</v>
      </c>
      <c r="P729" s="173"/>
      <c r="Q729" s="173"/>
      <c r="R729" s="174"/>
      <c r="S729" s="174"/>
      <c r="T729" s="175"/>
      <c r="V729" s="20">
        <v>35</v>
      </c>
      <c r="W729" s="173"/>
      <c r="X729" s="173"/>
      <c r="Y729" s="174"/>
      <c r="Z729" s="174"/>
      <c r="AA729" s="175"/>
    </row>
    <row r="730" spans="1:27" x14ac:dyDescent="0.2">
      <c r="A730" s="20">
        <v>3</v>
      </c>
      <c r="B730" s="173"/>
      <c r="C730" s="173"/>
      <c r="D730" s="174"/>
      <c r="E730" s="174"/>
      <c r="F730" s="175"/>
      <c r="H730" s="20">
        <v>14</v>
      </c>
      <c r="I730" s="173"/>
      <c r="J730" s="173"/>
      <c r="K730" s="174"/>
      <c r="L730" s="174"/>
      <c r="M730" s="175"/>
      <c r="O730" s="20">
        <v>25</v>
      </c>
      <c r="P730" s="173"/>
      <c r="Q730" s="173"/>
      <c r="R730" s="174"/>
      <c r="S730" s="174"/>
      <c r="T730" s="175"/>
      <c r="V730" s="20">
        <v>36</v>
      </c>
      <c r="W730" s="173"/>
      <c r="X730" s="173"/>
      <c r="Y730" s="174"/>
      <c r="Z730" s="174"/>
      <c r="AA730" s="175"/>
    </row>
    <row r="731" spans="1:27" x14ac:dyDescent="0.2">
      <c r="A731" s="20">
        <v>4</v>
      </c>
      <c r="B731" s="173"/>
      <c r="C731" s="173"/>
      <c r="D731" s="174"/>
      <c r="E731" s="174"/>
      <c r="F731" s="175"/>
      <c r="H731" s="20">
        <v>15</v>
      </c>
      <c r="I731" s="173"/>
      <c r="J731" s="173"/>
      <c r="K731" s="174"/>
      <c r="L731" s="174"/>
      <c r="M731" s="175"/>
      <c r="O731" s="20">
        <v>26</v>
      </c>
      <c r="P731" s="173"/>
      <c r="Q731" s="173"/>
      <c r="R731" s="174"/>
      <c r="S731" s="174"/>
      <c r="T731" s="175"/>
      <c r="V731" s="20">
        <v>37</v>
      </c>
      <c r="W731" s="173"/>
      <c r="X731" s="173"/>
      <c r="Y731" s="174"/>
      <c r="Z731" s="174"/>
      <c r="AA731" s="175"/>
    </row>
    <row r="732" spans="1:27" x14ac:dyDescent="0.2">
      <c r="A732" s="20">
        <v>5</v>
      </c>
      <c r="B732" s="173"/>
      <c r="C732" s="173"/>
      <c r="D732" s="174"/>
      <c r="E732" s="174"/>
      <c r="F732" s="175"/>
      <c r="H732" s="20">
        <v>16</v>
      </c>
      <c r="I732" s="173"/>
      <c r="J732" s="173"/>
      <c r="K732" s="174"/>
      <c r="L732" s="174"/>
      <c r="M732" s="175"/>
      <c r="O732" s="20">
        <v>27</v>
      </c>
      <c r="P732" s="173"/>
      <c r="Q732" s="173"/>
      <c r="R732" s="174"/>
      <c r="S732" s="174"/>
      <c r="T732" s="175"/>
      <c r="V732" s="20">
        <v>38</v>
      </c>
      <c r="W732" s="173"/>
      <c r="X732" s="173"/>
      <c r="Y732" s="174"/>
      <c r="Z732" s="174"/>
      <c r="AA732" s="175" t="s">
        <v>12</v>
      </c>
    </row>
    <row r="733" spans="1:27" x14ac:dyDescent="0.2">
      <c r="A733" s="20">
        <v>6</v>
      </c>
      <c r="B733" s="173"/>
      <c r="C733" s="173"/>
      <c r="D733" s="174"/>
      <c r="E733" s="174"/>
      <c r="F733" s="175"/>
      <c r="H733" s="20">
        <v>17</v>
      </c>
      <c r="I733" s="173"/>
      <c r="J733" s="173"/>
      <c r="K733" s="174"/>
      <c r="L733" s="174"/>
      <c r="M733" s="175"/>
      <c r="O733" s="20">
        <v>28</v>
      </c>
      <c r="P733" s="173"/>
      <c r="Q733" s="173"/>
      <c r="R733" s="174"/>
      <c r="S733" s="174"/>
      <c r="T733" s="175"/>
      <c r="V733" s="20">
        <v>39</v>
      </c>
      <c r="W733" s="173"/>
      <c r="X733" s="173"/>
      <c r="Y733" s="174"/>
      <c r="Z733" s="174"/>
      <c r="AA733" s="175"/>
    </row>
    <row r="734" spans="1:27" x14ac:dyDescent="0.2">
      <c r="A734" s="20">
        <v>7</v>
      </c>
      <c r="B734" s="173"/>
      <c r="C734" s="173"/>
      <c r="D734" s="174"/>
      <c r="E734" s="174"/>
      <c r="F734" s="175"/>
      <c r="H734" s="20">
        <v>18</v>
      </c>
      <c r="I734" s="173"/>
      <c r="J734" s="173"/>
      <c r="K734" s="174"/>
      <c r="L734" s="174"/>
      <c r="M734" s="175"/>
      <c r="O734" s="20">
        <v>29</v>
      </c>
      <c r="P734" s="173"/>
      <c r="Q734" s="173"/>
      <c r="R734" s="174"/>
      <c r="S734" s="174"/>
      <c r="T734" s="175"/>
      <c r="V734" s="20">
        <v>40</v>
      </c>
      <c r="W734" s="173"/>
      <c r="X734" s="173"/>
      <c r="Y734" s="174"/>
      <c r="Z734" s="174"/>
      <c r="AA734" s="175"/>
    </row>
    <row r="735" spans="1:27" x14ac:dyDescent="0.2">
      <c r="A735" s="20">
        <v>8</v>
      </c>
      <c r="B735" s="173"/>
      <c r="C735" s="173"/>
      <c r="D735" s="174"/>
      <c r="E735" s="174"/>
      <c r="F735" s="175"/>
      <c r="H735" s="20">
        <v>19</v>
      </c>
      <c r="I735" s="173"/>
      <c r="J735" s="173"/>
      <c r="K735" s="174"/>
      <c r="L735" s="174"/>
      <c r="M735" s="175"/>
      <c r="O735" s="20">
        <v>30</v>
      </c>
      <c r="P735" s="173"/>
      <c r="Q735" s="173"/>
      <c r="R735" s="174"/>
      <c r="S735" s="174"/>
      <c r="T735" s="175"/>
      <c r="V735" s="20">
        <v>41</v>
      </c>
      <c r="W735" s="173"/>
      <c r="X735" s="173"/>
      <c r="Y735" s="174"/>
      <c r="Z735" s="174"/>
      <c r="AA735" s="175" t="s">
        <v>12</v>
      </c>
    </row>
    <row r="736" spans="1:27" x14ac:dyDescent="0.2">
      <c r="A736" s="20">
        <v>9</v>
      </c>
      <c r="B736" s="173"/>
      <c r="C736" s="173"/>
      <c r="D736" s="174"/>
      <c r="E736" s="174"/>
      <c r="F736" s="175"/>
      <c r="H736" s="20">
        <v>20</v>
      </c>
      <c r="I736" s="173"/>
      <c r="J736" s="173"/>
      <c r="K736" s="174"/>
      <c r="L736" s="174"/>
      <c r="M736" s="175"/>
      <c r="O736" s="20">
        <v>31</v>
      </c>
      <c r="P736" s="173"/>
      <c r="Q736" s="173"/>
      <c r="R736" s="174"/>
      <c r="S736" s="174"/>
      <c r="T736" s="175"/>
      <c r="V736" s="20">
        <v>42</v>
      </c>
      <c r="W736" s="173"/>
      <c r="X736" s="173"/>
      <c r="Y736" s="174"/>
      <c r="Z736" s="174"/>
      <c r="AA736" s="175"/>
    </row>
    <row r="737" spans="1:27" x14ac:dyDescent="0.2">
      <c r="A737" s="20">
        <v>10</v>
      </c>
      <c r="B737" s="173"/>
      <c r="C737" s="173"/>
      <c r="D737" s="174"/>
      <c r="E737" s="174"/>
      <c r="F737" s="175"/>
      <c r="H737" s="20">
        <v>21</v>
      </c>
      <c r="I737" s="173"/>
      <c r="J737" s="173"/>
      <c r="K737" s="174"/>
      <c r="L737" s="174"/>
      <c r="M737" s="175"/>
      <c r="O737" s="20">
        <v>32</v>
      </c>
      <c r="P737" s="173"/>
      <c r="Q737" s="173"/>
      <c r="R737" s="174"/>
      <c r="S737" s="174"/>
      <c r="T737" s="175"/>
      <c r="V737" s="20">
        <v>43</v>
      </c>
      <c r="W737" s="173"/>
      <c r="X737" s="173"/>
      <c r="Y737" s="174"/>
      <c r="Z737" s="174"/>
      <c r="AA737" s="175"/>
    </row>
    <row r="738" spans="1:27" ht="13.5" thickBot="1" x14ac:dyDescent="0.25">
      <c r="A738" s="21">
        <v>11</v>
      </c>
      <c r="B738" s="176"/>
      <c r="C738" s="176"/>
      <c r="D738" s="174"/>
      <c r="E738" s="174"/>
      <c r="F738" s="177"/>
      <c r="H738" s="20">
        <v>22</v>
      </c>
      <c r="I738" s="173"/>
      <c r="J738" s="173"/>
      <c r="K738" s="174"/>
      <c r="L738" s="174"/>
      <c r="M738" s="177"/>
      <c r="O738" s="20">
        <v>33</v>
      </c>
      <c r="P738" s="176"/>
      <c r="Q738" s="176"/>
      <c r="R738" s="174"/>
      <c r="S738" s="174"/>
      <c r="T738" s="177"/>
      <c r="V738" s="22"/>
      <c r="W738" s="23" t="s">
        <v>3</v>
      </c>
      <c r="X738" s="24"/>
      <c r="Y738" s="24"/>
      <c r="Z738" s="24"/>
      <c r="AA738" s="25">
        <f>SUM(F728:F738)+SUM(M728:M738)+SUM(AA728:AA737)+SUM(T728:T738)</f>
        <v>0</v>
      </c>
    </row>
    <row r="739" spans="1:27" x14ac:dyDescent="0.2">
      <c r="I739" s="3"/>
    </row>
    <row r="740" spans="1:27" x14ac:dyDescent="0.2">
      <c r="I740" s="3"/>
    </row>
    <row r="741" spans="1:27" x14ac:dyDescent="0.2">
      <c r="I741" s="3"/>
    </row>
    <row r="742" spans="1:27" x14ac:dyDescent="0.2">
      <c r="I742" s="3"/>
    </row>
    <row r="743" spans="1:27" x14ac:dyDescent="0.2">
      <c r="I743" s="3"/>
    </row>
    <row r="744" spans="1:27" x14ac:dyDescent="0.2">
      <c r="I744" s="3"/>
    </row>
    <row r="745" spans="1:27" ht="13.5" thickBot="1" x14ac:dyDescent="0.25">
      <c r="I745" s="3"/>
    </row>
    <row r="746" spans="1:27" ht="13.5" thickBot="1" x14ac:dyDescent="0.25">
      <c r="A746" s="17">
        <v>35</v>
      </c>
      <c r="B746" s="18"/>
      <c r="C746" s="519" t="s">
        <v>38</v>
      </c>
      <c r="D746" s="519" t="s">
        <v>166</v>
      </c>
      <c r="E746" s="519" t="s">
        <v>35</v>
      </c>
      <c r="F746" s="216">
        <f>+$AA758</f>
        <v>0</v>
      </c>
      <c r="H746" s="17"/>
      <c r="I746" s="18"/>
      <c r="J746" s="519" t="s">
        <v>38</v>
      </c>
      <c r="K746" s="519" t="s">
        <v>166</v>
      </c>
      <c r="L746" s="519" t="s">
        <v>35</v>
      </c>
      <c r="M746" s="216">
        <f>+$AA758</f>
        <v>0</v>
      </c>
      <c r="O746" s="17">
        <v>35</v>
      </c>
      <c r="P746" s="18"/>
      <c r="Q746" s="519" t="s">
        <v>38</v>
      </c>
      <c r="R746" s="519" t="s">
        <v>166</v>
      </c>
      <c r="S746" s="519" t="s">
        <v>35</v>
      </c>
      <c r="T746" s="216">
        <f>+$AA758</f>
        <v>0</v>
      </c>
      <c r="V746" s="17"/>
      <c r="W746" s="18"/>
      <c r="X746" s="519" t="s">
        <v>38</v>
      </c>
      <c r="Y746" s="519" t="s">
        <v>166</v>
      </c>
      <c r="Z746" s="519" t="s">
        <v>35</v>
      </c>
      <c r="AA746" s="519" t="s">
        <v>18</v>
      </c>
    </row>
    <row r="747" spans="1:27" ht="25.5" x14ac:dyDescent="0.2">
      <c r="A747" s="19" t="s">
        <v>7</v>
      </c>
      <c r="B747" s="35" t="str">
        <f>+" אסמכתא " &amp; B37 &amp;"         חזרה לטבלה "</f>
        <v xml:space="preserve"> אסמכתא          חזרה לטבלה </v>
      </c>
      <c r="C747" s="548"/>
      <c r="D747" s="520" t="s">
        <v>70</v>
      </c>
      <c r="E747" s="548"/>
      <c r="F747" s="212" t="s">
        <v>18</v>
      </c>
      <c r="H747" s="19" t="s">
        <v>23</v>
      </c>
      <c r="I747" s="35" t="str">
        <f>+" אסמכתא " &amp; B37 &amp;"         חזרה לטבלה "</f>
        <v xml:space="preserve"> אסמכתא          חזרה לטבלה </v>
      </c>
      <c r="J747" s="548"/>
      <c r="K747" s="520" t="s">
        <v>70</v>
      </c>
      <c r="L747" s="548"/>
      <c r="M747" s="212" t="s">
        <v>18</v>
      </c>
      <c r="O747" s="19" t="s">
        <v>7</v>
      </c>
      <c r="P747" s="35" t="str">
        <f>+" אסמכתא " &amp; B37 &amp;"         חזרה לטבלה "</f>
        <v xml:space="preserve"> אסמכתא          חזרה לטבלה </v>
      </c>
      <c r="Q747" s="548"/>
      <c r="R747" s="520" t="s">
        <v>70</v>
      </c>
      <c r="S747" s="548"/>
      <c r="T747" s="212" t="s">
        <v>18</v>
      </c>
      <c r="V747" s="19" t="s">
        <v>23</v>
      </c>
      <c r="W747" s="35" t="str">
        <f>+" אסמכתא " &amp; B37 &amp;"         חזרה לטבלה "</f>
        <v xml:space="preserve"> אסמכתא          חזרה לטבלה </v>
      </c>
      <c r="X747" s="548"/>
      <c r="Y747" s="520" t="s">
        <v>70</v>
      </c>
      <c r="Z747" s="548"/>
      <c r="AA747" s="520"/>
    </row>
    <row r="748" spans="1:27" x14ac:dyDescent="0.2">
      <c r="A748" s="20">
        <v>1</v>
      </c>
      <c r="B748" s="173"/>
      <c r="C748" s="173"/>
      <c r="D748" s="174"/>
      <c r="E748" s="174"/>
      <c r="F748" s="175"/>
      <c r="H748" s="20">
        <v>12</v>
      </c>
      <c r="I748" s="173"/>
      <c r="J748" s="173"/>
      <c r="K748" s="174"/>
      <c r="L748" s="174"/>
      <c r="M748" s="175"/>
      <c r="O748" s="20">
        <v>23</v>
      </c>
      <c r="P748" s="173"/>
      <c r="Q748" s="173"/>
      <c r="R748" s="174"/>
      <c r="S748" s="174"/>
      <c r="T748" s="175"/>
      <c r="V748" s="20">
        <v>34</v>
      </c>
      <c r="W748" s="173"/>
      <c r="X748" s="173"/>
      <c r="Y748" s="174"/>
      <c r="Z748" s="174"/>
      <c r="AA748" s="175" t="s">
        <v>12</v>
      </c>
    </row>
    <row r="749" spans="1:27" x14ac:dyDescent="0.2">
      <c r="A749" s="20">
        <v>2</v>
      </c>
      <c r="B749" s="173"/>
      <c r="C749" s="173"/>
      <c r="D749" s="174"/>
      <c r="E749" s="174"/>
      <c r="F749" s="175"/>
      <c r="H749" s="20">
        <v>13</v>
      </c>
      <c r="I749" s="173"/>
      <c r="J749" s="173"/>
      <c r="K749" s="174"/>
      <c r="L749" s="174"/>
      <c r="M749" s="175"/>
      <c r="O749" s="20">
        <v>24</v>
      </c>
      <c r="P749" s="173"/>
      <c r="Q749" s="173"/>
      <c r="R749" s="174"/>
      <c r="S749" s="174"/>
      <c r="T749" s="175"/>
      <c r="V749" s="20">
        <v>35</v>
      </c>
      <c r="W749" s="173"/>
      <c r="X749" s="173"/>
      <c r="Y749" s="174"/>
      <c r="Z749" s="174"/>
      <c r="AA749" s="175"/>
    </row>
    <row r="750" spans="1:27" x14ac:dyDescent="0.2">
      <c r="A750" s="20">
        <v>3</v>
      </c>
      <c r="B750" s="173"/>
      <c r="C750" s="173"/>
      <c r="D750" s="174"/>
      <c r="E750" s="174"/>
      <c r="F750" s="175"/>
      <c r="H750" s="20">
        <v>14</v>
      </c>
      <c r="I750" s="173"/>
      <c r="J750" s="173"/>
      <c r="K750" s="174"/>
      <c r="L750" s="174"/>
      <c r="M750" s="175"/>
      <c r="O750" s="20">
        <v>25</v>
      </c>
      <c r="P750" s="173"/>
      <c r="Q750" s="173"/>
      <c r="R750" s="174"/>
      <c r="S750" s="174"/>
      <c r="T750" s="175"/>
      <c r="V750" s="20">
        <v>36</v>
      </c>
      <c r="W750" s="173"/>
      <c r="X750" s="173"/>
      <c r="Y750" s="174"/>
      <c r="Z750" s="174"/>
      <c r="AA750" s="175"/>
    </row>
    <row r="751" spans="1:27" x14ac:dyDescent="0.2">
      <c r="A751" s="20">
        <v>4</v>
      </c>
      <c r="B751" s="173"/>
      <c r="C751" s="173"/>
      <c r="D751" s="174"/>
      <c r="E751" s="174"/>
      <c r="F751" s="175"/>
      <c r="H751" s="20">
        <v>15</v>
      </c>
      <c r="I751" s="173"/>
      <c r="J751" s="173"/>
      <c r="K751" s="174"/>
      <c r="L751" s="174"/>
      <c r="M751" s="175"/>
      <c r="O751" s="20">
        <v>26</v>
      </c>
      <c r="P751" s="173"/>
      <c r="Q751" s="173"/>
      <c r="R751" s="174"/>
      <c r="S751" s="174"/>
      <c r="T751" s="175"/>
      <c r="V751" s="20">
        <v>37</v>
      </c>
      <c r="W751" s="173"/>
      <c r="X751" s="173"/>
      <c r="Y751" s="174"/>
      <c r="Z751" s="174"/>
      <c r="AA751" s="175"/>
    </row>
    <row r="752" spans="1:27" x14ac:dyDescent="0.2">
      <c r="A752" s="20">
        <v>5</v>
      </c>
      <c r="B752" s="173"/>
      <c r="C752" s="173"/>
      <c r="D752" s="174"/>
      <c r="E752" s="174"/>
      <c r="F752" s="175"/>
      <c r="H752" s="20">
        <v>16</v>
      </c>
      <c r="I752" s="173"/>
      <c r="J752" s="173"/>
      <c r="K752" s="174"/>
      <c r="L752" s="174"/>
      <c r="M752" s="175"/>
      <c r="O752" s="20">
        <v>27</v>
      </c>
      <c r="P752" s="173"/>
      <c r="Q752" s="173"/>
      <c r="R752" s="174"/>
      <c r="S752" s="174"/>
      <c r="T752" s="175"/>
      <c r="V752" s="20">
        <v>38</v>
      </c>
      <c r="W752" s="173"/>
      <c r="X752" s="173"/>
      <c r="Y752" s="174"/>
      <c r="Z752" s="174"/>
      <c r="AA752" s="175" t="s">
        <v>12</v>
      </c>
    </row>
    <row r="753" spans="1:27" x14ac:dyDescent="0.2">
      <c r="A753" s="20">
        <v>6</v>
      </c>
      <c r="B753" s="173"/>
      <c r="C753" s="173"/>
      <c r="D753" s="174"/>
      <c r="E753" s="174"/>
      <c r="F753" s="175"/>
      <c r="H753" s="20">
        <v>17</v>
      </c>
      <c r="I753" s="173"/>
      <c r="J753" s="173"/>
      <c r="K753" s="174"/>
      <c r="L753" s="174"/>
      <c r="M753" s="175"/>
      <c r="O753" s="20">
        <v>28</v>
      </c>
      <c r="P753" s="173"/>
      <c r="Q753" s="173"/>
      <c r="R753" s="174"/>
      <c r="S753" s="174"/>
      <c r="T753" s="175"/>
      <c r="V753" s="20">
        <v>39</v>
      </c>
      <c r="W753" s="173"/>
      <c r="X753" s="173"/>
      <c r="Y753" s="174"/>
      <c r="Z753" s="174"/>
      <c r="AA753" s="175"/>
    </row>
    <row r="754" spans="1:27" x14ac:dyDescent="0.2">
      <c r="A754" s="20">
        <v>7</v>
      </c>
      <c r="B754" s="173"/>
      <c r="C754" s="173"/>
      <c r="D754" s="174"/>
      <c r="E754" s="174"/>
      <c r="F754" s="175"/>
      <c r="H754" s="20">
        <v>18</v>
      </c>
      <c r="I754" s="173"/>
      <c r="J754" s="173"/>
      <c r="K754" s="174"/>
      <c r="L754" s="174"/>
      <c r="M754" s="175"/>
      <c r="O754" s="20">
        <v>29</v>
      </c>
      <c r="P754" s="173"/>
      <c r="Q754" s="173"/>
      <c r="R754" s="174"/>
      <c r="S754" s="174"/>
      <c r="T754" s="175"/>
      <c r="V754" s="20">
        <v>40</v>
      </c>
      <c r="W754" s="173"/>
      <c r="X754" s="173"/>
      <c r="Y754" s="174"/>
      <c r="Z754" s="174"/>
      <c r="AA754" s="175"/>
    </row>
    <row r="755" spans="1:27" x14ac:dyDescent="0.2">
      <c r="A755" s="20">
        <v>8</v>
      </c>
      <c r="B755" s="173"/>
      <c r="C755" s="173"/>
      <c r="D755" s="174"/>
      <c r="E755" s="174"/>
      <c r="F755" s="175"/>
      <c r="H755" s="20">
        <v>19</v>
      </c>
      <c r="I755" s="173"/>
      <c r="J755" s="173"/>
      <c r="K755" s="174"/>
      <c r="L755" s="174"/>
      <c r="M755" s="175"/>
      <c r="O755" s="20">
        <v>30</v>
      </c>
      <c r="P755" s="173"/>
      <c r="Q755" s="173"/>
      <c r="R755" s="174"/>
      <c r="S755" s="174"/>
      <c r="T755" s="175"/>
      <c r="V755" s="20">
        <v>41</v>
      </c>
      <c r="W755" s="173"/>
      <c r="X755" s="173"/>
      <c r="Y755" s="174"/>
      <c r="Z755" s="174"/>
      <c r="AA755" s="175" t="s">
        <v>12</v>
      </c>
    </row>
    <row r="756" spans="1:27" x14ac:dyDescent="0.2">
      <c r="A756" s="20">
        <v>9</v>
      </c>
      <c r="B756" s="173"/>
      <c r="C756" s="173"/>
      <c r="D756" s="174"/>
      <c r="E756" s="174"/>
      <c r="F756" s="175"/>
      <c r="H756" s="20">
        <v>20</v>
      </c>
      <c r="I756" s="173"/>
      <c r="J756" s="173"/>
      <c r="K756" s="174"/>
      <c r="L756" s="174"/>
      <c r="M756" s="175"/>
      <c r="O756" s="20">
        <v>31</v>
      </c>
      <c r="P756" s="173"/>
      <c r="Q756" s="173"/>
      <c r="R756" s="174"/>
      <c r="S756" s="174"/>
      <c r="T756" s="175"/>
      <c r="V756" s="20">
        <v>42</v>
      </c>
      <c r="W756" s="173"/>
      <c r="X756" s="173"/>
      <c r="Y756" s="174"/>
      <c r="Z756" s="174"/>
      <c r="AA756" s="175"/>
    </row>
    <row r="757" spans="1:27" x14ac:dyDescent="0.2">
      <c r="A757" s="20">
        <v>10</v>
      </c>
      <c r="B757" s="173"/>
      <c r="C757" s="173"/>
      <c r="D757" s="174"/>
      <c r="E757" s="174"/>
      <c r="F757" s="175"/>
      <c r="H757" s="20">
        <v>21</v>
      </c>
      <c r="I757" s="173"/>
      <c r="J757" s="173"/>
      <c r="K757" s="174"/>
      <c r="L757" s="174"/>
      <c r="M757" s="175"/>
      <c r="O757" s="20">
        <v>32</v>
      </c>
      <c r="P757" s="173"/>
      <c r="Q757" s="173"/>
      <c r="R757" s="174"/>
      <c r="S757" s="174"/>
      <c r="T757" s="175"/>
      <c r="V757" s="20">
        <v>43</v>
      </c>
      <c r="W757" s="173"/>
      <c r="X757" s="173"/>
      <c r="Y757" s="174"/>
      <c r="Z757" s="174"/>
      <c r="AA757" s="175"/>
    </row>
    <row r="758" spans="1:27" ht="13.5" thickBot="1" x14ac:dyDescent="0.25">
      <c r="A758" s="21">
        <v>11</v>
      </c>
      <c r="B758" s="176"/>
      <c r="C758" s="176"/>
      <c r="D758" s="174"/>
      <c r="E758" s="174"/>
      <c r="F758" s="177"/>
      <c r="H758" s="20">
        <v>22</v>
      </c>
      <c r="I758" s="173"/>
      <c r="J758" s="173"/>
      <c r="K758" s="174"/>
      <c r="L758" s="174"/>
      <c r="M758" s="177"/>
      <c r="O758" s="20">
        <v>33</v>
      </c>
      <c r="P758" s="176"/>
      <c r="Q758" s="176"/>
      <c r="R758" s="174"/>
      <c r="S758" s="174"/>
      <c r="T758" s="177"/>
      <c r="V758" s="22"/>
      <c r="W758" s="23" t="s">
        <v>3</v>
      </c>
      <c r="X758" s="24"/>
      <c r="Y758" s="24"/>
      <c r="Z758" s="24"/>
      <c r="AA758" s="25">
        <f>SUM(F748:F758)+SUM(M748:M758)+SUM(AA748:AA757)+SUM(T748:T758)</f>
        <v>0</v>
      </c>
    </row>
    <row r="759" spans="1:27" x14ac:dyDescent="0.2">
      <c r="I759" s="3"/>
    </row>
    <row r="760" spans="1:27" x14ac:dyDescent="0.2">
      <c r="I760" s="3"/>
    </row>
  </sheetData>
  <protectedRanges>
    <protectedRange sqref="Y748:Y758 B748:F758 I748:M758 W748:X757 Z748:AA757 P748:T758" name="shunot35"/>
    <protectedRange sqref="Y728:Y738 B728:F738 I728:M738 W728:X737 Z728:AA737 P728:T738" name="shunot34"/>
    <protectedRange sqref="Y708:Y718 B708:F718 I708:M718 W708:X717 Z708:AA717 P708:T718" name="shunot33"/>
    <protectedRange sqref="Y688:Y698 B688:F698 I688:M698 W688:X697 Z688:AA697 P688:T698" name="shunot32"/>
    <protectedRange sqref="Y668:Y678 B668:F678 I668:M678 W668:X677 Z668:AA677 P668:T678" name="shunot31"/>
    <protectedRange sqref="Y648:Y658 B648:F658 I648:M658 W648:X657 Z648:AA657 P648:T658" name="shunot30"/>
    <protectedRange sqref="Y628:Y638 B628:F638 I628:M638 W628:X637 Z628:AA637 P628:T638" name="shunot29"/>
    <protectedRange sqref="Y608:Y618 B608:F618 I608:M618 W608:X617 Z608:AA617 P608:T618" name="shunot28"/>
    <protectedRange sqref="Y588:Y598 B588:F598 I588:M598 W588:X597 Z588:AA597 P588:T598" name="shunot27"/>
    <protectedRange sqref="Y568:Y578 B568:F578 I568:M578 W568:X577 Z568:AA577 P568:T578" name="shunot26"/>
    <protectedRange sqref="Y548:Y558 B548:F558 I548:M558 W548:X557 Z548:AA557 P548:T558" name="shunot25"/>
    <protectedRange sqref="Y528:Y538 B528:F538 I528:M538 W528:X537 Z528:AA537 P528:T538" name="shunot24"/>
    <protectedRange sqref="Y508:Y518 B508:F518 I508:M518 W508:X517 Z508:AA517 P508:T518" name="shunot23"/>
    <protectedRange sqref="Y488:Y498 B488:F498 I488:M498 W488:X497 Z488:AA497 P488:T498" name="shunot22"/>
    <protectedRange sqref="Y468:Y478 B468:F478 I468:M478 W468:X477 Z468:AA477 P468:T478" name="shunot21"/>
    <protectedRange sqref="Y448:Y458 B448:F458 I448:M458 W448:X457 Z448:AA457 P448:T458" name="shunot20"/>
    <protectedRange sqref="E3:E37" name="shunot0"/>
    <protectedRange sqref="I68:M78 B68:F78 Y68:Y78 W68:X77 Z68:AA77 P68:T78" name="shunot1"/>
    <protectedRange sqref="Y88:Y98 B88:F98 I88:M98 W88:X97 Z88:AA97 P88:T98" name="shunot2"/>
    <protectedRange sqref="Y108:Y118 B108:F118 I108:M118 W108:X117 Z108:AA117 P108:T118" name="shunot3"/>
    <protectedRange sqref="Y128:Y138 B128:F138 I128:M138 W128:X137 Z128:AA137 P128:T138" name="shunot4"/>
    <protectedRange sqref="Y148:Y158 B148:F158 I148:M158 W148:X157 Z148:AA157 P148:T158" name="shunot5"/>
    <protectedRange sqref="Y168:Y178 B168:F178 I168:M178 W168:X177 Z168:AA177 P168:T178" name="shunot6"/>
    <protectedRange sqref="Y188:Y198 B188:F198 I188:M198 W188:X197 Z188:AA197 P188:T198" name="shunot7"/>
    <protectedRange sqref="Y208:Y218 B208:F218 I208:M218 W208:X217 Z208:AA217 P208:T218" name="shunot8"/>
    <protectedRange sqref="Y228:Y238 B228:F238 I228:M238 W228:X237 Z228:AA237 P228:T238" name="shunot9"/>
    <protectedRange sqref="Y248:Y258 B248:F258 I248:M258 W248:X257 Z248:AA257 P248:T258" name="shunot10"/>
    <protectedRange sqref="Y268:Y278 B268:F278 I268:M278 W268:X277 Z268:AA277 P268:T278" name="shunot11"/>
    <protectedRange sqref="Y288:Y298 B288:F298 I288:M298 W288:X297 Z288:AA297 P288:T298" name="shunot12"/>
    <protectedRange sqref="Y308:Y318 B308:F318 I308:M318 W308:X317 Z308:AA317 P308:T318" name="shunot13"/>
    <protectedRange sqref="Y328:Y338 B328:F338 I328:M338 W328:X337 Z328:AA337 P328:T338" name="shunot14"/>
    <protectedRange sqref="Y348:Y358 B348:F358 I348:M358 W348:X357 Z348:AA357 P348:T358" name="shunot15"/>
    <protectedRange sqref="Y368:Y378 B368:F378 I368:M378 W368:X377 Z368:AA377 P368:T378" name="shunot16"/>
    <protectedRange sqref="Y388:Y398 B388:F398 I388:M398 W388:X397 Z388:AA397 P388:T398" name="shunot17"/>
    <protectedRange sqref="Y408:Y418 B408:F418 I408:M418 W408:X417 Z408:AA417 P408:T418" name="shunot18"/>
    <protectedRange sqref="Y428:Y438 B428:F438 I428:M438 W428:X437 Z428:AA437 P428:T438" name="shunot19"/>
  </protectedRanges>
  <customSheetViews>
    <customSheetView guid="{0C0A7354-1E68-4AF0-8238-6CB67405E9AA}" showRuler="0">
      <selection activeCell="F9" sqref="F9"/>
      <pageMargins left="0.75" right="0.75" top="1" bottom="1" header="0.5" footer="0.5"/>
      <headerFooter alignWithMargins="0"/>
    </customSheetView>
    <customSheetView guid="{18145DD3-A370-4987-B463-78475180EB1E}" scale="90" showGridLines="0" fitToPage="1" showRuler="0">
      <pane ySplit="2" topLeftCell="A3" activePane="bottomLeft" state="frozen"/>
      <selection pane="bottomLeft" activeCell="A40" sqref="A40:B40"/>
      <pageMargins left="0.47244094488188981" right="0.23622047244094491" top="0.19685039370078741" bottom="0.47244094488188981" header="0.19685039370078741" footer="0.23622047244094491"/>
      <printOptions horizontalCentered="1" verticalCentered="1"/>
      <pageSetup paperSize="9" scale="10" orientation="portrait" horizontalDpi="300" verticalDpi="300" r:id="rId1"/>
      <headerFooter alignWithMargins="0">
        <oddFooter>עמוד &amp;P מתוך &amp;N</oddFooter>
      </headerFooter>
    </customSheetView>
  </customSheetViews>
  <mergeCells count="460">
    <mergeCell ref="C1:D1"/>
    <mergeCell ref="A1:B1"/>
    <mergeCell ref="J66:J67"/>
    <mergeCell ref="L66:L67"/>
    <mergeCell ref="A41:B41"/>
    <mergeCell ref="A42:B44"/>
    <mergeCell ref="K66:K67"/>
    <mergeCell ref="D66:D67"/>
    <mergeCell ref="C146:C147"/>
    <mergeCell ref="E146:E147"/>
    <mergeCell ref="C126:C127"/>
    <mergeCell ref="C106:C107"/>
    <mergeCell ref="E106:E107"/>
    <mergeCell ref="C66:C67"/>
    <mergeCell ref="C86:C87"/>
    <mergeCell ref="E86:E87"/>
    <mergeCell ref="E126:E127"/>
    <mergeCell ref="D146:D147"/>
    <mergeCell ref="D86:D87"/>
    <mergeCell ref="D106:D107"/>
    <mergeCell ref="D126:D127"/>
    <mergeCell ref="E66:E67"/>
    <mergeCell ref="J86:J87"/>
    <mergeCell ref="L86:L87"/>
    <mergeCell ref="D166:D167"/>
    <mergeCell ref="C226:C227"/>
    <mergeCell ref="E226:E227"/>
    <mergeCell ref="J226:J227"/>
    <mergeCell ref="L226:L227"/>
    <mergeCell ref="K226:K227"/>
    <mergeCell ref="D226:D227"/>
    <mergeCell ref="C206:C207"/>
    <mergeCell ref="C166:C167"/>
    <mergeCell ref="K166:K167"/>
    <mergeCell ref="K186:K187"/>
    <mergeCell ref="L206:L207"/>
    <mergeCell ref="L186:L187"/>
    <mergeCell ref="J206:J207"/>
    <mergeCell ref="J186:J187"/>
    <mergeCell ref="J166:J167"/>
    <mergeCell ref="E166:E167"/>
    <mergeCell ref="C246:C247"/>
    <mergeCell ref="E246:E247"/>
    <mergeCell ref="J246:J247"/>
    <mergeCell ref="D246:D247"/>
    <mergeCell ref="C186:C187"/>
    <mergeCell ref="E186:E187"/>
    <mergeCell ref="D186:D187"/>
    <mergeCell ref="D206:D207"/>
    <mergeCell ref="E206:E207"/>
    <mergeCell ref="C266:C267"/>
    <mergeCell ref="J266:J267"/>
    <mergeCell ref="L266:L267"/>
    <mergeCell ref="C286:C287"/>
    <mergeCell ref="E286:E287"/>
    <mergeCell ref="D326:D327"/>
    <mergeCell ref="J286:J287"/>
    <mergeCell ref="L286:L287"/>
    <mergeCell ref="E266:E267"/>
    <mergeCell ref="K306:K307"/>
    <mergeCell ref="D266:D267"/>
    <mergeCell ref="D286:D287"/>
    <mergeCell ref="K286:K287"/>
    <mergeCell ref="L306:L307"/>
    <mergeCell ref="C406:C407"/>
    <mergeCell ref="E406:E407"/>
    <mergeCell ref="J406:J407"/>
    <mergeCell ref="E326:E327"/>
    <mergeCell ref="J326:J327"/>
    <mergeCell ref="J306:J307"/>
    <mergeCell ref="D386:D387"/>
    <mergeCell ref="D306:D307"/>
    <mergeCell ref="D406:D407"/>
    <mergeCell ref="C386:C387"/>
    <mergeCell ref="D366:D367"/>
    <mergeCell ref="C306:C307"/>
    <mergeCell ref="E306:E307"/>
    <mergeCell ref="C326:C327"/>
    <mergeCell ref="D346:D347"/>
    <mergeCell ref="C346:C347"/>
    <mergeCell ref="E346:E347"/>
    <mergeCell ref="C366:C367"/>
    <mergeCell ref="E366:E367"/>
    <mergeCell ref="J386:J387"/>
    <mergeCell ref="J366:J367"/>
    <mergeCell ref="E386:E387"/>
    <mergeCell ref="J346:J347"/>
    <mergeCell ref="C466:C467"/>
    <mergeCell ref="E466:E467"/>
    <mergeCell ref="C426:C427"/>
    <mergeCell ref="E426:E427"/>
    <mergeCell ref="C446:C447"/>
    <mergeCell ref="E446:E447"/>
    <mergeCell ref="D426:D427"/>
    <mergeCell ref="D446:D447"/>
    <mergeCell ref="D466:D467"/>
    <mergeCell ref="C546:C547"/>
    <mergeCell ref="E546:E547"/>
    <mergeCell ref="C526:C527"/>
    <mergeCell ref="E526:E527"/>
    <mergeCell ref="J526:J527"/>
    <mergeCell ref="D526:D527"/>
    <mergeCell ref="D546:D547"/>
    <mergeCell ref="C486:C487"/>
    <mergeCell ref="E486:E487"/>
    <mergeCell ref="J486:J487"/>
    <mergeCell ref="C506:C507"/>
    <mergeCell ref="E506:E507"/>
    <mergeCell ref="D486:D487"/>
    <mergeCell ref="D506:D507"/>
    <mergeCell ref="J506:J507"/>
    <mergeCell ref="J546:J547"/>
    <mergeCell ref="C566:C567"/>
    <mergeCell ref="E566:E567"/>
    <mergeCell ref="J566:J567"/>
    <mergeCell ref="L566:L567"/>
    <mergeCell ref="K566:K567"/>
    <mergeCell ref="C586:C587"/>
    <mergeCell ref="E586:E587"/>
    <mergeCell ref="J586:J587"/>
    <mergeCell ref="L586:L587"/>
    <mergeCell ref="K586:K587"/>
    <mergeCell ref="D566:D567"/>
    <mergeCell ref="D586:D587"/>
    <mergeCell ref="J606:J607"/>
    <mergeCell ref="L606:L607"/>
    <mergeCell ref="C606:C607"/>
    <mergeCell ref="E606:E607"/>
    <mergeCell ref="K606:K607"/>
    <mergeCell ref="C626:C627"/>
    <mergeCell ref="E626:E627"/>
    <mergeCell ref="J626:J627"/>
    <mergeCell ref="L626:L627"/>
    <mergeCell ref="K626:K627"/>
    <mergeCell ref="D606:D607"/>
    <mergeCell ref="D626:D627"/>
    <mergeCell ref="K726:K727"/>
    <mergeCell ref="C666:C667"/>
    <mergeCell ref="E666:E667"/>
    <mergeCell ref="J646:J647"/>
    <mergeCell ref="C646:C647"/>
    <mergeCell ref="E646:E647"/>
    <mergeCell ref="D646:D647"/>
    <mergeCell ref="D666:D667"/>
    <mergeCell ref="J666:J667"/>
    <mergeCell ref="K706:K707"/>
    <mergeCell ref="K646:K647"/>
    <mergeCell ref="K666:K667"/>
    <mergeCell ref="K686:K687"/>
    <mergeCell ref="C746:C747"/>
    <mergeCell ref="E746:E747"/>
    <mergeCell ref="J746:J747"/>
    <mergeCell ref="C686:C687"/>
    <mergeCell ref="E686:E687"/>
    <mergeCell ref="C706:C707"/>
    <mergeCell ref="E706:E707"/>
    <mergeCell ref="C726:C727"/>
    <mergeCell ref="E726:E727"/>
    <mergeCell ref="D686:D687"/>
    <mergeCell ref="J726:J727"/>
    <mergeCell ref="J706:J707"/>
    <mergeCell ref="J686:J687"/>
    <mergeCell ref="D726:D727"/>
    <mergeCell ref="D746:D747"/>
    <mergeCell ref="D706:D707"/>
    <mergeCell ref="L746:L747"/>
    <mergeCell ref="L646:L647"/>
    <mergeCell ref="L486:L487"/>
    <mergeCell ref="L666:L667"/>
    <mergeCell ref="L546:L547"/>
    <mergeCell ref="K746:K747"/>
    <mergeCell ref="K526:K527"/>
    <mergeCell ref="K546:K547"/>
    <mergeCell ref="X126:X127"/>
    <mergeCell ref="X226:X227"/>
    <mergeCell ref="R246:R247"/>
    <mergeCell ref="S286:S287"/>
    <mergeCell ref="X286:X287"/>
    <mergeCell ref="S266:S267"/>
    <mergeCell ref="X266:X267"/>
    <mergeCell ref="R266:R267"/>
    <mergeCell ref="R286:R287"/>
    <mergeCell ref="S306:S307"/>
    <mergeCell ref="S326:S327"/>
    <mergeCell ref="X326:X327"/>
    <mergeCell ref="X306:X307"/>
    <mergeCell ref="R306:R307"/>
    <mergeCell ref="R406:R407"/>
    <mergeCell ref="R466:R467"/>
    <mergeCell ref="X166:X167"/>
    <mergeCell ref="Q106:Q107"/>
    <mergeCell ref="L726:L727"/>
    <mergeCell ref="L686:L687"/>
    <mergeCell ref="L706:L707"/>
    <mergeCell ref="L406:L407"/>
    <mergeCell ref="L526:L527"/>
    <mergeCell ref="L506:L507"/>
    <mergeCell ref="L326:L327"/>
    <mergeCell ref="L446:L447"/>
    <mergeCell ref="Q286:Q287"/>
    <mergeCell ref="Q266:Q267"/>
    <mergeCell ref="Q326:Q327"/>
    <mergeCell ref="Q506:Q507"/>
    <mergeCell ref="Q466:Q467"/>
    <mergeCell ref="Q386:Q387"/>
    <mergeCell ref="L346:L347"/>
    <mergeCell ref="L366:L367"/>
    <mergeCell ref="L386:L387"/>
    <mergeCell ref="Q186:Q187"/>
    <mergeCell ref="S186:S187"/>
    <mergeCell ref="X186:X187"/>
    <mergeCell ref="R326:R327"/>
    <mergeCell ref="S146:S147"/>
    <mergeCell ref="Z66:Z67"/>
    <mergeCell ref="Q126:Q127"/>
    <mergeCell ref="S126:S127"/>
    <mergeCell ref="X146:X147"/>
    <mergeCell ref="Y146:Y147"/>
    <mergeCell ref="AA106:AA107"/>
    <mergeCell ref="Z126:Z127"/>
    <mergeCell ref="AA126:AA127"/>
    <mergeCell ref="Z146:Z147"/>
    <mergeCell ref="AA146:AA147"/>
    <mergeCell ref="S106:S107"/>
    <mergeCell ref="AA66:AA67"/>
    <mergeCell ref="Q86:Q87"/>
    <mergeCell ref="S86:S87"/>
    <mergeCell ref="X86:X87"/>
    <mergeCell ref="Z86:Z87"/>
    <mergeCell ref="AA86:AA87"/>
    <mergeCell ref="R66:R67"/>
    <mergeCell ref="Q66:Q67"/>
    <mergeCell ref="S66:S67"/>
    <mergeCell ref="X66:X67"/>
    <mergeCell ref="Y66:Y67"/>
    <mergeCell ref="R86:R87"/>
    <mergeCell ref="R106:R107"/>
    <mergeCell ref="Z166:Z167"/>
    <mergeCell ref="Z186:Z187"/>
    <mergeCell ref="Y166:Y167"/>
    <mergeCell ref="Y186:Y187"/>
    <mergeCell ref="Y86:Y87"/>
    <mergeCell ref="Y106:Y107"/>
    <mergeCell ref="Y126:Y127"/>
    <mergeCell ref="AA166:AA167"/>
    <mergeCell ref="AA186:AA187"/>
    <mergeCell ref="Z106:Z107"/>
    <mergeCell ref="Z206:Z207"/>
    <mergeCell ref="AA206:AA207"/>
    <mergeCell ref="Z246:Z247"/>
    <mergeCell ref="AA246:AA247"/>
    <mergeCell ref="Z226:Z227"/>
    <mergeCell ref="AA226:AA227"/>
    <mergeCell ref="Q206:Q207"/>
    <mergeCell ref="S206:S207"/>
    <mergeCell ref="X206:X207"/>
    <mergeCell ref="Y226:Y227"/>
    <mergeCell ref="Q226:Q227"/>
    <mergeCell ref="S226:S227"/>
    <mergeCell ref="Y206:Y207"/>
    <mergeCell ref="R206:R207"/>
    <mergeCell ref="R226:R227"/>
    <mergeCell ref="Z266:Z267"/>
    <mergeCell ref="AA266:AA267"/>
    <mergeCell ref="Z286:Z287"/>
    <mergeCell ref="AA286:AA287"/>
    <mergeCell ref="Q246:Q247"/>
    <mergeCell ref="S246:S247"/>
    <mergeCell ref="X246:X247"/>
    <mergeCell ref="Y246:Y247"/>
    <mergeCell ref="Y266:Y267"/>
    <mergeCell ref="Y286:Y287"/>
    <mergeCell ref="Z326:Z327"/>
    <mergeCell ref="AA326:AA327"/>
    <mergeCell ref="Z306:Z307"/>
    <mergeCell ref="AA366:AA367"/>
    <mergeCell ref="Y306:Y307"/>
    <mergeCell ref="Y326:Y327"/>
    <mergeCell ref="S366:S367"/>
    <mergeCell ref="X366:X367"/>
    <mergeCell ref="Y406:Y407"/>
    <mergeCell ref="AA306:AA307"/>
    <mergeCell ref="S386:S387"/>
    <mergeCell ref="S406:S407"/>
    <mergeCell ref="Z346:Z347"/>
    <mergeCell ref="AA346:AA347"/>
    <mergeCell ref="Z406:Z407"/>
    <mergeCell ref="AA406:AA407"/>
    <mergeCell ref="Z386:Z387"/>
    <mergeCell ref="AA386:AA387"/>
    <mergeCell ref="X406:X407"/>
    <mergeCell ref="X386:X387"/>
    <mergeCell ref="Z366:Z367"/>
    <mergeCell ref="Z426:Z427"/>
    <mergeCell ref="S446:S447"/>
    <mergeCell ref="X446:X447"/>
    <mergeCell ref="S426:S427"/>
    <mergeCell ref="X426:X427"/>
    <mergeCell ref="AA426:AA427"/>
    <mergeCell ref="Z446:Z447"/>
    <mergeCell ref="AA446:AA447"/>
    <mergeCell ref="Z486:Z487"/>
    <mergeCell ref="AA486:AA487"/>
    <mergeCell ref="Z466:Z467"/>
    <mergeCell ref="AA466:AA467"/>
    <mergeCell ref="X466:X467"/>
    <mergeCell ref="Y426:Y427"/>
    <mergeCell ref="Y446:Y447"/>
    <mergeCell ref="Y466:Y467"/>
    <mergeCell ref="Y486:Y487"/>
    <mergeCell ref="Z546:Z547"/>
    <mergeCell ref="Z566:Z567"/>
    <mergeCell ref="X546:X547"/>
    <mergeCell ref="AA546:AA547"/>
    <mergeCell ref="Y506:Y507"/>
    <mergeCell ref="Y526:Y527"/>
    <mergeCell ref="Z586:Z587"/>
    <mergeCell ref="Y586:Y587"/>
    <mergeCell ref="AA566:AA567"/>
    <mergeCell ref="Y566:Y567"/>
    <mergeCell ref="Z666:Z667"/>
    <mergeCell ref="Y646:Y647"/>
    <mergeCell ref="Y666:Y667"/>
    <mergeCell ref="L246:L247"/>
    <mergeCell ref="Z606:Z607"/>
    <mergeCell ref="AA606:AA607"/>
    <mergeCell ref="Z626:Z627"/>
    <mergeCell ref="AA626:AA627"/>
    <mergeCell ref="X606:X607"/>
    <mergeCell ref="Z646:Z647"/>
    <mergeCell ref="AA646:AA647"/>
    <mergeCell ref="X646:X647"/>
    <mergeCell ref="Y606:Y607"/>
    <mergeCell ref="Y626:Y627"/>
    <mergeCell ref="Z506:Z507"/>
    <mergeCell ref="AA506:AA507"/>
    <mergeCell ref="Z526:Z527"/>
    <mergeCell ref="AA526:AA527"/>
    <mergeCell ref="S506:S507"/>
    <mergeCell ref="X506:X507"/>
    <mergeCell ref="AA586:AA587"/>
    <mergeCell ref="S546:S547"/>
    <mergeCell ref="S566:S567"/>
    <mergeCell ref="X566:X567"/>
    <mergeCell ref="Y706:Y707"/>
    <mergeCell ref="Q686:Q687"/>
    <mergeCell ref="S686:S687"/>
    <mergeCell ref="S586:S587"/>
    <mergeCell ref="R386:R387"/>
    <mergeCell ref="Y346:Y347"/>
    <mergeCell ref="Y366:Y367"/>
    <mergeCell ref="Y386:Y387"/>
    <mergeCell ref="S346:S347"/>
    <mergeCell ref="X346:X347"/>
    <mergeCell ref="X586:X587"/>
    <mergeCell ref="S466:S467"/>
    <mergeCell ref="Y546:Y547"/>
    <mergeCell ref="X486:X487"/>
    <mergeCell ref="S526:S527"/>
    <mergeCell ref="X526:X527"/>
    <mergeCell ref="Q626:Q627"/>
    <mergeCell ref="S626:S627"/>
    <mergeCell ref="S606:S607"/>
    <mergeCell ref="R646:R647"/>
    <mergeCell ref="Q646:Q647"/>
    <mergeCell ref="Q606:Q607"/>
    <mergeCell ref="R506:R507"/>
    <mergeCell ref="Q486:Q487"/>
    <mergeCell ref="Z726:Z727"/>
    <mergeCell ref="AA726:AA727"/>
    <mergeCell ref="Z746:Z747"/>
    <mergeCell ref="AA746:AA747"/>
    <mergeCell ref="Y746:Y747"/>
    <mergeCell ref="Y686:Y687"/>
    <mergeCell ref="Q666:Q667"/>
    <mergeCell ref="Y726:Y727"/>
    <mergeCell ref="Z706:Z707"/>
    <mergeCell ref="AA706:AA707"/>
    <mergeCell ref="AA686:AA687"/>
    <mergeCell ref="AA666:AA667"/>
    <mergeCell ref="X666:X667"/>
    <mergeCell ref="R666:R667"/>
    <mergeCell ref="X726:X727"/>
    <mergeCell ref="R726:R727"/>
    <mergeCell ref="R746:R747"/>
    <mergeCell ref="Q746:Q747"/>
    <mergeCell ref="S666:S667"/>
    <mergeCell ref="X686:X687"/>
    <mergeCell ref="Q706:Q707"/>
    <mergeCell ref="S706:S707"/>
    <mergeCell ref="Z686:Z687"/>
    <mergeCell ref="X706:X707"/>
    <mergeCell ref="X746:X747"/>
    <mergeCell ref="Q726:Q727"/>
    <mergeCell ref="X626:X627"/>
    <mergeCell ref="R566:R567"/>
    <mergeCell ref="R586:R587"/>
    <mergeCell ref="R486:R487"/>
    <mergeCell ref="X106:X107"/>
    <mergeCell ref="R606:R607"/>
    <mergeCell ref="R626:R627"/>
    <mergeCell ref="R526:R527"/>
    <mergeCell ref="R346:R347"/>
    <mergeCell ref="R366:R367"/>
    <mergeCell ref="S646:S647"/>
    <mergeCell ref="S486:S487"/>
    <mergeCell ref="Q166:Q167"/>
    <mergeCell ref="S726:S727"/>
    <mergeCell ref="Q526:Q527"/>
    <mergeCell ref="Q306:Q307"/>
    <mergeCell ref="Q366:Q367"/>
    <mergeCell ref="Q406:Q407"/>
    <mergeCell ref="S166:S167"/>
    <mergeCell ref="S746:S747"/>
    <mergeCell ref="R686:R687"/>
    <mergeCell ref="R706:R707"/>
    <mergeCell ref="R446:R447"/>
    <mergeCell ref="Q346:Q347"/>
    <mergeCell ref="Q426:Q427"/>
    <mergeCell ref="I1:P1"/>
    <mergeCell ref="R546:R547"/>
    <mergeCell ref="J106:J107"/>
    <mergeCell ref="L106:L107"/>
    <mergeCell ref="K426:K427"/>
    <mergeCell ref="K346:K347"/>
    <mergeCell ref="K366:K367"/>
    <mergeCell ref="K86:K87"/>
    <mergeCell ref="K106:K107"/>
    <mergeCell ref="K126:K127"/>
    <mergeCell ref="K146:K147"/>
    <mergeCell ref="K206:K207"/>
    <mergeCell ref="K506:K507"/>
    <mergeCell ref="K446:K447"/>
    <mergeCell ref="K466:K467"/>
    <mergeCell ref="K486:K487"/>
    <mergeCell ref="K326:K327"/>
    <mergeCell ref="Q586:Q587"/>
    <mergeCell ref="Q546:Q547"/>
    <mergeCell ref="Q566:Q567"/>
    <mergeCell ref="J426:J427"/>
    <mergeCell ref="J446:J447"/>
    <mergeCell ref="J466:J467"/>
    <mergeCell ref="R126:R127"/>
    <mergeCell ref="R146:R147"/>
    <mergeCell ref="Q146:Q147"/>
    <mergeCell ref="K246:K247"/>
    <mergeCell ref="J146:J147"/>
    <mergeCell ref="J126:J127"/>
    <mergeCell ref="L466:L467"/>
    <mergeCell ref="L426:L427"/>
    <mergeCell ref="L166:L167"/>
    <mergeCell ref="L146:L147"/>
    <mergeCell ref="L126:L127"/>
    <mergeCell ref="K386:K387"/>
    <mergeCell ref="K266:K267"/>
    <mergeCell ref="K406:K407"/>
    <mergeCell ref="Q446:Q447"/>
    <mergeCell ref="R166:R167"/>
    <mergeCell ref="R186:R187"/>
    <mergeCell ref="R426:R427"/>
  </mergeCells>
  <phoneticPr fontId="6" type="noConversion"/>
  <conditionalFormatting sqref="K748:K758 D748:D758 R748:R758 K528:K538 K68:K78 K88:K98 K108:K118 K128:K138 K148:K158 K168:K178 K188:K198 K208:K218 K228:K238 K248:K258 K268:K278 K288:K298 K308:K318 K328:K338 K348:K358 K368:K378 K388:K398 K408:K418 K428:K438 K448:K458 K468:K478 K488:K498 K508:K518 K548:K558 K568:K578 K588:K598 K608:K618 K628:K638 K648:K658 K668:K678 K688:K698 K708:K718 K728:K738 D528:D538 D68:D78 D88:D98 D108:D118 D128:D138 D148:D158 D168:D178 D188:D198 D208:D218 D228:D238 D248:D258 D268:D278 D288:D298 D308:D318 D328:D338 D348:D358 D368:D378 D388:D398 D408:D418 D428:D438 D448:D458 D468:D478 D488:D498 D508:D518 D548:D558 D568:D578 D588:D598 D608:D618 D628:D638 D648:D658 D668:D678 D688:D698 D708:D718 D728:D738 R528:R538 R68:R78 R88:R98 R108:R118 R128:R138 R148:R158 R168:R178 R188:R198 R208:R218 R228:R238 R248:R258 R268:R278 R288:R298 R308:R318 R328:R338 R348:R358 R368:R378 R388:R398 R408:R418 R428:R438 R448:R458 R468:R478 R488:R498 R508:R518 R548:R558 R568:R578 R588:R598 R608:R618 R628:R638 R648:R658 R668:R678 R688:R698 R708:R718 R728:R738 Y728:Y737 Y508:Y517 Y708:Y717 Y68:Y77 Y88:Y97 Y108:Y117 Y128:Y137 Y148:Y157 Y168:Y177 Y188:Y197 Y208:Y217 Y228:Y237 Y248:Y257 Y268:Y277 Y288:Y297 Y308:Y317 Y328:Y337 Y348:Y357 Y368:Y377 Y388:Y397 Y408:Y417 Y428:Y437 Y448:Y457 Y468:Y477 Y488:Y497 Y528:Y537 Y548:Y557 Y568:Y577 Y588:Y597 Y608:Y617 Y628:Y637 Y648:Y657 Y668:Y677 Y688:Y697 Y748:Y757">
    <cfRule type="expression" dxfId="18" priority="7" stopIfTrue="1">
      <formula>AND(COUNTA(D68)=1,(OR(D68&lt;$C$63,D68&gt;$E$63)))</formula>
    </cfRule>
  </conditionalFormatting>
  <conditionalFormatting sqref="E68:E78 L68:L78 E88:E98 L88:L98 E108:E118 L108:L118 E128:E138 L128:L138 E148:E158 L148:L158 E168:E178 L168:L178 E188:E198 L188:L198 E208:E218 L208:L218 E228:E238 L228:L238 E248:E258 L248:L258 E268:E278 L268:L278 E288:E298 L288:L298 E308:E318 L308:L318 E328:E338 L328:L338 E348:E358 L348:L358 E368:E378 L368:L378 E388:E398 L388:L398 E408:E418 L408:L418 E428:E438 L428:L438 E448:E458 L448:L458 E468:E478 L468:L478 E488:E498 L488:L498 E508:E518 L508:L518 E528:E538 L528:L538 E548:E558 L548:L558 E568:E578 L568:L578 E588:E598 L588:L598 E608:E618 L608:L618 E628:E638 L628:L638 E648:E658 L648:L658 E668:E678 L668:L678 E688:E698 L688:L698 E708:E718 L708:L718 E728:E738 L728:L738 E748:E758 L748:L758 Z748:Z757 S68:S78 Z68:Z77 S88:S98 Z88:Z97 S108:S118 Z108:Z117 S128:S138 Z128:Z137 S148:S158 Z148:Z157 S168:S178 Z168:Z177 S188:S198 Z188:Z197 S208:S218 Z208:Z217 S228:S238 Z228:Z237 S248:S258 Z248:Z257 S268:S278 Z268:Z277 S288:S298 Z288:Z297 S308:S318 Z308:Z317 S328:S338 Z328:Z337 S348:S358 Z348:Z357 S368:S378 Z368:Z377 S388:S398 Z388:Z397 S408:S418 Z408:Z417 S428:S438 Z428:Z437 S448:S458 Z448:Z457 S468:S478 Z468:Z477 S488:S498 Z488:Z497 S508:S518 Z508:Z517 S528:S538 Z528:Z537 S548:S558 Z548:Z557 S568:S578 Z568:Z577 S588:S598 Z588:Z597 S608:S618 Z608:Z617 S628:S638 Z628:Z637 S648:S658 Z648:Z657 S668:S678 Z668:Z677 S688:S698 Z688:Z697 S708:S718 Z708:Z717 S728:S738 Z728:Z737 S748:S758">
    <cfRule type="expression" dxfId="17" priority="8" stopIfTrue="1">
      <formula>AND(COUNTA(E68)=1,(OR(E68&lt;$C$63,E68&gt;$E$63+61)))</formula>
    </cfRule>
  </conditionalFormatting>
  <conditionalFormatting sqref="G3:G37 I3:I37">
    <cfRule type="expression" dxfId="16" priority="9" stopIfTrue="1">
      <formula>AND(C3="",E3&gt;0)</formula>
    </cfRule>
  </conditionalFormatting>
  <conditionalFormatting sqref="O2:P2 I1:I2 J2:M2">
    <cfRule type="expression" dxfId="15" priority="5" stopIfTrue="1">
      <formula>($A$45=0)</formula>
    </cfRule>
  </conditionalFormatting>
  <conditionalFormatting sqref="N2">
    <cfRule type="expression" dxfId="14" priority="4" stopIfTrue="1">
      <formula>($A$45=0)</formula>
    </cfRule>
  </conditionalFormatting>
  <conditionalFormatting sqref="K3:M37">
    <cfRule type="expression" dxfId="13" priority="79" stopIfTrue="1">
      <formula>AND(F3="",H3&gt;0)</formula>
    </cfRule>
  </conditionalFormatting>
  <dataValidations count="4">
    <dataValidation type="decimal" allowBlank="1" showInputMessage="1" showErrorMessage="1" sqref="F3:F37 H3:H37">
      <formula1>0</formula1>
      <formula2>999999999</formula2>
    </dataValidation>
    <dataValidation type="list" allowBlank="1" showInputMessage="1" showErrorMessage="1" sqref="C3:C37">
      <formula1>$A$45:$A$46</formula1>
    </dataValidation>
    <dataValidation type="decimal" allowBlank="1" showInputMessage="1" showErrorMessage="1" error="נא להזין את הסכום ששולם בפועל בש&quot;ח." sqref="T708:T725 M688:M705 F728:F745 F68:F85 F748:F758 M708:M725 F88:F105 F108:F125 F128:F145 F148:F165 F168:F185 F188:F205 F208:F225 F228:F245 F248:F265 F268:F285 F288:F305 F308:F325 F328:F345 F348:F365 F368:F385 F388:F405 F408:F425 F428:F445 F448:F465 F468:F485 F488:F505 F508:F525 F528:F545 F548:F565 F568:F585 F588:F605 F608:F625 F628:F645 F648:F665 F668:F685 F688:F705 F708:F725 M728:M745 M68:M85 M748:M758 M88:M105 M108:M125 M128:M145 M148:M165 M168:M185 M188:M205 M208:M225 M228:M245 M248:M265 M268:M285 M288:M305 M308:M325 M328:M345 M348:M365 M368:M385 M388:M405 M408:M425 M428:M445 M448:M465 M468:M485 M488:M505 M508:M525 M528:M545 M548:M565 M568:M585 M588:M605 M608:M625 M628:M645 M648:M665 M668:M685 T728:T745 T68:T85 T748:T758 T88:T105 T108:T125 T128:T145 T148:T165 T168:T185 T188:T205 T208:T225 T228:T245 T248:T265 T268:T285 T288:T305 T308:T325 T328:T345 T348:T365 T368:T385 T388:T405 T408:T425 T428:T445 T448:T465 T468:T485 T488:T505 T508:T525 T528:T545 T548:T565 T568:T585 T588:T605 T608:T625 T628:T645 T648:T665 T668:T685 T688:T705 AA66:AA758">
      <formula1>-999999999</formula1>
      <formula2>999999999</formula2>
    </dataValidation>
    <dataValidation type="date" operator="greaterThan" allowBlank="1" showInputMessage="1" showErrorMessage="1" error="הזנת תאריך שגויה, נא להזין שנית:_x000a_DD/MM/YYYY" sqref="Z88:Z97 D128:E138 D148:E158 D168:E178 D188:E198 D208:E218 D228:E238 D248:E258 D268:E278 D288:E298 D308:E318 D328:E338 D348:E358 D368:E378 D388:E398 D408:E418 D428:E438 D448:E458 D468:E478 D488:E498 D508:E518 D528:E538 D548:E558 D568:E578 D588:E598 D608:E618 D628:E638 D648:E658 D668:E678 D688:E698 D708:E718 D728:E738 D748:E758 K708:L718 D88:E98 D108:E118 Z108:Z117 Z128:Z137 Z148:Z157 Z168:Z177 Z188:Z197 Z208:Z217 Z228:Z237 Z248:Z257 Z268:Z277 Z288:Z297 Z308:Z317 Z328:Z337 Z348:Z357 Z368:Z377 Z388:Z397 Z408:Z417 Z428:Z437 Z448:Z457 Z468:Z477 Z488:Z497 Z508:Z517 Z528:Z537 Z548:Z557 Z568:Z577 Z588:Z597 Z608:Z617 Z628:Z637 Z648:Z657 Z668:Z677 Z688:Z697 Z708:Z717 Z728:Z737 Z748:Z757 R688:S698 R668:S678 R648:S658 R628:S638 R608:S618 R588:S598 R568:S578 R548:S558 R528:S538 R508:S518 R488:S498 R468:S478 R448:S458 R428:S438 R408:S418 R388:S398 R368:S378 R348:S358 R328:S338 R308:S318 R288:S298 R268:S278 R248:S258 R228:S238 R208:S218 R188:S198 R168:S178 R148:S158 R128:S138 R108:S118 R88:S98 R68:S78 R748:S758 R728:S738 K688:L698 K668:L678 K648:L658 K628:L638 K608:L618 K588:L598 K568:L578 K548:L558 K528:L538 K508:L518 K488:L498 K468:L478 K448:L458 K428:L438 K408:L418 K388:L398 K368:L378 K348:L358 K328:L338 K308:L318 K288:L298 K268:L278 K248:L258 K228:L238 K208:L218 K188:L198 K168:L178 K148:L158 K128:L138 K108:L118 K88:L98 K68:L78 Z68:Z77 R708:S718 K728:L738 K748:L758 D68:E78 Y128:Y138 Y148:Y158 Y168:Y178 Y188:Y198 Y208:Y218 Y228:Y238 Y248:Y258 Y268:Y278 Y288:Y298 Y308:Y318 Y328:Y338 Y348:Y358 Y368:Y378 Y388:Y398 Y408:Y418 Y428:Y438 Y448:Y458 Y468:Y478 Y488:Y498 Y508:Y518 Y528:Y538 Y548:Y558 Y568:Y578 Y588:Y598 Y608:Y618 Y628:Y638 Y648:Y658 Y668:Y678 Y688:Y698 Y708:Y718 Y728:Y738 Y748:Y758 Y88:Y98 Y108:Y118 Y68:Y78">
      <formula1>36526</formula1>
    </dataValidation>
  </dataValidations>
  <hyperlinks>
    <hyperlink ref="B67" location="'שונות ופטנטים'!E3" display="'שונות ופטנטים'!E3"/>
    <hyperlink ref="B87" location="'שונות ופטנטים'!E4" display="'שונות ופטנטים'!E4"/>
    <hyperlink ref="B107" location="'שונות ופטנטים'!E5" display="'שונות ופטנטים'!E5"/>
    <hyperlink ref="B127" location="'שונות ופטנטים'!E6" display="'שונות ופטנטים'!E6"/>
    <hyperlink ref="B147" location="'שונות ופטנטים'!E7" display="'שונות ופטנטים'!E7"/>
    <hyperlink ref="B167" location="'שונות ופטנטים'!E8" display="'שונות ופטנטים'!E8"/>
    <hyperlink ref="B187" location="'שונות ופטנטים'!E9" display="'שונות ופטנטים'!E9"/>
    <hyperlink ref="B207" location="'שונות ופטנטים'!E10" display="'שונות ופטנטים'!E10"/>
    <hyperlink ref="B227" location="'שונות ופטנטים'!E11" display="'שונות ופטנטים'!E11"/>
    <hyperlink ref="B247" location="'שונות ופטנטים'!E12" display="'שונות ופטנטים'!E12"/>
    <hyperlink ref="B267" location="'שונות ופטנטים'!E13" display="'שונות ופטנטים'!E13"/>
    <hyperlink ref="B287" location="'שונות ופטנטים'!E14" display="'שונות ופטנטים'!E14"/>
    <hyperlink ref="B307" location="'שונות ופטנטים'!E15" display="'שונות ופטנטים'!E15"/>
    <hyperlink ref="B327" location="'שונות ופטנטים'!E16" display="'שונות ופטנטים'!E16"/>
    <hyperlink ref="B347" location="'שונות ופטנטים'!E17" display="'שונות ופטנטים'!E17"/>
    <hyperlink ref="B367" location="'שונות ופטנטים'!E18" display="'שונות ופטנטים'!E18"/>
    <hyperlink ref="B387" location="'שונות ופטנטים'!E19" display="'שונות ופטנטים'!E19"/>
    <hyperlink ref="B407" location="'שונות ופטנטים'!E20" display="'שונות ופטנטים'!E20"/>
    <hyperlink ref="B427" location="'שונות ופטנטים'!E21" display="'שונות ופטנטים'!E21"/>
    <hyperlink ref="B447" location="'שונות ופטנטים'!E22" display="'שונות ופטנטים'!E22"/>
    <hyperlink ref="B467" location="'שונות ופטנטים'!E23" display="'שונות ופטנטים'!E23"/>
    <hyperlink ref="B487" location="'שונות ופטנטים'!E24" display="'שונות ופטנטים'!E24"/>
    <hyperlink ref="B507" location="'שונות ופטנטים'!E25" display="'שונות ופטנטים'!E25"/>
    <hyperlink ref="B527" location="'שונות ופטנטים'!E26" display="'שונות ופטנטים'!E26"/>
    <hyperlink ref="B547" location="'שונות ופטנטים'!E27" display="'שונות ופטנטים'!E27"/>
    <hyperlink ref="B567" location="'שונות ופטנטים'!E28" display="'שונות ופטנטים'!E28"/>
    <hyperlink ref="B587" location="'שונות ופטנטים'!E29" display="'שונות ופטנטים'!E29"/>
    <hyperlink ref="B607" location="'שונות ופטנטים'!E30" display="'שונות ופטנטים'!E30"/>
    <hyperlink ref="B627" location="'שונות ופטנטים'!E31" display="'שונות ופטנטים'!E31"/>
    <hyperlink ref="B647" location="'שונות ופטנטים'!E32" display="'שונות ופטנטים'!E32"/>
    <hyperlink ref="B667" location="'שונות ופטנטים'!E33" display="'שונות ופטנטים'!E33"/>
    <hyperlink ref="B687" location="'שונות ופטנטים'!E34" display="'שונות ופטנטים'!E34"/>
    <hyperlink ref="B707" location="'שונות ופטנטים'!E35" display="'שונות ופטנטים'!E35"/>
    <hyperlink ref="B727" location="'שונות ופטנטים'!E36" display="'שונות ופטנטים'!E36"/>
    <hyperlink ref="E33" location="'שונות ופטנטים'!A667:A677" tooltip="הקשה על התא תעביר אותך לטבלה מקושרת בה יש לפרט את החשבוניות הרלבנטיות לסעיף" display="'שונות ופטנטים'!A667:A677"/>
    <hyperlink ref="E34" location="'שונות ופטנטים'!A687:A697" tooltip="הקשה על התא תעביר אותך לטבלה מקושרת בה יש לפרט את החשבוניות הרלבנטיות לסעיף" display="'שונות ופטנטים'!A687:A697"/>
    <hyperlink ref="E35" location="'שונות ופטנטים'!A707:A717" tooltip="הקשה על התא תעביר אותך לטבלה מקושרת בה יש לפרט את החשבוניות הרלבנטיות לסעיף" display="'שונות ופטנטים'!A707:A717"/>
    <hyperlink ref="E37" location="'שונות ופטנטים'!A747:A757" tooltip="הקשה על התא תעביר אותך לטבלה מקושרת בה יש לפרט את החשבוניות הרלבנטיות לסעיף" display="'שונות ופטנטים'!A747:A757"/>
    <hyperlink ref="I107" location="'שונות ופטנטים'!E5" display="'שונות ופטנטים'!E5"/>
    <hyperlink ref="I127" location="'שונות ופטנטים'!E6" display="'שונות ופטנטים'!E6"/>
    <hyperlink ref="I147" location="'שונות ופטנטים'!E7" display="'שונות ופטנטים'!E7"/>
    <hyperlink ref="I167" location="'שונות ופטנטים'!E8" display="'שונות ופטנטים'!E8"/>
    <hyperlink ref="I187" location="'שונות ופטנטים'!E9" display="'שונות ופטנטים'!E9"/>
    <hyperlink ref="I207" location="'שונות ופטנטים'!E10" display="'שונות ופטנטים'!E10"/>
    <hyperlink ref="I227" location="'שונות ופטנטים'!E11" display="'שונות ופטנטים'!E11"/>
    <hyperlink ref="I247" location="'שונות ופטנטים'!E12" display="'שונות ופטנטים'!E12"/>
    <hyperlink ref="I267" location="'שונות ופטנטים'!E13" display="'שונות ופטנטים'!E13"/>
    <hyperlink ref="I287" location="'שונות ופטנטים'!E14" display="'שונות ופטנטים'!E14"/>
    <hyperlink ref="I307" location="'שונות ופטנטים'!E15" display="'שונות ופטנטים'!E15"/>
    <hyperlink ref="I327" location="'שונות ופטנטים'!E16" display="'שונות ופטנטים'!E16"/>
    <hyperlink ref="I347" location="'שונות ופטנטים'!E17" display="'שונות ופטנטים'!E17"/>
    <hyperlink ref="I367" location="'שונות ופטנטים'!E18" display="'שונות ופטנטים'!E18"/>
    <hyperlink ref="I387" location="'שונות ופטנטים'!E19" display="'שונות ופטנטים'!E19"/>
    <hyperlink ref="I407" location="'שונות ופטנטים'!E20" display="'שונות ופטנטים'!E20"/>
    <hyperlink ref="I427" location="'שונות ופטנטים'!E21" display="'שונות ופטנטים'!E21"/>
    <hyperlink ref="I447" location="'שונות ופטנטים'!E22" display="'שונות ופטנטים'!E22"/>
    <hyperlink ref="I467" location="'שונות ופטנטים'!E23" display="'שונות ופטנטים'!E23"/>
    <hyperlink ref="I487" location="'שונות ופטנטים'!E24" display="'שונות ופטנטים'!E24"/>
    <hyperlink ref="I507" location="'שונות ופטנטים'!E25" display="'שונות ופטנטים'!E25"/>
    <hyperlink ref="I527" location="'שונות ופטנטים'!E26" display="'שונות ופטנטים'!E26"/>
    <hyperlink ref="I547" location="'שונות ופטנטים'!E27" display="'שונות ופטנטים'!E27"/>
    <hyperlink ref="I567" location="'שונות ופטנטים'!E28" display="'שונות ופטנטים'!E28"/>
    <hyperlink ref="I587" location="'שונות ופטנטים'!E29" display="'שונות ופטנטים'!E29"/>
    <hyperlink ref="I607" location="'שונות ופטנטים'!E30" display="'שונות ופטנטים'!E30"/>
    <hyperlink ref="I627" location="'שונות ופטנטים'!E31" display="'שונות ופטנטים'!E31"/>
    <hyperlink ref="I647" location="'שונות ופטנטים'!E32" display="'שונות ופטנטים'!E32"/>
    <hyperlink ref="I667" location="'שונות ופטנטים'!E33" display="'שונות ופטנטים'!E33"/>
    <hyperlink ref="I687" location="'שונות ופטנטים'!E34" display="'שונות ופטנטים'!E34"/>
    <hyperlink ref="I707" location="'שונות ופטנטים'!E35" display="'שונות ופטנטים'!E35"/>
    <hyperlink ref="I727" location="'שונות ופטנטים'!E36" display="'שונות ופטנטים'!E36"/>
    <hyperlink ref="I67" location="'שונות ופטנטים'!E3" display="'שונות ופטנטים'!E3"/>
    <hyperlink ref="I87" location="'שונות ופטנטים'!E4" display="'שונות ופטנטים'!E4"/>
    <hyperlink ref="E4" location="'שונות ופטנטים'!A87:A97" tooltip="הקשה על התא תעביר אותך לטבלה מקושרת בה יש לפרט את החשבוניות הרלבנטיות לסעיף" display="'שונות ופטנטים'!A87:A97"/>
    <hyperlink ref="E32" location="'שונות ופטנטים'!A647:A657" tooltip="הקשה על התא תעביר אותך לטבלה מקושרת בה יש לפרט את החשבוניות הרלבנטיות לסעיף" display="'שונות ופטנטים'!A647:A657"/>
    <hyperlink ref="E31" location="'שונות ופטנטים'!A627:A637" tooltip="הקשה על התא תעביר אותך לטבלה מקושרת בה יש לפרט את החשבוניות הרלבנטיות לסעיף" display="'שונות ופטנטים'!A627:A637"/>
    <hyperlink ref="E30" location="'שונות ופטנטים'!A607:A617" tooltip="הקשה על התא תעביר אותך לטבלה מקושרת בה יש לפרט את החשבוניות הרלבנטיות לסעיף" display="'שונות ופטנטים'!A607:A617"/>
    <hyperlink ref="E29" location="'שונות ופטנטים'!A587:A597" tooltip="הקשה על התא תעביר אותך לטבלה מקושרת בה יש לפרט את החשבוניות הרלבנטיות לסעיף" display="'שונות ופטנטים'!A587:A597"/>
    <hyperlink ref="E28" location="'שונות ופטנטים'!A567:A577" tooltip="הקשה על התא תעביר אותך לטבלה מקושרת בה יש לפרט את החשבוניות הרלבנטיות לסעיף" display="'שונות ופטנטים'!A567:A577"/>
    <hyperlink ref="E27" location="'שונות ופטנטים'!A547:A557" tooltip="הקשה על התא תעביר אותך לטבלה מקושרת בה יש לפרט את החשבוניות הרלבנטיות לסעיף" display="'שונות ופטנטים'!A547:A557"/>
    <hyperlink ref="E26" location="'שונות ופטנטים'!A527:A537" tooltip="הקשה על התא תעביר אותך לטבלה מקושרת בה יש לפרט את החשבוניות הרלבנטיות לסעיף" display="'שונות ופטנטים'!A527:A537"/>
    <hyperlink ref="E25" location="'שונות ופטנטים'!A507:A517" tooltip="הקשה על התא תעביר אותך לטבלה מקושרת בה יש לפרט את החשבוניות הרלבנטיות לסעיף" display="'שונות ופטנטים'!A507:A517"/>
    <hyperlink ref="E24" location="'שונות ופטנטים'!A487:A497" tooltip="הקשה על התא תעביר אותך לטבלה מקושרת בה יש לפרט את החשבוניות הרלבנטיות לסעיף" display="'שונות ופטנטים'!A487:A497"/>
    <hyperlink ref="E23" location="'שונות ופטנטים'!A467:A477" tooltip="הקשה על התא תעביר אותך לטבלה מקושרת בה יש לפרט את החשבוניות הרלבנטיות לסעיף" display="'שונות ופטנטים'!A467:A477"/>
    <hyperlink ref="E22" location="'שונות ופטנטים'!A447:A457" tooltip="הקשה על התא תעביר אותך לטבלה מקושרת בה יש לפרט את החשבוניות הרלבנטיות לסעיף" display="'שונות ופטנטים'!A447:A457"/>
    <hyperlink ref="E21" location="'שונות ופטנטים'!A427:A437" tooltip="הקשה על התא תעביר אותך לטבלה מקושרת בה יש לפרט את החשבוניות הרלבנטיות לסעיף" display="'שונות ופטנטים'!A427:A437"/>
    <hyperlink ref="E20" location="'שונות ופטנטים'!A407:A417" tooltip="הקשה על התא תעביר אותך לטבלה מקושרת בה יש לפרט את החשבוניות הרלבנטיות לסעיף" display="'שונות ופטנטים'!A407:A417"/>
    <hyperlink ref="E19" location="'שונות ופטנטים'!A387:A397" tooltip="הקשה על התא תעביר אותך לטבלה מקושרת בה יש לפרט את החשבוניות הרלבנטיות לסעיף" display="'שונות ופטנטים'!A387:A397"/>
    <hyperlink ref="E18" location="'שונות ופטנטים'!A367:A377" tooltip="הקשה על התא תעביר אותך לטבלה מקושרת בה יש לפרט את החשבוניות הרלבנטיות לסעיף" display="'שונות ופטנטים'!A367:A377"/>
    <hyperlink ref="E17" location="'שונות ופטנטים'!A347:A357" tooltip="הקשה על התא תעביר אותך לטבלה מקושרת בה יש לפרט את החשבוניות הרלבנטיות לסעיף" display="'שונות ופטנטים'!A347:A357"/>
    <hyperlink ref="E16" location="'שונות ופטנטים'!A327:A337" tooltip="הקשה על התא תעביר אותך לטבלה מקושרת בה יש לפרט את החשבוניות הרלבנטיות לסעיף" display="'שונות ופטנטים'!A327:A337"/>
    <hyperlink ref="E15" location="'שונות ופטנטים'!A307:A317" tooltip="הקשה על התא תעביר אותך לטבלה מקושרת בה יש לפרט את החשבוניות הרלבנטיות לסעיף" display="'שונות ופטנטים'!A307:A317"/>
    <hyperlink ref="E14" location="'שונות ופטנטים'!A287:A297" tooltip="הקשה על התא תעביר אותך לטבלה מקושרת בה יש לפרט את החשבוניות הרלבנטיות לסעיף" display="'שונות ופטנטים'!A287:A297"/>
    <hyperlink ref="E13" location="'שונות ופטנטים'!A267:A277" tooltip="הקשה על התא תעביר אותך לטבלה מקושרת בה יש לפרט את החשבוניות הרלבנטיות לסעיף" display="'שונות ופטנטים'!A267:A277"/>
    <hyperlink ref="E12" location="'שונות ופטנטים'!A247:A257" tooltip="הקשה על התא תעביר אותך לטבלה מקושרת בה יש לפרט את החשבוניות הרלבנטיות לסעיף" display="'שונות ופטנטים'!A247:A257"/>
    <hyperlink ref="E11" location="'שונות ופטנטים'!A227:A237" tooltip="הקשה על התא תעביר אותך לטבלה מקושרת בה יש לפרט את החשבוניות הרלבנטיות לסעיף" display="'שונות ופטנטים'!A227:A237"/>
    <hyperlink ref="E10" location="'שונות ופטנטים'!A207:A217" tooltip="הקשה על התא תעביר אותך לטבלה מקושרת בה יש לפרט את החשבוניות הרלבנטיות לסעיף" display="'שונות ופטנטים'!A207:A217"/>
    <hyperlink ref="E9" location="'שונות ופטנטים'!A187:A197" tooltip="הקשה על התא תעביר אותך לטבלה מקושרת בה יש לפרט את החשבוניות הרלבנטיות לסעיף" display="'שונות ופטנטים'!A187:A197"/>
    <hyperlink ref="E8" location="'שונות ופטנטים'!A167:A177" tooltip="הקשה על התא תעביר אותך לטבלה מקושרת בה יש לפרט את החשבוניות הרלבנטיות לסעיף" display="'שונות ופטנטים'!A167:A177"/>
    <hyperlink ref="E7" location="'שונות ופטנטים'!A147:A157" tooltip="הקשה על התא תעביר אותך לטבלה מקושרת בה יש לפרט את החשבוניות הרלבנטיות לסעיף" display="'שונות ופטנטים'!A147:A157"/>
    <hyperlink ref="E6" location="'שונות ופטנטים'!A127:A137" tooltip="הקשה על התא תעביר אותך לטבלה מקושרת בה יש לפרט את החשבוניות הרלבנטיות לסעיף" display="'שונות ופטנטים'!A127:A137"/>
    <hyperlink ref="E5" location="'שונות ופטנטים'!A107:A117" tooltip="הקשה על התא תעביר אותך לטבלה מקושרת בה יש לפרט את החשבוניות הרלבנטיות לסעיף" display="'שונות ופטנטים'!A107:A117"/>
    <hyperlink ref="B747" location="'שונות ופטנטים'!E37" display="'שונות ופטנטים'!E37"/>
    <hyperlink ref="I747" location="'שונות ופטנטים'!E37" display="'שונות ופטנטים'!E37"/>
    <hyperlink ref="E36" location="'שונות ופטנטים'!A727:A737" tooltip="הקשה על התא תעביר אותך לטבלה מקושרת בה יש לפרט את החשבוניות הרלבנטיות לסעיף" display="'שונות ופטנטים'!A727:A737"/>
    <hyperlink ref="P67" location="'שונות ופטנטים'!E3" display="'שונות ופטנטים'!E3"/>
    <hyperlink ref="P87" location="'שונות ופטנטים'!E4" display="'שונות ופטנטים'!E4"/>
    <hyperlink ref="P107" location="'שונות ופטנטים'!E5" display="'שונות ופטנטים'!E5"/>
    <hyperlink ref="P127" location="'שונות ופטנטים'!E6" display="'שונות ופטנטים'!E6"/>
    <hyperlink ref="P147" location="'שונות ופטנטים'!E7" display="'שונות ופטנטים'!E7"/>
    <hyperlink ref="P167" location="'שונות ופטנטים'!E8" display="'שונות ופטנטים'!E8"/>
    <hyperlink ref="P187" location="'שונות ופטנטים'!E9" display="'שונות ופטנטים'!E9"/>
    <hyperlink ref="P207" location="'שונות ופטנטים'!E10" display="'שונות ופטנטים'!E10"/>
    <hyperlink ref="P227" location="'שונות ופטנטים'!E11" display="'שונות ופטנטים'!E11"/>
    <hyperlink ref="P247" location="'שונות ופטנטים'!E12" display="'שונות ופטנטים'!E12"/>
    <hyperlink ref="P267" location="'שונות ופטנטים'!E13" display="'שונות ופטנטים'!E13"/>
    <hyperlink ref="P287" location="'שונות ופטנטים'!E14" display="'שונות ופטנטים'!E14"/>
    <hyperlink ref="P307" location="'שונות ופטנטים'!E15" display="'שונות ופטנטים'!E15"/>
    <hyperlink ref="P327" location="'שונות ופטנטים'!E16" display="'שונות ופטנטים'!E16"/>
    <hyperlink ref="P347" location="'שונות ופטנטים'!E17" display="'שונות ופטנטים'!E17"/>
    <hyperlink ref="P367" location="'שונות ופטנטים'!E18" display="'שונות ופטנטים'!E18"/>
    <hyperlink ref="P387" location="'שונות ופטנטים'!E19" display="'שונות ופטנטים'!E19"/>
    <hyperlink ref="P407" location="'שונות ופטנטים'!E20" display="'שונות ופטנטים'!E20"/>
    <hyperlink ref="P427" location="'שונות ופטנטים'!E21" display="'שונות ופטנטים'!E21"/>
    <hyperlink ref="P447" location="'שונות ופטנטים'!E22" display="'שונות ופטנטים'!E22"/>
    <hyperlink ref="P467" location="'שונות ופטנטים'!E23" display="'שונות ופטנטים'!E23"/>
    <hyperlink ref="P487" location="'שונות ופטנטים'!E24" display="'שונות ופטנטים'!E24"/>
    <hyperlink ref="P507" location="'שונות ופטנטים'!E25" display="'שונות ופטנטים'!E25"/>
    <hyperlink ref="P527" location="'שונות ופטנטים'!E26" display="'שונות ופטנטים'!E26"/>
    <hyperlink ref="P547" location="'שונות ופטנטים'!E27" display="'שונות ופטנטים'!E27"/>
    <hyperlink ref="P567" location="'שונות ופטנטים'!E28" display="'שונות ופטנטים'!E28"/>
    <hyperlink ref="P587" location="'שונות ופטנטים'!E29" display="'שונות ופטנטים'!E29"/>
    <hyperlink ref="P607" location="'שונות ופטנטים'!E30" display="'שונות ופטנטים'!E30"/>
    <hyperlink ref="P627" location="'שונות ופטנטים'!E31" display="'שונות ופטנטים'!E31"/>
    <hyperlink ref="P647" location="'שונות ופטנטים'!E32" display="'שונות ופטנטים'!E32"/>
    <hyperlink ref="P667" location="'שונות ופטנטים'!E33" display="'שונות ופטנטים'!E33"/>
    <hyperlink ref="P687" location="'שונות ופטנטים'!E34" display="'שונות ופטנטים'!E34"/>
    <hyperlink ref="P707" location="'שונות ופטנטים'!E35" display="'שונות ופטנטים'!E35"/>
    <hyperlink ref="P727" location="'שונות ופטנטים'!E36" display="'שונות ופטנטים'!E36"/>
    <hyperlink ref="W107" location="'שונות ופטנטים'!E5" display="'שונות ופטנטים'!E5"/>
    <hyperlink ref="W127" location="'שונות ופטנטים'!E6" display="'שונות ופטנטים'!E6"/>
    <hyperlink ref="W147" location="'שונות ופטנטים'!E7" display="'שונות ופטנטים'!E7"/>
    <hyperlink ref="W167" location="'שונות ופטנטים'!E8" display="'שונות ופטנטים'!E8"/>
    <hyperlink ref="W187" location="'שונות ופטנטים'!E9" display="'שונות ופטנטים'!E9"/>
    <hyperlink ref="W207" location="'שונות ופטנטים'!E10" display="'שונות ופטנטים'!E10"/>
    <hyperlink ref="W227" location="'שונות ופטנטים'!E11" display="'שונות ופטנטים'!E11"/>
    <hyperlink ref="W247" location="'שונות ופטנטים'!E12" display="'שונות ופטנטים'!E12"/>
    <hyperlink ref="W267" location="'שונות ופטנטים'!E13" display="'שונות ופטנטים'!E13"/>
    <hyperlink ref="W287" location="'שונות ופטנטים'!E14" display="'שונות ופטנטים'!E14"/>
    <hyperlink ref="W307" location="'שונות ופטנטים'!E15" display="'שונות ופטנטים'!E15"/>
    <hyperlink ref="W327" location="'שונות ופטנטים'!E16" display="'שונות ופטנטים'!E16"/>
    <hyperlink ref="W347" location="'שונות ופטנטים'!E17" display="'שונות ופטנטים'!E17"/>
    <hyperlink ref="W367" location="'שונות ופטנטים'!E18" display="'שונות ופטנטים'!E18"/>
    <hyperlink ref="W387" location="'שונות ופטנטים'!E19" display="'שונות ופטנטים'!E19"/>
    <hyperlink ref="W407" location="'שונות ופטנטים'!E20" display="'שונות ופטנטים'!E20"/>
    <hyperlink ref="W427" location="'שונות ופטנטים'!E21" display="'שונות ופטנטים'!E21"/>
    <hyperlink ref="W447" location="'שונות ופטנטים'!E22" display="'שונות ופטנטים'!E22"/>
    <hyperlink ref="W467" location="'שונות ופטנטים'!E23" display="'שונות ופטנטים'!E23"/>
    <hyperlink ref="W487" location="'שונות ופטנטים'!E24" display="'שונות ופטנטים'!E24"/>
    <hyperlink ref="W507" location="'שונות ופטנטים'!E25" display="'שונות ופטנטים'!E25"/>
    <hyperlink ref="W527" location="'שונות ופטנטים'!E26" display="'שונות ופטנטים'!E26"/>
    <hyperlink ref="W547" location="'שונות ופטנטים'!E27" display="'שונות ופטנטים'!E27"/>
    <hyperlink ref="W567" location="'שונות ופטנטים'!E28" display="'שונות ופטנטים'!E28"/>
    <hyperlink ref="W587" location="'שונות ופטנטים'!E29" display="'שונות ופטנטים'!E29"/>
    <hyperlink ref="W607" location="'שונות ופטנטים'!E30" display="'שונות ופטנטים'!E30"/>
    <hyperlink ref="W627" location="'שונות ופטנטים'!E31" display="'שונות ופטנטים'!E31"/>
    <hyperlink ref="W647" location="'שונות ופטנטים'!E32" display="'שונות ופטנטים'!E32"/>
    <hyperlink ref="W667" location="'שונות ופטנטים'!E33" display="'שונות ופטנטים'!E33"/>
    <hyperlink ref="W687" location="'שונות ופטנטים'!E34" display="'שונות ופטנטים'!E34"/>
    <hyperlink ref="W707" location="'שונות ופטנטים'!E35" display="'שונות ופטנטים'!E35"/>
    <hyperlink ref="W727" location="'שונות ופטנטים'!E36" display="'שונות ופטנטים'!E36"/>
    <hyperlink ref="W67" location="'שונות ופטנטים'!E3" display="'שונות ופטנטים'!E3"/>
    <hyperlink ref="W87" location="'שונות ופטנטים'!E4" display="'שונות ופטנטים'!E4"/>
    <hyperlink ref="P747" location="'שונות ופטנטים'!E37" display="'שונות ופטנטים'!E37"/>
    <hyperlink ref="W747" location="'שונות ופטנטים'!E37" display="'שונות ופטנטים'!E37"/>
    <hyperlink ref="E3" location="'שונות ופטנטים'!A67:A77" display="'שונות ופטנטים'!A67:A77"/>
  </hyperlinks>
  <printOptions horizontalCentered="1" verticalCentered="1"/>
  <pageMargins left="0.47244094488188981" right="0.23622047244094491" top="0.19685039370078741" bottom="0.47244094488188981" header="0.19685039370078741" footer="0.23622047244094491"/>
  <pageSetup paperSize="9" scale="10" orientation="portrait" horizontalDpi="300" verticalDpi="300" r:id="rId2"/>
  <headerFooter alignWithMargins="0">
    <oddFooter>עמוד &amp;P מתוך &amp;N</oddFooter>
  </headerFooter>
  <ignoredErrors>
    <ignoredError sqref="L6:L37 L3:L5" formula="1"/>
  </ignoredErrors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16F7FB0D-09CE-4FFF-BDA4-9781012938BB}">
            <xm:f>COUNTA('ראשי-פרטים כלליים וריכוז הוצאות'!$G$20,'ראשי-פרטים כלליים וריכוז הוצאות'!$G$18)&lt;&gt;2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I1:P38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indexed="41"/>
    <pageSetUpPr fitToPage="1"/>
  </sheetPr>
  <dimension ref="A1:DB2377"/>
  <sheetViews>
    <sheetView rightToLeft="1" zoomScale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 x14ac:dyDescent="0.2"/>
  <cols>
    <col min="1" max="1" width="9" style="3" bestFit="1" customWidth="1"/>
    <col min="2" max="2" width="24.140625" style="3" customWidth="1"/>
    <col min="3" max="4" width="16.140625" style="3" customWidth="1"/>
    <col min="5" max="5" width="15.28515625" style="3" customWidth="1"/>
    <col min="6" max="6" width="15.85546875" style="3" customWidth="1"/>
    <col min="7" max="7" width="18.28515625" style="3" customWidth="1"/>
    <col min="8" max="8" width="18.5703125" style="3" bestFit="1" customWidth="1"/>
    <col min="9" max="10" width="14.5703125" style="3" customWidth="1"/>
    <col min="11" max="11" width="14.7109375" style="28" customWidth="1"/>
    <col min="12" max="12" width="14.7109375" style="114" customWidth="1"/>
    <col min="13" max="13" width="9.140625" style="3"/>
    <col min="14" max="14" width="18.5703125" style="3" customWidth="1"/>
    <col min="15" max="16" width="15.28515625" style="3" customWidth="1"/>
    <col min="17" max="17" width="14" style="3" customWidth="1"/>
    <col min="18" max="18" width="9.140625" style="114"/>
    <col min="19" max="19" width="9.140625" style="3"/>
    <col min="20" max="20" width="18.28515625" style="3" customWidth="1"/>
    <col min="21" max="24" width="13.5703125" style="3" customWidth="1"/>
    <col min="25" max="16384" width="9.140625" style="3"/>
  </cols>
  <sheetData>
    <row r="1" spans="1:106" s="12" customFormat="1" ht="41.25" customHeight="1" x14ac:dyDescent="0.2">
      <c r="A1" s="532" t="s">
        <v>108</v>
      </c>
      <c r="B1" s="533"/>
      <c r="C1" s="79" t="s">
        <v>49</v>
      </c>
      <c r="D1" s="80">
        <f>'ראשי-פרטים כלליים וריכוז הוצאות'!C10</f>
        <v>0</v>
      </c>
      <c r="E1" s="324">
        <f>'ראשי-פרטים כלליים וריכוז הוצאות'!F5</f>
        <v>0</v>
      </c>
      <c r="F1" s="524" t="s">
        <v>174</v>
      </c>
      <c r="G1" s="525"/>
      <c r="H1" s="525"/>
      <c r="I1" s="525"/>
      <c r="J1" s="525"/>
      <c r="K1" s="526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</row>
    <row r="2" spans="1:106" ht="36" customHeight="1" x14ac:dyDescent="0.2">
      <c r="A2" s="282" t="s">
        <v>62</v>
      </c>
      <c r="B2" s="282" t="s">
        <v>107</v>
      </c>
      <c r="C2" s="282" t="s">
        <v>65</v>
      </c>
      <c r="D2" s="282" t="s">
        <v>6</v>
      </c>
      <c r="E2" s="307" t="s">
        <v>175</v>
      </c>
      <c r="F2" s="310" t="s">
        <v>107</v>
      </c>
      <c r="G2" s="283" t="s">
        <v>6</v>
      </c>
      <c r="H2" s="283" t="s">
        <v>175</v>
      </c>
      <c r="I2" s="283" t="s">
        <v>176</v>
      </c>
      <c r="J2" s="283" t="s">
        <v>177</v>
      </c>
      <c r="K2" s="311" t="s">
        <v>178</v>
      </c>
      <c r="M2" s="114"/>
      <c r="N2" s="114"/>
      <c r="O2" s="114"/>
      <c r="P2" s="114"/>
      <c r="Q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3"/>
      <c r="AD2" s="113"/>
      <c r="AE2" s="113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</row>
    <row r="3" spans="1:106" s="6" customFormat="1" ht="26.45" customHeight="1" x14ac:dyDescent="0.2">
      <c r="A3" s="81">
        <v>1</v>
      </c>
      <c r="B3" s="231"/>
      <c r="C3" s="211">
        <f>W76</f>
        <v>0</v>
      </c>
      <c r="D3" s="62">
        <v>0</v>
      </c>
      <c r="E3" s="308">
        <f>IF(D3-C3&gt;=0,C3,D3)</f>
        <v>0</v>
      </c>
      <c r="F3" s="296">
        <f t="shared" ref="F3:F21" si="0">B3</f>
        <v>0</v>
      </c>
      <c r="G3" s="62">
        <f t="shared" ref="G3:G21" si="1">D3</f>
        <v>0</v>
      </c>
      <c r="H3" s="62">
        <f t="shared" ref="H3:H21" si="2">E3</f>
        <v>0</v>
      </c>
      <c r="I3" s="275"/>
      <c r="J3" s="281"/>
      <c r="K3" s="312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3"/>
      <c r="AD3" s="113"/>
      <c r="AE3" s="113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</row>
    <row r="4" spans="1:106" s="6" customFormat="1" ht="26.45" customHeight="1" x14ac:dyDescent="0.2">
      <c r="A4" s="81">
        <v>2</v>
      </c>
      <c r="B4" s="231"/>
      <c r="C4" s="211">
        <f>W96</f>
        <v>0</v>
      </c>
      <c r="D4" s="62">
        <v>0</v>
      </c>
      <c r="E4" s="308">
        <f t="shared" ref="E4:E42" si="3">IF(D4-C4&gt;=0,C4,D4)</f>
        <v>0</v>
      </c>
      <c r="F4" s="296">
        <f t="shared" si="0"/>
        <v>0</v>
      </c>
      <c r="G4" s="62">
        <f t="shared" si="1"/>
        <v>0</v>
      </c>
      <c r="H4" s="62">
        <f t="shared" si="2"/>
        <v>0</v>
      </c>
      <c r="I4" s="275"/>
      <c r="J4" s="281"/>
      <c r="K4" s="312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3"/>
      <c r="AD4" s="113"/>
      <c r="AE4" s="113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</row>
    <row r="5" spans="1:106" s="6" customFormat="1" ht="26.45" customHeight="1" x14ac:dyDescent="0.2">
      <c r="A5" s="81">
        <v>3</v>
      </c>
      <c r="B5" s="231"/>
      <c r="C5" s="211">
        <f>W116</f>
        <v>0</v>
      </c>
      <c r="D5" s="62">
        <v>0</v>
      </c>
      <c r="E5" s="308">
        <f t="shared" si="3"/>
        <v>0</v>
      </c>
      <c r="F5" s="296">
        <f t="shared" si="0"/>
        <v>0</v>
      </c>
      <c r="G5" s="62">
        <f t="shared" si="1"/>
        <v>0</v>
      </c>
      <c r="H5" s="62">
        <f t="shared" si="2"/>
        <v>0</v>
      </c>
      <c r="I5" s="275"/>
      <c r="J5" s="281"/>
      <c r="K5" s="312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3"/>
      <c r="AD5" s="113"/>
      <c r="AE5" s="113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</row>
    <row r="6" spans="1:106" s="6" customFormat="1" ht="26.45" customHeight="1" x14ac:dyDescent="0.2">
      <c r="A6" s="81">
        <v>4</v>
      </c>
      <c r="B6" s="231"/>
      <c r="C6" s="211">
        <f>W136</f>
        <v>0</v>
      </c>
      <c r="D6" s="62">
        <v>0</v>
      </c>
      <c r="E6" s="308">
        <f t="shared" si="3"/>
        <v>0</v>
      </c>
      <c r="F6" s="296">
        <f t="shared" si="0"/>
        <v>0</v>
      </c>
      <c r="G6" s="62">
        <f t="shared" si="1"/>
        <v>0</v>
      </c>
      <c r="H6" s="62">
        <f t="shared" si="2"/>
        <v>0</v>
      </c>
      <c r="I6" s="275"/>
      <c r="J6" s="281"/>
      <c r="K6" s="312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3"/>
      <c r="AD6" s="113"/>
      <c r="AE6" s="113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</row>
    <row r="7" spans="1:106" s="6" customFormat="1" ht="26.45" customHeight="1" x14ac:dyDescent="0.2">
      <c r="A7" s="81">
        <v>5</v>
      </c>
      <c r="B7" s="231"/>
      <c r="C7" s="211">
        <f>W156</f>
        <v>0</v>
      </c>
      <c r="D7" s="62">
        <v>0</v>
      </c>
      <c r="E7" s="308">
        <f t="shared" si="3"/>
        <v>0</v>
      </c>
      <c r="F7" s="296">
        <f t="shared" si="0"/>
        <v>0</v>
      </c>
      <c r="G7" s="62">
        <f t="shared" si="1"/>
        <v>0</v>
      </c>
      <c r="H7" s="62">
        <f t="shared" si="2"/>
        <v>0</v>
      </c>
      <c r="I7" s="275"/>
      <c r="J7" s="281"/>
      <c r="K7" s="312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3"/>
      <c r="AD7" s="113"/>
      <c r="AE7" s="113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</row>
    <row r="8" spans="1:106" s="6" customFormat="1" ht="26.45" customHeight="1" x14ac:dyDescent="0.2">
      <c r="A8" s="81">
        <v>6</v>
      </c>
      <c r="B8" s="231"/>
      <c r="C8" s="211">
        <f>W176</f>
        <v>0</v>
      </c>
      <c r="D8" s="62">
        <v>0</v>
      </c>
      <c r="E8" s="308">
        <f t="shared" si="3"/>
        <v>0</v>
      </c>
      <c r="F8" s="296">
        <f t="shared" si="0"/>
        <v>0</v>
      </c>
      <c r="G8" s="62">
        <f t="shared" si="1"/>
        <v>0</v>
      </c>
      <c r="H8" s="62">
        <f t="shared" si="2"/>
        <v>0</v>
      </c>
      <c r="I8" s="275"/>
      <c r="J8" s="281"/>
      <c r="K8" s="312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3"/>
      <c r="AD8" s="113"/>
      <c r="AE8" s="113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</row>
    <row r="9" spans="1:106" s="6" customFormat="1" ht="26.45" customHeight="1" x14ac:dyDescent="0.2">
      <c r="A9" s="81">
        <v>7</v>
      </c>
      <c r="B9" s="231"/>
      <c r="C9" s="211">
        <f>W196</f>
        <v>0</v>
      </c>
      <c r="D9" s="62">
        <v>0</v>
      </c>
      <c r="E9" s="308">
        <f t="shared" si="3"/>
        <v>0</v>
      </c>
      <c r="F9" s="296">
        <f t="shared" si="0"/>
        <v>0</v>
      </c>
      <c r="G9" s="62">
        <f t="shared" si="1"/>
        <v>0</v>
      </c>
      <c r="H9" s="62">
        <f t="shared" si="2"/>
        <v>0</v>
      </c>
      <c r="I9" s="275"/>
      <c r="J9" s="281"/>
      <c r="K9" s="312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3"/>
      <c r="AD9" s="113"/>
      <c r="AE9" s="113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/>
      <c r="DA9" s="116"/>
      <c r="DB9" s="116"/>
    </row>
    <row r="10" spans="1:106" s="6" customFormat="1" ht="26.45" customHeight="1" x14ac:dyDescent="0.2">
      <c r="A10" s="81">
        <v>8</v>
      </c>
      <c r="B10" s="231"/>
      <c r="C10" s="211">
        <f>W216</f>
        <v>0</v>
      </c>
      <c r="D10" s="62">
        <v>0</v>
      </c>
      <c r="E10" s="308">
        <f t="shared" si="3"/>
        <v>0</v>
      </c>
      <c r="F10" s="296">
        <f t="shared" si="0"/>
        <v>0</v>
      </c>
      <c r="G10" s="62">
        <f t="shared" si="1"/>
        <v>0</v>
      </c>
      <c r="H10" s="62">
        <f t="shared" si="2"/>
        <v>0</v>
      </c>
      <c r="I10" s="275"/>
      <c r="J10" s="281"/>
      <c r="K10" s="312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3"/>
      <c r="AD10" s="113"/>
      <c r="AE10" s="113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</row>
    <row r="11" spans="1:106" s="6" customFormat="1" ht="26.45" customHeight="1" x14ac:dyDescent="0.2">
      <c r="A11" s="81">
        <v>9</v>
      </c>
      <c r="B11" s="231"/>
      <c r="C11" s="211">
        <f>W236</f>
        <v>0</v>
      </c>
      <c r="D11" s="62">
        <v>0</v>
      </c>
      <c r="E11" s="308">
        <f t="shared" si="3"/>
        <v>0</v>
      </c>
      <c r="F11" s="296">
        <f t="shared" si="0"/>
        <v>0</v>
      </c>
      <c r="G11" s="62">
        <f t="shared" si="1"/>
        <v>0</v>
      </c>
      <c r="H11" s="62">
        <f t="shared" si="2"/>
        <v>0</v>
      </c>
      <c r="I11" s="275"/>
      <c r="J11" s="281"/>
      <c r="K11" s="312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3"/>
      <c r="AD11" s="113"/>
      <c r="AE11" s="113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</row>
    <row r="12" spans="1:106" s="6" customFormat="1" ht="26.45" customHeight="1" x14ac:dyDescent="0.2">
      <c r="A12" s="81">
        <v>10</v>
      </c>
      <c r="B12" s="231"/>
      <c r="C12" s="211">
        <f>W256</f>
        <v>0</v>
      </c>
      <c r="D12" s="62">
        <v>0</v>
      </c>
      <c r="E12" s="308">
        <f t="shared" si="3"/>
        <v>0</v>
      </c>
      <c r="F12" s="296">
        <f t="shared" si="0"/>
        <v>0</v>
      </c>
      <c r="G12" s="62">
        <f t="shared" si="1"/>
        <v>0</v>
      </c>
      <c r="H12" s="62">
        <f t="shared" si="2"/>
        <v>0</v>
      </c>
      <c r="I12" s="275"/>
      <c r="J12" s="281"/>
      <c r="K12" s="312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3"/>
      <c r="AD12" s="113"/>
      <c r="AE12" s="113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</row>
    <row r="13" spans="1:106" s="6" customFormat="1" ht="26.45" customHeight="1" x14ac:dyDescent="0.2">
      <c r="A13" s="81">
        <v>11</v>
      </c>
      <c r="B13" s="231"/>
      <c r="C13" s="211">
        <f>W276</f>
        <v>0</v>
      </c>
      <c r="D13" s="62">
        <v>0</v>
      </c>
      <c r="E13" s="308">
        <f t="shared" si="3"/>
        <v>0</v>
      </c>
      <c r="F13" s="296">
        <f t="shared" si="0"/>
        <v>0</v>
      </c>
      <c r="G13" s="62">
        <f t="shared" si="1"/>
        <v>0</v>
      </c>
      <c r="H13" s="62">
        <f t="shared" si="2"/>
        <v>0</v>
      </c>
      <c r="I13" s="275"/>
      <c r="J13" s="281"/>
      <c r="K13" s="312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3"/>
      <c r="AD13" s="113"/>
      <c r="AE13" s="113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</row>
    <row r="14" spans="1:106" s="6" customFormat="1" ht="26.45" customHeight="1" x14ac:dyDescent="0.2">
      <c r="A14" s="81">
        <v>12</v>
      </c>
      <c r="B14" s="231"/>
      <c r="C14" s="211">
        <f>W296</f>
        <v>0</v>
      </c>
      <c r="D14" s="62">
        <v>0</v>
      </c>
      <c r="E14" s="308">
        <f t="shared" si="3"/>
        <v>0</v>
      </c>
      <c r="F14" s="296">
        <f t="shared" si="0"/>
        <v>0</v>
      </c>
      <c r="G14" s="62">
        <f t="shared" si="1"/>
        <v>0</v>
      </c>
      <c r="H14" s="62">
        <f t="shared" si="2"/>
        <v>0</v>
      </c>
      <c r="I14" s="275"/>
      <c r="J14" s="281"/>
      <c r="K14" s="312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3"/>
      <c r="AD14" s="113"/>
      <c r="AE14" s="113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</row>
    <row r="15" spans="1:106" s="6" customFormat="1" ht="26.45" customHeight="1" x14ac:dyDescent="0.2">
      <c r="A15" s="81">
        <v>13</v>
      </c>
      <c r="B15" s="231"/>
      <c r="C15" s="211">
        <f>W316</f>
        <v>0</v>
      </c>
      <c r="D15" s="62">
        <v>0</v>
      </c>
      <c r="E15" s="308">
        <f t="shared" si="3"/>
        <v>0</v>
      </c>
      <c r="F15" s="296">
        <f t="shared" si="0"/>
        <v>0</v>
      </c>
      <c r="G15" s="62">
        <f t="shared" si="1"/>
        <v>0</v>
      </c>
      <c r="H15" s="62">
        <f t="shared" si="2"/>
        <v>0</v>
      </c>
      <c r="I15" s="275"/>
      <c r="J15" s="281"/>
      <c r="K15" s="312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3"/>
      <c r="AD15" s="113"/>
      <c r="AE15" s="113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</row>
    <row r="16" spans="1:106" s="6" customFormat="1" ht="26.45" customHeight="1" x14ac:dyDescent="0.2">
      <c r="A16" s="81">
        <v>14</v>
      </c>
      <c r="B16" s="231"/>
      <c r="C16" s="211">
        <f>W336</f>
        <v>0</v>
      </c>
      <c r="D16" s="62">
        <v>0</v>
      </c>
      <c r="E16" s="308">
        <f t="shared" si="3"/>
        <v>0</v>
      </c>
      <c r="F16" s="296">
        <f t="shared" si="0"/>
        <v>0</v>
      </c>
      <c r="G16" s="62">
        <f t="shared" si="1"/>
        <v>0</v>
      </c>
      <c r="H16" s="62">
        <f t="shared" si="2"/>
        <v>0</v>
      </c>
      <c r="I16" s="275"/>
      <c r="J16" s="281"/>
      <c r="K16" s="312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3"/>
      <c r="AD16" s="113"/>
      <c r="AE16" s="113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</row>
    <row r="17" spans="1:106" s="6" customFormat="1" ht="26.45" customHeight="1" x14ac:dyDescent="0.2">
      <c r="A17" s="81">
        <v>15</v>
      </c>
      <c r="B17" s="231"/>
      <c r="C17" s="211">
        <f>W356</f>
        <v>0</v>
      </c>
      <c r="D17" s="62">
        <v>0</v>
      </c>
      <c r="E17" s="308">
        <f t="shared" si="3"/>
        <v>0</v>
      </c>
      <c r="F17" s="296">
        <f t="shared" si="0"/>
        <v>0</v>
      </c>
      <c r="G17" s="62">
        <f t="shared" si="1"/>
        <v>0</v>
      </c>
      <c r="H17" s="62">
        <f t="shared" si="2"/>
        <v>0</v>
      </c>
      <c r="I17" s="275"/>
      <c r="J17" s="281"/>
      <c r="K17" s="312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3"/>
      <c r="AD17" s="113"/>
      <c r="AE17" s="113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</row>
    <row r="18" spans="1:106" s="6" customFormat="1" ht="26.45" customHeight="1" x14ac:dyDescent="0.2">
      <c r="A18" s="81">
        <v>16</v>
      </c>
      <c r="B18" s="231"/>
      <c r="C18" s="211">
        <f>W376</f>
        <v>0</v>
      </c>
      <c r="D18" s="62">
        <v>0</v>
      </c>
      <c r="E18" s="308">
        <f t="shared" si="3"/>
        <v>0</v>
      </c>
      <c r="F18" s="296">
        <f t="shared" si="0"/>
        <v>0</v>
      </c>
      <c r="G18" s="62">
        <f t="shared" si="1"/>
        <v>0</v>
      </c>
      <c r="H18" s="62">
        <f t="shared" si="2"/>
        <v>0</v>
      </c>
      <c r="I18" s="275"/>
      <c r="J18" s="281"/>
      <c r="K18" s="312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3"/>
      <c r="AD18" s="113"/>
      <c r="AE18" s="113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</row>
    <row r="19" spans="1:106" s="6" customFormat="1" ht="26.45" customHeight="1" x14ac:dyDescent="0.2">
      <c r="A19" s="81">
        <v>17</v>
      </c>
      <c r="B19" s="231"/>
      <c r="C19" s="211">
        <f>W396</f>
        <v>0</v>
      </c>
      <c r="D19" s="62">
        <v>0</v>
      </c>
      <c r="E19" s="308">
        <f t="shared" si="3"/>
        <v>0</v>
      </c>
      <c r="F19" s="296">
        <f t="shared" si="0"/>
        <v>0</v>
      </c>
      <c r="G19" s="62">
        <f t="shared" si="1"/>
        <v>0</v>
      </c>
      <c r="H19" s="62">
        <f t="shared" si="2"/>
        <v>0</v>
      </c>
      <c r="I19" s="275"/>
      <c r="J19" s="281"/>
      <c r="K19" s="312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3"/>
      <c r="AD19" s="113"/>
      <c r="AE19" s="113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</row>
    <row r="20" spans="1:106" s="6" customFormat="1" ht="26.45" customHeight="1" x14ac:dyDescent="0.2">
      <c r="A20" s="81">
        <v>18</v>
      </c>
      <c r="B20" s="231"/>
      <c r="C20" s="192">
        <f>+$W416</f>
        <v>0</v>
      </c>
      <c r="D20" s="62">
        <v>0</v>
      </c>
      <c r="E20" s="308">
        <f t="shared" si="3"/>
        <v>0</v>
      </c>
      <c r="F20" s="296">
        <f t="shared" si="0"/>
        <v>0</v>
      </c>
      <c r="G20" s="62">
        <f t="shared" si="1"/>
        <v>0</v>
      </c>
      <c r="H20" s="62">
        <f t="shared" si="2"/>
        <v>0</v>
      </c>
      <c r="I20" s="275"/>
      <c r="J20" s="281"/>
      <c r="K20" s="312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3"/>
      <c r="AD20" s="113"/>
      <c r="AE20" s="113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</row>
    <row r="21" spans="1:106" s="6" customFormat="1" ht="26.45" customHeight="1" x14ac:dyDescent="0.2">
      <c r="A21" s="81">
        <v>19</v>
      </c>
      <c r="B21" s="231"/>
      <c r="C21" s="192">
        <f>+$W436</f>
        <v>0</v>
      </c>
      <c r="D21" s="62">
        <v>0</v>
      </c>
      <c r="E21" s="308">
        <f t="shared" si="3"/>
        <v>0</v>
      </c>
      <c r="F21" s="296">
        <f t="shared" si="0"/>
        <v>0</v>
      </c>
      <c r="G21" s="62">
        <f t="shared" si="1"/>
        <v>0</v>
      </c>
      <c r="H21" s="62">
        <f t="shared" si="2"/>
        <v>0</v>
      </c>
      <c r="I21" s="275"/>
      <c r="J21" s="281"/>
      <c r="K21" s="312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3"/>
      <c r="AD21" s="113"/>
      <c r="AE21" s="113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</row>
    <row r="22" spans="1:106" s="6" customFormat="1" ht="26.45" customHeight="1" x14ac:dyDescent="0.2">
      <c r="A22" s="81">
        <v>20</v>
      </c>
      <c r="B22" s="231"/>
      <c r="C22" s="192">
        <f>+$W456</f>
        <v>0</v>
      </c>
      <c r="D22" s="62">
        <v>0</v>
      </c>
      <c r="E22" s="308">
        <f t="shared" si="3"/>
        <v>0</v>
      </c>
      <c r="F22" s="296">
        <f>B22</f>
        <v>0</v>
      </c>
      <c r="G22" s="62">
        <f>D22</f>
        <v>0</v>
      </c>
      <c r="H22" s="62">
        <f>E22</f>
        <v>0</v>
      </c>
      <c r="I22" s="275"/>
      <c r="J22" s="281"/>
      <c r="K22" s="312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3"/>
      <c r="AD22" s="113"/>
      <c r="AE22" s="113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6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</row>
    <row r="23" spans="1:106" s="6" customFormat="1" ht="26.45" customHeight="1" x14ac:dyDescent="0.2">
      <c r="A23" s="81">
        <v>21</v>
      </c>
      <c r="B23" s="231"/>
      <c r="C23" s="192">
        <f>+$W476</f>
        <v>0</v>
      </c>
      <c r="D23" s="62">
        <v>0</v>
      </c>
      <c r="E23" s="308">
        <f t="shared" si="3"/>
        <v>0</v>
      </c>
      <c r="F23" s="296">
        <f t="shared" ref="F23:F42" si="4">B23</f>
        <v>0</v>
      </c>
      <c r="G23" s="62">
        <f t="shared" ref="G23:G42" si="5">D23</f>
        <v>0</v>
      </c>
      <c r="H23" s="62">
        <f t="shared" ref="H23:H42" si="6">E23</f>
        <v>0</v>
      </c>
      <c r="I23" s="275"/>
      <c r="J23" s="281"/>
      <c r="K23" s="312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3"/>
      <c r="AD23" s="113"/>
      <c r="AE23" s="113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</row>
    <row r="24" spans="1:106" s="6" customFormat="1" ht="26.45" customHeight="1" x14ac:dyDescent="0.2">
      <c r="A24" s="81">
        <v>22</v>
      </c>
      <c r="B24" s="231"/>
      <c r="C24" s="192">
        <f>+$W496</f>
        <v>0</v>
      </c>
      <c r="D24" s="62">
        <v>0</v>
      </c>
      <c r="E24" s="308">
        <f t="shared" si="3"/>
        <v>0</v>
      </c>
      <c r="F24" s="296">
        <f t="shared" si="4"/>
        <v>0</v>
      </c>
      <c r="G24" s="62">
        <f t="shared" si="5"/>
        <v>0</v>
      </c>
      <c r="H24" s="62">
        <f t="shared" si="6"/>
        <v>0</v>
      </c>
      <c r="I24" s="275"/>
      <c r="J24" s="281"/>
      <c r="K24" s="312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3"/>
      <c r="AD24" s="113"/>
      <c r="AE24" s="113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</row>
    <row r="25" spans="1:106" s="6" customFormat="1" ht="26.45" customHeight="1" x14ac:dyDescent="0.2">
      <c r="A25" s="81">
        <v>23</v>
      </c>
      <c r="B25" s="231"/>
      <c r="C25" s="192">
        <f>+$W516</f>
        <v>0</v>
      </c>
      <c r="D25" s="62">
        <v>0</v>
      </c>
      <c r="E25" s="308">
        <f t="shared" si="3"/>
        <v>0</v>
      </c>
      <c r="F25" s="296">
        <f t="shared" si="4"/>
        <v>0</v>
      </c>
      <c r="G25" s="62">
        <f t="shared" si="5"/>
        <v>0</v>
      </c>
      <c r="H25" s="62">
        <f t="shared" si="6"/>
        <v>0</v>
      </c>
      <c r="I25" s="275"/>
      <c r="J25" s="281"/>
      <c r="K25" s="312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3"/>
      <c r="AD25" s="113"/>
      <c r="AE25" s="113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</row>
    <row r="26" spans="1:106" s="6" customFormat="1" ht="26.45" customHeight="1" x14ac:dyDescent="0.2">
      <c r="A26" s="81">
        <v>24</v>
      </c>
      <c r="B26" s="231"/>
      <c r="C26" s="192">
        <f>+$W536</f>
        <v>0</v>
      </c>
      <c r="D26" s="62">
        <v>0</v>
      </c>
      <c r="E26" s="308">
        <f t="shared" si="3"/>
        <v>0</v>
      </c>
      <c r="F26" s="296">
        <f t="shared" si="4"/>
        <v>0</v>
      </c>
      <c r="G26" s="62">
        <f t="shared" si="5"/>
        <v>0</v>
      </c>
      <c r="H26" s="62">
        <f t="shared" si="6"/>
        <v>0</v>
      </c>
      <c r="I26" s="275"/>
      <c r="J26" s="281"/>
      <c r="K26" s="312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3"/>
      <c r="AD26" s="113"/>
      <c r="AE26" s="113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6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</row>
    <row r="27" spans="1:106" s="6" customFormat="1" ht="26.45" customHeight="1" x14ac:dyDescent="0.2">
      <c r="A27" s="81">
        <v>25</v>
      </c>
      <c r="B27" s="231"/>
      <c r="C27" s="192">
        <f>+$W556</f>
        <v>0</v>
      </c>
      <c r="D27" s="62">
        <v>0</v>
      </c>
      <c r="E27" s="308">
        <f t="shared" si="3"/>
        <v>0</v>
      </c>
      <c r="F27" s="296">
        <f t="shared" si="4"/>
        <v>0</v>
      </c>
      <c r="G27" s="62">
        <f t="shared" si="5"/>
        <v>0</v>
      </c>
      <c r="H27" s="62">
        <f t="shared" si="6"/>
        <v>0</v>
      </c>
      <c r="I27" s="275"/>
      <c r="J27" s="281"/>
      <c r="K27" s="312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3"/>
      <c r="AD27" s="113"/>
      <c r="AE27" s="113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</row>
    <row r="28" spans="1:106" s="6" customFormat="1" ht="26.45" customHeight="1" x14ac:dyDescent="0.2">
      <c r="A28" s="81">
        <v>26</v>
      </c>
      <c r="B28" s="231"/>
      <c r="C28" s="192">
        <f>+$W576</f>
        <v>0</v>
      </c>
      <c r="D28" s="62">
        <v>0</v>
      </c>
      <c r="E28" s="308">
        <f t="shared" si="3"/>
        <v>0</v>
      </c>
      <c r="F28" s="296">
        <f t="shared" si="4"/>
        <v>0</v>
      </c>
      <c r="G28" s="62">
        <f t="shared" si="5"/>
        <v>0</v>
      </c>
      <c r="H28" s="62">
        <f t="shared" si="6"/>
        <v>0</v>
      </c>
      <c r="I28" s="275"/>
      <c r="J28" s="281"/>
      <c r="K28" s="312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3"/>
      <c r="AD28" s="113"/>
      <c r="AE28" s="113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</row>
    <row r="29" spans="1:106" s="6" customFormat="1" ht="26.45" customHeight="1" x14ac:dyDescent="0.2">
      <c r="A29" s="81">
        <v>27</v>
      </c>
      <c r="B29" s="231"/>
      <c r="C29" s="192">
        <f>+$W596</f>
        <v>0</v>
      </c>
      <c r="D29" s="62">
        <v>0</v>
      </c>
      <c r="E29" s="308">
        <f t="shared" si="3"/>
        <v>0</v>
      </c>
      <c r="F29" s="296">
        <f t="shared" si="4"/>
        <v>0</v>
      </c>
      <c r="G29" s="62">
        <f t="shared" si="5"/>
        <v>0</v>
      </c>
      <c r="H29" s="62">
        <f t="shared" si="6"/>
        <v>0</v>
      </c>
      <c r="I29" s="275"/>
      <c r="J29" s="281"/>
      <c r="K29" s="312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3"/>
      <c r="AD29" s="113"/>
      <c r="AE29" s="113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</row>
    <row r="30" spans="1:106" s="6" customFormat="1" ht="26.45" customHeight="1" x14ac:dyDescent="0.2">
      <c r="A30" s="81">
        <v>28</v>
      </c>
      <c r="B30" s="231"/>
      <c r="C30" s="192">
        <f>+$W616</f>
        <v>0</v>
      </c>
      <c r="D30" s="62">
        <v>0</v>
      </c>
      <c r="E30" s="308">
        <f t="shared" si="3"/>
        <v>0</v>
      </c>
      <c r="F30" s="296">
        <f t="shared" si="4"/>
        <v>0</v>
      </c>
      <c r="G30" s="62">
        <f t="shared" si="5"/>
        <v>0</v>
      </c>
      <c r="H30" s="62">
        <f t="shared" si="6"/>
        <v>0</v>
      </c>
      <c r="I30" s="275"/>
      <c r="J30" s="281"/>
      <c r="K30" s="312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3"/>
      <c r="AD30" s="113"/>
      <c r="AE30" s="113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</row>
    <row r="31" spans="1:106" s="6" customFormat="1" ht="26.45" customHeight="1" x14ac:dyDescent="0.2">
      <c r="A31" s="81">
        <v>29</v>
      </c>
      <c r="B31" s="231"/>
      <c r="C31" s="192">
        <f>+$W636</f>
        <v>0</v>
      </c>
      <c r="D31" s="62">
        <v>0</v>
      </c>
      <c r="E31" s="308">
        <f t="shared" si="3"/>
        <v>0</v>
      </c>
      <c r="F31" s="296">
        <f t="shared" si="4"/>
        <v>0</v>
      </c>
      <c r="G31" s="62">
        <f t="shared" si="5"/>
        <v>0</v>
      </c>
      <c r="H31" s="62">
        <f t="shared" si="6"/>
        <v>0</v>
      </c>
      <c r="I31" s="275"/>
      <c r="J31" s="281"/>
      <c r="K31" s="312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3"/>
      <c r="AD31" s="113"/>
      <c r="AE31" s="113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</row>
    <row r="32" spans="1:106" s="6" customFormat="1" ht="26.45" customHeight="1" x14ac:dyDescent="0.2">
      <c r="A32" s="81">
        <v>30</v>
      </c>
      <c r="B32" s="231"/>
      <c r="C32" s="192">
        <f>+$W656</f>
        <v>0</v>
      </c>
      <c r="D32" s="62">
        <v>0</v>
      </c>
      <c r="E32" s="308">
        <f t="shared" si="3"/>
        <v>0</v>
      </c>
      <c r="F32" s="296">
        <f t="shared" si="4"/>
        <v>0</v>
      </c>
      <c r="G32" s="62">
        <f t="shared" si="5"/>
        <v>0</v>
      </c>
      <c r="H32" s="62">
        <f t="shared" si="6"/>
        <v>0</v>
      </c>
      <c r="I32" s="275"/>
      <c r="J32" s="281"/>
      <c r="K32" s="312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3"/>
      <c r="AD32" s="113"/>
      <c r="AE32" s="113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</row>
    <row r="33" spans="1:106" s="6" customFormat="1" ht="26.45" customHeight="1" x14ac:dyDescent="0.2">
      <c r="A33" s="81">
        <v>31</v>
      </c>
      <c r="B33" s="231"/>
      <c r="C33" s="192">
        <f>+$W676</f>
        <v>0</v>
      </c>
      <c r="D33" s="62">
        <v>0</v>
      </c>
      <c r="E33" s="308">
        <f t="shared" si="3"/>
        <v>0</v>
      </c>
      <c r="F33" s="296">
        <f t="shared" si="4"/>
        <v>0</v>
      </c>
      <c r="G33" s="62">
        <f t="shared" si="5"/>
        <v>0</v>
      </c>
      <c r="H33" s="62">
        <f t="shared" si="6"/>
        <v>0</v>
      </c>
      <c r="I33" s="275"/>
      <c r="J33" s="281"/>
      <c r="K33" s="312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3"/>
      <c r="AD33" s="113"/>
      <c r="AE33" s="113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6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6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</row>
    <row r="34" spans="1:106" s="6" customFormat="1" ht="26.45" customHeight="1" x14ac:dyDescent="0.2">
      <c r="A34" s="81">
        <v>32</v>
      </c>
      <c r="B34" s="231"/>
      <c r="C34" s="192">
        <f>+$W696</f>
        <v>0</v>
      </c>
      <c r="D34" s="62">
        <v>0</v>
      </c>
      <c r="E34" s="308">
        <f t="shared" si="3"/>
        <v>0</v>
      </c>
      <c r="F34" s="296">
        <f t="shared" si="4"/>
        <v>0</v>
      </c>
      <c r="G34" s="62">
        <f t="shared" si="5"/>
        <v>0</v>
      </c>
      <c r="H34" s="62">
        <f t="shared" si="6"/>
        <v>0</v>
      </c>
      <c r="I34" s="275"/>
      <c r="J34" s="281"/>
      <c r="K34" s="312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3"/>
      <c r="AD34" s="113"/>
      <c r="AE34" s="113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</row>
    <row r="35" spans="1:106" s="6" customFormat="1" ht="26.45" customHeight="1" x14ac:dyDescent="0.2">
      <c r="A35" s="81">
        <v>33</v>
      </c>
      <c r="B35" s="231"/>
      <c r="C35" s="192">
        <f>+$W716</f>
        <v>0</v>
      </c>
      <c r="D35" s="62">
        <v>0</v>
      </c>
      <c r="E35" s="308">
        <f t="shared" si="3"/>
        <v>0</v>
      </c>
      <c r="F35" s="296">
        <f t="shared" si="4"/>
        <v>0</v>
      </c>
      <c r="G35" s="62">
        <f t="shared" si="5"/>
        <v>0</v>
      </c>
      <c r="H35" s="62">
        <f t="shared" si="6"/>
        <v>0</v>
      </c>
      <c r="I35" s="275"/>
      <c r="J35" s="281"/>
      <c r="K35" s="312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3"/>
      <c r="AD35" s="113"/>
      <c r="AE35" s="113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</row>
    <row r="36" spans="1:106" s="6" customFormat="1" ht="26.45" customHeight="1" x14ac:dyDescent="0.2">
      <c r="A36" s="81">
        <v>34</v>
      </c>
      <c r="B36" s="231"/>
      <c r="C36" s="192">
        <f>+$W736</f>
        <v>0</v>
      </c>
      <c r="D36" s="62">
        <v>0</v>
      </c>
      <c r="E36" s="308">
        <f t="shared" si="3"/>
        <v>0</v>
      </c>
      <c r="F36" s="296">
        <f t="shared" si="4"/>
        <v>0</v>
      </c>
      <c r="G36" s="62">
        <f t="shared" si="5"/>
        <v>0</v>
      </c>
      <c r="H36" s="62">
        <f t="shared" si="6"/>
        <v>0</v>
      </c>
      <c r="I36" s="275"/>
      <c r="J36" s="281"/>
      <c r="K36" s="312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3"/>
      <c r="AD36" s="113"/>
      <c r="AE36" s="113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6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</row>
    <row r="37" spans="1:106" s="6" customFormat="1" ht="26.45" customHeight="1" x14ac:dyDescent="0.2">
      <c r="A37" s="81">
        <v>35</v>
      </c>
      <c r="B37" s="231"/>
      <c r="C37" s="192">
        <f>+$W756</f>
        <v>0</v>
      </c>
      <c r="D37" s="62">
        <v>0</v>
      </c>
      <c r="E37" s="308">
        <f t="shared" si="3"/>
        <v>0</v>
      </c>
      <c r="F37" s="296">
        <f t="shared" si="4"/>
        <v>0</v>
      </c>
      <c r="G37" s="62">
        <f t="shared" si="5"/>
        <v>0</v>
      </c>
      <c r="H37" s="62">
        <f t="shared" si="6"/>
        <v>0</v>
      </c>
      <c r="I37" s="275"/>
      <c r="J37" s="281"/>
      <c r="K37" s="312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3"/>
      <c r="AD37" s="113"/>
      <c r="AE37" s="113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6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</row>
    <row r="38" spans="1:106" s="6" customFormat="1" ht="26.45" customHeight="1" x14ac:dyDescent="0.2">
      <c r="A38" s="81">
        <v>36</v>
      </c>
      <c r="B38" s="231"/>
      <c r="C38" s="192">
        <f>+$W776</f>
        <v>0</v>
      </c>
      <c r="D38" s="62">
        <v>0</v>
      </c>
      <c r="E38" s="308">
        <f t="shared" si="3"/>
        <v>0</v>
      </c>
      <c r="F38" s="296">
        <f t="shared" si="4"/>
        <v>0</v>
      </c>
      <c r="G38" s="62">
        <f t="shared" si="5"/>
        <v>0</v>
      </c>
      <c r="H38" s="62">
        <f t="shared" si="6"/>
        <v>0</v>
      </c>
      <c r="I38" s="275"/>
      <c r="J38" s="281"/>
      <c r="K38" s="312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3"/>
      <c r="AD38" s="113"/>
      <c r="AE38" s="113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</row>
    <row r="39" spans="1:106" s="6" customFormat="1" ht="26.45" customHeight="1" x14ac:dyDescent="0.2">
      <c r="A39" s="81">
        <v>37</v>
      </c>
      <c r="B39" s="231"/>
      <c r="C39" s="192">
        <f>+$W796</f>
        <v>0</v>
      </c>
      <c r="D39" s="62">
        <v>0</v>
      </c>
      <c r="E39" s="308">
        <f t="shared" si="3"/>
        <v>0</v>
      </c>
      <c r="F39" s="296">
        <f t="shared" si="4"/>
        <v>0</v>
      </c>
      <c r="G39" s="62">
        <f t="shared" si="5"/>
        <v>0</v>
      </c>
      <c r="H39" s="62">
        <f t="shared" si="6"/>
        <v>0</v>
      </c>
      <c r="I39" s="275"/>
      <c r="J39" s="281"/>
      <c r="K39" s="312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3"/>
      <c r="AD39" s="113"/>
      <c r="AE39" s="113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</row>
    <row r="40" spans="1:106" s="6" customFormat="1" ht="26.45" customHeight="1" x14ac:dyDescent="0.2">
      <c r="A40" s="81">
        <v>38</v>
      </c>
      <c r="B40" s="231"/>
      <c r="C40" s="192">
        <f>+$W816</f>
        <v>0</v>
      </c>
      <c r="D40" s="62">
        <v>0</v>
      </c>
      <c r="E40" s="308">
        <f t="shared" si="3"/>
        <v>0</v>
      </c>
      <c r="F40" s="296">
        <f t="shared" si="4"/>
        <v>0</v>
      </c>
      <c r="G40" s="62">
        <f t="shared" si="5"/>
        <v>0</v>
      </c>
      <c r="H40" s="62">
        <f t="shared" si="6"/>
        <v>0</v>
      </c>
      <c r="I40" s="275"/>
      <c r="J40" s="281"/>
      <c r="K40" s="312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3"/>
      <c r="AD40" s="113"/>
      <c r="AE40" s="113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6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6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</row>
    <row r="41" spans="1:106" s="6" customFormat="1" ht="26.45" customHeight="1" x14ac:dyDescent="0.2">
      <c r="A41" s="81">
        <v>39</v>
      </c>
      <c r="B41" s="231"/>
      <c r="C41" s="192">
        <f>+$W836</f>
        <v>0</v>
      </c>
      <c r="D41" s="62">
        <v>0</v>
      </c>
      <c r="E41" s="308">
        <f t="shared" si="3"/>
        <v>0</v>
      </c>
      <c r="F41" s="296">
        <f t="shared" si="4"/>
        <v>0</v>
      </c>
      <c r="G41" s="62">
        <f t="shared" si="5"/>
        <v>0</v>
      </c>
      <c r="H41" s="62">
        <f t="shared" si="6"/>
        <v>0</v>
      </c>
      <c r="I41" s="275"/>
      <c r="J41" s="281"/>
      <c r="K41" s="312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3"/>
      <c r="AD41" s="113"/>
      <c r="AE41" s="113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6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</row>
    <row r="42" spans="1:106" s="6" customFormat="1" ht="26.45" customHeight="1" thickBot="1" x14ac:dyDescent="0.25">
      <c r="A42" s="81">
        <v>40</v>
      </c>
      <c r="B42" s="231"/>
      <c r="C42" s="192">
        <f>+$W856</f>
        <v>0</v>
      </c>
      <c r="D42" s="62">
        <v>0</v>
      </c>
      <c r="E42" s="308">
        <f t="shared" si="3"/>
        <v>0</v>
      </c>
      <c r="F42" s="317">
        <f t="shared" si="4"/>
        <v>0</v>
      </c>
      <c r="G42" s="318">
        <f t="shared" si="5"/>
        <v>0</v>
      </c>
      <c r="H42" s="318">
        <f t="shared" si="6"/>
        <v>0</v>
      </c>
      <c r="I42" s="319"/>
      <c r="J42" s="320"/>
      <c r="K42" s="321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3"/>
      <c r="AD42" s="113"/>
      <c r="AE42" s="113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6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</row>
    <row r="43" spans="1:106" s="6" customFormat="1" ht="25.5" customHeight="1" thickBot="1" x14ac:dyDescent="0.25">
      <c r="A43" s="125"/>
      <c r="B43" s="81" t="s">
        <v>3</v>
      </c>
      <c r="C43" s="131">
        <f>IF($A$51=20,SUM(C3:C42),0)</f>
        <v>0</v>
      </c>
      <c r="D43" s="131">
        <f>IF($A$51=20,SUM(D3:D42),0)</f>
        <v>0</v>
      </c>
      <c r="E43" s="348">
        <f>IF($A$51=20,SUM(E3:E42),0)</f>
        <v>0</v>
      </c>
      <c r="F43" s="349"/>
      <c r="G43" s="350">
        <f>IF($A$51=20,SUM(G3:G42),0)</f>
        <v>0</v>
      </c>
      <c r="H43" s="350">
        <f>IF($A$51=20,SUM(H3:H42),0)</f>
        <v>0</v>
      </c>
      <c r="I43" s="339">
        <f>IF($A$45=20,SUM(I3:I42),0)</f>
        <v>0</v>
      </c>
      <c r="J43" s="339">
        <f>IF($A$45=20,SUM(J3:J42),0)</f>
        <v>0</v>
      </c>
      <c r="K43" s="340">
        <f>IF($A$45=20,SUM(K3:K42),0)</f>
        <v>0</v>
      </c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3"/>
      <c r="AD43" s="113"/>
      <c r="AE43" s="113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6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</row>
    <row r="44" spans="1:106" s="114" customFormat="1" ht="13.5" thickBot="1" x14ac:dyDescent="0.25">
      <c r="K44" s="115"/>
      <c r="L44" s="116"/>
      <c r="M44" s="116"/>
      <c r="AC44" s="113"/>
      <c r="AD44" s="113"/>
      <c r="AE44" s="113"/>
    </row>
    <row r="45" spans="1:106" s="114" customFormat="1" ht="17.25" thickTop="1" thickBot="1" x14ac:dyDescent="0.3">
      <c r="A45" s="388" t="s">
        <v>156</v>
      </c>
      <c r="B45" s="389"/>
      <c r="I45" s="117"/>
      <c r="J45" s="117"/>
      <c r="K45" s="115"/>
      <c r="L45" s="116"/>
      <c r="M45" s="116"/>
      <c r="AC45" s="113"/>
      <c r="AD45" s="113"/>
      <c r="AE45" s="113"/>
    </row>
    <row r="46" spans="1:106" s="114" customFormat="1" ht="14.25" customHeight="1" thickTop="1" x14ac:dyDescent="0.2">
      <c r="A46" s="538"/>
      <c r="B46" s="552"/>
      <c r="C46" s="551"/>
      <c r="D46" s="551"/>
      <c r="E46" s="551"/>
      <c r="K46" s="115"/>
      <c r="L46" s="116"/>
      <c r="M46" s="116"/>
      <c r="AC46" s="113"/>
      <c r="AD46" s="113"/>
      <c r="AE46" s="113"/>
    </row>
    <row r="47" spans="1:106" s="114" customFormat="1" ht="14.25" customHeight="1" x14ac:dyDescent="0.2">
      <c r="A47" s="553"/>
      <c r="B47" s="554"/>
      <c r="K47" s="115"/>
      <c r="L47" s="116"/>
      <c r="M47" s="116"/>
      <c r="AC47" s="113"/>
      <c r="AD47" s="113"/>
      <c r="AE47" s="113"/>
    </row>
    <row r="48" spans="1:106" s="114" customFormat="1" ht="14.25" customHeight="1" thickBot="1" x14ac:dyDescent="0.25">
      <c r="A48" s="555"/>
      <c r="B48" s="556"/>
      <c r="K48" s="115"/>
      <c r="L48" s="116"/>
      <c r="M48" s="116"/>
      <c r="AC48" s="113"/>
      <c r="AD48" s="113"/>
      <c r="AE48" s="113"/>
    </row>
    <row r="49" spans="1:104" s="114" customFormat="1" ht="14.25" customHeight="1" thickTop="1" x14ac:dyDescent="0.2">
      <c r="K49" s="115"/>
      <c r="L49" s="116"/>
      <c r="M49" s="116"/>
      <c r="AC49" s="113"/>
      <c r="AD49" s="113"/>
      <c r="AE49" s="113"/>
    </row>
    <row r="50" spans="1:104" s="114" customFormat="1" x14ac:dyDescent="0.2">
      <c r="K50" s="115"/>
      <c r="L50" s="116"/>
      <c r="M50" s="116"/>
      <c r="AC50" s="113"/>
      <c r="AD50" s="113"/>
      <c r="AE50" s="113"/>
    </row>
    <row r="51" spans="1:104" s="114" customFormat="1" x14ac:dyDescent="0.2">
      <c r="A51" s="120">
        <f>'ראשי-פרטים כלליים וריכוז הוצאות'!D68</f>
        <v>0</v>
      </c>
      <c r="B51" s="126" t="s">
        <v>129</v>
      </c>
      <c r="C51" s="126"/>
      <c r="D51" s="126"/>
      <c r="E51" s="126"/>
      <c r="K51" s="115"/>
      <c r="L51" s="116"/>
      <c r="M51" s="116"/>
      <c r="AC51" s="113"/>
      <c r="AD51" s="113"/>
      <c r="AE51" s="113"/>
    </row>
    <row r="52" spans="1:104" s="114" customFormat="1" x14ac:dyDescent="0.2">
      <c r="A52" s="195">
        <f>'ראשי-פרטים כלליים וריכוז הוצאות'!D66</f>
        <v>1</v>
      </c>
      <c r="K52" s="115"/>
      <c r="AC52" s="113"/>
      <c r="AD52" s="113"/>
      <c r="AE52" s="113"/>
    </row>
    <row r="53" spans="1:104" s="114" customFormat="1" x14ac:dyDescent="0.2">
      <c r="K53" s="115"/>
      <c r="AC53" s="113"/>
      <c r="AD53" s="113"/>
      <c r="AE53" s="113"/>
    </row>
    <row r="54" spans="1:104" s="114" customFormat="1" x14ac:dyDescent="0.2">
      <c r="K54" s="115"/>
      <c r="AC54" s="113"/>
      <c r="AD54" s="113"/>
      <c r="AE54" s="113"/>
    </row>
    <row r="55" spans="1:104" s="114" customFormat="1" x14ac:dyDescent="0.2">
      <c r="K55" s="115"/>
      <c r="AC55" s="113"/>
      <c r="AD55" s="113"/>
      <c r="AE55" s="113"/>
    </row>
    <row r="56" spans="1:104" s="114" customFormat="1" x14ac:dyDescent="0.2">
      <c r="K56" s="115"/>
      <c r="AC56" s="113"/>
      <c r="AD56" s="113"/>
      <c r="AE56" s="113"/>
    </row>
    <row r="57" spans="1:104" s="114" customFormat="1" x14ac:dyDescent="0.2">
      <c r="K57" s="115"/>
      <c r="AC57" s="113"/>
      <c r="AD57" s="113"/>
      <c r="AE57" s="113"/>
    </row>
    <row r="58" spans="1:104" s="114" customFormat="1" x14ac:dyDescent="0.2">
      <c r="K58" s="115"/>
      <c r="AC58" s="113"/>
      <c r="AD58" s="113"/>
      <c r="AE58" s="113"/>
    </row>
    <row r="59" spans="1:104" s="114" customFormat="1" x14ac:dyDescent="0.2">
      <c r="K59" s="115"/>
      <c r="AC59" s="113"/>
      <c r="AD59" s="113"/>
      <c r="AE59" s="113"/>
    </row>
    <row r="60" spans="1:104" s="114" customFormat="1" x14ac:dyDescent="0.2">
      <c r="K60" s="115"/>
      <c r="AC60" s="113"/>
      <c r="AD60" s="113"/>
      <c r="AE60" s="113"/>
    </row>
    <row r="61" spans="1:104" s="114" customFormat="1" x14ac:dyDescent="0.2">
      <c r="K61" s="115"/>
      <c r="AC61" s="113"/>
      <c r="AD61" s="113"/>
      <c r="AE61" s="113"/>
    </row>
    <row r="62" spans="1:104" s="114" customFormat="1" ht="18.75" x14ac:dyDescent="0.3">
      <c r="B62" s="82" t="s">
        <v>41</v>
      </c>
      <c r="C62" s="83">
        <f>+'ראשי-פרטים כלליים וריכוז הוצאות'!C21</f>
        <v>0</v>
      </c>
      <c r="D62" s="84" t="s">
        <v>42</v>
      </c>
      <c r="E62" s="83">
        <f>+'ראשי-פרטים כלליים וריכוז הוצאות'!E21</f>
        <v>0</v>
      </c>
      <c r="K62" s="115"/>
      <c r="AC62" s="113"/>
      <c r="AD62" s="113"/>
      <c r="AE62" s="113"/>
    </row>
    <row r="63" spans="1:104" s="114" customFormat="1" ht="13.5" thickBot="1" x14ac:dyDescent="0.25">
      <c r="K63" s="115"/>
      <c r="AC63" s="113"/>
      <c r="AD63" s="113"/>
      <c r="AE63" s="113"/>
    </row>
    <row r="64" spans="1:104" ht="13.5" thickBot="1" x14ac:dyDescent="0.25">
      <c r="A64" s="17">
        <v>1</v>
      </c>
      <c r="B64" s="18"/>
      <c r="C64" s="519" t="s">
        <v>167</v>
      </c>
      <c r="D64" s="519" t="s">
        <v>35</v>
      </c>
      <c r="E64" s="213">
        <f>+$W76</f>
        <v>0</v>
      </c>
      <c r="F64" s="114"/>
      <c r="G64" s="17"/>
      <c r="H64" s="18"/>
      <c r="I64" s="519" t="s">
        <v>167</v>
      </c>
      <c r="J64" s="519" t="s">
        <v>35</v>
      </c>
      <c r="K64" s="213">
        <f>+$W76</f>
        <v>0</v>
      </c>
      <c r="M64" s="17">
        <v>1</v>
      </c>
      <c r="N64" s="18"/>
      <c r="O64" s="519" t="s">
        <v>167</v>
      </c>
      <c r="P64" s="519" t="s">
        <v>35</v>
      </c>
      <c r="Q64" s="213">
        <f>+$W76</f>
        <v>0</v>
      </c>
      <c r="S64" s="17"/>
      <c r="T64" s="18"/>
      <c r="U64" s="519" t="s">
        <v>167</v>
      </c>
      <c r="V64" s="519" t="s">
        <v>35</v>
      </c>
      <c r="W64" s="519" t="s">
        <v>18</v>
      </c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/>
      <c r="AV64" s="114"/>
      <c r="AW64" s="114"/>
      <c r="AX64" s="114"/>
      <c r="AY64" s="114"/>
      <c r="AZ64" s="114"/>
      <c r="BA64" s="114"/>
      <c r="BB64" s="114"/>
      <c r="BC64" s="114"/>
      <c r="BD64" s="114"/>
      <c r="BE64" s="114"/>
      <c r="BF64" s="114"/>
      <c r="BG64" s="114"/>
      <c r="BH64" s="114"/>
      <c r="BI64" s="114"/>
      <c r="BJ64" s="114"/>
      <c r="BK64" s="114"/>
      <c r="BL64" s="114"/>
      <c r="BM64" s="114"/>
      <c r="BN64" s="114"/>
      <c r="BO64" s="114"/>
      <c r="BP64" s="114"/>
      <c r="BQ64" s="114"/>
      <c r="BR64" s="114"/>
      <c r="BS64" s="114"/>
      <c r="BT64" s="114"/>
      <c r="BU64" s="114"/>
      <c r="BV64" s="114"/>
      <c r="BW64" s="114"/>
      <c r="BX64" s="114"/>
      <c r="BY64" s="114"/>
      <c r="BZ64" s="114"/>
      <c r="CA64" s="114"/>
      <c r="CB64" s="114"/>
      <c r="CC64" s="114"/>
      <c r="CD64" s="114"/>
      <c r="CE64" s="114"/>
      <c r="CF64" s="114"/>
      <c r="CG64" s="114"/>
      <c r="CH64" s="114"/>
      <c r="CI64" s="114"/>
      <c r="CJ64" s="114"/>
      <c r="CK64" s="114"/>
      <c r="CL64" s="114"/>
      <c r="CM64" s="114"/>
      <c r="CN64" s="114"/>
      <c r="CO64" s="114"/>
      <c r="CP64" s="114"/>
      <c r="CQ64" s="114"/>
      <c r="CR64" s="114"/>
      <c r="CS64" s="114"/>
      <c r="CT64" s="114"/>
      <c r="CU64" s="114"/>
      <c r="CV64" s="114"/>
      <c r="CW64" s="114"/>
      <c r="CX64" s="114"/>
      <c r="CY64" s="114"/>
      <c r="CZ64" s="114"/>
    </row>
    <row r="65" spans="1:104" ht="38.25" x14ac:dyDescent="0.2">
      <c r="A65" s="19" t="s">
        <v>7</v>
      </c>
      <c r="B65" s="35" t="str">
        <f>+" אסמכתא " &amp; B3 &amp;"         חזרה לטבלה "</f>
        <v xml:space="preserve"> אסמכתא          חזרה לטבלה </v>
      </c>
      <c r="C65" s="548"/>
      <c r="D65" s="548"/>
      <c r="E65" s="212" t="s">
        <v>18</v>
      </c>
      <c r="F65" s="114"/>
      <c r="G65" s="19" t="s">
        <v>23</v>
      </c>
      <c r="H65" s="35" t="e">
        <f>+" אסמכתא " &amp;#REF! &amp;"         חזרה לטבלה "</f>
        <v>#REF!</v>
      </c>
      <c r="I65" s="548"/>
      <c r="J65" s="548"/>
      <c r="K65" s="212" t="s">
        <v>18</v>
      </c>
      <c r="M65" s="19" t="s">
        <v>7</v>
      </c>
      <c r="N65" s="35" t="str">
        <f>+" אסמכתא " &amp; N3 &amp;"         חזרה לטבלה "</f>
        <v xml:space="preserve"> אסמכתא          חזרה לטבלה </v>
      </c>
      <c r="O65" s="548"/>
      <c r="P65" s="548"/>
      <c r="Q65" s="212" t="s">
        <v>18</v>
      </c>
      <c r="S65" s="19" t="s">
        <v>23</v>
      </c>
      <c r="T65" s="35" t="str">
        <f>+" אסמכתא " &amp; T3 &amp;"         חזרה לטבלה "</f>
        <v xml:space="preserve"> אסמכתא          חזרה לטבלה </v>
      </c>
      <c r="U65" s="548"/>
      <c r="V65" s="548"/>
      <c r="W65" s="548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  <c r="AR65" s="114"/>
      <c r="AS65" s="114"/>
      <c r="AT65" s="114"/>
      <c r="AU65" s="114"/>
      <c r="AV65" s="114"/>
      <c r="AW65" s="114"/>
      <c r="AX65" s="114"/>
      <c r="AY65" s="114"/>
      <c r="AZ65" s="114"/>
      <c r="BA65" s="114"/>
      <c r="BB65" s="114"/>
      <c r="BC65" s="114"/>
      <c r="BD65" s="114"/>
      <c r="BE65" s="114"/>
      <c r="BF65" s="114"/>
      <c r="BG65" s="114"/>
      <c r="BH65" s="114"/>
      <c r="BI65" s="114"/>
      <c r="BJ65" s="114"/>
      <c r="BK65" s="114"/>
      <c r="BL65" s="114"/>
      <c r="BM65" s="114"/>
      <c r="BN65" s="114"/>
      <c r="BO65" s="114"/>
      <c r="BP65" s="114"/>
      <c r="BQ65" s="114"/>
      <c r="BR65" s="114"/>
      <c r="BS65" s="114"/>
      <c r="BT65" s="114"/>
      <c r="BU65" s="114"/>
      <c r="BV65" s="114"/>
      <c r="BW65" s="114"/>
      <c r="BX65" s="114"/>
      <c r="BY65" s="114"/>
      <c r="BZ65" s="114"/>
      <c r="CA65" s="114"/>
      <c r="CB65" s="114"/>
      <c r="CC65" s="114"/>
      <c r="CD65" s="114"/>
      <c r="CE65" s="114"/>
      <c r="CF65" s="114"/>
      <c r="CG65" s="114"/>
      <c r="CH65" s="114"/>
      <c r="CI65" s="114"/>
      <c r="CJ65" s="114"/>
      <c r="CK65" s="114"/>
      <c r="CL65" s="114"/>
      <c r="CM65" s="114"/>
      <c r="CN65" s="114"/>
      <c r="CO65" s="114"/>
      <c r="CP65" s="114"/>
      <c r="CQ65" s="114"/>
      <c r="CR65" s="114"/>
      <c r="CS65" s="114"/>
      <c r="CT65" s="114"/>
      <c r="CU65" s="114"/>
      <c r="CV65" s="114"/>
      <c r="CW65" s="114"/>
      <c r="CX65" s="114"/>
      <c r="CY65" s="114"/>
      <c r="CZ65" s="114"/>
    </row>
    <row r="66" spans="1:104" s="114" customFormat="1" x14ac:dyDescent="0.2">
      <c r="A66" s="21">
        <v>1</v>
      </c>
      <c r="B66" s="21"/>
      <c r="C66" s="214"/>
      <c r="D66" s="214"/>
      <c r="E66" s="21"/>
      <c r="G66" s="21">
        <v>12</v>
      </c>
      <c r="H66" s="21"/>
      <c r="I66" s="214"/>
      <c r="J66" s="214"/>
      <c r="K66" s="21"/>
      <c r="M66" s="21">
        <v>23</v>
      </c>
      <c r="N66" s="21"/>
      <c r="O66" s="214"/>
      <c r="P66" s="214"/>
      <c r="Q66" s="21"/>
      <c r="S66" s="21">
        <v>34</v>
      </c>
      <c r="T66" s="21"/>
      <c r="U66" s="214"/>
      <c r="V66" s="214"/>
      <c r="W66" s="21"/>
    </row>
    <row r="67" spans="1:104" s="114" customFormat="1" x14ac:dyDescent="0.2">
      <c r="A67" s="21">
        <v>2</v>
      </c>
      <c r="B67" s="21"/>
      <c r="C67" s="214"/>
      <c r="D67" s="214"/>
      <c r="E67" s="21"/>
      <c r="G67" s="21">
        <v>13</v>
      </c>
      <c r="H67" s="21"/>
      <c r="I67" s="214"/>
      <c r="J67" s="214"/>
      <c r="K67" s="21"/>
      <c r="M67" s="21">
        <v>24</v>
      </c>
      <c r="N67" s="21"/>
      <c r="O67" s="214"/>
      <c r="P67" s="214"/>
      <c r="Q67" s="21"/>
      <c r="S67" s="21">
        <v>35</v>
      </c>
      <c r="T67" s="21"/>
      <c r="U67" s="214"/>
      <c r="V67" s="214"/>
      <c r="W67" s="21"/>
    </row>
    <row r="68" spans="1:104" s="114" customFormat="1" x14ac:dyDescent="0.2">
      <c r="A68" s="21">
        <v>3</v>
      </c>
      <c r="B68" s="21"/>
      <c r="C68" s="214"/>
      <c r="D68" s="214"/>
      <c r="E68" s="21"/>
      <c r="G68" s="21">
        <v>14</v>
      </c>
      <c r="H68" s="21"/>
      <c r="I68" s="214"/>
      <c r="J68" s="214"/>
      <c r="K68" s="21"/>
      <c r="M68" s="21">
        <v>25</v>
      </c>
      <c r="N68" s="21"/>
      <c r="O68" s="214"/>
      <c r="P68" s="214"/>
      <c r="Q68" s="21"/>
      <c r="S68" s="21">
        <v>36</v>
      </c>
      <c r="T68" s="21"/>
      <c r="U68" s="214"/>
      <c r="V68" s="214"/>
      <c r="W68" s="21"/>
    </row>
    <row r="69" spans="1:104" s="114" customFormat="1" x14ac:dyDescent="0.2">
      <c r="A69" s="21">
        <v>4</v>
      </c>
      <c r="B69" s="21"/>
      <c r="C69" s="214"/>
      <c r="D69" s="214"/>
      <c r="E69" s="21"/>
      <c r="G69" s="21">
        <v>15</v>
      </c>
      <c r="H69" s="21"/>
      <c r="I69" s="214"/>
      <c r="J69" s="214"/>
      <c r="K69" s="21"/>
      <c r="M69" s="21">
        <v>26</v>
      </c>
      <c r="N69" s="21"/>
      <c r="O69" s="214"/>
      <c r="P69" s="214"/>
      <c r="Q69" s="21"/>
      <c r="S69" s="21">
        <v>37</v>
      </c>
      <c r="T69" s="21"/>
      <c r="U69" s="214"/>
      <c r="V69" s="214"/>
      <c r="W69" s="21"/>
    </row>
    <row r="70" spans="1:104" s="114" customFormat="1" x14ac:dyDescent="0.2">
      <c r="A70" s="21">
        <v>5</v>
      </c>
      <c r="B70" s="21"/>
      <c r="C70" s="214"/>
      <c r="D70" s="214"/>
      <c r="E70" s="21"/>
      <c r="G70" s="21">
        <v>16</v>
      </c>
      <c r="H70" s="21"/>
      <c r="I70" s="214"/>
      <c r="J70" s="214"/>
      <c r="K70" s="21"/>
      <c r="M70" s="21">
        <v>27</v>
      </c>
      <c r="N70" s="21"/>
      <c r="O70" s="214"/>
      <c r="P70" s="214"/>
      <c r="Q70" s="21"/>
      <c r="S70" s="21">
        <v>38</v>
      </c>
      <c r="T70" s="21"/>
      <c r="U70" s="214"/>
      <c r="V70" s="214"/>
      <c r="W70" s="21"/>
    </row>
    <row r="71" spans="1:104" s="114" customFormat="1" x14ac:dyDescent="0.2">
      <c r="A71" s="21">
        <v>6</v>
      </c>
      <c r="B71" s="21"/>
      <c r="C71" s="214"/>
      <c r="D71" s="214"/>
      <c r="E71" s="21"/>
      <c r="G71" s="21">
        <v>17</v>
      </c>
      <c r="H71" s="21"/>
      <c r="I71" s="214"/>
      <c r="J71" s="214"/>
      <c r="K71" s="21"/>
      <c r="M71" s="21">
        <v>28</v>
      </c>
      <c r="N71" s="21"/>
      <c r="O71" s="214"/>
      <c r="P71" s="214"/>
      <c r="Q71" s="21"/>
      <c r="S71" s="21">
        <v>39</v>
      </c>
      <c r="T71" s="21"/>
      <c r="U71" s="214"/>
      <c r="V71" s="214"/>
      <c r="W71" s="21"/>
    </row>
    <row r="72" spans="1:104" s="114" customFormat="1" x14ac:dyDescent="0.2">
      <c r="A72" s="21">
        <v>7</v>
      </c>
      <c r="B72" s="21"/>
      <c r="C72" s="214"/>
      <c r="D72" s="214"/>
      <c r="E72" s="21"/>
      <c r="G72" s="21">
        <v>18</v>
      </c>
      <c r="H72" s="21"/>
      <c r="I72" s="214"/>
      <c r="J72" s="214"/>
      <c r="K72" s="21"/>
      <c r="M72" s="21">
        <v>29</v>
      </c>
      <c r="N72" s="21"/>
      <c r="O72" s="214"/>
      <c r="P72" s="214"/>
      <c r="Q72" s="21"/>
      <c r="S72" s="21">
        <v>40</v>
      </c>
      <c r="T72" s="21"/>
      <c r="U72" s="214"/>
      <c r="V72" s="214"/>
      <c r="W72" s="21"/>
    </row>
    <row r="73" spans="1:104" s="114" customFormat="1" x14ac:dyDescent="0.2">
      <c r="A73" s="21">
        <v>8</v>
      </c>
      <c r="B73" s="21"/>
      <c r="C73" s="214"/>
      <c r="D73" s="214"/>
      <c r="E73" s="21"/>
      <c r="G73" s="21">
        <v>19</v>
      </c>
      <c r="H73" s="21"/>
      <c r="I73" s="214"/>
      <c r="J73" s="214"/>
      <c r="K73" s="21"/>
      <c r="M73" s="21">
        <v>30</v>
      </c>
      <c r="N73" s="21"/>
      <c r="O73" s="214"/>
      <c r="P73" s="214"/>
      <c r="Q73" s="21"/>
      <c r="S73" s="21">
        <v>41</v>
      </c>
      <c r="T73" s="21"/>
      <c r="U73" s="214"/>
      <c r="V73" s="214"/>
      <c r="W73" s="21"/>
    </row>
    <row r="74" spans="1:104" s="114" customFormat="1" x14ac:dyDescent="0.2">
      <c r="A74" s="21">
        <v>9</v>
      </c>
      <c r="B74" s="21"/>
      <c r="C74" s="214"/>
      <c r="D74" s="214"/>
      <c r="E74" s="21"/>
      <c r="G74" s="21">
        <v>20</v>
      </c>
      <c r="H74" s="21"/>
      <c r="I74" s="214"/>
      <c r="J74" s="214"/>
      <c r="K74" s="21"/>
      <c r="M74" s="21">
        <v>31</v>
      </c>
      <c r="N74" s="21"/>
      <c r="O74" s="214"/>
      <c r="P74" s="214"/>
      <c r="Q74" s="21"/>
      <c r="S74" s="21">
        <v>42</v>
      </c>
      <c r="T74" s="21"/>
      <c r="U74" s="214"/>
      <c r="V74" s="214"/>
      <c r="W74" s="21"/>
    </row>
    <row r="75" spans="1:104" s="114" customFormat="1" x14ac:dyDescent="0.2">
      <c r="A75" s="21">
        <v>10</v>
      </c>
      <c r="B75" s="21"/>
      <c r="C75" s="214"/>
      <c r="D75" s="214"/>
      <c r="E75" s="21"/>
      <c r="G75" s="21">
        <v>21</v>
      </c>
      <c r="H75" s="21"/>
      <c r="I75" s="214"/>
      <c r="J75" s="214"/>
      <c r="K75" s="21"/>
      <c r="M75" s="21">
        <v>32</v>
      </c>
      <c r="N75" s="21"/>
      <c r="O75" s="214"/>
      <c r="P75" s="214"/>
      <c r="Q75" s="21"/>
      <c r="S75" s="21">
        <v>43</v>
      </c>
      <c r="T75" s="21"/>
      <c r="U75" s="214"/>
      <c r="V75" s="214"/>
      <c r="W75" s="21"/>
    </row>
    <row r="76" spans="1:104" s="114" customFormat="1" ht="13.5" thickBot="1" x14ac:dyDescent="0.25">
      <c r="A76" s="21">
        <v>11</v>
      </c>
      <c r="B76" s="21"/>
      <c r="C76" s="214"/>
      <c r="D76" s="214"/>
      <c r="E76" s="21"/>
      <c r="G76" s="21">
        <v>22</v>
      </c>
      <c r="H76" s="21"/>
      <c r="I76" s="214"/>
      <c r="J76" s="214"/>
      <c r="K76" s="21"/>
      <c r="M76" s="21">
        <v>33</v>
      </c>
      <c r="N76" s="21"/>
      <c r="O76" s="214"/>
      <c r="P76" s="214"/>
      <c r="Q76" s="21"/>
      <c r="S76" s="22"/>
      <c r="T76" s="209" t="s">
        <v>3</v>
      </c>
      <c r="U76" s="24"/>
      <c r="V76" s="24"/>
      <c r="W76" s="210">
        <f>SUM(E66:E76)+SUM(K66:K76)+SUM(W66:W75)+SUM(Q66:Q76)</f>
        <v>0</v>
      </c>
    </row>
    <row r="77" spans="1:104" s="114" customFormat="1" x14ac:dyDescent="0.2">
      <c r="B77" s="118"/>
      <c r="C77" s="119"/>
      <c r="D77" s="119"/>
      <c r="E77" s="115"/>
      <c r="H77" s="118"/>
      <c r="I77" s="119"/>
      <c r="J77" s="119"/>
      <c r="K77" s="115"/>
      <c r="N77" s="118"/>
      <c r="O77" s="119"/>
      <c r="P77" s="119"/>
      <c r="Q77" s="115"/>
      <c r="T77" s="118"/>
      <c r="U77" s="119"/>
      <c r="V77" s="119"/>
      <c r="W77" s="115"/>
      <c r="AC77" s="113"/>
      <c r="AD77" s="113"/>
      <c r="AE77" s="113"/>
    </row>
    <row r="78" spans="1:104" s="114" customFormat="1" x14ac:dyDescent="0.2">
      <c r="B78" s="118"/>
      <c r="C78" s="119"/>
      <c r="D78" s="119"/>
      <c r="E78" s="115"/>
      <c r="H78" s="118"/>
      <c r="I78" s="119"/>
      <c r="J78" s="119"/>
      <c r="K78" s="115"/>
      <c r="N78" s="118"/>
      <c r="O78" s="119"/>
      <c r="P78" s="119"/>
      <c r="Q78" s="115"/>
      <c r="T78" s="118"/>
      <c r="U78" s="119"/>
      <c r="V78" s="119"/>
      <c r="W78" s="115"/>
      <c r="AC78" s="113"/>
      <c r="AD78" s="113"/>
      <c r="AE78" s="113"/>
    </row>
    <row r="79" spans="1:104" s="114" customFormat="1" x14ac:dyDescent="0.2">
      <c r="B79" s="118"/>
      <c r="C79" s="119"/>
      <c r="D79" s="119"/>
      <c r="E79" s="115"/>
      <c r="H79" s="118"/>
      <c r="I79" s="119"/>
      <c r="J79" s="119"/>
      <c r="K79" s="115"/>
      <c r="N79" s="118"/>
      <c r="O79" s="119"/>
      <c r="P79" s="119"/>
      <c r="Q79" s="115"/>
      <c r="T79" s="118"/>
      <c r="U79" s="119"/>
      <c r="V79" s="119"/>
      <c r="W79" s="115"/>
      <c r="AC79" s="113"/>
      <c r="AD79" s="113"/>
      <c r="AE79" s="113"/>
    </row>
    <row r="80" spans="1:104" s="114" customFormat="1" x14ac:dyDescent="0.2">
      <c r="B80" s="118"/>
      <c r="C80" s="119"/>
      <c r="D80" s="119"/>
      <c r="E80" s="115"/>
      <c r="H80" s="118"/>
      <c r="I80" s="119"/>
      <c r="J80" s="119"/>
      <c r="K80" s="115"/>
      <c r="N80" s="118"/>
      <c r="O80" s="119"/>
      <c r="P80" s="119"/>
      <c r="Q80" s="115"/>
      <c r="T80" s="118"/>
      <c r="U80" s="119"/>
      <c r="V80" s="119"/>
      <c r="W80" s="115"/>
      <c r="AC80" s="113"/>
      <c r="AD80" s="113"/>
      <c r="AE80" s="113"/>
    </row>
    <row r="81" spans="1:104" s="114" customFormat="1" x14ac:dyDescent="0.2">
      <c r="B81" s="118"/>
      <c r="C81" s="119"/>
      <c r="D81" s="119"/>
      <c r="E81" s="115"/>
      <c r="H81" s="118"/>
      <c r="I81" s="119"/>
      <c r="J81" s="119"/>
      <c r="K81" s="115"/>
      <c r="N81" s="118"/>
      <c r="O81" s="119"/>
      <c r="P81" s="119"/>
      <c r="Q81" s="115"/>
      <c r="T81" s="118"/>
      <c r="U81" s="119"/>
      <c r="V81" s="119"/>
      <c r="W81" s="115"/>
    </row>
    <row r="82" spans="1:104" s="114" customFormat="1" x14ac:dyDescent="0.2">
      <c r="B82" s="118"/>
      <c r="C82" s="119"/>
      <c r="D82" s="119"/>
      <c r="E82" s="115"/>
      <c r="H82" s="118"/>
      <c r="I82" s="119"/>
      <c r="J82" s="119"/>
      <c r="K82" s="115"/>
      <c r="N82" s="118"/>
      <c r="O82" s="119"/>
      <c r="P82" s="119"/>
      <c r="Q82" s="115"/>
      <c r="T82" s="118"/>
      <c r="U82" s="119"/>
      <c r="V82" s="119"/>
      <c r="W82" s="115"/>
    </row>
    <row r="83" spans="1:104" s="114" customFormat="1" ht="13.5" thickBot="1" x14ac:dyDescent="0.25">
      <c r="B83" s="118"/>
      <c r="C83" s="119"/>
      <c r="D83" s="119"/>
      <c r="E83" s="115"/>
      <c r="H83" s="118"/>
      <c r="I83" s="119"/>
      <c r="J83" s="119"/>
      <c r="K83" s="115"/>
      <c r="N83" s="118"/>
      <c r="O83" s="119"/>
      <c r="P83" s="119"/>
      <c r="Q83" s="115"/>
      <c r="T83" s="118"/>
      <c r="U83" s="119"/>
      <c r="V83" s="119"/>
      <c r="W83" s="115"/>
    </row>
    <row r="84" spans="1:104" ht="13.5" thickBot="1" x14ac:dyDescent="0.25">
      <c r="A84" s="17">
        <v>2</v>
      </c>
      <c r="B84" s="18"/>
      <c r="C84" s="519" t="s">
        <v>167</v>
      </c>
      <c r="D84" s="519" t="s">
        <v>35</v>
      </c>
      <c r="E84" s="213">
        <f>+$W96</f>
        <v>0</v>
      </c>
      <c r="F84" s="114"/>
      <c r="G84" s="17"/>
      <c r="H84" s="18"/>
      <c r="I84" s="519" t="s">
        <v>167</v>
      </c>
      <c r="J84" s="519" t="s">
        <v>35</v>
      </c>
      <c r="K84" s="213">
        <f>+$W96</f>
        <v>0</v>
      </c>
      <c r="M84" s="17">
        <v>2</v>
      </c>
      <c r="N84" s="18"/>
      <c r="O84" s="519" t="s">
        <v>167</v>
      </c>
      <c r="P84" s="519" t="s">
        <v>35</v>
      </c>
      <c r="Q84" s="213">
        <f>+$W96</f>
        <v>0</v>
      </c>
      <c r="S84" s="17"/>
      <c r="T84" s="18"/>
      <c r="U84" s="519" t="s">
        <v>167</v>
      </c>
      <c r="V84" s="519" t="s">
        <v>35</v>
      </c>
      <c r="W84" s="519" t="s">
        <v>18</v>
      </c>
      <c r="X84" s="114"/>
      <c r="Y84" s="114"/>
      <c r="Z84" s="114"/>
      <c r="AA84" s="114"/>
      <c r="AB84" s="114"/>
      <c r="AC84" s="114"/>
      <c r="AD84" s="114"/>
      <c r="AE84" s="114"/>
      <c r="AF84" s="114"/>
      <c r="AG84" s="114"/>
      <c r="AH84" s="114"/>
      <c r="AI84" s="114"/>
      <c r="AJ84" s="114"/>
      <c r="AK84" s="114"/>
      <c r="AL84" s="114"/>
      <c r="AM84" s="114"/>
      <c r="AN84" s="114"/>
      <c r="AO84" s="114"/>
      <c r="AP84" s="114"/>
      <c r="AQ84" s="114"/>
      <c r="AR84" s="114"/>
      <c r="AS84" s="114"/>
      <c r="AT84" s="114"/>
      <c r="AU84" s="114"/>
      <c r="AV84" s="114"/>
      <c r="AW84" s="114"/>
      <c r="AX84" s="114"/>
      <c r="AY84" s="114"/>
      <c r="AZ84" s="114"/>
      <c r="BA84" s="114"/>
      <c r="BB84" s="114"/>
      <c r="BC84" s="114"/>
      <c r="BD84" s="114"/>
      <c r="BE84" s="114"/>
      <c r="BF84" s="114"/>
      <c r="BG84" s="114"/>
      <c r="BH84" s="114"/>
      <c r="BI84" s="114"/>
      <c r="BJ84" s="114"/>
      <c r="BK84" s="114"/>
      <c r="BL84" s="114"/>
      <c r="BM84" s="114"/>
      <c r="BN84" s="114"/>
      <c r="BO84" s="114"/>
      <c r="BP84" s="114"/>
      <c r="BQ84" s="114"/>
      <c r="BR84" s="114"/>
      <c r="BS84" s="114"/>
      <c r="BT84" s="114"/>
      <c r="BU84" s="114"/>
      <c r="BV84" s="114"/>
      <c r="BW84" s="114"/>
      <c r="BX84" s="114"/>
      <c r="BY84" s="114"/>
      <c r="BZ84" s="114"/>
      <c r="CA84" s="114"/>
      <c r="CB84" s="114"/>
      <c r="CC84" s="114"/>
      <c r="CD84" s="114"/>
      <c r="CE84" s="114"/>
      <c r="CF84" s="114"/>
      <c r="CG84" s="114"/>
      <c r="CH84" s="114"/>
      <c r="CI84" s="114"/>
      <c r="CJ84" s="114"/>
      <c r="CK84" s="114"/>
      <c r="CL84" s="114"/>
      <c r="CM84" s="114"/>
      <c r="CN84" s="114"/>
      <c r="CO84" s="114"/>
      <c r="CP84" s="114"/>
      <c r="CQ84" s="114"/>
      <c r="CR84" s="114"/>
      <c r="CS84" s="114"/>
      <c r="CT84" s="114"/>
      <c r="CU84" s="114"/>
      <c r="CV84" s="114"/>
      <c r="CW84" s="114"/>
      <c r="CX84" s="114"/>
      <c r="CY84" s="114"/>
      <c r="CZ84" s="114"/>
    </row>
    <row r="85" spans="1:104" ht="38.25" x14ac:dyDescent="0.2">
      <c r="A85" s="19" t="s">
        <v>7</v>
      </c>
      <c r="B85" s="35" t="str">
        <f>+" אסמכתא " &amp; B4 &amp;"         חזרה לטבלה "</f>
        <v xml:space="preserve"> אסמכתא          חזרה לטבלה </v>
      </c>
      <c r="C85" s="548"/>
      <c r="D85" s="548"/>
      <c r="E85" s="212" t="s">
        <v>18</v>
      </c>
      <c r="F85" s="114"/>
      <c r="G85" s="19" t="s">
        <v>23</v>
      </c>
      <c r="H85" s="35" t="e">
        <f>+" אסמכתא " &amp;#REF! &amp;"         חזרה לטבלה "</f>
        <v>#REF!</v>
      </c>
      <c r="I85" s="548"/>
      <c r="J85" s="548"/>
      <c r="K85" s="212" t="s">
        <v>18</v>
      </c>
      <c r="M85" s="19" t="s">
        <v>7</v>
      </c>
      <c r="N85" s="35" t="str">
        <f>+" אסמכתא " &amp; N4 &amp;"         חזרה לטבלה "</f>
        <v xml:space="preserve"> אסמכתא          חזרה לטבלה </v>
      </c>
      <c r="O85" s="548"/>
      <c r="P85" s="548"/>
      <c r="Q85" s="212" t="s">
        <v>18</v>
      </c>
      <c r="S85" s="19" t="s">
        <v>23</v>
      </c>
      <c r="T85" s="35" t="str">
        <f>+" אסמכתא " &amp; T4 &amp;"         חזרה לטבלה "</f>
        <v xml:space="preserve"> אסמכתא          חזרה לטבלה </v>
      </c>
      <c r="U85" s="548"/>
      <c r="V85" s="548"/>
      <c r="W85" s="548"/>
      <c r="X85" s="114"/>
      <c r="Y85" s="114"/>
      <c r="Z85" s="114"/>
      <c r="AA85" s="114"/>
      <c r="AB85" s="114"/>
      <c r="AC85" s="114"/>
      <c r="AD85" s="114"/>
      <c r="AE85" s="114"/>
      <c r="AF85" s="114"/>
      <c r="AG85" s="114"/>
      <c r="AH85" s="114"/>
      <c r="AI85" s="114"/>
      <c r="AJ85" s="114"/>
      <c r="AK85" s="114"/>
      <c r="AL85" s="114"/>
      <c r="AM85" s="114"/>
      <c r="AN85" s="114"/>
      <c r="AO85" s="114"/>
      <c r="AP85" s="114"/>
      <c r="AQ85" s="114"/>
      <c r="AR85" s="114"/>
      <c r="AS85" s="114"/>
      <c r="AT85" s="114"/>
      <c r="AU85" s="114"/>
      <c r="AV85" s="114"/>
      <c r="AW85" s="114"/>
      <c r="AX85" s="114"/>
      <c r="AY85" s="114"/>
      <c r="AZ85" s="114"/>
      <c r="BA85" s="114"/>
      <c r="BB85" s="114"/>
      <c r="BC85" s="114"/>
      <c r="BD85" s="114"/>
      <c r="BE85" s="114"/>
      <c r="BF85" s="114"/>
      <c r="BG85" s="114"/>
      <c r="BH85" s="114"/>
      <c r="BI85" s="114"/>
      <c r="BJ85" s="114"/>
      <c r="BK85" s="114"/>
      <c r="BL85" s="114"/>
      <c r="BM85" s="114"/>
      <c r="BN85" s="114"/>
      <c r="BO85" s="114"/>
      <c r="BP85" s="114"/>
      <c r="BQ85" s="114"/>
      <c r="BR85" s="114"/>
      <c r="BS85" s="114"/>
      <c r="BT85" s="114"/>
      <c r="BU85" s="114"/>
      <c r="BV85" s="114"/>
      <c r="BW85" s="114"/>
      <c r="BX85" s="114"/>
      <c r="BY85" s="114"/>
      <c r="BZ85" s="114"/>
      <c r="CA85" s="114"/>
      <c r="CB85" s="114"/>
      <c r="CC85" s="114"/>
      <c r="CD85" s="114"/>
      <c r="CE85" s="114"/>
      <c r="CF85" s="114"/>
      <c r="CG85" s="114"/>
      <c r="CH85" s="114"/>
      <c r="CI85" s="114"/>
      <c r="CJ85" s="114"/>
      <c r="CK85" s="114"/>
      <c r="CL85" s="114"/>
      <c r="CM85" s="114"/>
      <c r="CN85" s="114"/>
      <c r="CO85" s="114"/>
      <c r="CP85" s="114"/>
      <c r="CQ85" s="114"/>
      <c r="CR85" s="114"/>
      <c r="CS85" s="114"/>
      <c r="CT85" s="114"/>
      <c r="CU85" s="114"/>
      <c r="CV85" s="114"/>
      <c r="CW85" s="114"/>
      <c r="CX85" s="114"/>
      <c r="CY85" s="114"/>
      <c r="CZ85" s="114"/>
    </row>
    <row r="86" spans="1:104" s="114" customFormat="1" x14ac:dyDescent="0.2">
      <c r="A86" s="21">
        <v>1</v>
      </c>
      <c r="B86" s="21"/>
      <c r="C86" s="214"/>
      <c r="D86" s="214"/>
      <c r="E86" s="21"/>
      <c r="G86" s="21">
        <v>12</v>
      </c>
      <c r="H86" s="21"/>
      <c r="I86" s="214"/>
      <c r="J86" s="214"/>
      <c r="K86" s="21"/>
      <c r="M86" s="21">
        <v>23</v>
      </c>
      <c r="N86" s="21"/>
      <c r="O86" s="214"/>
      <c r="P86" s="214"/>
      <c r="Q86" s="21"/>
      <c r="S86" s="21">
        <v>34</v>
      </c>
      <c r="T86" s="21"/>
      <c r="U86" s="214"/>
      <c r="V86" s="214"/>
      <c r="W86" s="21"/>
    </row>
    <row r="87" spans="1:104" s="114" customFormat="1" x14ac:dyDescent="0.2">
      <c r="A87" s="21">
        <v>2</v>
      </c>
      <c r="B87" s="21"/>
      <c r="C87" s="214"/>
      <c r="D87" s="214"/>
      <c r="E87" s="21"/>
      <c r="G87" s="21">
        <v>13</v>
      </c>
      <c r="H87" s="21"/>
      <c r="I87" s="214"/>
      <c r="J87" s="214"/>
      <c r="K87" s="21"/>
      <c r="M87" s="21">
        <v>24</v>
      </c>
      <c r="N87" s="21"/>
      <c r="O87" s="214"/>
      <c r="P87" s="214"/>
      <c r="Q87" s="21"/>
      <c r="S87" s="21">
        <v>35</v>
      </c>
      <c r="T87" s="21"/>
      <c r="U87" s="214"/>
      <c r="V87" s="214"/>
      <c r="W87" s="21"/>
    </row>
    <row r="88" spans="1:104" s="114" customFormat="1" x14ac:dyDescent="0.2">
      <c r="A88" s="21">
        <v>3</v>
      </c>
      <c r="B88" s="21"/>
      <c r="C88" s="214"/>
      <c r="D88" s="214"/>
      <c r="E88" s="21"/>
      <c r="G88" s="21">
        <v>14</v>
      </c>
      <c r="H88" s="21"/>
      <c r="I88" s="214"/>
      <c r="J88" s="214"/>
      <c r="K88" s="21"/>
      <c r="M88" s="21">
        <v>25</v>
      </c>
      <c r="N88" s="21"/>
      <c r="O88" s="214"/>
      <c r="P88" s="214"/>
      <c r="Q88" s="21"/>
      <c r="S88" s="21">
        <v>36</v>
      </c>
      <c r="T88" s="21"/>
      <c r="U88" s="214"/>
      <c r="V88" s="214"/>
      <c r="W88" s="21"/>
    </row>
    <row r="89" spans="1:104" s="114" customFormat="1" x14ac:dyDescent="0.2">
      <c r="A89" s="21">
        <v>4</v>
      </c>
      <c r="B89" s="21"/>
      <c r="C89" s="214"/>
      <c r="D89" s="214"/>
      <c r="E89" s="21"/>
      <c r="G89" s="21">
        <v>15</v>
      </c>
      <c r="H89" s="21"/>
      <c r="I89" s="214"/>
      <c r="J89" s="214"/>
      <c r="K89" s="21"/>
      <c r="M89" s="21">
        <v>26</v>
      </c>
      <c r="N89" s="21"/>
      <c r="O89" s="214"/>
      <c r="P89" s="214"/>
      <c r="Q89" s="21"/>
      <c r="S89" s="21">
        <v>37</v>
      </c>
      <c r="T89" s="21"/>
      <c r="U89" s="214"/>
      <c r="V89" s="214"/>
      <c r="W89" s="21"/>
    </row>
    <row r="90" spans="1:104" s="114" customFormat="1" x14ac:dyDescent="0.2">
      <c r="A90" s="21">
        <v>5</v>
      </c>
      <c r="B90" s="21"/>
      <c r="C90" s="214"/>
      <c r="D90" s="214"/>
      <c r="E90" s="21"/>
      <c r="G90" s="21">
        <v>16</v>
      </c>
      <c r="H90" s="21"/>
      <c r="I90" s="214"/>
      <c r="J90" s="214"/>
      <c r="K90" s="21"/>
      <c r="M90" s="21">
        <v>27</v>
      </c>
      <c r="N90" s="21"/>
      <c r="O90" s="214"/>
      <c r="P90" s="214"/>
      <c r="Q90" s="21"/>
      <c r="S90" s="21">
        <v>38</v>
      </c>
      <c r="T90" s="21"/>
      <c r="U90" s="214"/>
      <c r="V90" s="214"/>
      <c r="W90" s="21"/>
    </row>
    <row r="91" spans="1:104" s="114" customFormat="1" x14ac:dyDescent="0.2">
      <c r="A91" s="21">
        <v>6</v>
      </c>
      <c r="B91" s="21"/>
      <c r="C91" s="214"/>
      <c r="D91" s="214"/>
      <c r="E91" s="21"/>
      <c r="G91" s="21">
        <v>17</v>
      </c>
      <c r="H91" s="21"/>
      <c r="I91" s="214"/>
      <c r="J91" s="214"/>
      <c r="K91" s="21"/>
      <c r="M91" s="21">
        <v>28</v>
      </c>
      <c r="N91" s="21"/>
      <c r="O91" s="214"/>
      <c r="P91" s="214"/>
      <c r="Q91" s="21"/>
      <c r="S91" s="21">
        <v>39</v>
      </c>
      <c r="T91" s="21"/>
      <c r="U91" s="214"/>
      <c r="V91" s="214"/>
      <c r="W91" s="21"/>
    </row>
    <row r="92" spans="1:104" s="114" customFormat="1" x14ac:dyDescent="0.2">
      <c r="A92" s="21">
        <v>7</v>
      </c>
      <c r="B92" s="21"/>
      <c r="C92" s="214"/>
      <c r="D92" s="214"/>
      <c r="E92" s="21"/>
      <c r="G92" s="21">
        <v>18</v>
      </c>
      <c r="H92" s="21"/>
      <c r="I92" s="214"/>
      <c r="J92" s="214"/>
      <c r="K92" s="21"/>
      <c r="M92" s="21">
        <v>29</v>
      </c>
      <c r="N92" s="21"/>
      <c r="O92" s="214"/>
      <c r="P92" s="214"/>
      <c r="Q92" s="21"/>
      <c r="S92" s="21">
        <v>40</v>
      </c>
      <c r="T92" s="21"/>
      <c r="U92" s="214"/>
      <c r="V92" s="214"/>
      <c r="W92" s="21"/>
    </row>
    <row r="93" spans="1:104" s="114" customFormat="1" x14ac:dyDescent="0.2">
      <c r="A93" s="21">
        <v>8</v>
      </c>
      <c r="B93" s="21"/>
      <c r="C93" s="214"/>
      <c r="D93" s="214"/>
      <c r="E93" s="21"/>
      <c r="G93" s="21">
        <v>19</v>
      </c>
      <c r="H93" s="21"/>
      <c r="I93" s="214"/>
      <c r="J93" s="214"/>
      <c r="K93" s="21"/>
      <c r="M93" s="21">
        <v>30</v>
      </c>
      <c r="N93" s="21"/>
      <c r="O93" s="214"/>
      <c r="P93" s="214"/>
      <c r="Q93" s="21"/>
      <c r="S93" s="21">
        <v>41</v>
      </c>
      <c r="T93" s="21"/>
      <c r="U93" s="214"/>
      <c r="V93" s="214"/>
      <c r="W93" s="21"/>
    </row>
    <row r="94" spans="1:104" s="114" customFormat="1" x14ac:dyDescent="0.2">
      <c r="A94" s="21">
        <v>9</v>
      </c>
      <c r="B94" s="21"/>
      <c r="C94" s="214"/>
      <c r="D94" s="214"/>
      <c r="E94" s="21"/>
      <c r="G94" s="21">
        <v>20</v>
      </c>
      <c r="H94" s="21"/>
      <c r="I94" s="214"/>
      <c r="J94" s="214"/>
      <c r="K94" s="21"/>
      <c r="M94" s="21">
        <v>31</v>
      </c>
      <c r="N94" s="21"/>
      <c r="O94" s="214"/>
      <c r="P94" s="214"/>
      <c r="Q94" s="21"/>
      <c r="S94" s="21">
        <v>42</v>
      </c>
      <c r="T94" s="21"/>
      <c r="U94" s="214"/>
      <c r="V94" s="214"/>
      <c r="W94" s="21"/>
    </row>
    <row r="95" spans="1:104" s="114" customFormat="1" x14ac:dyDescent="0.2">
      <c r="A95" s="21">
        <v>10</v>
      </c>
      <c r="B95" s="21"/>
      <c r="C95" s="214"/>
      <c r="D95" s="214"/>
      <c r="E95" s="21"/>
      <c r="G95" s="21">
        <v>21</v>
      </c>
      <c r="H95" s="21"/>
      <c r="I95" s="214"/>
      <c r="J95" s="214"/>
      <c r="K95" s="21"/>
      <c r="M95" s="21">
        <v>32</v>
      </c>
      <c r="N95" s="21"/>
      <c r="O95" s="214"/>
      <c r="P95" s="214"/>
      <c r="Q95" s="21"/>
      <c r="S95" s="21">
        <v>43</v>
      </c>
      <c r="T95" s="21"/>
      <c r="U95" s="214"/>
      <c r="V95" s="214"/>
      <c r="W95" s="21"/>
    </row>
    <row r="96" spans="1:104" s="114" customFormat="1" ht="13.5" thickBot="1" x14ac:dyDescent="0.25">
      <c r="A96" s="21">
        <v>11</v>
      </c>
      <c r="B96" s="21"/>
      <c r="C96" s="214"/>
      <c r="D96" s="214"/>
      <c r="E96" s="21"/>
      <c r="G96" s="21">
        <v>22</v>
      </c>
      <c r="H96" s="21"/>
      <c r="I96" s="214"/>
      <c r="J96" s="214"/>
      <c r="K96" s="21"/>
      <c r="M96" s="21">
        <v>33</v>
      </c>
      <c r="N96" s="21"/>
      <c r="O96" s="214"/>
      <c r="P96" s="214"/>
      <c r="Q96" s="21"/>
      <c r="S96" s="22"/>
      <c r="T96" s="209" t="s">
        <v>3</v>
      </c>
      <c r="U96" s="24"/>
      <c r="V96" s="24"/>
      <c r="W96" s="210">
        <f>SUM(E86:E96)+SUM(K86:K96)+SUM(W86:W95)+SUM(Q86:Q96)</f>
        <v>0</v>
      </c>
    </row>
    <row r="97" spans="1:104" s="114" customFormat="1" x14ac:dyDescent="0.2">
      <c r="B97" s="118"/>
      <c r="C97" s="119"/>
      <c r="D97" s="119"/>
      <c r="E97" s="115"/>
      <c r="H97" s="118"/>
      <c r="I97" s="119"/>
      <c r="J97" s="119"/>
      <c r="K97" s="115"/>
      <c r="N97" s="118"/>
      <c r="O97" s="119"/>
      <c r="P97" s="119"/>
      <c r="Q97" s="115"/>
      <c r="T97" s="118"/>
      <c r="U97" s="119"/>
      <c r="V97" s="119"/>
      <c r="W97" s="115"/>
    </row>
    <row r="98" spans="1:104" s="114" customFormat="1" x14ac:dyDescent="0.2">
      <c r="B98" s="118"/>
      <c r="C98" s="119"/>
      <c r="D98" s="119"/>
      <c r="E98" s="115"/>
      <c r="H98" s="118"/>
      <c r="I98" s="119"/>
      <c r="J98" s="119"/>
      <c r="K98" s="115"/>
      <c r="N98" s="118"/>
      <c r="O98" s="119"/>
      <c r="P98" s="119"/>
      <c r="Q98" s="115"/>
      <c r="T98" s="118"/>
      <c r="U98" s="119"/>
      <c r="V98" s="119"/>
      <c r="W98" s="115"/>
    </row>
    <row r="99" spans="1:104" s="114" customFormat="1" x14ac:dyDescent="0.2">
      <c r="B99" s="118"/>
      <c r="C99" s="119"/>
      <c r="D99" s="119"/>
      <c r="E99" s="115"/>
      <c r="H99" s="118"/>
      <c r="I99" s="119"/>
      <c r="J99" s="119"/>
      <c r="K99" s="115"/>
      <c r="N99" s="118"/>
      <c r="O99" s="119"/>
      <c r="P99" s="119"/>
      <c r="Q99" s="115"/>
      <c r="T99" s="118"/>
      <c r="U99" s="119"/>
      <c r="V99" s="119"/>
      <c r="W99" s="115"/>
    </row>
    <row r="100" spans="1:104" s="114" customFormat="1" x14ac:dyDescent="0.2">
      <c r="B100" s="118"/>
      <c r="C100" s="119"/>
      <c r="D100" s="119"/>
      <c r="E100" s="115"/>
      <c r="H100" s="118"/>
      <c r="I100" s="119"/>
      <c r="J100" s="119"/>
      <c r="K100" s="115"/>
      <c r="N100" s="118"/>
      <c r="O100" s="119"/>
      <c r="P100" s="119"/>
      <c r="Q100" s="115"/>
      <c r="T100" s="118"/>
      <c r="U100" s="119"/>
      <c r="V100" s="119"/>
      <c r="W100" s="115"/>
    </row>
    <row r="101" spans="1:104" s="114" customFormat="1" x14ac:dyDescent="0.2">
      <c r="B101" s="118"/>
      <c r="C101" s="119"/>
      <c r="D101" s="119"/>
      <c r="E101" s="115"/>
      <c r="H101" s="118"/>
      <c r="I101" s="119"/>
      <c r="J101" s="119"/>
      <c r="K101" s="115"/>
      <c r="N101" s="118"/>
      <c r="O101" s="119"/>
      <c r="P101" s="119"/>
      <c r="Q101" s="115"/>
      <c r="T101" s="118"/>
      <c r="U101" s="119"/>
      <c r="V101" s="119"/>
      <c r="W101" s="115"/>
    </row>
    <row r="102" spans="1:104" s="114" customFormat="1" ht="12.2" customHeight="1" x14ac:dyDescent="0.2">
      <c r="B102" s="118"/>
      <c r="C102" s="119"/>
      <c r="D102" s="119"/>
      <c r="E102" s="115"/>
      <c r="H102" s="118"/>
      <c r="I102" s="119"/>
      <c r="J102" s="119"/>
      <c r="K102" s="115"/>
      <c r="N102" s="118"/>
      <c r="O102" s="119"/>
      <c r="P102" s="119"/>
      <c r="Q102" s="115"/>
      <c r="T102" s="118"/>
      <c r="U102" s="119"/>
      <c r="V102" s="119"/>
      <c r="W102" s="115"/>
    </row>
    <row r="103" spans="1:104" s="114" customFormat="1" ht="13.5" thickBot="1" x14ac:dyDescent="0.25">
      <c r="B103" s="118"/>
      <c r="C103" s="119"/>
      <c r="D103" s="119"/>
      <c r="E103" s="115"/>
      <c r="H103" s="118"/>
      <c r="I103" s="119"/>
      <c r="J103" s="119"/>
      <c r="K103" s="115"/>
      <c r="N103" s="118"/>
      <c r="O103" s="119"/>
      <c r="P103" s="119"/>
      <c r="Q103" s="115"/>
      <c r="T103" s="118"/>
      <c r="U103" s="119"/>
      <c r="V103" s="119"/>
      <c r="W103" s="115"/>
    </row>
    <row r="104" spans="1:104" ht="13.5" thickBot="1" x14ac:dyDescent="0.25">
      <c r="A104" s="17">
        <v>3</v>
      </c>
      <c r="B104" s="18"/>
      <c r="C104" s="519" t="s">
        <v>167</v>
      </c>
      <c r="D104" s="519" t="s">
        <v>35</v>
      </c>
      <c r="E104" s="213">
        <f>+$W116</f>
        <v>0</v>
      </c>
      <c r="F104" s="114"/>
      <c r="G104" s="17"/>
      <c r="H104" s="18"/>
      <c r="I104" s="519" t="s">
        <v>167</v>
      </c>
      <c r="J104" s="519" t="s">
        <v>35</v>
      </c>
      <c r="K104" s="213">
        <f>+$W116</f>
        <v>0</v>
      </c>
      <c r="M104" s="17">
        <v>3</v>
      </c>
      <c r="N104" s="18"/>
      <c r="O104" s="519" t="s">
        <v>167</v>
      </c>
      <c r="P104" s="519" t="s">
        <v>35</v>
      </c>
      <c r="Q104" s="213">
        <f>+$W116</f>
        <v>0</v>
      </c>
      <c r="S104" s="17"/>
      <c r="T104" s="18"/>
      <c r="U104" s="519" t="s">
        <v>167</v>
      </c>
      <c r="V104" s="519" t="s">
        <v>35</v>
      </c>
      <c r="W104" s="519" t="s">
        <v>18</v>
      </c>
      <c r="X104" s="114"/>
      <c r="Y104" s="114"/>
      <c r="Z104" s="114"/>
      <c r="AA104" s="114"/>
      <c r="AB104" s="114"/>
      <c r="AC104" s="114"/>
      <c r="AD104" s="114"/>
      <c r="AE104" s="114"/>
      <c r="AF104" s="114"/>
      <c r="AG104" s="114"/>
      <c r="AH104" s="114"/>
      <c r="AI104" s="114"/>
      <c r="AJ104" s="114"/>
      <c r="AK104" s="114"/>
      <c r="AL104" s="114"/>
      <c r="AM104" s="114"/>
      <c r="AN104" s="114"/>
      <c r="AO104" s="114"/>
      <c r="AP104" s="114"/>
      <c r="AQ104" s="114"/>
      <c r="AR104" s="114"/>
      <c r="AS104" s="114"/>
      <c r="AT104" s="114"/>
      <c r="AU104" s="114"/>
      <c r="AV104" s="114"/>
      <c r="AW104" s="114"/>
      <c r="AX104" s="114"/>
      <c r="AY104" s="114"/>
      <c r="AZ104" s="114"/>
      <c r="BA104" s="114"/>
      <c r="BB104" s="114"/>
      <c r="BC104" s="114"/>
      <c r="BD104" s="114"/>
      <c r="BE104" s="114"/>
      <c r="BF104" s="114"/>
      <c r="BG104" s="114"/>
      <c r="BH104" s="114"/>
      <c r="BI104" s="114"/>
      <c r="BJ104" s="114"/>
      <c r="BK104" s="114"/>
      <c r="BL104" s="114"/>
      <c r="BM104" s="114"/>
      <c r="BN104" s="114"/>
      <c r="BO104" s="114"/>
      <c r="BP104" s="114"/>
      <c r="BQ104" s="114"/>
      <c r="BR104" s="114"/>
      <c r="BS104" s="114"/>
      <c r="BT104" s="114"/>
      <c r="BU104" s="114"/>
      <c r="BV104" s="114"/>
      <c r="BW104" s="114"/>
      <c r="BX104" s="114"/>
      <c r="BY104" s="114"/>
      <c r="BZ104" s="114"/>
      <c r="CA104" s="114"/>
      <c r="CB104" s="114"/>
      <c r="CC104" s="114"/>
      <c r="CD104" s="114"/>
      <c r="CE104" s="114"/>
      <c r="CF104" s="114"/>
      <c r="CG104" s="114"/>
      <c r="CH104" s="114"/>
      <c r="CI104" s="114"/>
      <c r="CJ104" s="114"/>
      <c r="CK104" s="114"/>
      <c r="CL104" s="114"/>
      <c r="CM104" s="114"/>
      <c r="CN104" s="114"/>
      <c r="CO104" s="114"/>
      <c r="CP104" s="114"/>
      <c r="CQ104" s="114"/>
      <c r="CR104" s="114"/>
      <c r="CS104" s="114"/>
      <c r="CT104" s="114"/>
      <c r="CU104" s="114"/>
      <c r="CV104" s="114"/>
      <c r="CW104" s="114"/>
      <c r="CX104" s="114"/>
      <c r="CY104" s="114"/>
      <c r="CZ104" s="114"/>
    </row>
    <row r="105" spans="1:104" ht="38.25" x14ac:dyDescent="0.2">
      <c r="A105" s="19" t="s">
        <v>7</v>
      </c>
      <c r="B105" s="35" t="str">
        <f>+" אסמכתא " &amp; B5 &amp;"         חזרה לטבלה "</f>
        <v xml:space="preserve"> אסמכתא          חזרה לטבלה </v>
      </c>
      <c r="C105" s="548"/>
      <c r="D105" s="548"/>
      <c r="E105" s="212" t="s">
        <v>18</v>
      </c>
      <c r="F105" s="114"/>
      <c r="G105" s="19" t="s">
        <v>23</v>
      </c>
      <c r="H105" s="35" t="e">
        <f>+" אסמכתא " &amp;#REF! &amp;"         חזרה לטבלה "</f>
        <v>#REF!</v>
      </c>
      <c r="I105" s="548"/>
      <c r="J105" s="548"/>
      <c r="K105" s="212" t="s">
        <v>18</v>
      </c>
      <c r="M105" s="19" t="s">
        <v>7</v>
      </c>
      <c r="N105" s="35" t="str">
        <f>+" אסמכתא " &amp; N5 &amp;"         חזרה לטבלה "</f>
        <v xml:space="preserve"> אסמכתא          חזרה לטבלה </v>
      </c>
      <c r="O105" s="548"/>
      <c r="P105" s="548"/>
      <c r="Q105" s="212" t="s">
        <v>18</v>
      </c>
      <c r="S105" s="19" t="s">
        <v>23</v>
      </c>
      <c r="T105" s="35" t="str">
        <f>+" אסמכתא " &amp; T5 &amp;"         חזרה לטבלה "</f>
        <v xml:space="preserve"> אסמכתא          חזרה לטבלה </v>
      </c>
      <c r="U105" s="548"/>
      <c r="V105" s="548"/>
      <c r="W105" s="548"/>
      <c r="X105" s="114"/>
      <c r="Y105" s="114"/>
      <c r="Z105" s="114"/>
      <c r="AA105" s="114"/>
      <c r="AB105" s="114"/>
      <c r="AC105" s="114"/>
      <c r="AD105" s="114"/>
      <c r="AE105" s="114"/>
      <c r="AF105" s="114"/>
      <c r="AG105" s="114"/>
      <c r="AH105" s="114"/>
      <c r="AI105" s="114"/>
      <c r="AJ105" s="114"/>
      <c r="AK105" s="114"/>
      <c r="AL105" s="114"/>
      <c r="AM105" s="114"/>
      <c r="AN105" s="114"/>
      <c r="AO105" s="114"/>
      <c r="AP105" s="114"/>
      <c r="AQ105" s="114"/>
      <c r="AR105" s="114"/>
      <c r="AS105" s="114"/>
      <c r="AT105" s="114"/>
      <c r="AU105" s="114"/>
      <c r="AV105" s="114"/>
      <c r="AW105" s="114"/>
      <c r="AX105" s="114"/>
      <c r="AY105" s="114"/>
      <c r="AZ105" s="114"/>
      <c r="BA105" s="114"/>
      <c r="BB105" s="114"/>
      <c r="BC105" s="114"/>
      <c r="BD105" s="114"/>
      <c r="BE105" s="114"/>
      <c r="BF105" s="114"/>
      <c r="BG105" s="114"/>
      <c r="BH105" s="114"/>
      <c r="BI105" s="114"/>
      <c r="BJ105" s="114"/>
      <c r="BK105" s="114"/>
      <c r="BL105" s="114"/>
      <c r="BM105" s="114"/>
      <c r="BN105" s="114"/>
      <c r="BO105" s="114"/>
      <c r="BP105" s="114"/>
      <c r="BQ105" s="114"/>
      <c r="BR105" s="114"/>
      <c r="BS105" s="114"/>
      <c r="BT105" s="114"/>
      <c r="BU105" s="114"/>
      <c r="BV105" s="114"/>
      <c r="BW105" s="114"/>
      <c r="BX105" s="114"/>
      <c r="BY105" s="114"/>
      <c r="BZ105" s="114"/>
      <c r="CA105" s="114"/>
      <c r="CB105" s="114"/>
      <c r="CC105" s="114"/>
      <c r="CD105" s="114"/>
      <c r="CE105" s="114"/>
      <c r="CF105" s="114"/>
      <c r="CG105" s="114"/>
      <c r="CH105" s="114"/>
      <c r="CI105" s="114"/>
      <c r="CJ105" s="114"/>
      <c r="CK105" s="114"/>
      <c r="CL105" s="114"/>
      <c r="CM105" s="114"/>
      <c r="CN105" s="114"/>
      <c r="CO105" s="114"/>
      <c r="CP105" s="114"/>
      <c r="CQ105" s="114"/>
      <c r="CR105" s="114"/>
      <c r="CS105" s="114"/>
      <c r="CT105" s="114"/>
      <c r="CU105" s="114"/>
      <c r="CV105" s="114"/>
      <c r="CW105" s="114"/>
      <c r="CX105" s="114"/>
      <c r="CY105" s="114"/>
      <c r="CZ105" s="114"/>
    </row>
    <row r="106" spans="1:104" s="114" customFormat="1" x14ac:dyDescent="0.2">
      <c r="A106" s="21">
        <v>1</v>
      </c>
      <c r="B106" s="21"/>
      <c r="C106" s="214"/>
      <c r="D106" s="214"/>
      <c r="E106" s="21"/>
      <c r="G106" s="21">
        <v>12</v>
      </c>
      <c r="H106" s="21"/>
      <c r="I106" s="214"/>
      <c r="J106" s="214"/>
      <c r="K106" s="21"/>
      <c r="M106" s="21">
        <v>23</v>
      </c>
      <c r="N106" s="21"/>
      <c r="O106" s="214"/>
      <c r="P106" s="214"/>
      <c r="Q106" s="21"/>
      <c r="S106" s="21">
        <v>34</v>
      </c>
      <c r="T106" s="21"/>
      <c r="U106" s="214"/>
      <c r="V106" s="214"/>
      <c r="W106" s="21"/>
    </row>
    <row r="107" spans="1:104" s="114" customFormat="1" x14ac:dyDescent="0.2">
      <c r="A107" s="21">
        <v>2</v>
      </c>
      <c r="B107" s="21"/>
      <c r="C107" s="214"/>
      <c r="D107" s="214"/>
      <c r="E107" s="21"/>
      <c r="G107" s="21">
        <v>13</v>
      </c>
      <c r="H107" s="21"/>
      <c r="I107" s="214"/>
      <c r="J107" s="214"/>
      <c r="K107" s="21"/>
      <c r="M107" s="21">
        <v>24</v>
      </c>
      <c r="N107" s="21"/>
      <c r="O107" s="214"/>
      <c r="P107" s="214"/>
      <c r="Q107" s="21"/>
      <c r="S107" s="21">
        <v>35</v>
      </c>
      <c r="T107" s="21"/>
      <c r="U107" s="214"/>
      <c r="V107" s="214"/>
      <c r="W107" s="21"/>
    </row>
    <row r="108" spans="1:104" s="114" customFormat="1" x14ac:dyDescent="0.2">
      <c r="A108" s="21">
        <v>3</v>
      </c>
      <c r="B108" s="21"/>
      <c r="C108" s="214"/>
      <c r="D108" s="214"/>
      <c r="E108" s="21"/>
      <c r="G108" s="21">
        <v>14</v>
      </c>
      <c r="H108" s="21"/>
      <c r="I108" s="214"/>
      <c r="J108" s="214"/>
      <c r="K108" s="21"/>
      <c r="M108" s="21">
        <v>25</v>
      </c>
      <c r="N108" s="21"/>
      <c r="O108" s="214"/>
      <c r="P108" s="214"/>
      <c r="Q108" s="21"/>
      <c r="S108" s="21">
        <v>36</v>
      </c>
      <c r="T108" s="21"/>
      <c r="U108" s="214"/>
      <c r="V108" s="214"/>
      <c r="W108" s="21"/>
    </row>
    <row r="109" spans="1:104" s="114" customFormat="1" x14ac:dyDescent="0.2">
      <c r="A109" s="21">
        <v>4</v>
      </c>
      <c r="B109" s="21"/>
      <c r="C109" s="214"/>
      <c r="D109" s="214"/>
      <c r="E109" s="21"/>
      <c r="G109" s="21">
        <v>15</v>
      </c>
      <c r="H109" s="21"/>
      <c r="I109" s="214"/>
      <c r="J109" s="214"/>
      <c r="K109" s="21"/>
      <c r="M109" s="21">
        <v>26</v>
      </c>
      <c r="N109" s="21"/>
      <c r="O109" s="214"/>
      <c r="P109" s="214"/>
      <c r="Q109" s="21"/>
      <c r="S109" s="21">
        <v>37</v>
      </c>
      <c r="T109" s="21"/>
      <c r="U109" s="214"/>
      <c r="V109" s="214"/>
      <c r="W109" s="21"/>
    </row>
    <row r="110" spans="1:104" s="114" customFormat="1" x14ac:dyDescent="0.2">
      <c r="A110" s="21">
        <v>5</v>
      </c>
      <c r="B110" s="21"/>
      <c r="C110" s="214"/>
      <c r="D110" s="214"/>
      <c r="E110" s="21"/>
      <c r="G110" s="21">
        <v>16</v>
      </c>
      <c r="H110" s="21"/>
      <c r="I110" s="214"/>
      <c r="J110" s="214"/>
      <c r="K110" s="21"/>
      <c r="M110" s="21">
        <v>27</v>
      </c>
      <c r="N110" s="21"/>
      <c r="O110" s="214"/>
      <c r="P110" s="214"/>
      <c r="Q110" s="21"/>
      <c r="S110" s="21">
        <v>38</v>
      </c>
      <c r="T110" s="21"/>
      <c r="U110" s="214"/>
      <c r="V110" s="214"/>
      <c r="W110" s="21"/>
    </row>
    <row r="111" spans="1:104" s="114" customFormat="1" x14ac:dyDescent="0.2">
      <c r="A111" s="21">
        <v>6</v>
      </c>
      <c r="B111" s="21"/>
      <c r="C111" s="214"/>
      <c r="D111" s="214"/>
      <c r="E111" s="21"/>
      <c r="G111" s="21">
        <v>17</v>
      </c>
      <c r="H111" s="21"/>
      <c r="I111" s="214"/>
      <c r="J111" s="214"/>
      <c r="K111" s="21"/>
      <c r="M111" s="21">
        <v>28</v>
      </c>
      <c r="N111" s="21"/>
      <c r="O111" s="214"/>
      <c r="P111" s="214"/>
      <c r="Q111" s="21"/>
      <c r="S111" s="21">
        <v>39</v>
      </c>
      <c r="T111" s="21"/>
      <c r="U111" s="214"/>
      <c r="V111" s="214"/>
      <c r="W111" s="21"/>
    </row>
    <row r="112" spans="1:104" s="114" customFormat="1" x14ac:dyDescent="0.2">
      <c r="A112" s="21">
        <v>7</v>
      </c>
      <c r="B112" s="21"/>
      <c r="C112" s="214"/>
      <c r="D112" s="214"/>
      <c r="E112" s="21"/>
      <c r="G112" s="21">
        <v>18</v>
      </c>
      <c r="H112" s="21"/>
      <c r="I112" s="214"/>
      <c r="J112" s="214"/>
      <c r="K112" s="21"/>
      <c r="M112" s="21">
        <v>29</v>
      </c>
      <c r="N112" s="21"/>
      <c r="O112" s="214"/>
      <c r="P112" s="214"/>
      <c r="Q112" s="21"/>
      <c r="S112" s="21">
        <v>40</v>
      </c>
      <c r="T112" s="21"/>
      <c r="U112" s="214"/>
      <c r="V112" s="214"/>
      <c r="W112" s="21"/>
    </row>
    <row r="113" spans="1:104" s="114" customFormat="1" x14ac:dyDescent="0.2">
      <c r="A113" s="21">
        <v>8</v>
      </c>
      <c r="B113" s="21"/>
      <c r="C113" s="214"/>
      <c r="D113" s="214"/>
      <c r="E113" s="21"/>
      <c r="G113" s="21">
        <v>19</v>
      </c>
      <c r="H113" s="21"/>
      <c r="I113" s="214"/>
      <c r="J113" s="214"/>
      <c r="K113" s="21"/>
      <c r="M113" s="21">
        <v>30</v>
      </c>
      <c r="N113" s="21"/>
      <c r="O113" s="214"/>
      <c r="P113" s="214"/>
      <c r="Q113" s="21"/>
      <c r="S113" s="21">
        <v>41</v>
      </c>
      <c r="T113" s="21"/>
      <c r="U113" s="214"/>
      <c r="V113" s="214"/>
      <c r="W113" s="21"/>
    </row>
    <row r="114" spans="1:104" s="114" customFormat="1" x14ac:dyDescent="0.2">
      <c r="A114" s="21">
        <v>9</v>
      </c>
      <c r="B114" s="21"/>
      <c r="C114" s="214"/>
      <c r="D114" s="214"/>
      <c r="E114" s="21"/>
      <c r="G114" s="21">
        <v>20</v>
      </c>
      <c r="H114" s="21"/>
      <c r="I114" s="214"/>
      <c r="J114" s="214"/>
      <c r="K114" s="21"/>
      <c r="M114" s="21">
        <v>31</v>
      </c>
      <c r="N114" s="21"/>
      <c r="O114" s="214"/>
      <c r="P114" s="214"/>
      <c r="Q114" s="21"/>
      <c r="S114" s="21">
        <v>42</v>
      </c>
      <c r="T114" s="21"/>
      <c r="U114" s="214"/>
      <c r="V114" s="214"/>
      <c r="W114" s="21"/>
    </row>
    <row r="115" spans="1:104" s="114" customFormat="1" x14ac:dyDescent="0.2">
      <c r="A115" s="21">
        <v>10</v>
      </c>
      <c r="B115" s="21"/>
      <c r="C115" s="214"/>
      <c r="D115" s="214"/>
      <c r="E115" s="21"/>
      <c r="G115" s="21">
        <v>21</v>
      </c>
      <c r="H115" s="21"/>
      <c r="I115" s="214"/>
      <c r="J115" s="214"/>
      <c r="K115" s="21"/>
      <c r="M115" s="21">
        <v>32</v>
      </c>
      <c r="N115" s="21"/>
      <c r="O115" s="214"/>
      <c r="P115" s="214"/>
      <c r="Q115" s="21"/>
      <c r="S115" s="21">
        <v>43</v>
      </c>
      <c r="T115" s="21"/>
      <c r="U115" s="214"/>
      <c r="V115" s="214"/>
      <c r="W115" s="21"/>
    </row>
    <row r="116" spans="1:104" s="114" customFormat="1" ht="13.5" thickBot="1" x14ac:dyDescent="0.25">
      <c r="A116" s="21">
        <v>11</v>
      </c>
      <c r="B116" s="21"/>
      <c r="C116" s="214"/>
      <c r="D116" s="214"/>
      <c r="E116" s="21"/>
      <c r="G116" s="21">
        <v>22</v>
      </c>
      <c r="H116" s="21"/>
      <c r="I116" s="214"/>
      <c r="J116" s="214"/>
      <c r="K116" s="21"/>
      <c r="M116" s="21">
        <v>33</v>
      </c>
      <c r="N116" s="21"/>
      <c r="O116" s="214"/>
      <c r="P116" s="214"/>
      <c r="Q116" s="21"/>
      <c r="S116" s="22"/>
      <c r="T116" s="209" t="s">
        <v>3</v>
      </c>
      <c r="U116" s="24"/>
      <c r="V116" s="24"/>
      <c r="W116" s="210">
        <f>SUM(E106:E116)+SUM(K106:K116)+SUM(W106:W115)+SUM(Q106:Q116)</f>
        <v>0</v>
      </c>
    </row>
    <row r="117" spans="1:104" s="114" customFormat="1" x14ac:dyDescent="0.2">
      <c r="B117" s="118"/>
      <c r="C117" s="119"/>
      <c r="D117" s="119"/>
      <c r="E117" s="115"/>
      <c r="H117" s="118"/>
      <c r="I117" s="119"/>
      <c r="J117" s="119"/>
      <c r="K117" s="115"/>
      <c r="N117" s="118"/>
      <c r="O117" s="119"/>
      <c r="P117" s="119"/>
      <c r="Q117" s="115"/>
      <c r="T117" s="118"/>
      <c r="U117" s="119"/>
      <c r="V117" s="119"/>
      <c r="W117" s="115"/>
    </row>
    <row r="118" spans="1:104" s="114" customFormat="1" x14ac:dyDescent="0.2">
      <c r="B118" s="118"/>
      <c r="C118" s="119"/>
      <c r="D118" s="119"/>
      <c r="E118" s="115"/>
      <c r="H118" s="118"/>
      <c r="I118" s="119"/>
      <c r="J118" s="119"/>
      <c r="K118" s="115"/>
      <c r="N118" s="118"/>
      <c r="O118" s="119"/>
      <c r="P118" s="119"/>
      <c r="Q118" s="115"/>
      <c r="T118" s="118"/>
      <c r="U118" s="119"/>
      <c r="V118" s="119"/>
      <c r="W118" s="115"/>
    </row>
    <row r="119" spans="1:104" s="114" customFormat="1" x14ac:dyDescent="0.2">
      <c r="B119" s="118"/>
      <c r="C119" s="119"/>
      <c r="D119" s="119"/>
      <c r="E119" s="115"/>
      <c r="H119" s="118"/>
      <c r="I119" s="119"/>
      <c r="J119" s="119"/>
      <c r="K119" s="115"/>
      <c r="N119" s="118"/>
      <c r="O119" s="119"/>
      <c r="P119" s="119"/>
      <c r="Q119" s="115"/>
      <c r="T119" s="118"/>
      <c r="U119" s="119"/>
      <c r="V119" s="119"/>
      <c r="W119" s="115"/>
    </row>
    <row r="120" spans="1:104" s="114" customFormat="1" x14ac:dyDescent="0.2">
      <c r="B120" s="118"/>
      <c r="C120" s="119"/>
      <c r="D120" s="119"/>
      <c r="E120" s="115"/>
      <c r="H120" s="118"/>
      <c r="I120" s="119"/>
      <c r="J120" s="119"/>
      <c r="K120" s="115"/>
      <c r="N120" s="118"/>
      <c r="O120" s="119"/>
      <c r="P120" s="119"/>
      <c r="Q120" s="115"/>
      <c r="T120" s="118"/>
      <c r="U120" s="119"/>
      <c r="V120" s="119"/>
      <c r="W120" s="115"/>
    </row>
    <row r="121" spans="1:104" s="114" customFormat="1" x14ac:dyDescent="0.2">
      <c r="B121" s="118"/>
      <c r="C121" s="119"/>
      <c r="D121" s="119"/>
      <c r="E121" s="115"/>
      <c r="H121" s="118"/>
      <c r="I121" s="119"/>
      <c r="J121" s="119"/>
      <c r="K121" s="115"/>
      <c r="N121" s="118"/>
      <c r="O121" s="119"/>
      <c r="P121" s="119"/>
      <c r="Q121" s="115"/>
      <c r="T121" s="118"/>
      <c r="U121" s="119"/>
      <c r="V121" s="119"/>
      <c r="W121" s="115"/>
    </row>
    <row r="122" spans="1:104" s="114" customFormat="1" x14ac:dyDescent="0.2">
      <c r="B122" s="118"/>
      <c r="C122" s="119"/>
      <c r="D122" s="119"/>
      <c r="E122" s="115"/>
      <c r="H122" s="118"/>
      <c r="I122" s="119"/>
      <c r="J122" s="119"/>
      <c r="K122" s="115"/>
      <c r="N122" s="118"/>
      <c r="O122" s="119"/>
      <c r="P122" s="119"/>
      <c r="Q122" s="115"/>
      <c r="T122" s="118"/>
      <c r="U122" s="119"/>
      <c r="V122" s="119"/>
      <c r="W122" s="115"/>
    </row>
    <row r="123" spans="1:104" s="114" customFormat="1" ht="13.5" thickBot="1" x14ac:dyDescent="0.25">
      <c r="B123" s="118"/>
      <c r="C123" s="119"/>
      <c r="D123" s="119"/>
      <c r="E123" s="115"/>
      <c r="H123" s="118"/>
      <c r="I123" s="119"/>
      <c r="J123" s="119"/>
      <c r="K123" s="115"/>
      <c r="N123" s="118"/>
      <c r="O123" s="119"/>
      <c r="P123" s="119"/>
      <c r="Q123" s="115"/>
      <c r="T123" s="118"/>
      <c r="U123" s="119"/>
      <c r="V123" s="119"/>
      <c r="W123" s="115"/>
    </row>
    <row r="124" spans="1:104" ht="13.5" thickBot="1" x14ac:dyDescent="0.25">
      <c r="A124" s="17">
        <v>4</v>
      </c>
      <c r="B124" s="18"/>
      <c r="C124" s="519" t="s">
        <v>167</v>
      </c>
      <c r="D124" s="519" t="s">
        <v>35</v>
      </c>
      <c r="E124" s="213">
        <f>+$W136</f>
        <v>0</v>
      </c>
      <c r="F124" s="114"/>
      <c r="G124" s="17"/>
      <c r="H124" s="18"/>
      <c r="I124" s="519" t="s">
        <v>167</v>
      </c>
      <c r="J124" s="519" t="s">
        <v>35</v>
      </c>
      <c r="K124" s="213">
        <f>+$W136</f>
        <v>0</v>
      </c>
      <c r="M124" s="17">
        <v>4</v>
      </c>
      <c r="N124" s="18"/>
      <c r="O124" s="519" t="s">
        <v>167</v>
      </c>
      <c r="P124" s="519" t="s">
        <v>35</v>
      </c>
      <c r="Q124" s="213">
        <f>+$W136</f>
        <v>0</v>
      </c>
      <c r="S124" s="17"/>
      <c r="T124" s="18"/>
      <c r="U124" s="519" t="s">
        <v>167</v>
      </c>
      <c r="V124" s="519" t="s">
        <v>35</v>
      </c>
      <c r="W124" s="519" t="s">
        <v>18</v>
      </c>
      <c r="X124" s="114"/>
      <c r="Y124" s="114"/>
      <c r="Z124" s="114"/>
      <c r="AA124" s="114"/>
      <c r="AB124" s="114"/>
      <c r="AC124" s="114"/>
      <c r="AD124" s="114"/>
      <c r="AE124" s="114"/>
      <c r="AF124" s="114"/>
      <c r="AG124" s="114"/>
      <c r="AH124" s="114"/>
      <c r="AI124" s="114"/>
      <c r="AJ124" s="114"/>
      <c r="AK124" s="114"/>
      <c r="AL124" s="114"/>
      <c r="AM124" s="114"/>
      <c r="AN124" s="114"/>
      <c r="AO124" s="114"/>
      <c r="AP124" s="114"/>
      <c r="AQ124" s="114"/>
      <c r="AR124" s="114"/>
      <c r="AS124" s="114"/>
      <c r="AT124" s="114"/>
      <c r="AU124" s="114"/>
      <c r="AV124" s="114"/>
      <c r="AW124" s="114"/>
      <c r="AX124" s="114"/>
      <c r="AY124" s="114"/>
      <c r="AZ124" s="114"/>
      <c r="BA124" s="114"/>
      <c r="BB124" s="114"/>
      <c r="BC124" s="114"/>
      <c r="BD124" s="114"/>
      <c r="BE124" s="114"/>
      <c r="BF124" s="114"/>
      <c r="BG124" s="114"/>
      <c r="BH124" s="114"/>
      <c r="BI124" s="114"/>
      <c r="BJ124" s="114"/>
      <c r="BK124" s="114"/>
      <c r="BL124" s="114"/>
      <c r="BM124" s="114"/>
      <c r="BN124" s="114"/>
      <c r="BO124" s="114"/>
      <c r="BP124" s="114"/>
      <c r="BQ124" s="114"/>
      <c r="BR124" s="114"/>
      <c r="BS124" s="114"/>
      <c r="BT124" s="114"/>
      <c r="BU124" s="114"/>
      <c r="BV124" s="114"/>
      <c r="BW124" s="114"/>
      <c r="BX124" s="114"/>
      <c r="BY124" s="114"/>
      <c r="BZ124" s="114"/>
      <c r="CA124" s="114"/>
      <c r="CB124" s="114"/>
      <c r="CC124" s="114"/>
      <c r="CD124" s="114"/>
      <c r="CE124" s="114"/>
      <c r="CF124" s="114"/>
      <c r="CG124" s="114"/>
      <c r="CH124" s="114"/>
      <c r="CI124" s="114"/>
      <c r="CJ124" s="114"/>
      <c r="CK124" s="114"/>
      <c r="CL124" s="114"/>
      <c r="CM124" s="114"/>
      <c r="CN124" s="114"/>
      <c r="CO124" s="114"/>
      <c r="CP124" s="114"/>
      <c r="CQ124" s="114"/>
      <c r="CR124" s="114"/>
      <c r="CS124" s="114"/>
      <c r="CT124" s="114"/>
      <c r="CU124" s="114"/>
      <c r="CV124" s="114"/>
      <c r="CW124" s="114"/>
      <c r="CX124" s="114"/>
      <c r="CY124" s="114"/>
      <c r="CZ124" s="114"/>
    </row>
    <row r="125" spans="1:104" ht="38.25" x14ac:dyDescent="0.2">
      <c r="A125" s="19" t="s">
        <v>7</v>
      </c>
      <c r="B125" s="35" t="str">
        <f>+" אסמכתא " &amp; B6 &amp;"         חזרה לטבלה "</f>
        <v xml:space="preserve"> אסמכתא          חזרה לטבלה </v>
      </c>
      <c r="C125" s="548"/>
      <c r="D125" s="548"/>
      <c r="E125" s="212" t="s">
        <v>18</v>
      </c>
      <c r="F125" s="114"/>
      <c r="G125" s="19" t="s">
        <v>23</v>
      </c>
      <c r="H125" s="35" t="e">
        <f>+" אסמכתא " &amp;#REF! &amp;"         חזרה לטבלה "</f>
        <v>#REF!</v>
      </c>
      <c r="I125" s="548"/>
      <c r="J125" s="548"/>
      <c r="K125" s="212" t="s">
        <v>18</v>
      </c>
      <c r="M125" s="19" t="s">
        <v>7</v>
      </c>
      <c r="N125" s="35" t="str">
        <f>+" אסמכתא " &amp; N6 &amp;"         חזרה לטבלה "</f>
        <v xml:space="preserve"> אסמכתא          חזרה לטבלה </v>
      </c>
      <c r="O125" s="548"/>
      <c r="P125" s="548"/>
      <c r="Q125" s="212" t="s">
        <v>18</v>
      </c>
      <c r="S125" s="19" t="s">
        <v>23</v>
      </c>
      <c r="T125" s="35" t="str">
        <f>+" אסמכתא " &amp; T6 &amp;"         חזרה לטבלה "</f>
        <v xml:space="preserve"> אסמכתא          חזרה לטבלה </v>
      </c>
      <c r="U125" s="548"/>
      <c r="V125" s="548"/>
      <c r="W125" s="548"/>
      <c r="X125" s="114"/>
      <c r="Y125" s="114"/>
      <c r="Z125" s="114"/>
      <c r="AA125" s="114"/>
      <c r="AB125" s="114"/>
      <c r="AC125" s="114"/>
      <c r="AD125" s="114"/>
      <c r="AE125" s="114"/>
      <c r="AF125" s="114"/>
      <c r="AG125" s="114"/>
      <c r="AH125" s="114"/>
      <c r="AI125" s="114"/>
      <c r="AJ125" s="114"/>
      <c r="AK125" s="114"/>
      <c r="AL125" s="114"/>
      <c r="AM125" s="114"/>
      <c r="AN125" s="114"/>
      <c r="AO125" s="114"/>
      <c r="AP125" s="114"/>
      <c r="AQ125" s="114"/>
      <c r="AR125" s="114"/>
      <c r="AS125" s="114"/>
      <c r="AT125" s="114"/>
      <c r="AU125" s="114"/>
      <c r="AV125" s="114"/>
      <c r="AW125" s="114"/>
      <c r="AX125" s="114"/>
      <c r="AY125" s="114"/>
      <c r="AZ125" s="114"/>
      <c r="BA125" s="114"/>
      <c r="BB125" s="114"/>
      <c r="BC125" s="114"/>
      <c r="BD125" s="114"/>
      <c r="BE125" s="114"/>
      <c r="BF125" s="114"/>
      <c r="BG125" s="114"/>
      <c r="BH125" s="114"/>
      <c r="BI125" s="114"/>
      <c r="BJ125" s="114"/>
      <c r="BK125" s="114"/>
      <c r="BL125" s="114"/>
      <c r="BM125" s="114"/>
      <c r="BN125" s="114"/>
      <c r="BO125" s="114"/>
      <c r="BP125" s="114"/>
      <c r="BQ125" s="114"/>
      <c r="BR125" s="114"/>
      <c r="BS125" s="114"/>
      <c r="BT125" s="114"/>
      <c r="BU125" s="114"/>
      <c r="BV125" s="114"/>
      <c r="BW125" s="114"/>
      <c r="BX125" s="114"/>
      <c r="BY125" s="114"/>
      <c r="BZ125" s="114"/>
      <c r="CA125" s="114"/>
      <c r="CB125" s="114"/>
      <c r="CC125" s="114"/>
      <c r="CD125" s="114"/>
      <c r="CE125" s="114"/>
      <c r="CF125" s="114"/>
      <c r="CG125" s="114"/>
      <c r="CH125" s="114"/>
      <c r="CI125" s="114"/>
      <c r="CJ125" s="114"/>
      <c r="CK125" s="114"/>
      <c r="CL125" s="114"/>
      <c r="CM125" s="114"/>
      <c r="CN125" s="114"/>
      <c r="CO125" s="114"/>
      <c r="CP125" s="114"/>
      <c r="CQ125" s="114"/>
      <c r="CR125" s="114"/>
      <c r="CS125" s="114"/>
      <c r="CT125" s="114"/>
      <c r="CU125" s="114"/>
      <c r="CV125" s="114"/>
      <c r="CW125" s="114"/>
      <c r="CX125" s="114"/>
      <c r="CY125" s="114"/>
      <c r="CZ125" s="114"/>
    </row>
    <row r="126" spans="1:104" s="114" customFormat="1" x14ac:dyDescent="0.2">
      <c r="A126" s="21">
        <v>1</v>
      </c>
      <c r="B126" s="21"/>
      <c r="C126" s="214"/>
      <c r="D126" s="214"/>
      <c r="E126" s="21"/>
      <c r="G126" s="21">
        <v>12</v>
      </c>
      <c r="H126" s="21"/>
      <c r="I126" s="214"/>
      <c r="J126" s="214"/>
      <c r="K126" s="21"/>
      <c r="M126" s="21">
        <v>23</v>
      </c>
      <c r="N126" s="21"/>
      <c r="O126" s="214"/>
      <c r="P126" s="214"/>
      <c r="Q126" s="21"/>
      <c r="S126" s="21">
        <v>34</v>
      </c>
      <c r="T126" s="21"/>
      <c r="U126" s="214"/>
      <c r="V126" s="214"/>
      <c r="W126" s="21"/>
    </row>
    <row r="127" spans="1:104" s="114" customFormat="1" x14ac:dyDescent="0.2">
      <c r="A127" s="21">
        <v>2</v>
      </c>
      <c r="B127" s="21"/>
      <c r="C127" s="214"/>
      <c r="D127" s="214"/>
      <c r="E127" s="21"/>
      <c r="G127" s="21">
        <v>13</v>
      </c>
      <c r="H127" s="21"/>
      <c r="I127" s="214"/>
      <c r="J127" s="214"/>
      <c r="K127" s="21"/>
      <c r="M127" s="21">
        <v>24</v>
      </c>
      <c r="N127" s="21"/>
      <c r="O127" s="214"/>
      <c r="P127" s="214"/>
      <c r="Q127" s="21"/>
      <c r="S127" s="21">
        <v>35</v>
      </c>
      <c r="T127" s="21"/>
      <c r="U127" s="214"/>
      <c r="V127" s="214"/>
      <c r="W127" s="21"/>
    </row>
    <row r="128" spans="1:104" s="114" customFormat="1" x14ac:dyDescent="0.2">
      <c r="A128" s="21">
        <v>3</v>
      </c>
      <c r="B128" s="21"/>
      <c r="C128" s="214"/>
      <c r="D128" s="214"/>
      <c r="E128" s="21"/>
      <c r="G128" s="21">
        <v>14</v>
      </c>
      <c r="H128" s="21"/>
      <c r="I128" s="214"/>
      <c r="J128" s="214"/>
      <c r="K128" s="21"/>
      <c r="M128" s="21">
        <v>25</v>
      </c>
      <c r="N128" s="21"/>
      <c r="O128" s="214"/>
      <c r="P128" s="214"/>
      <c r="Q128" s="21"/>
      <c r="S128" s="21">
        <v>36</v>
      </c>
      <c r="T128" s="21"/>
      <c r="U128" s="214"/>
      <c r="V128" s="214"/>
      <c r="W128" s="21"/>
    </row>
    <row r="129" spans="1:104" s="114" customFormat="1" x14ac:dyDescent="0.2">
      <c r="A129" s="21">
        <v>4</v>
      </c>
      <c r="B129" s="21"/>
      <c r="C129" s="214"/>
      <c r="D129" s="214"/>
      <c r="E129" s="21"/>
      <c r="G129" s="21">
        <v>15</v>
      </c>
      <c r="H129" s="21"/>
      <c r="I129" s="214"/>
      <c r="J129" s="214"/>
      <c r="K129" s="21"/>
      <c r="M129" s="21">
        <v>26</v>
      </c>
      <c r="N129" s="21"/>
      <c r="O129" s="214"/>
      <c r="P129" s="214"/>
      <c r="Q129" s="21"/>
      <c r="S129" s="21">
        <v>37</v>
      </c>
      <c r="T129" s="21"/>
      <c r="U129" s="214"/>
      <c r="V129" s="214"/>
      <c r="W129" s="21"/>
    </row>
    <row r="130" spans="1:104" s="114" customFormat="1" x14ac:dyDescent="0.2">
      <c r="A130" s="21">
        <v>5</v>
      </c>
      <c r="B130" s="21"/>
      <c r="C130" s="214"/>
      <c r="D130" s="214"/>
      <c r="E130" s="21"/>
      <c r="G130" s="21">
        <v>16</v>
      </c>
      <c r="H130" s="21"/>
      <c r="I130" s="214"/>
      <c r="J130" s="214"/>
      <c r="K130" s="21"/>
      <c r="M130" s="21">
        <v>27</v>
      </c>
      <c r="N130" s="21"/>
      <c r="O130" s="214"/>
      <c r="P130" s="214"/>
      <c r="Q130" s="21"/>
      <c r="S130" s="21">
        <v>38</v>
      </c>
      <c r="T130" s="21"/>
      <c r="U130" s="214"/>
      <c r="V130" s="214"/>
      <c r="W130" s="21"/>
    </row>
    <row r="131" spans="1:104" s="114" customFormat="1" x14ac:dyDescent="0.2">
      <c r="A131" s="21">
        <v>6</v>
      </c>
      <c r="B131" s="21"/>
      <c r="C131" s="214"/>
      <c r="D131" s="214"/>
      <c r="E131" s="21"/>
      <c r="G131" s="21">
        <v>17</v>
      </c>
      <c r="H131" s="21"/>
      <c r="I131" s="214"/>
      <c r="J131" s="214"/>
      <c r="K131" s="21"/>
      <c r="M131" s="21">
        <v>28</v>
      </c>
      <c r="N131" s="21"/>
      <c r="O131" s="214"/>
      <c r="P131" s="214"/>
      <c r="Q131" s="21"/>
      <c r="S131" s="21">
        <v>39</v>
      </c>
      <c r="T131" s="21"/>
      <c r="U131" s="214"/>
      <c r="V131" s="214"/>
      <c r="W131" s="21"/>
    </row>
    <row r="132" spans="1:104" s="114" customFormat="1" x14ac:dyDescent="0.2">
      <c r="A132" s="21">
        <v>7</v>
      </c>
      <c r="B132" s="21"/>
      <c r="C132" s="214"/>
      <c r="D132" s="214"/>
      <c r="E132" s="21"/>
      <c r="G132" s="21">
        <v>18</v>
      </c>
      <c r="H132" s="21"/>
      <c r="I132" s="214"/>
      <c r="J132" s="214"/>
      <c r="K132" s="21"/>
      <c r="M132" s="21">
        <v>29</v>
      </c>
      <c r="N132" s="21"/>
      <c r="O132" s="214"/>
      <c r="P132" s="214"/>
      <c r="Q132" s="21"/>
      <c r="S132" s="21">
        <v>40</v>
      </c>
      <c r="T132" s="21"/>
      <c r="U132" s="214"/>
      <c r="V132" s="214"/>
      <c r="W132" s="21"/>
    </row>
    <row r="133" spans="1:104" s="114" customFormat="1" x14ac:dyDescent="0.2">
      <c r="A133" s="21">
        <v>8</v>
      </c>
      <c r="B133" s="21"/>
      <c r="C133" s="214"/>
      <c r="D133" s="214"/>
      <c r="E133" s="21"/>
      <c r="G133" s="21">
        <v>19</v>
      </c>
      <c r="H133" s="21"/>
      <c r="I133" s="214"/>
      <c r="J133" s="214"/>
      <c r="K133" s="21"/>
      <c r="M133" s="21">
        <v>30</v>
      </c>
      <c r="N133" s="21"/>
      <c r="O133" s="214"/>
      <c r="P133" s="214"/>
      <c r="Q133" s="21"/>
      <c r="S133" s="21">
        <v>41</v>
      </c>
      <c r="T133" s="21"/>
      <c r="U133" s="214"/>
      <c r="V133" s="214"/>
      <c r="W133" s="21"/>
    </row>
    <row r="134" spans="1:104" s="114" customFormat="1" x14ac:dyDescent="0.2">
      <c r="A134" s="21">
        <v>9</v>
      </c>
      <c r="B134" s="21"/>
      <c r="C134" s="214"/>
      <c r="D134" s="214"/>
      <c r="E134" s="21"/>
      <c r="G134" s="21">
        <v>20</v>
      </c>
      <c r="H134" s="21"/>
      <c r="I134" s="214"/>
      <c r="J134" s="214"/>
      <c r="K134" s="21"/>
      <c r="M134" s="21">
        <v>31</v>
      </c>
      <c r="N134" s="21"/>
      <c r="O134" s="214"/>
      <c r="P134" s="214"/>
      <c r="Q134" s="21"/>
      <c r="S134" s="21">
        <v>42</v>
      </c>
      <c r="T134" s="21"/>
      <c r="U134" s="214"/>
      <c r="V134" s="214"/>
      <c r="W134" s="21"/>
    </row>
    <row r="135" spans="1:104" s="114" customFormat="1" x14ac:dyDescent="0.2">
      <c r="A135" s="21">
        <v>10</v>
      </c>
      <c r="B135" s="21"/>
      <c r="C135" s="214"/>
      <c r="D135" s="214"/>
      <c r="E135" s="21"/>
      <c r="G135" s="21">
        <v>21</v>
      </c>
      <c r="H135" s="21"/>
      <c r="I135" s="214"/>
      <c r="J135" s="214"/>
      <c r="K135" s="21"/>
      <c r="M135" s="21">
        <v>32</v>
      </c>
      <c r="N135" s="21"/>
      <c r="O135" s="214"/>
      <c r="P135" s="214"/>
      <c r="Q135" s="21"/>
      <c r="S135" s="21">
        <v>43</v>
      </c>
      <c r="T135" s="21"/>
      <c r="U135" s="214"/>
      <c r="V135" s="214"/>
      <c r="W135" s="21"/>
    </row>
    <row r="136" spans="1:104" s="114" customFormat="1" ht="13.5" thickBot="1" x14ac:dyDescent="0.25">
      <c r="A136" s="21">
        <v>11</v>
      </c>
      <c r="B136" s="21"/>
      <c r="C136" s="214"/>
      <c r="D136" s="214"/>
      <c r="E136" s="21"/>
      <c r="G136" s="21">
        <v>22</v>
      </c>
      <c r="H136" s="21"/>
      <c r="I136" s="214"/>
      <c r="J136" s="214"/>
      <c r="K136" s="21"/>
      <c r="M136" s="21">
        <v>33</v>
      </c>
      <c r="N136" s="21"/>
      <c r="O136" s="214"/>
      <c r="P136" s="214"/>
      <c r="Q136" s="21"/>
      <c r="S136" s="22"/>
      <c r="T136" s="209" t="s">
        <v>3</v>
      </c>
      <c r="U136" s="24"/>
      <c r="V136" s="24"/>
      <c r="W136" s="210">
        <f>SUM(E126:E136)+SUM(K126:K136)+SUM(W126:W135)+SUM(Q126:Q136)</f>
        <v>0</v>
      </c>
    </row>
    <row r="137" spans="1:104" s="114" customFormat="1" x14ac:dyDescent="0.2">
      <c r="B137" s="118"/>
      <c r="C137" s="119"/>
      <c r="D137" s="119"/>
      <c r="E137" s="115"/>
      <c r="H137" s="118"/>
      <c r="I137" s="119"/>
      <c r="J137" s="119"/>
      <c r="K137" s="115"/>
      <c r="N137" s="118"/>
      <c r="O137" s="119"/>
      <c r="P137" s="119"/>
      <c r="Q137" s="115"/>
      <c r="T137" s="118"/>
      <c r="U137" s="119"/>
      <c r="V137" s="119"/>
      <c r="W137" s="115"/>
    </row>
    <row r="138" spans="1:104" s="114" customFormat="1" x14ac:dyDescent="0.2">
      <c r="B138" s="118"/>
      <c r="C138" s="119"/>
      <c r="D138" s="119"/>
      <c r="E138" s="115"/>
      <c r="H138" s="118"/>
      <c r="I138" s="119"/>
      <c r="J138" s="119"/>
      <c r="K138" s="115"/>
      <c r="N138" s="118"/>
      <c r="O138" s="119"/>
      <c r="P138" s="119"/>
      <c r="Q138" s="115"/>
      <c r="T138" s="118"/>
      <c r="U138" s="119"/>
      <c r="V138" s="119"/>
      <c r="W138" s="115"/>
    </row>
    <row r="139" spans="1:104" s="114" customFormat="1" x14ac:dyDescent="0.2">
      <c r="B139" s="118"/>
      <c r="C139" s="119"/>
      <c r="D139" s="119"/>
      <c r="E139" s="115"/>
      <c r="H139" s="118"/>
      <c r="I139" s="119"/>
      <c r="J139" s="119"/>
      <c r="K139" s="115"/>
      <c r="N139" s="118"/>
      <c r="O139" s="119"/>
      <c r="P139" s="119"/>
      <c r="Q139" s="115"/>
      <c r="T139" s="118"/>
      <c r="U139" s="119"/>
      <c r="V139" s="119"/>
      <c r="W139" s="115"/>
    </row>
    <row r="140" spans="1:104" s="114" customFormat="1" x14ac:dyDescent="0.2">
      <c r="B140" s="118"/>
      <c r="C140" s="119"/>
      <c r="D140" s="119"/>
      <c r="E140" s="115"/>
      <c r="H140" s="118"/>
      <c r="I140" s="119"/>
      <c r="J140" s="119"/>
      <c r="K140" s="115"/>
      <c r="N140" s="118"/>
      <c r="O140" s="119"/>
      <c r="P140" s="119"/>
      <c r="Q140" s="115"/>
      <c r="T140" s="118"/>
      <c r="U140" s="119"/>
      <c r="V140" s="119"/>
      <c r="W140" s="115"/>
    </row>
    <row r="141" spans="1:104" s="114" customFormat="1" x14ac:dyDescent="0.2">
      <c r="B141" s="118"/>
      <c r="C141" s="119"/>
      <c r="D141" s="119"/>
      <c r="E141" s="115"/>
      <c r="H141" s="118"/>
      <c r="I141" s="119"/>
      <c r="J141" s="119"/>
      <c r="K141" s="115"/>
      <c r="N141" s="118"/>
      <c r="O141" s="119"/>
      <c r="P141" s="119"/>
      <c r="Q141" s="115"/>
      <c r="T141" s="118"/>
      <c r="U141" s="119"/>
      <c r="V141" s="119"/>
      <c r="W141" s="115"/>
    </row>
    <row r="142" spans="1:104" s="114" customFormat="1" x14ac:dyDescent="0.2">
      <c r="B142" s="118"/>
      <c r="C142" s="119"/>
      <c r="D142" s="119"/>
      <c r="E142" s="115"/>
      <c r="H142" s="118"/>
      <c r="I142" s="119"/>
      <c r="J142" s="119"/>
      <c r="K142" s="115"/>
      <c r="N142" s="118"/>
      <c r="O142" s="119"/>
      <c r="P142" s="119"/>
      <c r="Q142" s="115"/>
      <c r="T142" s="118"/>
      <c r="U142" s="119"/>
      <c r="V142" s="119"/>
      <c r="W142" s="115"/>
    </row>
    <row r="143" spans="1:104" s="114" customFormat="1" ht="13.5" thickBot="1" x14ac:dyDescent="0.25">
      <c r="B143" s="118"/>
      <c r="C143" s="119"/>
      <c r="D143" s="119"/>
      <c r="E143" s="115"/>
      <c r="H143" s="118"/>
      <c r="I143" s="119"/>
      <c r="J143" s="119"/>
      <c r="K143" s="115"/>
      <c r="N143" s="118"/>
      <c r="O143" s="119"/>
      <c r="P143" s="119"/>
      <c r="Q143" s="115"/>
      <c r="T143" s="118"/>
      <c r="U143" s="119"/>
      <c r="V143" s="119"/>
      <c r="W143" s="115"/>
    </row>
    <row r="144" spans="1:104" ht="13.5" thickBot="1" x14ac:dyDescent="0.25">
      <c r="A144" s="17">
        <v>5</v>
      </c>
      <c r="B144" s="18"/>
      <c r="C144" s="519" t="s">
        <v>167</v>
      </c>
      <c r="D144" s="519" t="s">
        <v>35</v>
      </c>
      <c r="E144" s="213">
        <f>+$W156</f>
        <v>0</v>
      </c>
      <c r="F144" s="114"/>
      <c r="G144" s="17"/>
      <c r="H144" s="18"/>
      <c r="I144" s="519" t="s">
        <v>167</v>
      </c>
      <c r="J144" s="519" t="s">
        <v>35</v>
      </c>
      <c r="K144" s="213">
        <f>+$W156</f>
        <v>0</v>
      </c>
      <c r="M144" s="17">
        <v>5</v>
      </c>
      <c r="N144" s="18"/>
      <c r="O144" s="519" t="s">
        <v>167</v>
      </c>
      <c r="P144" s="519" t="s">
        <v>35</v>
      </c>
      <c r="Q144" s="213">
        <f>+$W156</f>
        <v>0</v>
      </c>
      <c r="S144" s="17"/>
      <c r="T144" s="18"/>
      <c r="U144" s="519" t="s">
        <v>167</v>
      </c>
      <c r="V144" s="519" t="s">
        <v>35</v>
      </c>
      <c r="W144" s="519" t="s">
        <v>18</v>
      </c>
      <c r="X144" s="114"/>
      <c r="Y144" s="114"/>
      <c r="Z144" s="114"/>
      <c r="AA144" s="114"/>
      <c r="AB144" s="114"/>
      <c r="AC144" s="114"/>
      <c r="AD144" s="114"/>
      <c r="AE144" s="114"/>
      <c r="AF144" s="114"/>
      <c r="AG144" s="114"/>
      <c r="AH144" s="114"/>
      <c r="AI144" s="114"/>
      <c r="AJ144" s="114"/>
      <c r="AK144" s="114"/>
      <c r="AL144" s="114"/>
      <c r="AM144" s="114"/>
      <c r="AN144" s="114"/>
      <c r="AO144" s="114"/>
      <c r="AP144" s="114"/>
      <c r="AQ144" s="114"/>
      <c r="AR144" s="114"/>
      <c r="AS144" s="114"/>
      <c r="AT144" s="114"/>
      <c r="AU144" s="114"/>
      <c r="AV144" s="114"/>
      <c r="AW144" s="114"/>
      <c r="AX144" s="114"/>
      <c r="AY144" s="114"/>
      <c r="AZ144" s="114"/>
      <c r="BA144" s="114"/>
      <c r="BB144" s="114"/>
      <c r="BC144" s="114"/>
      <c r="BD144" s="114"/>
      <c r="BE144" s="114"/>
      <c r="BF144" s="114"/>
      <c r="BG144" s="114"/>
      <c r="BH144" s="114"/>
      <c r="BI144" s="114"/>
      <c r="BJ144" s="114"/>
      <c r="BK144" s="114"/>
      <c r="BL144" s="114"/>
      <c r="BM144" s="114"/>
      <c r="BN144" s="114"/>
      <c r="BO144" s="114"/>
      <c r="BP144" s="114"/>
      <c r="BQ144" s="114"/>
      <c r="BR144" s="114"/>
      <c r="BS144" s="114"/>
      <c r="BT144" s="114"/>
      <c r="BU144" s="114"/>
      <c r="BV144" s="114"/>
      <c r="BW144" s="114"/>
      <c r="BX144" s="114"/>
      <c r="BY144" s="114"/>
      <c r="BZ144" s="114"/>
      <c r="CA144" s="114"/>
      <c r="CB144" s="114"/>
      <c r="CC144" s="114"/>
      <c r="CD144" s="114"/>
      <c r="CE144" s="114"/>
      <c r="CF144" s="114"/>
      <c r="CG144" s="114"/>
      <c r="CH144" s="114"/>
      <c r="CI144" s="114"/>
      <c r="CJ144" s="114"/>
      <c r="CK144" s="114"/>
      <c r="CL144" s="114"/>
      <c r="CM144" s="114"/>
      <c r="CN144" s="114"/>
      <c r="CO144" s="114"/>
      <c r="CP144" s="114"/>
      <c r="CQ144" s="114"/>
      <c r="CR144" s="114"/>
      <c r="CS144" s="114"/>
      <c r="CT144" s="114"/>
      <c r="CU144" s="114"/>
      <c r="CV144" s="114"/>
      <c r="CW144" s="114"/>
      <c r="CX144" s="114"/>
      <c r="CY144" s="114"/>
      <c r="CZ144" s="114"/>
    </row>
    <row r="145" spans="1:104" ht="38.25" x14ac:dyDescent="0.2">
      <c r="A145" s="19" t="s">
        <v>7</v>
      </c>
      <c r="B145" s="35" t="str">
        <f>+" אסמכתא " &amp; B7 &amp;"         חזרה לטבלה "</f>
        <v xml:space="preserve"> אסמכתא          חזרה לטבלה </v>
      </c>
      <c r="C145" s="548"/>
      <c r="D145" s="548"/>
      <c r="E145" s="212" t="s">
        <v>18</v>
      </c>
      <c r="F145" s="114"/>
      <c r="G145" s="19" t="s">
        <v>23</v>
      </c>
      <c r="H145" s="35" t="e">
        <f>+" אסמכתא " &amp;#REF! &amp;"         חזרה לטבלה "</f>
        <v>#REF!</v>
      </c>
      <c r="I145" s="548"/>
      <c r="J145" s="548"/>
      <c r="K145" s="212" t="s">
        <v>18</v>
      </c>
      <c r="M145" s="19" t="s">
        <v>7</v>
      </c>
      <c r="N145" s="35" t="str">
        <f>+" אסמכתא " &amp; N7 &amp;"         חזרה לטבלה "</f>
        <v xml:space="preserve"> אסמכתא          חזרה לטבלה </v>
      </c>
      <c r="O145" s="548"/>
      <c r="P145" s="548"/>
      <c r="Q145" s="212" t="s">
        <v>18</v>
      </c>
      <c r="S145" s="19" t="s">
        <v>23</v>
      </c>
      <c r="T145" s="35" t="str">
        <f>+" אסמכתא " &amp; T7 &amp;"         חזרה לטבלה "</f>
        <v xml:space="preserve"> אסמכתא          חזרה לטבלה </v>
      </c>
      <c r="U145" s="548"/>
      <c r="V145" s="548"/>
      <c r="W145" s="548"/>
      <c r="X145" s="114"/>
      <c r="Y145" s="114"/>
      <c r="Z145" s="114"/>
      <c r="AA145" s="114"/>
      <c r="AB145" s="114"/>
      <c r="AC145" s="114"/>
      <c r="AD145" s="114"/>
      <c r="AE145" s="114"/>
      <c r="AF145" s="114"/>
      <c r="AG145" s="114"/>
      <c r="AH145" s="114"/>
      <c r="AI145" s="114"/>
      <c r="AJ145" s="114"/>
      <c r="AK145" s="114"/>
      <c r="AL145" s="114"/>
      <c r="AM145" s="114"/>
      <c r="AN145" s="114"/>
      <c r="AO145" s="114"/>
      <c r="AP145" s="114"/>
      <c r="AQ145" s="114"/>
      <c r="AR145" s="114"/>
      <c r="AS145" s="114"/>
      <c r="AT145" s="114"/>
      <c r="AU145" s="114"/>
      <c r="AV145" s="114"/>
      <c r="AW145" s="114"/>
      <c r="AX145" s="114"/>
      <c r="AY145" s="114"/>
      <c r="AZ145" s="114"/>
      <c r="BA145" s="114"/>
      <c r="BB145" s="114"/>
      <c r="BC145" s="114"/>
      <c r="BD145" s="114"/>
      <c r="BE145" s="114"/>
      <c r="BF145" s="114"/>
      <c r="BG145" s="114"/>
      <c r="BH145" s="114"/>
      <c r="BI145" s="114"/>
      <c r="BJ145" s="114"/>
      <c r="BK145" s="114"/>
      <c r="BL145" s="114"/>
      <c r="BM145" s="114"/>
      <c r="BN145" s="114"/>
      <c r="BO145" s="114"/>
      <c r="BP145" s="114"/>
      <c r="BQ145" s="114"/>
      <c r="BR145" s="114"/>
      <c r="BS145" s="114"/>
      <c r="BT145" s="114"/>
      <c r="BU145" s="114"/>
      <c r="BV145" s="114"/>
      <c r="BW145" s="114"/>
      <c r="BX145" s="114"/>
      <c r="BY145" s="114"/>
      <c r="BZ145" s="114"/>
      <c r="CA145" s="114"/>
      <c r="CB145" s="114"/>
      <c r="CC145" s="114"/>
      <c r="CD145" s="114"/>
      <c r="CE145" s="114"/>
      <c r="CF145" s="114"/>
      <c r="CG145" s="114"/>
      <c r="CH145" s="114"/>
      <c r="CI145" s="114"/>
      <c r="CJ145" s="114"/>
      <c r="CK145" s="114"/>
      <c r="CL145" s="114"/>
      <c r="CM145" s="114"/>
      <c r="CN145" s="114"/>
      <c r="CO145" s="114"/>
      <c r="CP145" s="114"/>
      <c r="CQ145" s="114"/>
      <c r="CR145" s="114"/>
      <c r="CS145" s="114"/>
      <c r="CT145" s="114"/>
      <c r="CU145" s="114"/>
      <c r="CV145" s="114"/>
      <c r="CW145" s="114"/>
      <c r="CX145" s="114"/>
      <c r="CY145" s="114"/>
      <c r="CZ145" s="114"/>
    </row>
    <row r="146" spans="1:104" s="114" customFormat="1" x14ac:dyDescent="0.2">
      <c r="A146" s="21">
        <v>1</v>
      </c>
      <c r="B146" s="21"/>
      <c r="C146" s="214"/>
      <c r="D146" s="214"/>
      <c r="E146" s="21"/>
      <c r="G146" s="21">
        <v>12</v>
      </c>
      <c r="H146" s="21"/>
      <c r="I146" s="214"/>
      <c r="J146" s="214"/>
      <c r="K146" s="21"/>
      <c r="M146" s="21">
        <v>23</v>
      </c>
      <c r="N146" s="21"/>
      <c r="O146" s="214"/>
      <c r="P146" s="214"/>
      <c r="Q146" s="21"/>
      <c r="S146" s="21">
        <v>34</v>
      </c>
      <c r="T146" s="21"/>
      <c r="U146" s="214"/>
      <c r="V146" s="214"/>
      <c r="W146" s="21"/>
    </row>
    <row r="147" spans="1:104" s="114" customFormat="1" x14ac:dyDescent="0.2">
      <c r="A147" s="21">
        <v>2</v>
      </c>
      <c r="B147" s="21"/>
      <c r="C147" s="214"/>
      <c r="D147" s="214"/>
      <c r="E147" s="21"/>
      <c r="G147" s="21">
        <v>13</v>
      </c>
      <c r="H147" s="21"/>
      <c r="I147" s="214"/>
      <c r="J147" s="214"/>
      <c r="K147" s="21"/>
      <c r="M147" s="21">
        <v>24</v>
      </c>
      <c r="N147" s="21"/>
      <c r="O147" s="214"/>
      <c r="P147" s="214"/>
      <c r="Q147" s="21"/>
      <c r="S147" s="21">
        <v>35</v>
      </c>
      <c r="T147" s="21"/>
      <c r="U147" s="214"/>
      <c r="V147" s="214"/>
      <c r="W147" s="21"/>
    </row>
    <row r="148" spans="1:104" s="114" customFormat="1" x14ac:dyDescent="0.2">
      <c r="A148" s="21">
        <v>3</v>
      </c>
      <c r="B148" s="21"/>
      <c r="C148" s="214"/>
      <c r="D148" s="214"/>
      <c r="E148" s="21"/>
      <c r="G148" s="21">
        <v>14</v>
      </c>
      <c r="H148" s="21"/>
      <c r="I148" s="214"/>
      <c r="J148" s="214"/>
      <c r="K148" s="21"/>
      <c r="M148" s="21">
        <v>25</v>
      </c>
      <c r="N148" s="21"/>
      <c r="O148" s="214"/>
      <c r="P148" s="214"/>
      <c r="Q148" s="21"/>
      <c r="S148" s="21">
        <v>36</v>
      </c>
      <c r="T148" s="21"/>
      <c r="U148" s="214"/>
      <c r="V148" s="214"/>
      <c r="W148" s="21"/>
    </row>
    <row r="149" spans="1:104" s="114" customFormat="1" x14ac:dyDescent="0.2">
      <c r="A149" s="21">
        <v>4</v>
      </c>
      <c r="B149" s="21"/>
      <c r="C149" s="214"/>
      <c r="D149" s="214"/>
      <c r="E149" s="21"/>
      <c r="G149" s="21">
        <v>15</v>
      </c>
      <c r="H149" s="21"/>
      <c r="I149" s="214"/>
      <c r="J149" s="214"/>
      <c r="K149" s="21"/>
      <c r="M149" s="21">
        <v>26</v>
      </c>
      <c r="N149" s="21"/>
      <c r="O149" s="214"/>
      <c r="P149" s="214"/>
      <c r="Q149" s="21"/>
      <c r="S149" s="21">
        <v>37</v>
      </c>
      <c r="T149" s="21"/>
      <c r="U149" s="214"/>
      <c r="V149" s="214"/>
      <c r="W149" s="21"/>
    </row>
    <row r="150" spans="1:104" s="114" customFormat="1" x14ac:dyDescent="0.2">
      <c r="A150" s="21">
        <v>5</v>
      </c>
      <c r="B150" s="21"/>
      <c r="C150" s="214"/>
      <c r="D150" s="214"/>
      <c r="E150" s="21"/>
      <c r="G150" s="21">
        <v>16</v>
      </c>
      <c r="H150" s="21"/>
      <c r="I150" s="214"/>
      <c r="J150" s="214"/>
      <c r="K150" s="21"/>
      <c r="M150" s="21">
        <v>27</v>
      </c>
      <c r="N150" s="21"/>
      <c r="O150" s="214"/>
      <c r="P150" s="214"/>
      <c r="Q150" s="21"/>
      <c r="S150" s="21">
        <v>38</v>
      </c>
      <c r="T150" s="21"/>
      <c r="U150" s="214"/>
      <c r="V150" s="214"/>
      <c r="W150" s="21"/>
    </row>
    <row r="151" spans="1:104" s="114" customFormat="1" x14ac:dyDescent="0.2">
      <c r="A151" s="21">
        <v>6</v>
      </c>
      <c r="B151" s="21"/>
      <c r="C151" s="214"/>
      <c r="D151" s="214"/>
      <c r="E151" s="21"/>
      <c r="G151" s="21">
        <v>17</v>
      </c>
      <c r="H151" s="21"/>
      <c r="I151" s="214"/>
      <c r="J151" s="214"/>
      <c r="K151" s="21"/>
      <c r="M151" s="21">
        <v>28</v>
      </c>
      <c r="N151" s="21"/>
      <c r="O151" s="214"/>
      <c r="P151" s="214"/>
      <c r="Q151" s="21"/>
      <c r="S151" s="21">
        <v>39</v>
      </c>
      <c r="T151" s="21"/>
      <c r="U151" s="214"/>
      <c r="V151" s="214"/>
      <c r="W151" s="21"/>
    </row>
    <row r="152" spans="1:104" s="114" customFormat="1" x14ac:dyDescent="0.2">
      <c r="A152" s="21">
        <v>7</v>
      </c>
      <c r="B152" s="21"/>
      <c r="C152" s="214"/>
      <c r="D152" s="214"/>
      <c r="E152" s="21"/>
      <c r="G152" s="21">
        <v>18</v>
      </c>
      <c r="H152" s="21"/>
      <c r="I152" s="214"/>
      <c r="J152" s="214"/>
      <c r="K152" s="21"/>
      <c r="M152" s="21">
        <v>29</v>
      </c>
      <c r="N152" s="21"/>
      <c r="O152" s="214"/>
      <c r="P152" s="214"/>
      <c r="Q152" s="21"/>
      <c r="S152" s="21">
        <v>40</v>
      </c>
      <c r="T152" s="21"/>
      <c r="U152" s="214"/>
      <c r="V152" s="214"/>
      <c r="W152" s="21"/>
    </row>
    <row r="153" spans="1:104" s="114" customFormat="1" x14ac:dyDescent="0.2">
      <c r="A153" s="21">
        <v>8</v>
      </c>
      <c r="B153" s="21"/>
      <c r="C153" s="214"/>
      <c r="D153" s="214"/>
      <c r="E153" s="21"/>
      <c r="G153" s="21">
        <v>19</v>
      </c>
      <c r="H153" s="21"/>
      <c r="I153" s="214"/>
      <c r="J153" s="214"/>
      <c r="K153" s="21"/>
      <c r="M153" s="21">
        <v>30</v>
      </c>
      <c r="N153" s="21"/>
      <c r="O153" s="214"/>
      <c r="P153" s="214"/>
      <c r="Q153" s="21"/>
      <c r="S153" s="21">
        <v>41</v>
      </c>
      <c r="T153" s="21"/>
      <c r="U153" s="214"/>
      <c r="V153" s="214"/>
      <c r="W153" s="21"/>
    </row>
    <row r="154" spans="1:104" s="114" customFormat="1" x14ac:dyDescent="0.2">
      <c r="A154" s="21">
        <v>9</v>
      </c>
      <c r="B154" s="21"/>
      <c r="C154" s="214"/>
      <c r="D154" s="214"/>
      <c r="E154" s="21"/>
      <c r="G154" s="21">
        <v>20</v>
      </c>
      <c r="H154" s="21"/>
      <c r="I154" s="214"/>
      <c r="J154" s="214"/>
      <c r="K154" s="21"/>
      <c r="M154" s="21">
        <v>31</v>
      </c>
      <c r="N154" s="21"/>
      <c r="O154" s="214"/>
      <c r="P154" s="214"/>
      <c r="Q154" s="21"/>
      <c r="S154" s="21">
        <v>42</v>
      </c>
      <c r="T154" s="21"/>
      <c r="U154" s="214"/>
      <c r="V154" s="214"/>
      <c r="W154" s="21"/>
    </row>
    <row r="155" spans="1:104" s="114" customFormat="1" x14ac:dyDescent="0.2">
      <c r="A155" s="21">
        <v>10</v>
      </c>
      <c r="B155" s="21"/>
      <c r="C155" s="214"/>
      <c r="D155" s="214"/>
      <c r="E155" s="21"/>
      <c r="G155" s="21">
        <v>21</v>
      </c>
      <c r="H155" s="21"/>
      <c r="I155" s="214"/>
      <c r="J155" s="214"/>
      <c r="K155" s="21"/>
      <c r="M155" s="21">
        <v>32</v>
      </c>
      <c r="N155" s="21"/>
      <c r="O155" s="214"/>
      <c r="P155" s="214"/>
      <c r="Q155" s="21"/>
      <c r="S155" s="21">
        <v>43</v>
      </c>
      <c r="T155" s="21"/>
      <c r="U155" s="214"/>
      <c r="V155" s="214"/>
      <c r="W155" s="21"/>
    </row>
    <row r="156" spans="1:104" s="114" customFormat="1" ht="13.5" thickBot="1" x14ac:dyDescent="0.25">
      <c r="A156" s="21">
        <v>11</v>
      </c>
      <c r="B156" s="21"/>
      <c r="C156" s="214"/>
      <c r="D156" s="214"/>
      <c r="E156" s="21"/>
      <c r="G156" s="21">
        <v>22</v>
      </c>
      <c r="H156" s="21"/>
      <c r="I156" s="214"/>
      <c r="J156" s="214"/>
      <c r="K156" s="21"/>
      <c r="M156" s="21">
        <v>33</v>
      </c>
      <c r="N156" s="21"/>
      <c r="O156" s="214"/>
      <c r="P156" s="214"/>
      <c r="Q156" s="21"/>
      <c r="S156" s="22"/>
      <c r="T156" s="209" t="s">
        <v>3</v>
      </c>
      <c r="U156" s="24"/>
      <c r="V156" s="24"/>
      <c r="W156" s="210">
        <f>SUM(E146:E156)+SUM(K146:K156)+SUM(W146:W155)+SUM(Q146:Q156)</f>
        <v>0</v>
      </c>
    </row>
    <row r="157" spans="1:104" s="114" customFormat="1" x14ac:dyDescent="0.2">
      <c r="B157" s="118"/>
      <c r="C157" s="119"/>
      <c r="D157" s="119"/>
      <c r="E157" s="115"/>
      <c r="H157" s="118"/>
      <c r="I157" s="119"/>
      <c r="J157" s="119"/>
      <c r="K157" s="115"/>
      <c r="N157" s="118"/>
      <c r="O157" s="119"/>
      <c r="P157" s="119"/>
      <c r="Q157" s="115"/>
      <c r="T157" s="118"/>
      <c r="U157" s="119"/>
      <c r="V157" s="119"/>
      <c r="W157" s="115"/>
    </row>
    <row r="158" spans="1:104" s="114" customFormat="1" x14ac:dyDescent="0.2">
      <c r="B158" s="118"/>
      <c r="C158" s="119"/>
      <c r="D158" s="119"/>
      <c r="E158" s="115"/>
      <c r="H158" s="118"/>
      <c r="I158" s="119"/>
      <c r="J158" s="119"/>
      <c r="K158" s="115"/>
      <c r="N158" s="118"/>
      <c r="O158" s="119"/>
      <c r="P158" s="119"/>
      <c r="Q158" s="115"/>
      <c r="T158" s="118"/>
      <c r="U158" s="119"/>
      <c r="V158" s="119"/>
      <c r="W158" s="115"/>
    </row>
    <row r="159" spans="1:104" s="114" customFormat="1" x14ac:dyDescent="0.2">
      <c r="B159" s="118"/>
      <c r="C159" s="119"/>
      <c r="D159" s="119"/>
      <c r="E159" s="115"/>
      <c r="H159" s="118"/>
      <c r="I159" s="119"/>
      <c r="J159" s="119"/>
      <c r="K159" s="115"/>
      <c r="N159" s="118"/>
      <c r="O159" s="119"/>
      <c r="P159" s="119"/>
      <c r="Q159" s="115"/>
      <c r="T159" s="118"/>
      <c r="U159" s="119"/>
      <c r="V159" s="119"/>
      <c r="W159" s="115"/>
    </row>
    <row r="160" spans="1:104" s="114" customFormat="1" x14ac:dyDescent="0.2">
      <c r="B160" s="118"/>
      <c r="C160" s="119"/>
      <c r="D160" s="119"/>
      <c r="E160" s="115"/>
      <c r="H160" s="118"/>
      <c r="I160" s="119"/>
      <c r="J160" s="119"/>
      <c r="K160" s="115"/>
      <c r="N160" s="118"/>
      <c r="O160" s="119"/>
      <c r="P160" s="119"/>
      <c r="Q160" s="115"/>
      <c r="T160" s="118"/>
      <c r="U160" s="119"/>
      <c r="V160" s="119"/>
      <c r="W160" s="115"/>
    </row>
    <row r="161" spans="1:104" s="114" customFormat="1" x14ac:dyDescent="0.2">
      <c r="B161" s="118"/>
      <c r="C161" s="119"/>
      <c r="D161" s="119"/>
      <c r="E161" s="115"/>
      <c r="H161" s="118"/>
      <c r="I161" s="119"/>
      <c r="J161" s="119"/>
      <c r="K161" s="115"/>
      <c r="N161" s="118"/>
      <c r="O161" s="119"/>
      <c r="P161" s="119"/>
      <c r="Q161" s="115"/>
      <c r="T161" s="118"/>
      <c r="U161" s="119"/>
      <c r="V161" s="119"/>
      <c r="W161" s="115"/>
    </row>
    <row r="162" spans="1:104" s="114" customFormat="1" x14ac:dyDescent="0.2">
      <c r="B162" s="118"/>
      <c r="C162" s="119"/>
      <c r="D162" s="119"/>
      <c r="E162" s="115"/>
      <c r="H162" s="118"/>
      <c r="I162" s="119"/>
      <c r="J162" s="119"/>
      <c r="K162" s="115"/>
      <c r="N162" s="118"/>
      <c r="O162" s="119"/>
      <c r="P162" s="119"/>
      <c r="Q162" s="115"/>
      <c r="T162" s="118"/>
      <c r="U162" s="119"/>
      <c r="V162" s="119"/>
      <c r="W162" s="115"/>
    </row>
    <row r="163" spans="1:104" s="114" customFormat="1" ht="13.5" thickBot="1" x14ac:dyDescent="0.25">
      <c r="B163" s="118"/>
      <c r="C163" s="119"/>
      <c r="D163" s="119"/>
      <c r="E163" s="115"/>
      <c r="H163" s="118"/>
      <c r="I163" s="119"/>
      <c r="J163" s="119"/>
      <c r="K163" s="115"/>
      <c r="N163" s="118"/>
      <c r="O163" s="119"/>
      <c r="P163" s="119"/>
      <c r="Q163" s="115"/>
      <c r="T163" s="118"/>
      <c r="U163" s="119"/>
      <c r="V163" s="119"/>
      <c r="W163" s="115"/>
    </row>
    <row r="164" spans="1:104" ht="13.5" thickBot="1" x14ac:dyDescent="0.25">
      <c r="A164" s="17">
        <v>6</v>
      </c>
      <c r="B164" s="18"/>
      <c r="C164" s="519" t="s">
        <v>167</v>
      </c>
      <c r="D164" s="519" t="s">
        <v>35</v>
      </c>
      <c r="E164" s="213">
        <f>+$W176</f>
        <v>0</v>
      </c>
      <c r="F164" s="114"/>
      <c r="G164" s="17"/>
      <c r="H164" s="18"/>
      <c r="I164" s="519" t="s">
        <v>167</v>
      </c>
      <c r="J164" s="519" t="s">
        <v>35</v>
      </c>
      <c r="K164" s="213">
        <f>+$W176</f>
        <v>0</v>
      </c>
      <c r="M164" s="17">
        <v>6</v>
      </c>
      <c r="N164" s="18"/>
      <c r="O164" s="519" t="s">
        <v>167</v>
      </c>
      <c r="P164" s="519" t="s">
        <v>35</v>
      </c>
      <c r="Q164" s="213">
        <f>+$W176</f>
        <v>0</v>
      </c>
      <c r="S164" s="17"/>
      <c r="T164" s="18"/>
      <c r="U164" s="519" t="s">
        <v>167</v>
      </c>
      <c r="V164" s="519" t="s">
        <v>35</v>
      </c>
      <c r="W164" s="519" t="s">
        <v>18</v>
      </c>
      <c r="X164" s="114"/>
      <c r="Y164" s="114"/>
      <c r="Z164" s="114"/>
      <c r="AA164" s="114"/>
      <c r="AB164" s="114"/>
      <c r="AC164" s="114"/>
      <c r="AD164" s="114"/>
      <c r="AE164" s="114"/>
      <c r="AF164" s="114"/>
      <c r="AG164" s="114"/>
      <c r="AH164" s="114"/>
      <c r="AI164" s="114"/>
      <c r="AJ164" s="114"/>
      <c r="AK164" s="114"/>
      <c r="AL164" s="114"/>
      <c r="AM164" s="114"/>
      <c r="AN164" s="114"/>
      <c r="AO164" s="114"/>
      <c r="AP164" s="114"/>
      <c r="AQ164" s="114"/>
      <c r="AR164" s="114"/>
      <c r="AS164" s="114"/>
      <c r="AT164" s="114"/>
      <c r="AU164" s="114"/>
      <c r="AV164" s="114"/>
      <c r="AW164" s="114"/>
      <c r="AX164" s="114"/>
      <c r="AY164" s="114"/>
      <c r="AZ164" s="114"/>
      <c r="BA164" s="114"/>
      <c r="BB164" s="114"/>
      <c r="BC164" s="114"/>
      <c r="BD164" s="114"/>
      <c r="BE164" s="114"/>
      <c r="BF164" s="114"/>
      <c r="BG164" s="114"/>
      <c r="BH164" s="114"/>
      <c r="BI164" s="114"/>
      <c r="BJ164" s="114"/>
      <c r="BK164" s="114"/>
      <c r="BL164" s="114"/>
      <c r="BM164" s="114"/>
      <c r="BN164" s="114"/>
      <c r="BO164" s="114"/>
      <c r="BP164" s="114"/>
      <c r="BQ164" s="114"/>
      <c r="BR164" s="114"/>
      <c r="BS164" s="114"/>
      <c r="BT164" s="114"/>
      <c r="BU164" s="114"/>
      <c r="BV164" s="114"/>
      <c r="BW164" s="114"/>
      <c r="BX164" s="114"/>
      <c r="BY164" s="114"/>
      <c r="BZ164" s="114"/>
      <c r="CA164" s="114"/>
      <c r="CB164" s="114"/>
      <c r="CC164" s="114"/>
      <c r="CD164" s="114"/>
      <c r="CE164" s="114"/>
      <c r="CF164" s="114"/>
      <c r="CG164" s="114"/>
      <c r="CH164" s="114"/>
      <c r="CI164" s="114"/>
      <c r="CJ164" s="114"/>
      <c r="CK164" s="114"/>
      <c r="CL164" s="114"/>
      <c r="CM164" s="114"/>
      <c r="CN164" s="114"/>
      <c r="CO164" s="114"/>
      <c r="CP164" s="114"/>
      <c r="CQ164" s="114"/>
      <c r="CR164" s="114"/>
      <c r="CS164" s="114"/>
      <c r="CT164" s="114"/>
      <c r="CU164" s="114"/>
      <c r="CV164" s="114"/>
      <c r="CW164" s="114"/>
      <c r="CX164" s="114"/>
      <c r="CY164" s="114"/>
      <c r="CZ164" s="114"/>
    </row>
    <row r="165" spans="1:104" ht="38.25" x14ac:dyDescent="0.2">
      <c r="A165" s="19" t="s">
        <v>7</v>
      </c>
      <c r="B165" s="35" t="str">
        <f>+" אסמכתא " &amp; B8 &amp;"         חזרה לטבלה "</f>
        <v xml:space="preserve"> אסמכתא          חזרה לטבלה </v>
      </c>
      <c r="C165" s="548"/>
      <c r="D165" s="548"/>
      <c r="E165" s="212" t="s">
        <v>18</v>
      </c>
      <c r="F165" s="114"/>
      <c r="G165" s="19" t="s">
        <v>23</v>
      </c>
      <c r="H165" s="35" t="e">
        <f>+" אסמכתא " &amp;#REF! &amp;"         חזרה לטבלה "</f>
        <v>#REF!</v>
      </c>
      <c r="I165" s="548"/>
      <c r="J165" s="548"/>
      <c r="K165" s="212" t="s">
        <v>18</v>
      </c>
      <c r="M165" s="19" t="s">
        <v>7</v>
      </c>
      <c r="N165" s="35" t="str">
        <f>+" אסמכתא " &amp; N8 &amp;"         חזרה לטבלה "</f>
        <v xml:space="preserve"> אסמכתא          חזרה לטבלה </v>
      </c>
      <c r="O165" s="548"/>
      <c r="P165" s="548"/>
      <c r="Q165" s="212" t="s">
        <v>18</v>
      </c>
      <c r="S165" s="19" t="s">
        <v>23</v>
      </c>
      <c r="T165" s="35" t="str">
        <f>+" אסמכתא " &amp; T8 &amp;"         חזרה לטבלה "</f>
        <v xml:space="preserve"> אסמכתא          חזרה לטבלה </v>
      </c>
      <c r="U165" s="548"/>
      <c r="V165" s="548"/>
      <c r="W165" s="548"/>
      <c r="X165" s="114"/>
      <c r="Y165" s="114"/>
      <c r="Z165" s="114"/>
      <c r="AA165" s="114"/>
      <c r="AB165" s="114"/>
      <c r="AC165" s="114"/>
      <c r="AD165" s="114"/>
      <c r="AE165" s="114"/>
      <c r="AF165" s="114"/>
      <c r="AG165" s="114"/>
      <c r="AH165" s="114"/>
      <c r="AI165" s="114"/>
      <c r="AJ165" s="114"/>
      <c r="AK165" s="114"/>
      <c r="AL165" s="114"/>
      <c r="AM165" s="114"/>
      <c r="AN165" s="114"/>
      <c r="AO165" s="114"/>
      <c r="AP165" s="114"/>
      <c r="AQ165" s="114"/>
      <c r="AR165" s="114"/>
      <c r="AS165" s="114"/>
      <c r="AT165" s="114"/>
      <c r="AU165" s="114"/>
      <c r="AV165" s="114"/>
      <c r="AW165" s="114"/>
      <c r="AX165" s="114"/>
      <c r="AY165" s="114"/>
      <c r="AZ165" s="114"/>
      <c r="BA165" s="114"/>
      <c r="BB165" s="114"/>
      <c r="BC165" s="114"/>
      <c r="BD165" s="114"/>
      <c r="BE165" s="114"/>
      <c r="BF165" s="114"/>
      <c r="BG165" s="114"/>
      <c r="BH165" s="114"/>
      <c r="BI165" s="114"/>
      <c r="BJ165" s="114"/>
      <c r="BK165" s="114"/>
      <c r="BL165" s="114"/>
      <c r="BM165" s="114"/>
      <c r="BN165" s="114"/>
      <c r="BO165" s="114"/>
      <c r="BP165" s="114"/>
      <c r="BQ165" s="114"/>
      <c r="BR165" s="114"/>
      <c r="BS165" s="114"/>
      <c r="BT165" s="114"/>
      <c r="BU165" s="114"/>
      <c r="BV165" s="114"/>
      <c r="BW165" s="114"/>
      <c r="BX165" s="114"/>
      <c r="BY165" s="114"/>
      <c r="BZ165" s="114"/>
      <c r="CA165" s="114"/>
      <c r="CB165" s="114"/>
      <c r="CC165" s="114"/>
      <c r="CD165" s="114"/>
      <c r="CE165" s="114"/>
      <c r="CF165" s="114"/>
      <c r="CG165" s="114"/>
      <c r="CH165" s="114"/>
      <c r="CI165" s="114"/>
      <c r="CJ165" s="114"/>
      <c r="CK165" s="114"/>
      <c r="CL165" s="114"/>
      <c r="CM165" s="114"/>
      <c r="CN165" s="114"/>
      <c r="CO165" s="114"/>
      <c r="CP165" s="114"/>
      <c r="CQ165" s="114"/>
      <c r="CR165" s="114"/>
      <c r="CS165" s="114"/>
      <c r="CT165" s="114"/>
      <c r="CU165" s="114"/>
      <c r="CV165" s="114"/>
      <c r="CW165" s="114"/>
      <c r="CX165" s="114"/>
      <c r="CY165" s="114"/>
      <c r="CZ165" s="114"/>
    </row>
    <row r="166" spans="1:104" s="114" customFormat="1" x14ac:dyDescent="0.2">
      <c r="A166" s="21">
        <v>1</v>
      </c>
      <c r="B166" s="21"/>
      <c r="C166" s="214"/>
      <c r="D166" s="214"/>
      <c r="E166" s="21"/>
      <c r="G166" s="21">
        <v>12</v>
      </c>
      <c r="H166" s="21"/>
      <c r="I166" s="214"/>
      <c r="J166" s="214"/>
      <c r="K166" s="21"/>
      <c r="M166" s="21">
        <v>23</v>
      </c>
      <c r="N166" s="21"/>
      <c r="O166" s="214"/>
      <c r="P166" s="214"/>
      <c r="Q166" s="21"/>
      <c r="S166" s="21">
        <v>34</v>
      </c>
      <c r="T166" s="21"/>
      <c r="U166" s="214"/>
      <c r="V166" s="214"/>
      <c r="W166" s="21"/>
    </row>
    <row r="167" spans="1:104" s="114" customFormat="1" x14ac:dyDescent="0.2">
      <c r="A167" s="21">
        <v>2</v>
      </c>
      <c r="B167" s="21"/>
      <c r="C167" s="214"/>
      <c r="D167" s="214"/>
      <c r="E167" s="21"/>
      <c r="G167" s="21">
        <v>13</v>
      </c>
      <c r="H167" s="21"/>
      <c r="I167" s="214"/>
      <c r="J167" s="214"/>
      <c r="K167" s="21"/>
      <c r="M167" s="21">
        <v>24</v>
      </c>
      <c r="N167" s="21"/>
      <c r="O167" s="214"/>
      <c r="P167" s="214"/>
      <c r="Q167" s="21"/>
      <c r="S167" s="21">
        <v>35</v>
      </c>
      <c r="T167" s="21"/>
      <c r="U167" s="214"/>
      <c r="V167" s="214"/>
      <c r="W167" s="21"/>
    </row>
    <row r="168" spans="1:104" s="114" customFormat="1" x14ac:dyDescent="0.2">
      <c r="A168" s="21">
        <v>3</v>
      </c>
      <c r="B168" s="21"/>
      <c r="C168" s="214"/>
      <c r="D168" s="214"/>
      <c r="E168" s="21"/>
      <c r="G168" s="21">
        <v>14</v>
      </c>
      <c r="H168" s="21"/>
      <c r="I168" s="214"/>
      <c r="J168" s="214"/>
      <c r="K168" s="21"/>
      <c r="M168" s="21">
        <v>25</v>
      </c>
      <c r="N168" s="21"/>
      <c r="O168" s="214"/>
      <c r="P168" s="214"/>
      <c r="Q168" s="21"/>
      <c r="S168" s="21">
        <v>36</v>
      </c>
      <c r="T168" s="21"/>
      <c r="U168" s="214"/>
      <c r="V168" s="214"/>
      <c r="W168" s="21"/>
    </row>
    <row r="169" spans="1:104" s="114" customFormat="1" x14ac:dyDescent="0.2">
      <c r="A169" s="21">
        <v>4</v>
      </c>
      <c r="B169" s="21"/>
      <c r="C169" s="214"/>
      <c r="D169" s="214"/>
      <c r="E169" s="21"/>
      <c r="G169" s="21">
        <v>15</v>
      </c>
      <c r="H169" s="21"/>
      <c r="I169" s="214"/>
      <c r="J169" s="214"/>
      <c r="K169" s="21"/>
      <c r="M169" s="21">
        <v>26</v>
      </c>
      <c r="N169" s="21"/>
      <c r="O169" s="214"/>
      <c r="P169" s="214"/>
      <c r="Q169" s="21"/>
      <c r="S169" s="21">
        <v>37</v>
      </c>
      <c r="T169" s="21"/>
      <c r="U169" s="214"/>
      <c r="V169" s="214"/>
      <c r="W169" s="21"/>
    </row>
    <row r="170" spans="1:104" s="114" customFormat="1" x14ac:dyDescent="0.2">
      <c r="A170" s="21">
        <v>5</v>
      </c>
      <c r="B170" s="21"/>
      <c r="C170" s="214"/>
      <c r="D170" s="214"/>
      <c r="E170" s="21"/>
      <c r="G170" s="21">
        <v>16</v>
      </c>
      <c r="H170" s="21"/>
      <c r="I170" s="214"/>
      <c r="J170" s="214"/>
      <c r="K170" s="21"/>
      <c r="M170" s="21">
        <v>27</v>
      </c>
      <c r="N170" s="21"/>
      <c r="O170" s="214"/>
      <c r="P170" s="214"/>
      <c r="Q170" s="21"/>
      <c r="S170" s="21">
        <v>38</v>
      </c>
      <c r="T170" s="21"/>
      <c r="U170" s="214"/>
      <c r="V170" s="214"/>
      <c r="W170" s="21"/>
    </row>
    <row r="171" spans="1:104" s="114" customFormat="1" x14ac:dyDescent="0.2">
      <c r="A171" s="21">
        <v>6</v>
      </c>
      <c r="B171" s="21"/>
      <c r="C171" s="214"/>
      <c r="D171" s="214"/>
      <c r="E171" s="21"/>
      <c r="G171" s="21">
        <v>17</v>
      </c>
      <c r="H171" s="21"/>
      <c r="I171" s="214"/>
      <c r="J171" s="214"/>
      <c r="K171" s="21"/>
      <c r="M171" s="21">
        <v>28</v>
      </c>
      <c r="N171" s="21"/>
      <c r="O171" s="214"/>
      <c r="P171" s="214"/>
      <c r="Q171" s="21"/>
      <c r="S171" s="21">
        <v>39</v>
      </c>
      <c r="T171" s="21"/>
      <c r="U171" s="214"/>
      <c r="V171" s="214"/>
      <c r="W171" s="21"/>
    </row>
    <row r="172" spans="1:104" s="114" customFormat="1" x14ac:dyDescent="0.2">
      <c r="A172" s="21">
        <v>7</v>
      </c>
      <c r="B172" s="21"/>
      <c r="C172" s="214"/>
      <c r="D172" s="214"/>
      <c r="E172" s="21"/>
      <c r="G172" s="21">
        <v>18</v>
      </c>
      <c r="H172" s="21"/>
      <c r="I172" s="214"/>
      <c r="J172" s="214"/>
      <c r="K172" s="21"/>
      <c r="M172" s="21">
        <v>29</v>
      </c>
      <c r="N172" s="21"/>
      <c r="O172" s="214"/>
      <c r="P172" s="214"/>
      <c r="Q172" s="21"/>
      <c r="S172" s="21">
        <v>40</v>
      </c>
      <c r="T172" s="21"/>
      <c r="U172" s="214"/>
      <c r="V172" s="214"/>
      <c r="W172" s="21"/>
    </row>
    <row r="173" spans="1:104" s="114" customFormat="1" x14ac:dyDescent="0.2">
      <c r="A173" s="21">
        <v>8</v>
      </c>
      <c r="B173" s="21"/>
      <c r="C173" s="214"/>
      <c r="D173" s="214"/>
      <c r="E173" s="21"/>
      <c r="G173" s="21">
        <v>19</v>
      </c>
      <c r="H173" s="21"/>
      <c r="I173" s="214"/>
      <c r="J173" s="214"/>
      <c r="K173" s="21"/>
      <c r="M173" s="21">
        <v>30</v>
      </c>
      <c r="N173" s="21"/>
      <c r="O173" s="214"/>
      <c r="P173" s="214"/>
      <c r="Q173" s="21"/>
      <c r="S173" s="21">
        <v>41</v>
      </c>
      <c r="T173" s="21"/>
      <c r="U173" s="214"/>
      <c r="V173" s="214"/>
      <c r="W173" s="21"/>
    </row>
    <row r="174" spans="1:104" s="114" customFormat="1" x14ac:dyDescent="0.2">
      <c r="A174" s="21">
        <v>9</v>
      </c>
      <c r="B174" s="21"/>
      <c r="C174" s="214"/>
      <c r="D174" s="214"/>
      <c r="E174" s="21"/>
      <c r="G174" s="21">
        <v>20</v>
      </c>
      <c r="H174" s="21"/>
      <c r="I174" s="214"/>
      <c r="J174" s="214"/>
      <c r="K174" s="21"/>
      <c r="M174" s="21">
        <v>31</v>
      </c>
      <c r="N174" s="21"/>
      <c r="O174" s="214"/>
      <c r="P174" s="214"/>
      <c r="Q174" s="21"/>
      <c r="S174" s="21">
        <v>42</v>
      </c>
      <c r="T174" s="21"/>
      <c r="U174" s="214"/>
      <c r="V174" s="214"/>
      <c r="W174" s="21"/>
    </row>
    <row r="175" spans="1:104" s="114" customFormat="1" x14ac:dyDescent="0.2">
      <c r="A175" s="21">
        <v>10</v>
      </c>
      <c r="B175" s="21"/>
      <c r="C175" s="214"/>
      <c r="D175" s="214"/>
      <c r="E175" s="21"/>
      <c r="G175" s="21">
        <v>21</v>
      </c>
      <c r="H175" s="21"/>
      <c r="I175" s="214"/>
      <c r="J175" s="214"/>
      <c r="K175" s="21"/>
      <c r="M175" s="21">
        <v>32</v>
      </c>
      <c r="N175" s="21"/>
      <c r="O175" s="214"/>
      <c r="P175" s="214"/>
      <c r="Q175" s="21"/>
      <c r="S175" s="21">
        <v>43</v>
      </c>
      <c r="T175" s="21"/>
      <c r="U175" s="214"/>
      <c r="V175" s="214"/>
      <c r="W175" s="21"/>
    </row>
    <row r="176" spans="1:104" s="114" customFormat="1" ht="13.5" thickBot="1" x14ac:dyDescent="0.25">
      <c r="A176" s="21">
        <v>11</v>
      </c>
      <c r="B176" s="21"/>
      <c r="C176" s="214"/>
      <c r="D176" s="214"/>
      <c r="E176" s="21"/>
      <c r="G176" s="21">
        <v>22</v>
      </c>
      <c r="H176" s="21"/>
      <c r="I176" s="214"/>
      <c r="J176" s="214"/>
      <c r="K176" s="21"/>
      <c r="M176" s="21">
        <v>33</v>
      </c>
      <c r="N176" s="21"/>
      <c r="O176" s="214"/>
      <c r="P176" s="214"/>
      <c r="Q176" s="21"/>
      <c r="S176" s="22"/>
      <c r="T176" s="209" t="s">
        <v>3</v>
      </c>
      <c r="U176" s="24"/>
      <c r="V176" s="24"/>
      <c r="W176" s="210">
        <f>SUM(E166:E176)+SUM(K166:K176)+SUM(W166:W175)+SUM(Q166:Q176)</f>
        <v>0</v>
      </c>
    </row>
    <row r="177" spans="1:104" s="114" customFormat="1" x14ac:dyDescent="0.2">
      <c r="B177" s="118"/>
      <c r="C177" s="119"/>
      <c r="D177" s="119"/>
      <c r="E177" s="115"/>
      <c r="H177" s="118"/>
      <c r="I177" s="119"/>
      <c r="J177" s="119"/>
      <c r="K177" s="115"/>
      <c r="N177" s="118"/>
      <c r="O177" s="119"/>
      <c r="P177" s="119"/>
      <c r="Q177" s="115"/>
      <c r="T177" s="118"/>
      <c r="U177" s="119"/>
      <c r="V177" s="119"/>
      <c r="W177" s="115"/>
    </row>
    <row r="178" spans="1:104" s="114" customFormat="1" x14ac:dyDescent="0.2">
      <c r="B178" s="118"/>
      <c r="C178" s="119"/>
      <c r="D178" s="119"/>
      <c r="E178" s="115"/>
      <c r="H178" s="118"/>
      <c r="I178" s="119"/>
      <c r="J178" s="119"/>
      <c r="K178" s="115"/>
      <c r="N178" s="118"/>
      <c r="O178" s="119"/>
      <c r="P178" s="119"/>
      <c r="Q178" s="115"/>
      <c r="T178" s="118"/>
      <c r="U178" s="119"/>
      <c r="V178" s="119"/>
      <c r="W178" s="115"/>
    </row>
    <row r="179" spans="1:104" s="114" customFormat="1" x14ac:dyDescent="0.2">
      <c r="B179" s="118"/>
      <c r="C179" s="119"/>
      <c r="D179" s="119"/>
      <c r="E179" s="115"/>
      <c r="H179" s="118"/>
      <c r="I179" s="119"/>
      <c r="J179" s="119"/>
      <c r="K179" s="115"/>
      <c r="N179" s="118"/>
      <c r="O179" s="119"/>
      <c r="P179" s="119"/>
      <c r="Q179" s="115"/>
      <c r="T179" s="118"/>
      <c r="U179" s="119"/>
      <c r="V179" s="119"/>
      <c r="W179" s="115"/>
    </row>
    <row r="180" spans="1:104" s="114" customFormat="1" x14ac:dyDescent="0.2">
      <c r="B180" s="118"/>
      <c r="C180" s="119"/>
      <c r="D180" s="119"/>
      <c r="E180" s="115"/>
      <c r="H180" s="118"/>
      <c r="I180" s="119"/>
      <c r="J180" s="119"/>
      <c r="K180" s="115"/>
      <c r="N180" s="118"/>
      <c r="O180" s="119"/>
      <c r="P180" s="119"/>
      <c r="Q180" s="115"/>
      <c r="T180" s="118"/>
      <c r="U180" s="119"/>
      <c r="V180" s="119"/>
      <c r="W180" s="115"/>
    </row>
    <row r="181" spans="1:104" s="114" customFormat="1" x14ac:dyDescent="0.2">
      <c r="B181" s="118"/>
      <c r="C181" s="119"/>
      <c r="D181" s="119"/>
      <c r="E181" s="115"/>
      <c r="H181" s="118"/>
      <c r="I181" s="119"/>
      <c r="J181" s="119"/>
      <c r="K181" s="115"/>
      <c r="N181" s="118"/>
      <c r="O181" s="119"/>
      <c r="P181" s="119"/>
      <c r="Q181" s="115"/>
      <c r="T181" s="118"/>
      <c r="U181" s="119"/>
      <c r="V181" s="119"/>
      <c r="W181" s="115"/>
    </row>
    <row r="182" spans="1:104" s="114" customFormat="1" x14ac:dyDescent="0.2">
      <c r="B182" s="118"/>
      <c r="C182" s="119"/>
      <c r="D182" s="119"/>
      <c r="E182" s="115"/>
      <c r="H182" s="118"/>
      <c r="I182" s="119"/>
      <c r="J182" s="119"/>
      <c r="K182" s="115"/>
      <c r="N182" s="118"/>
      <c r="O182" s="119"/>
      <c r="P182" s="119"/>
      <c r="Q182" s="115"/>
      <c r="T182" s="118"/>
      <c r="U182" s="119"/>
      <c r="V182" s="119"/>
      <c r="W182" s="115"/>
    </row>
    <row r="183" spans="1:104" s="114" customFormat="1" ht="13.5" thickBot="1" x14ac:dyDescent="0.25">
      <c r="B183" s="118"/>
      <c r="C183" s="119"/>
      <c r="D183" s="119"/>
      <c r="E183" s="115"/>
      <c r="H183" s="118"/>
      <c r="I183" s="119"/>
      <c r="J183" s="119"/>
      <c r="K183" s="115"/>
      <c r="N183" s="118"/>
      <c r="O183" s="119"/>
      <c r="P183" s="119"/>
      <c r="Q183" s="115"/>
      <c r="T183" s="118"/>
      <c r="U183" s="119"/>
      <c r="V183" s="119"/>
      <c r="W183" s="115"/>
    </row>
    <row r="184" spans="1:104" ht="13.5" thickBot="1" x14ac:dyDescent="0.25">
      <c r="A184" s="17">
        <v>7</v>
      </c>
      <c r="B184" s="18"/>
      <c r="C184" s="519" t="s">
        <v>167</v>
      </c>
      <c r="D184" s="519" t="s">
        <v>35</v>
      </c>
      <c r="E184" s="213">
        <f>+$W196</f>
        <v>0</v>
      </c>
      <c r="F184" s="114"/>
      <c r="G184" s="17"/>
      <c r="H184" s="18"/>
      <c r="I184" s="519" t="s">
        <v>167</v>
      </c>
      <c r="J184" s="519" t="s">
        <v>35</v>
      </c>
      <c r="K184" s="213">
        <f>+$W196</f>
        <v>0</v>
      </c>
      <c r="M184" s="17">
        <v>7</v>
      </c>
      <c r="N184" s="18"/>
      <c r="O184" s="519" t="s">
        <v>167</v>
      </c>
      <c r="P184" s="519" t="s">
        <v>35</v>
      </c>
      <c r="Q184" s="213">
        <f>+$W196</f>
        <v>0</v>
      </c>
      <c r="S184" s="17"/>
      <c r="T184" s="18"/>
      <c r="U184" s="519" t="s">
        <v>167</v>
      </c>
      <c r="V184" s="519" t="s">
        <v>35</v>
      </c>
      <c r="W184" s="519" t="s">
        <v>18</v>
      </c>
      <c r="X184" s="114"/>
      <c r="Y184" s="114"/>
      <c r="Z184" s="114"/>
      <c r="AA184" s="114"/>
      <c r="AB184" s="114"/>
      <c r="AC184" s="114"/>
      <c r="AD184" s="114"/>
      <c r="AE184" s="114"/>
      <c r="AF184" s="114"/>
      <c r="AG184" s="114"/>
      <c r="AH184" s="114"/>
      <c r="AI184" s="114"/>
      <c r="AJ184" s="114"/>
      <c r="AK184" s="114"/>
      <c r="AL184" s="114"/>
      <c r="AM184" s="114"/>
      <c r="AN184" s="114"/>
      <c r="AO184" s="114"/>
      <c r="AP184" s="114"/>
      <c r="AQ184" s="114"/>
      <c r="AR184" s="114"/>
      <c r="AS184" s="114"/>
      <c r="AT184" s="114"/>
      <c r="AU184" s="114"/>
      <c r="AV184" s="114"/>
      <c r="AW184" s="114"/>
      <c r="AX184" s="114"/>
      <c r="AY184" s="114"/>
      <c r="AZ184" s="114"/>
      <c r="BA184" s="114"/>
      <c r="BB184" s="114"/>
      <c r="BC184" s="114"/>
      <c r="BD184" s="114"/>
      <c r="BE184" s="114"/>
      <c r="BF184" s="114"/>
      <c r="BG184" s="114"/>
      <c r="BH184" s="114"/>
      <c r="BI184" s="114"/>
      <c r="BJ184" s="114"/>
      <c r="BK184" s="114"/>
      <c r="BL184" s="114"/>
      <c r="BM184" s="114"/>
      <c r="BN184" s="114"/>
      <c r="BO184" s="114"/>
      <c r="BP184" s="114"/>
      <c r="BQ184" s="114"/>
      <c r="BR184" s="114"/>
      <c r="BS184" s="114"/>
      <c r="BT184" s="114"/>
      <c r="BU184" s="114"/>
      <c r="BV184" s="114"/>
      <c r="BW184" s="114"/>
      <c r="BX184" s="114"/>
      <c r="BY184" s="114"/>
      <c r="BZ184" s="114"/>
      <c r="CA184" s="114"/>
      <c r="CB184" s="114"/>
      <c r="CC184" s="114"/>
      <c r="CD184" s="114"/>
      <c r="CE184" s="114"/>
      <c r="CF184" s="114"/>
      <c r="CG184" s="114"/>
      <c r="CH184" s="114"/>
      <c r="CI184" s="114"/>
      <c r="CJ184" s="114"/>
      <c r="CK184" s="114"/>
      <c r="CL184" s="114"/>
      <c r="CM184" s="114"/>
      <c r="CN184" s="114"/>
      <c r="CO184" s="114"/>
      <c r="CP184" s="114"/>
      <c r="CQ184" s="114"/>
      <c r="CR184" s="114"/>
      <c r="CS184" s="114"/>
      <c r="CT184" s="114"/>
      <c r="CU184" s="114"/>
      <c r="CV184" s="114"/>
      <c r="CW184" s="114"/>
      <c r="CX184" s="114"/>
      <c r="CY184" s="114"/>
      <c r="CZ184" s="114"/>
    </row>
    <row r="185" spans="1:104" ht="38.25" x14ac:dyDescent="0.2">
      <c r="A185" s="19" t="s">
        <v>7</v>
      </c>
      <c r="B185" s="35" t="str">
        <f>+" אסמכתא " &amp; B9 &amp;"         חזרה לטבלה "</f>
        <v xml:space="preserve"> אסמכתא          חזרה לטבלה </v>
      </c>
      <c r="C185" s="548"/>
      <c r="D185" s="548"/>
      <c r="E185" s="212" t="s">
        <v>18</v>
      </c>
      <c r="F185" s="114"/>
      <c r="G185" s="19" t="s">
        <v>23</v>
      </c>
      <c r="H185" s="35" t="e">
        <f>+" אסמכתא " &amp;#REF! &amp;"         חזרה לטבלה "</f>
        <v>#REF!</v>
      </c>
      <c r="I185" s="548"/>
      <c r="J185" s="548"/>
      <c r="K185" s="212" t="s">
        <v>18</v>
      </c>
      <c r="M185" s="19" t="s">
        <v>7</v>
      </c>
      <c r="N185" s="35" t="str">
        <f>+" אסמכתא " &amp; N9 &amp;"         חזרה לטבלה "</f>
        <v xml:space="preserve"> אסמכתא          חזרה לטבלה </v>
      </c>
      <c r="O185" s="548"/>
      <c r="P185" s="548"/>
      <c r="Q185" s="212" t="s">
        <v>18</v>
      </c>
      <c r="S185" s="19" t="s">
        <v>23</v>
      </c>
      <c r="T185" s="35" t="str">
        <f>+" אסמכתא " &amp; T9 &amp;"         חזרה לטבלה "</f>
        <v xml:space="preserve"> אסמכתא          חזרה לטבלה </v>
      </c>
      <c r="U185" s="548"/>
      <c r="V185" s="548"/>
      <c r="W185" s="548"/>
      <c r="X185" s="114"/>
      <c r="Y185" s="114"/>
      <c r="Z185" s="114"/>
      <c r="AA185" s="114"/>
      <c r="AB185" s="114"/>
      <c r="AC185" s="114"/>
      <c r="AD185" s="114"/>
      <c r="AE185" s="114"/>
      <c r="AF185" s="114"/>
      <c r="AG185" s="114"/>
      <c r="AH185" s="114"/>
      <c r="AI185" s="114"/>
      <c r="AJ185" s="114"/>
      <c r="AK185" s="114"/>
      <c r="AL185" s="114"/>
      <c r="AM185" s="114"/>
      <c r="AN185" s="114"/>
      <c r="AO185" s="114"/>
      <c r="AP185" s="114"/>
      <c r="AQ185" s="114"/>
      <c r="AR185" s="114"/>
      <c r="AS185" s="114"/>
      <c r="AT185" s="114"/>
      <c r="AU185" s="114"/>
      <c r="AV185" s="114"/>
      <c r="AW185" s="114"/>
      <c r="AX185" s="114"/>
      <c r="AY185" s="114"/>
      <c r="AZ185" s="114"/>
      <c r="BA185" s="114"/>
      <c r="BB185" s="114"/>
      <c r="BC185" s="114"/>
      <c r="BD185" s="114"/>
      <c r="BE185" s="114"/>
      <c r="BF185" s="114"/>
      <c r="BG185" s="114"/>
      <c r="BH185" s="114"/>
      <c r="BI185" s="114"/>
      <c r="BJ185" s="114"/>
      <c r="BK185" s="114"/>
      <c r="BL185" s="114"/>
      <c r="BM185" s="114"/>
      <c r="BN185" s="114"/>
      <c r="BO185" s="114"/>
      <c r="BP185" s="114"/>
      <c r="BQ185" s="114"/>
      <c r="BR185" s="114"/>
      <c r="BS185" s="114"/>
      <c r="BT185" s="114"/>
      <c r="BU185" s="114"/>
      <c r="BV185" s="114"/>
      <c r="BW185" s="114"/>
      <c r="BX185" s="114"/>
      <c r="BY185" s="114"/>
      <c r="BZ185" s="114"/>
      <c r="CA185" s="114"/>
      <c r="CB185" s="114"/>
      <c r="CC185" s="114"/>
      <c r="CD185" s="114"/>
      <c r="CE185" s="114"/>
      <c r="CF185" s="114"/>
      <c r="CG185" s="114"/>
      <c r="CH185" s="114"/>
      <c r="CI185" s="114"/>
      <c r="CJ185" s="114"/>
      <c r="CK185" s="114"/>
      <c r="CL185" s="114"/>
      <c r="CM185" s="114"/>
      <c r="CN185" s="114"/>
      <c r="CO185" s="114"/>
      <c r="CP185" s="114"/>
      <c r="CQ185" s="114"/>
      <c r="CR185" s="114"/>
      <c r="CS185" s="114"/>
      <c r="CT185" s="114"/>
      <c r="CU185" s="114"/>
      <c r="CV185" s="114"/>
      <c r="CW185" s="114"/>
      <c r="CX185" s="114"/>
      <c r="CY185" s="114"/>
      <c r="CZ185" s="114"/>
    </row>
    <row r="186" spans="1:104" s="114" customFormat="1" x14ac:dyDescent="0.2">
      <c r="A186" s="21">
        <v>1</v>
      </c>
      <c r="B186" s="21"/>
      <c r="C186" s="214"/>
      <c r="D186" s="214"/>
      <c r="E186" s="21"/>
      <c r="G186" s="21">
        <v>12</v>
      </c>
      <c r="H186" s="21"/>
      <c r="I186" s="214"/>
      <c r="J186" s="214"/>
      <c r="K186" s="21"/>
      <c r="M186" s="21">
        <v>23</v>
      </c>
      <c r="N186" s="21"/>
      <c r="O186" s="214"/>
      <c r="P186" s="214"/>
      <c r="Q186" s="21"/>
      <c r="S186" s="21">
        <v>34</v>
      </c>
      <c r="T186" s="21"/>
      <c r="U186" s="214"/>
      <c r="V186" s="214"/>
      <c r="W186" s="21"/>
    </row>
    <row r="187" spans="1:104" s="114" customFormat="1" x14ac:dyDescent="0.2">
      <c r="A187" s="21">
        <v>2</v>
      </c>
      <c r="B187" s="21"/>
      <c r="C187" s="214"/>
      <c r="D187" s="214"/>
      <c r="E187" s="21"/>
      <c r="G187" s="21">
        <v>13</v>
      </c>
      <c r="H187" s="21"/>
      <c r="I187" s="214"/>
      <c r="J187" s="214"/>
      <c r="K187" s="21"/>
      <c r="M187" s="21">
        <v>24</v>
      </c>
      <c r="N187" s="21"/>
      <c r="O187" s="214"/>
      <c r="P187" s="214"/>
      <c r="Q187" s="21"/>
      <c r="S187" s="21">
        <v>35</v>
      </c>
      <c r="T187" s="21"/>
      <c r="U187" s="214"/>
      <c r="V187" s="214"/>
      <c r="W187" s="21"/>
    </row>
    <row r="188" spans="1:104" s="114" customFormat="1" x14ac:dyDescent="0.2">
      <c r="A188" s="21">
        <v>3</v>
      </c>
      <c r="B188" s="21"/>
      <c r="C188" s="214"/>
      <c r="D188" s="214"/>
      <c r="E188" s="21"/>
      <c r="G188" s="21">
        <v>14</v>
      </c>
      <c r="H188" s="21"/>
      <c r="I188" s="214"/>
      <c r="J188" s="214"/>
      <c r="K188" s="21"/>
      <c r="M188" s="21">
        <v>25</v>
      </c>
      <c r="N188" s="21"/>
      <c r="O188" s="214"/>
      <c r="P188" s="214"/>
      <c r="Q188" s="21"/>
      <c r="S188" s="21">
        <v>36</v>
      </c>
      <c r="T188" s="21"/>
      <c r="U188" s="214"/>
      <c r="V188" s="214"/>
      <c r="W188" s="21"/>
    </row>
    <row r="189" spans="1:104" s="114" customFormat="1" x14ac:dyDescent="0.2">
      <c r="A189" s="21">
        <v>4</v>
      </c>
      <c r="B189" s="21"/>
      <c r="C189" s="214"/>
      <c r="D189" s="214"/>
      <c r="E189" s="21"/>
      <c r="G189" s="21">
        <v>15</v>
      </c>
      <c r="H189" s="21"/>
      <c r="I189" s="214"/>
      <c r="J189" s="214"/>
      <c r="K189" s="21"/>
      <c r="M189" s="21">
        <v>26</v>
      </c>
      <c r="N189" s="21"/>
      <c r="O189" s="214"/>
      <c r="P189" s="214"/>
      <c r="Q189" s="21"/>
      <c r="S189" s="21">
        <v>37</v>
      </c>
      <c r="T189" s="21"/>
      <c r="U189" s="214"/>
      <c r="V189" s="214"/>
      <c r="W189" s="21"/>
    </row>
    <row r="190" spans="1:104" s="114" customFormat="1" x14ac:dyDescent="0.2">
      <c r="A190" s="21">
        <v>5</v>
      </c>
      <c r="B190" s="21"/>
      <c r="C190" s="214"/>
      <c r="D190" s="214"/>
      <c r="E190" s="21"/>
      <c r="G190" s="21">
        <v>16</v>
      </c>
      <c r="H190" s="21"/>
      <c r="I190" s="214"/>
      <c r="J190" s="214"/>
      <c r="K190" s="21"/>
      <c r="M190" s="21">
        <v>27</v>
      </c>
      <c r="N190" s="21"/>
      <c r="O190" s="214"/>
      <c r="P190" s="214"/>
      <c r="Q190" s="21"/>
      <c r="S190" s="21">
        <v>38</v>
      </c>
      <c r="T190" s="21"/>
      <c r="U190" s="214"/>
      <c r="V190" s="214"/>
      <c r="W190" s="21"/>
    </row>
    <row r="191" spans="1:104" s="114" customFormat="1" x14ac:dyDescent="0.2">
      <c r="A191" s="21">
        <v>6</v>
      </c>
      <c r="B191" s="21"/>
      <c r="C191" s="214"/>
      <c r="D191" s="214"/>
      <c r="E191" s="21"/>
      <c r="G191" s="21">
        <v>17</v>
      </c>
      <c r="H191" s="21"/>
      <c r="I191" s="214"/>
      <c r="J191" s="214"/>
      <c r="K191" s="21"/>
      <c r="M191" s="21">
        <v>28</v>
      </c>
      <c r="N191" s="21"/>
      <c r="O191" s="214"/>
      <c r="P191" s="214"/>
      <c r="Q191" s="21"/>
      <c r="S191" s="21">
        <v>39</v>
      </c>
      <c r="T191" s="21"/>
      <c r="U191" s="214"/>
      <c r="V191" s="214"/>
      <c r="W191" s="21"/>
    </row>
    <row r="192" spans="1:104" s="114" customFormat="1" x14ac:dyDescent="0.2">
      <c r="A192" s="21">
        <v>7</v>
      </c>
      <c r="B192" s="21"/>
      <c r="C192" s="214"/>
      <c r="D192" s="214"/>
      <c r="E192" s="21"/>
      <c r="G192" s="21">
        <v>18</v>
      </c>
      <c r="H192" s="21"/>
      <c r="I192" s="214"/>
      <c r="J192" s="214"/>
      <c r="K192" s="21"/>
      <c r="M192" s="21">
        <v>29</v>
      </c>
      <c r="N192" s="21"/>
      <c r="O192" s="214"/>
      <c r="P192" s="214"/>
      <c r="Q192" s="21"/>
      <c r="S192" s="21">
        <v>40</v>
      </c>
      <c r="T192" s="21"/>
      <c r="U192" s="214"/>
      <c r="V192" s="214"/>
      <c r="W192" s="21"/>
    </row>
    <row r="193" spans="1:104" s="114" customFormat="1" x14ac:dyDescent="0.2">
      <c r="A193" s="21">
        <v>8</v>
      </c>
      <c r="B193" s="21"/>
      <c r="C193" s="214"/>
      <c r="D193" s="214"/>
      <c r="E193" s="21"/>
      <c r="G193" s="21">
        <v>19</v>
      </c>
      <c r="H193" s="21"/>
      <c r="I193" s="214"/>
      <c r="J193" s="214"/>
      <c r="K193" s="21"/>
      <c r="M193" s="21">
        <v>30</v>
      </c>
      <c r="N193" s="21"/>
      <c r="O193" s="214"/>
      <c r="P193" s="214"/>
      <c r="Q193" s="21"/>
      <c r="S193" s="21">
        <v>41</v>
      </c>
      <c r="T193" s="21"/>
      <c r="U193" s="214"/>
      <c r="V193" s="214"/>
      <c r="W193" s="21"/>
    </row>
    <row r="194" spans="1:104" s="114" customFormat="1" x14ac:dyDescent="0.2">
      <c r="A194" s="21">
        <v>9</v>
      </c>
      <c r="B194" s="21"/>
      <c r="C194" s="214"/>
      <c r="D194" s="214"/>
      <c r="E194" s="21"/>
      <c r="G194" s="21">
        <v>20</v>
      </c>
      <c r="H194" s="21"/>
      <c r="I194" s="214"/>
      <c r="J194" s="214"/>
      <c r="K194" s="21"/>
      <c r="M194" s="21">
        <v>31</v>
      </c>
      <c r="N194" s="21"/>
      <c r="O194" s="214"/>
      <c r="P194" s="214"/>
      <c r="Q194" s="21"/>
      <c r="S194" s="21">
        <v>42</v>
      </c>
      <c r="T194" s="21"/>
      <c r="U194" s="214"/>
      <c r="V194" s="214"/>
      <c r="W194" s="21"/>
    </row>
    <row r="195" spans="1:104" s="114" customFormat="1" x14ac:dyDescent="0.2">
      <c r="A195" s="21">
        <v>10</v>
      </c>
      <c r="B195" s="21"/>
      <c r="C195" s="214"/>
      <c r="D195" s="214"/>
      <c r="E195" s="21"/>
      <c r="G195" s="21">
        <v>21</v>
      </c>
      <c r="H195" s="21"/>
      <c r="I195" s="214"/>
      <c r="J195" s="214"/>
      <c r="K195" s="21"/>
      <c r="M195" s="21">
        <v>32</v>
      </c>
      <c r="N195" s="21"/>
      <c r="O195" s="214"/>
      <c r="P195" s="214"/>
      <c r="Q195" s="21"/>
      <c r="S195" s="21">
        <v>43</v>
      </c>
      <c r="T195" s="21"/>
      <c r="U195" s="214"/>
      <c r="V195" s="214"/>
      <c r="W195" s="21"/>
    </row>
    <row r="196" spans="1:104" s="114" customFormat="1" ht="13.5" thickBot="1" x14ac:dyDescent="0.25">
      <c r="A196" s="21">
        <v>11</v>
      </c>
      <c r="B196" s="21"/>
      <c r="C196" s="214"/>
      <c r="D196" s="214"/>
      <c r="E196" s="21"/>
      <c r="G196" s="21">
        <v>22</v>
      </c>
      <c r="H196" s="21"/>
      <c r="I196" s="214"/>
      <c r="J196" s="214"/>
      <c r="K196" s="21"/>
      <c r="M196" s="21">
        <v>33</v>
      </c>
      <c r="N196" s="21"/>
      <c r="O196" s="214"/>
      <c r="P196" s="214"/>
      <c r="Q196" s="21"/>
      <c r="S196" s="22"/>
      <c r="T196" s="209" t="s">
        <v>3</v>
      </c>
      <c r="U196" s="24"/>
      <c r="V196" s="24"/>
      <c r="W196" s="210">
        <f>SUM(E186:E196)+SUM(K186:K196)+SUM(W186:W195)+SUM(Q186:Q196)</f>
        <v>0</v>
      </c>
    </row>
    <row r="197" spans="1:104" s="114" customFormat="1" x14ac:dyDescent="0.2">
      <c r="B197" s="118"/>
      <c r="C197" s="119"/>
      <c r="D197" s="119"/>
      <c r="E197" s="115"/>
      <c r="H197" s="118"/>
      <c r="I197" s="119"/>
      <c r="J197" s="119"/>
      <c r="K197" s="115"/>
      <c r="N197" s="118"/>
      <c r="O197" s="119"/>
      <c r="P197" s="119"/>
      <c r="Q197" s="115"/>
      <c r="T197" s="118"/>
      <c r="U197" s="119"/>
      <c r="V197" s="119"/>
      <c r="W197" s="115"/>
    </row>
    <row r="198" spans="1:104" s="114" customFormat="1" x14ac:dyDescent="0.2">
      <c r="B198" s="118"/>
      <c r="C198" s="119"/>
      <c r="D198" s="119"/>
      <c r="E198" s="115"/>
      <c r="H198" s="118"/>
      <c r="I198" s="119"/>
      <c r="J198" s="119"/>
      <c r="K198" s="115"/>
      <c r="N198" s="118"/>
      <c r="O198" s="119"/>
      <c r="P198" s="119"/>
      <c r="Q198" s="115"/>
      <c r="T198" s="118"/>
      <c r="U198" s="119"/>
      <c r="V198" s="119"/>
      <c r="W198" s="115"/>
    </row>
    <row r="199" spans="1:104" s="114" customFormat="1" x14ac:dyDescent="0.2">
      <c r="B199" s="118"/>
      <c r="C199" s="119"/>
      <c r="D199" s="119"/>
      <c r="E199" s="115"/>
      <c r="H199" s="118"/>
      <c r="I199" s="119"/>
      <c r="J199" s="119"/>
      <c r="K199" s="115"/>
      <c r="N199" s="118"/>
      <c r="O199" s="119"/>
      <c r="P199" s="119"/>
      <c r="Q199" s="115"/>
      <c r="T199" s="118"/>
      <c r="U199" s="119"/>
      <c r="V199" s="119"/>
      <c r="W199" s="115"/>
    </row>
    <row r="200" spans="1:104" s="114" customFormat="1" x14ac:dyDescent="0.2">
      <c r="B200" s="118"/>
      <c r="C200" s="119"/>
      <c r="D200" s="119"/>
      <c r="E200" s="115"/>
      <c r="H200" s="118"/>
      <c r="I200" s="119"/>
      <c r="J200" s="119"/>
      <c r="K200" s="115"/>
      <c r="N200" s="118"/>
      <c r="O200" s="119"/>
      <c r="P200" s="119"/>
      <c r="Q200" s="115"/>
      <c r="T200" s="118"/>
      <c r="U200" s="119"/>
      <c r="V200" s="119"/>
      <c r="W200" s="115"/>
    </row>
    <row r="201" spans="1:104" s="114" customFormat="1" x14ac:dyDescent="0.2">
      <c r="B201" s="118"/>
      <c r="C201" s="119"/>
      <c r="D201" s="119"/>
      <c r="E201" s="115"/>
      <c r="H201" s="118"/>
      <c r="I201" s="119"/>
      <c r="J201" s="119"/>
      <c r="K201" s="115"/>
      <c r="N201" s="118"/>
      <c r="O201" s="119"/>
      <c r="P201" s="119"/>
      <c r="Q201" s="115"/>
      <c r="T201" s="118"/>
      <c r="U201" s="119"/>
      <c r="V201" s="119"/>
      <c r="W201" s="115"/>
    </row>
    <row r="202" spans="1:104" s="114" customFormat="1" x14ac:dyDescent="0.2">
      <c r="B202" s="118"/>
      <c r="C202" s="119"/>
      <c r="D202" s="119"/>
      <c r="E202" s="115"/>
      <c r="H202" s="118"/>
      <c r="I202" s="119"/>
      <c r="J202" s="119"/>
      <c r="K202" s="115"/>
      <c r="N202" s="118"/>
      <c r="O202" s="119"/>
      <c r="P202" s="119"/>
      <c r="Q202" s="115"/>
      <c r="T202" s="118"/>
      <c r="U202" s="119"/>
      <c r="V202" s="119"/>
      <c r="W202" s="115"/>
    </row>
    <row r="203" spans="1:104" s="114" customFormat="1" ht="13.5" thickBot="1" x14ac:dyDescent="0.25">
      <c r="B203" s="118"/>
      <c r="C203" s="119"/>
      <c r="D203" s="119"/>
      <c r="E203" s="115"/>
      <c r="H203" s="118"/>
      <c r="I203" s="119"/>
      <c r="J203" s="119"/>
      <c r="K203" s="115"/>
      <c r="N203" s="118"/>
      <c r="O203" s="119"/>
      <c r="P203" s="119"/>
      <c r="Q203" s="115"/>
      <c r="T203" s="118"/>
      <c r="U203" s="119"/>
      <c r="V203" s="119"/>
      <c r="W203" s="115"/>
    </row>
    <row r="204" spans="1:104" ht="13.5" thickBot="1" x14ac:dyDescent="0.25">
      <c r="A204" s="17">
        <v>8</v>
      </c>
      <c r="B204" s="18"/>
      <c r="C204" s="519" t="s">
        <v>167</v>
      </c>
      <c r="D204" s="519" t="s">
        <v>35</v>
      </c>
      <c r="E204" s="213">
        <f>+$W216</f>
        <v>0</v>
      </c>
      <c r="F204" s="114"/>
      <c r="G204" s="17"/>
      <c r="H204" s="18"/>
      <c r="I204" s="519" t="s">
        <v>167</v>
      </c>
      <c r="J204" s="519" t="s">
        <v>35</v>
      </c>
      <c r="K204" s="213">
        <f>+$W216</f>
        <v>0</v>
      </c>
      <c r="M204" s="17">
        <v>8</v>
      </c>
      <c r="N204" s="18"/>
      <c r="O204" s="519" t="s">
        <v>167</v>
      </c>
      <c r="P204" s="519" t="s">
        <v>35</v>
      </c>
      <c r="Q204" s="213">
        <f>+$W216</f>
        <v>0</v>
      </c>
      <c r="S204" s="17"/>
      <c r="T204" s="18"/>
      <c r="U204" s="519" t="s">
        <v>167</v>
      </c>
      <c r="V204" s="519" t="s">
        <v>35</v>
      </c>
      <c r="W204" s="519" t="s">
        <v>18</v>
      </c>
      <c r="X204" s="114"/>
      <c r="Y204" s="114"/>
      <c r="Z204" s="114"/>
      <c r="AA204" s="114"/>
      <c r="AB204" s="114"/>
      <c r="AC204" s="114"/>
      <c r="AD204" s="114"/>
      <c r="AE204" s="114"/>
      <c r="AF204" s="114"/>
      <c r="AG204" s="114"/>
      <c r="AH204" s="114"/>
      <c r="AI204" s="114"/>
      <c r="AJ204" s="114"/>
      <c r="AK204" s="114"/>
      <c r="AL204" s="114"/>
      <c r="AM204" s="114"/>
      <c r="AN204" s="114"/>
      <c r="AO204" s="114"/>
      <c r="AP204" s="114"/>
      <c r="AQ204" s="114"/>
      <c r="AR204" s="114"/>
      <c r="AS204" s="114"/>
      <c r="AT204" s="114"/>
      <c r="AU204" s="114"/>
      <c r="AV204" s="114"/>
      <c r="AW204" s="114"/>
      <c r="AX204" s="114"/>
      <c r="AY204" s="114"/>
      <c r="AZ204" s="114"/>
      <c r="BA204" s="114"/>
      <c r="BB204" s="114"/>
      <c r="BC204" s="114"/>
      <c r="BD204" s="114"/>
      <c r="BE204" s="114"/>
      <c r="BF204" s="114"/>
      <c r="BG204" s="114"/>
      <c r="BH204" s="114"/>
      <c r="BI204" s="114"/>
      <c r="BJ204" s="114"/>
      <c r="BK204" s="114"/>
      <c r="BL204" s="114"/>
      <c r="BM204" s="114"/>
      <c r="BN204" s="114"/>
      <c r="BO204" s="114"/>
      <c r="BP204" s="114"/>
      <c r="BQ204" s="114"/>
      <c r="BR204" s="114"/>
      <c r="BS204" s="114"/>
      <c r="BT204" s="114"/>
      <c r="BU204" s="114"/>
      <c r="BV204" s="114"/>
      <c r="BW204" s="114"/>
      <c r="BX204" s="114"/>
      <c r="BY204" s="114"/>
      <c r="BZ204" s="114"/>
      <c r="CA204" s="114"/>
      <c r="CB204" s="114"/>
      <c r="CC204" s="114"/>
      <c r="CD204" s="114"/>
      <c r="CE204" s="114"/>
      <c r="CF204" s="114"/>
      <c r="CG204" s="114"/>
      <c r="CH204" s="114"/>
      <c r="CI204" s="114"/>
      <c r="CJ204" s="114"/>
      <c r="CK204" s="114"/>
      <c r="CL204" s="114"/>
      <c r="CM204" s="114"/>
      <c r="CN204" s="114"/>
      <c r="CO204" s="114"/>
      <c r="CP204" s="114"/>
      <c r="CQ204" s="114"/>
      <c r="CR204" s="114"/>
      <c r="CS204" s="114"/>
      <c r="CT204" s="114"/>
      <c r="CU204" s="114"/>
      <c r="CV204" s="114"/>
      <c r="CW204" s="114"/>
      <c r="CX204" s="114"/>
      <c r="CY204" s="114"/>
      <c r="CZ204" s="114"/>
    </row>
    <row r="205" spans="1:104" ht="38.25" x14ac:dyDescent="0.2">
      <c r="A205" s="19" t="s">
        <v>7</v>
      </c>
      <c r="B205" s="35" t="str">
        <f>+" אסמכתא " &amp; B10 &amp;"         חזרה לטבלה "</f>
        <v xml:space="preserve"> אסמכתא          חזרה לטבלה </v>
      </c>
      <c r="C205" s="548"/>
      <c r="D205" s="548"/>
      <c r="E205" s="212" t="s">
        <v>18</v>
      </c>
      <c r="F205" s="114"/>
      <c r="G205" s="19" t="s">
        <v>23</v>
      </c>
      <c r="H205" s="35" t="e">
        <f>+" אסמכתא " &amp;#REF! &amp;"         חזרה לטבלה "</f>
        <v>#REF!</v>
      </c>
      <c r="I205" s="548"/>
      <c r="J205" s="548"/>
      <c r="K205" s="212" t="s">
        <v>18</v>
      </c>
      <c r="M205" s="19" t="s">
        <v>7</v>
      </c>
      <c r="N205" s="35" t="str">
        <f>+" אסמכתא " &amp; N10 &amp;"         חזרה לטבלה "</f>
        <v xml:space="preserve"> אסמכתא          חזרה לטבלה </v>
      </c>
      <c r="O205" s="548"/>
      <c r="P205" s="548"/>
      <c r="Q205" s="212" t="s">
        <v>18</v>
      </c>
      <c r="S205" s="19" t="s">
        <v>23</v>
      </c>
      <c r="T205" s="35" t="str">
        <f>+" אסמכתא " &amp; T10 &amp;"         חזרה לטבלה "</f>
        <v xml:space="preserve"> אסמכתא          חזרה לטבלה </v>
      </c>
      <c r="U205" s="548"/>
      <c r="V205" s="548"/>
      <c r="W205" s="548"/>
      <c r="X205" s="114"/>
      <c r="Y205" s="114"/>
      <c r="Z205" s="114"/>
      <c r="AA205" s="114"/>
      <c r="AB205" s="114"/>
      <c r="AC205" s="114"/>
      <c r="AD205" s="114"/>
      <c r="AE205" s="114"/>
      <c r="AF205" s="114"/>
      <c r="AG205" s="114"/>
      <c r="AH205" s="114"/>
      <c r="AI205" s="114"/>
      <c r="AJ205" s="114"/>
      <c r="AK205" s="114"/>
      <c r="AL205" s="114"/>
      <c r="AM205" s="114"/>
      <c r="AN205" s="114"/>
      <c r="AO205" s="114"/>
      <c r="AP205" s="114"/>
      <c r="AQ205" s="114"/>
      <c r="AR205" s="114"/>
      <c r="AS205" s="114"/>
      <c r="AT205" s="114"/>
      <c r="AU205" s="114"/>
      <c r="AV205" s="114"/>
      <c r="AW205" s="114"/>
      <c r="AX205" s="114"/>
      <c r="AY205" s="114"/>
      <c r="AZ205" s="114"/>
      <c r="BA205" s="114"/>
      <c r="BB205" s="114"/>
      <c r="BC205" s="114"/>
      <c r="BD205" s="114"/>
      <c r="BE205" s="114"/>
      <c r="BF205" s="114"/>
      <c r="BG205" s="114"/>
      <c r="BH205" s="114"/>
      <c r="BI205" s="114"/>
      <c r="BJ205" s="114"/>
      <c r="BK205" s="114"/>
      <c r="BL205" s="114"/>
      <c r="BM205" s="114"/>
      <c r="BN205" s="114"/>
      <c r="BO205" s="114"/>
      <c r="BP205" s="114"/>
      <c r="BQ205" s="114"/>
      <c r="BR205" s="114"/>
      <c r="BS205" s="114"/>
      <c r="BT205" s="114"/>
      <c r="BU205" s="114"/>
      <c r="BV205" s="114"/>
      <c r="BW205" s="114"/>
      <c r="BX205" s="114"/>
      <c r="BY205" s="114"/>
      <c r="BZ205" s="114"/>
      <c r="CA205" s="114"/>
      <c r="CB205" s="114"/>
      <c r="CC205" s="114"/>
      <c r="CD205" s="114"/>
      <c r="CE205" s="114"/>
      <c r="CF205" s="114"/>
      <c r="CG205" s="114"/>
      <c r="CH205" s="114"/>
      <c r="CI205" s="114"/>
      <c r="CJ205" s="114"/>
      <c r="CK205" s="114"/>
      <c r="CL205" s="114"/>
      <c r="CM205" s="114"/>
      <c r="CN205" s="114"/>
      <c r="CO205" s="114"/>
      <c r="CP205" s="114"/>
      <c r="CQ205" s="114"/>
      <c r="CR205" s="114"/>
      <c r="CS205" s="114"/>
      <c r="CT205" s="114"/>
      <c r="CU205" s="114"/>
      <c r="CV205" s="114"/>
      <c r="CW205" s="114"/>
      <c r="CX205" s="114"/>
      <c r="CY205" s="114"/>
      <c r="CZ205" s="114"/>
    </row>
    <row r="206" spans="1:104" s="114" customFormat="1" x14ac:dyDescent="0.2">
      <c r="A206" s="21">
        <v>1</v>
      </c>
      <c r="B206" s="21"/>
      <c r="C206" s="214"/>
      <c r="D206" s="214"/>
      <c r="E206" s="21"/>
      <c r="G206" s="21">
        <v>12</v>
      </c>
      <c r="H206" s="21"/>
      <c r="I206" s="214"/>
      <c r="J206" s="214"/>
      <c r="K206" s="21"/>
      <c r="M206" s="21">
        <v>23</v>
      </c>
      <c r="N206" s="21"/>
      <c r="O206" s="214"/>
      <c r="P206" s="214"/>
      <c r="Q206" s="21"/>
      <c r="S206" s="21">
        <v>34</v>
      </c>
      <c r="T206" s="21"/>
      <c r="U206" s="214"/>
      <c r="V206" s="214"/>
      <c r="W206" s="21"/>
    </row>
    <row r="207" spans="1:104" s="114" customFormat="1" x14ac:dyDescent="0.2">
      <c r="A207" s="21">
        <v>2</v>
      </c>
      <c r="B207" s="21"/>
      <c r="C207" s="214"/>
      <c r="D207" s="214"/>
      <c r="E207" s="21"/>
      <c r="G207" s="21">
        <v>13</v>
      </c>
      <c r="H207" s="21"/>
      <c r="I207" s="214"/>
      <c r="J207" s="214"/>
      <c r="K207" s="21"/>
      <c r="M207" s="21">
        <v>24</v>
      </c>
      <c r="N207" s="21"/>
      <c r="O207" s="214"/>
      <c r="P207" s="214"/>
      <c r="Q207" s="21"/>
      <c r="S207" s="21">
        <v>35</v>
      </c>
      <c r="T207" s="21"/>
      <c r="U207" s="214"/>
      <c r="V207" s="214"/>
      <c r="W207" s="21"/>
    </row>
    <row r="208" spans="1:104" s="114" customFormat="1" x14ac:dyDescent="0.2">
      <c r="A208" s="21">
        <v>3</v>
      </c>
      <c r="B208" s="21"/>
      <c r="C208" s="214"/>
      <c r="D208" s="214"/>
      <c r="E208" s="21"/>
      <c r="G208" s="21">
        <v>14</v>
      </c>
      <c r="H208" s="21"/>
      <c r="I208" s="214"/>
      <c r="J208" s="214"/>
      <c r="K208" s="21"/>
      <c r="M208" s="21">
        <v>25</v>
      </c>
      <c r="N208" s="21"/>
      <c r="O208" s="214"/>
      <c r="P208" s="214"/>
      <c r="Q208" s="21"/>
      <c r="S208" s="21">
        <v>36</v>
      </c>
      <c r="T208" s="21"/>
      <c r="U208" s="214"/>
      <c r="V208" s="214"/>
      <c r="W208" s="21"/>
    </row>
    <row r="209" spans="1:104" s="114" customFormat="1" x14ac:dyDescent="0.2">
      <c r="A209" s="21">
        <v>4</v>
      </c>
      <c r="B209" s="21"/>
      <c r="C209" s="214"/>
      <c r="D209" s="214"/>
      <c r="E209" s="21"/>
      <c r="G209" s="21">
        <v>15</v>
      </c>
      <c r="H209" s="21"/>
      <c r="I209" s="214"/>
      <c r="J209" s="214"/>
      <c r="K209" s="21"/>
      <c r="M209" s="21">
        <v>26</v>
      </c>
      <c r="N209" s="21"/>
      <c r="O209" s="214"/>
      <c r="P209" s="214"/>
      <c r="Q209" s="21"/>
      <c r="S209" s="21">
        <v>37</v>
      </c>
      <c r="T209" s="21"/>
      <c r="U209" s="214"/>
      <c r="V209" s="214"/>
      <c r="W209" s="21"/>
    </row>
    <row r="210" spans="1:104" s="114" customFormat="1" x14ac:dyDescent="0.2">
      <c r="A210" s="21">
        <v>5</v>
      </c>
      <c r="B210" s="21"/>
      <c r="C210" s="214"/>
      <c r="D210" s="214"/>
      <c r="E210" s="21"/>
      <c r="G210" s="21">
        <v>16</v>
      </c>
      <c r="H210" s="21"/>
      <c r="I210" s="214"/>
      <c r="J210" s="214"/>
      <c r="K210" s="21"/>
      <c r="M210" s="21">
        <v>27</v>
      </c>
      <c r="N210" s="21"/>
      <c r="O210" s="214"/>
      <c r="P210" s="214"/>
      <c r="Q210" s="21"/>
      <c r="S210" s="21">
        <v>38</v>
      </c>
      <c r="T210" s="21"/>
      <c r="U210" s="214"/>
      <c r="V210" s="214"/>
      <c r="W210" s="21"/>
    </row>
    <row r="211" spans="1:104" s="114" customFormat="1" x14ac:dyDescent="0.2">
      <c r="A211" s="21">
        <v>6</v>
      </c>
      <c r="B211" s="21"/>
      <c r="C211" s="214"/>
      <c r="D211" s="214"/>
      <c r="E211" s="21"/>
      <c r="G211" s="21">
        <v>17</v>
      </c>
      <c r="H211" s="21"/>
      <c r="I211" s="214"/>
      <c r="J211" s="214"/>
      <c r="K211" s="21"/>
      <c r="M211" s="21">
        <v>28</v>
      </c>
      <c r="N211" s="21"/>
      <c r="O211" s="214"/>
      <c r="P211" s="214"/>
      <c r="Q211" s="21"/>
      <c r="S211" s="21">
        <v>39</v>
      </c>
      <c r="T211" s="21"/>
      <c r="U211" s="214"/>
      <c r="V211" s="214"/>
      <c r="W211" s="21"/>
    </row>
    <row r="212" spans="1:104" s="114" customFormat="1" x14ac:dyDescent="0.2">
      <c r="A212" s="21">
        <v>7</v>
      </c>
      <c r="B212" s="21"/>
      <c r="C212" s="214"/>
      <c r="D212" s="214"/>
      <c r="E212" s="21"/>
      <c r="G212" s="21">
        <v>18</v>
      </c>
      <c r="H212" s="21"/>
      <c r="I212" s="214"/>
      <c r="J212" s="214"/>
      <c r="K212" s="21"/>
      <c r="M212" s="21">
        <v>29</v>
      </c>
      <c r="N212" s="21"/>
      <c r="O212" s="214"/>
      <c r="P212" s="214"/>
      <c r="Q212" s="21"/>
      <c r="S212" s="21">
        <v>40</v>
      </c>
      <c r="T212" s="21"/>
      <c r="U212" s="214"/>
      <c r="V212" s="214"/>
      <c r="W212" s="21"/>
    </row>
    <row r="213" spans="1:104" s="114" customFormat="1" x14ac:dyDescent="0.2">
      <c r="A213" s="21">
        <v>8</v>
      </c>
      <c r="B213" s="21"/>
      <c r="C213" s="214"/>
      <c r="D213" s="214"/>
      <c r="E213" s="21"/>
      <c r="G213" s="21">
        <v>19</v>
      </c>
      <c r="H213" s="21"/>
      <c r="I213" s="214"/>
      <c r="J213" s="214"/>
      <c r="K213" s="21"/>
      <c r="M213" s="21">
        <v>30</v>
      </c>
      <c r="N213" s="21"/>
      <c r="O213" s="214"/>
      <c r="P213" s="214"/>
      <c r="Q213" s="21"/>
      <c r="S213" s="21">
        <v>41</v>
      </c>
      <c r="T213" s="21"/>
      <c r="U213" s="214"/>
      <c r="V213" s="214"/>
      <c r="W213" s="21"/>
    </row>
    <row r="214" spans="1:104" s="114" customFormat="1" x14ac:dyDescent="0.2">
      <c r="A214" s="21">
        <v>9</v>
      </c>
      <c r="B214" s="21"/>
      <c r="C214" s="214"/>
      <c r="D214" s="214"/>
      <c r="E214" s="21"/>
      <c r="G214" s="21">
        <v>20</v>
      </c>
      <c r="H214" s="21"/>
      <c r="I214" s="214"/>
      <c r="J214" s="214"/>
      <c r="K214" s="21"/>
      <c r="M214" s="21">
        <v>31</v>
      </c>
      <c r="N214" s="21"/>
      <c r="O214" s="214"/>
      <c r="P214" s="214"/>
      <c r="Q214" s="21"/>
      <c r="S214" s="21">
        <v>42</v>
      </c>
      <c r="T214" s="21"/>
      <c r="U214" s="214"/>
      <c r="V214" s="214"/>
      <c r="W214" s="21"/>
    </row>
    <row r="215" spans="1:104" s="114" customFormat="1" x14ac:dyDescent="0.2">
      <c r="A215" s="21">
        <v>10</v>
      </c>
      <c r="B215" s="21"/>
      <c r="C215" s="214"/>
      <c r="D215" s="214"/>
      <c r="E215" s="21"/>
      <c r="G215" s="21">
        <v>21</v>
      </c>
      <c r="H215" s="21"/>
      <c r="I215" s="214"/>
      <c r="J215" s="214"/>
      <c r="K215" s="21"/>
      <c r="M215" s="21">
        <v>32</v>
      </c>
      <c r="N215" s="21"/>
      <c r="O215" s="214"/>
      <c r="P215" s="214"/>
      <c r="Q215" s="21"/>
      <c r="S215" s="21">
        <v>43</v>
      </c>
      <c r="T215" s="21"/>
      <c r="U215" s="214"/>
      <c r="V215" s="214"/>
      <c r="W215" s="21"/>
    </row>
    <row r="216" spans="1:104" s="114" customFormat="1" ht="13.5" thickBot="1" x14ac:dyDescent="0.25">
      <c r="A216" s="21">
        <v>11</v>
      </c>
      <c r="B216" s="21"/>
      <c r="C216" s="214"/>
      <c r="D216" s="214"/>
      <c r="E216" s="21"/>
      <c r="G216" s="21">
        <v>22</v>
      </c>
      <c r="H216" s="21"/>
      <c r="I216" s="214"/>
      <c r="J216" s="214"/>
      <c r="K216" s="21"/>
      <c r="M216" s="21">
        <v>33</v>
      </c>
      <c r="N216" s="21"/>
      <c r="O216" s="214"/>
      <c r="P216" s="214"/>
      <c r="Q216" s="21"/>
      <c r="S216" s="22"/>
      <c r="T216" s="209" t="s">
        <v>3</v>
      </c>
      <c r="U216" s="24"/>
      <c r="V216" s="24"/>
      <c r="W216" s="210">
        <f>SUM(E206:E216)+SUM(K206:K216)+SUM(W206:W215)+SUM(Q206:Q216)</f>
        <v>0</v>
      </c>
    </row>
    <row r="217" spans="1:104" s="114" customFormat="1" x14ac:dyDescent="0.2">
      <c r="B217" s="118"/>
      <c r="C217" s="119"/>
      <c r="D217" s="119"/>
      <c r="E217" s="115"/>
      <c r="H217" s="118"/>
      <c r="I217" s="119"/>
      <c r="J217" s="119"/>
      <c r="K217" s="115"/>
      <c r="N217" s="118"/>
      <c r="O217" s="119"/>
      <c r="P217" s="119"/>
      <c r="Q217" s="115"/>
      <c r="T217" s="118"/>
      <c r="U217" s="119"/>
      <c r="V217" s="119"/>
      <c r="W217" s="115"/>
    </row>
    <row r="218" spans="1:104" s="114" customFormat="1" x14ac:dyDescent="0.2">
      <c r="B218" s="118"/>
      <c r="C218" s="119"/>
      <c r="D218" s="119"/>
      <c r="E218" s="115"/>
      <c r="H218" s="118"/>
      <c r="I218" s="119"/>
      <c r="J218" s="119"/>
      <c r="K218" s="115"/>
      <c r="N218" s="118"/>
      <c r="O218" s="119"/>
      <c r="P218" s="119"/>
      <c r="Q218" s="115"/>
      <c r="T218" s="118"/>
      <c r="U218" s="119"/>
      <c r="V218" s="119"/>
      <c r="W218" s="115"/>
    </row>
    <row r="219" spans="1:104" s="114" customFormat="1" x14ac:dyDescent="0.2">
      <c r="B219" s="118"/>
      <c r="C219" s="119"/>
      <c r="D219" s="119"/>
      <c r="E219" s="115"/>
      <c r="H219" s="118"/>
      <c r="I219" s="119"/>
      <c r="J219" s="119"/>
      <c r="K219" s="115"/>
      <c r="N219" s="118"/>
      <c r="O219" s="119"/>
      <c r="P219" s="119"/>
      <c r="Q219" s="115"/>
      <c r="T219" s="118"/>
      <c r="U219" s="119"/>
      <c r="V219" s="119"/>
      <c r="W219" s="115"/>
    </row>
    <row r="220" spans="1:104" s="114" customFormat="1" x14ac:dyDescent="0.2">
      <c r="B220" s="118"/>
      <c r="C220" s="119"/>
      <c r="D220" s="119"/>
      <c r="E220" s="115"/>
      <c r="H220" s="118"/>
      <c r="I220" s="119"/>
      <c r="J220" s="119"/>
      <c r="K220" s="115"/>
      <c r="N220" s="118"/>
      <c r="O220" s="119"/>
      <c r="P220" s="119"/>
      <c r="Q220" s="115"/>
      <c r="T220" s="118"/>
      <c r="U220" s="119"/>
      <c r="V220" s="119"/>
      <c r="W220" s="115"/>
    </row>
    <row r="221" spans="1:104" s="114" customFormat="1" x14ac:dyDescent="0.2">
      <c r="B221" s="118"/>
      <c r="C221" s="119"/>
      <c r="D221" s="119"/>
      <c r="E221" s="115"/>
      <c r="H221" s="118"/>
      <c r="I221" s="119"/>
      <c r="J221" s="119"/>
      <c r="K221" s="115"/>
      <c r="N221" s="118"/>
      <c r="O221" s="119"/>
      <c r="P221" s="119"/>
      <c r="Q221" s="115"/>
      <c r="T221" s="118"/>
      <c r="U221" s="119"/>
      <c r="V221" s="119"/>
      <c r="W221" s="115"/>
    </row>
    <row r="222" spans="1:104" s="114" customFormat="1" x14ac:dyDescent="0.2">
      <c r="B222" s="118"/>
      <c r="C222" s="119"/>
      <c r="D222" s="119"/>
      <c r="E222" s="115"/>
      <c r="H222" s="118"/>
      <c r="I222" s="119"/>
      <c r="J222" s="119"/>
      <c r="K222" s="115"/>
      <c r="N222" s="118"/>
      <c r="O222" s="119"/>
      <c r="P222" s="119"/>
      <c r="Q222" s="115"/>
      <c r="T222" s="118"/>
      <c r="U222" s="119"/>
      <c r="V222" s="119"/>
      <c r="W222" s="115"/>
    </row>
    <row r="223" spans="1:104" s="114" customFormat="1" ht="13.5" thickBot="1" x14ac:dyDescent="0.25">
      <c r="B223" s="118"/>
      <c r="C223" s="119"/>
      <c r="D223" s="119"/>
      <c r="E223" s="115"/>
      <c r="H223" s="118"/>
      <c r="I223" s="119"/>
      <c r="J223" s="119"/>
      <c r="K223" s="115"/>
      <c r="N223" s="118"/>
      <c r="O223" s="119"/>
      <c r="P223" s="119"/>
      <c r="Q223" s="115"/>
      <c r="T223" s="118"/>
      <c r="U223" s="119"/>
      <c r="V223" s="119"/>
      <c r="W223" s="115"/>
    </row>
    <row r="224" spans="1:104" ht="13.5" thickBot="1" x14ac:dyDescent="0.25">
      <c r="A224" s="17">
        <v>9</v>
      </c>
      <c r="B224" s="18"/>
      <c r="C224" s="519" t="s">
        <v>167</v>
      </c>
      <c r="D224" s="519" t="s">
        <v>35</v>
      </c>
      <c r="E224" s="213">
        <f>+$W236</f>
        <v>0</v>
      </c>
      <c r="F224" s="114"/>
      <c r="G224" s="17"/>
      <c r="H224" s="18"/>
      <c r="I224" s="519" t="s">
        <v>167</v>
      </c>
      <c r="J224" s="519" t="s">
        <v>35</v>
      </c>
      <c r="K224" s="213">
        <f>+$W236</f>
        <v>0</v>
      </c>
      <c r="M224" s="17">
        <v>9</v>
      </c>
      <c r="N224" s="18"/>
      <c r="O224" s="519" t="s">
        <v>167</v>
      </c>
      <c r="P224" s="519" t="s">
        <v>35</v>
      </c>
      <c r="Q224" s="213">
        <f>+$W236</f>
        <v>0</v>
      </c>
      <c r="S224" s="17"/>
      <c r="T224" s="18"/>
      <c r="U224" s="519" t="s">
        <v>167</v>
      </c>
      <c r="V224" s="519" t="s">
        <v>35</v>
      </c>
      <c r="W224" s="519" t="s">
        <v>18</v>
      </c>
      <c r="X224" s="114"/>
      <c r="Y224" s="114"/>
      <c r="Z224" s="114"/>
      <c r="AA224" s="114"/>
      <c r="AB224" s="114"/>
      <c r="AC224" s="114"/>
      <c r="AD224" s="114"/>
      <c r="AE224" s="114"/>
      <c r="AF224" s="114"/>
      <c r="AG224" s="114"/>
      <c r="AH224" s="114"/>
      <c r="AI224" s="114"/>
      <c r="AJ224" s="114"/>
      <c r="AK224" s="114"/>
      <c r="AL224" s="114"/>
      <c r="AM224" s="114"/>
      <c r="AN224" s="114"/>
      <c r="AO224" s="114"/>
      <c r="AP224" s="114"/>
      <c r="AQ224" s="114"/>
      <c r="AR224" s="114"/>
      <c r="AS224" s="114"/>
      <c r="AT224" s="114"/>
      <c r="AU224" s="114"/>
      <c r="AV224" s="114"/>
      <c r="AW224" s="114"/>
      <c r="AX224" s="114"/>
      <c r="AY224" s="114"/>
      <c r="AZ224" s="114"/>
      <c r="BA224" s="114"/>
      <c r="BB224" s="114"/>
      <c r="BC224" s="114"/>
      <c r="BD224" s="114"/>
      <c r="BE224" s="114"/>
      <c r="BF224" s="114"/>
      <c r="BG224" s="114"/>
      <c r="BH224" s="114"/>
      <c r="BI224" s="114"/>
      <c r="BJ224" s="114"/>
      <c r="BK224" s="114"/>
      <c r="BL224" s="114"/>
      <c r="BM224" s="114"/>
      <c r="BN224" s="114"/>
      <c r="BO224" s="114"/>
      <c r="BP224" s="114"/>
      <c r="BQ224" s="114"/>
      <c r="BR224" s="114"/>
      <c r="BS224" s="114"/>
      <c r="BT224" s="114"/>
      <c r="BU224" s="114"/>
      <c r="BV224" s="114"/>
      <c r="BW224" s="114"/>
      <c r="BX224" s="114"/>
      <c r="BY224" s="114"/>
      <c r="BZ224" s="114"/>
      <c r="CA224" s="114"/>
      <c r="CB224" s="114"/>
      <c r="CC224" s="114"/>
      <c r="CD224" s="114"/>
      <c r="CE224" s="114"/>
      <c r="CF224" s="114"/>
      <c r="CG224" s="114"/>
      <c r="CH224" s="114"/>
      <c r="CI224" s="114"/>
      <c r="CJ224" s="114"/>
      <c r="CK224" s="114"/>
      <c r="CL224" s="114"/>
      <c r="CM224" s="114"/>
      <c r="CN224" s="114"/>
      <c r="CO224" s="114"/>
      <c r="CP224" s="114"/>
      <c r="CQ224" s="114"/>
      <c r="CR224" s="114"/>
      <c r="CS224" s="114"/>
      <c r="CT224" s="114"/>
      <c r="CU224" s="114"/>
      <c r="CV224" s="114"/>
      <c r="CW224" s="114"/>
      <c r="CX224" s="114"/>
      <c r="CY224" s="114"/>
      <c r="CZ224" s="114"/>
    </row>
    <row r="225" spans="1:104" ht="38.25" x14ac:dyDescent="0.2">
      <c r="A225" s="19" t="s">
        <v>7</v>
      </c>
      <c r="B225" s="35" t="str">
        <f>+" אסמכתא " &amp; B11 &amp;"         חזרה לטבלה "</f>
        <v xml:space="preserve"> אסמכתא          חזרה לטבלה </v>
      </c>
      <c r="C225" s="548"/>
      <c r="D225" s="548"/>
      <c r="E225" s="212" t="s">
        <v>18</v>
      </c>
      <c r="F225" s="114"/>
      <c r="G225" s="19" t="s">
        <v>23</v>
      </c>
      <c r="H225" s="35" t="e">
        <f>+" אסמכתא " &amp;#REF! &amp;"         חזרה לטבלה "</f>
        <v>#REF!</v>
      </c>
      <c r="I225" s="548"/>
      <c r="J225" s="548"/>
      <c r="K225" s="212" t="s">
        <v>18</v>
      </c>
      <c r="M225" s="19" t="s">
        <v>7</v>
      </c>
      <c r="N225" s="35" t="str">
        <f>+" אסמכתא " &amp; N11 &amp;"         חזרה לטבלה "</f>
        <v xml:space="preserve"> אסמכתא          חזרה לטבלה </v>
      </c>
      <c r="O225" s="548"/>
      <c r="P225" s="548"/>
      <c r="Q225" s="212" t="s">
        <v>18</v>
      </c>
      <c r="S225" s="19" t="s">
        <v>23</v>
      </c>
      <c r="T225" s="35" t="str">
        <f>+" אסמכתא " &amp; T11 &amp;"         חזרה לטבלה "</f>
        <v xml:space="preserve"> אסמכתא          חזרה לטבלה </v>
      </c>
      <c r="U225" s="548"/>
      <c r="V225" s="548"/>
      <c r="W225" s="548"/>
      <c r="X225" s="114"/>
      <c r="Y225" s="114"/>
      <c r="Z225" s="114"/>
      <c r="AA225" s="114"/>
      <c r="AB225" s="114"/>
      <c r="AC225" s="114"/>
      <c r="AD225" s="114"/>
      <c r="AE225" s="114"/>
      <c r="AF225" s="114"/>
      <c r="AG225" s="114"/>
      <c r="AH225" s="114"/>
      <c r="AI225" s="114"/>
      <c r="AJ225" s="114"/>
      <c r="AK225" s="114"/>
      <c r="AL225" s="114"/>
      <c r="AM225" s="114"/>
      <c r="AN225" s="114"/>
      <c r="AO225" s="114"/>
      <c r="AP225" s="114"/>
      <c r="AQ225" s="114"/>
      <c r="AR225" s="114"/>
      <c r="AS225" s="114"/>
      <c r="AT225" s="114"/>
      <c r="AU225" s="114"/>
      <c r="AV225" s="114"/>
      <c r="AW225" s="114"/>
      <c r="AX225" s="114"/>
      <c r="AY225" s="114"/>
      <c r="AZ225" s="114"/>
      <c r="BA225" s="114"/>
      <c r="BB225" s="114"/>
      <c r="BC225" s="114"/>
      <c r="BD225" s="114"/>
      <c r="BE225" s="114"/>
      <c r="BF225" s="114"/>
      <c r="BG225" s="114"/>
      <c r="BH225" s="114"/>
      <c r="BI225" s="114"/>
      <c r="BJ225" s="114"/>
      <c r="BK225" s="114"/>
      <c r="BL225" s="114"/>
      <c r="BM225" s="114"/>
      <c r="BN225" s="114"/>
      <c r="BO225" s="114"/>
      <c r="BP225" s="114"/>
      <c r="BQ225" s="114"/>
      <c r="BR225" s="114"/>
      <c r="BS225" s="114"/>
      <c r="BT225" s="114"/>
      <c r="BU225" s="114"/>
      <c r="BV225" s="114"/>
      <c r="BW225" s="114"/>
      <c r="BX225" s="114"/>
      <c r="BY225" s="114"/>
      <c r="BZ225" s="114"/>
      <c r="CA225" s="114"/>
      <c r="CB225" s="114"/>
      <c r="CC225" s="114"/>
      <c r="CD225" s="114"/>
      <c r="CE225" s="114"/>
      <c r="CF225" s="114"/>
      <c r="CG225" s="114"/>
      <c r="CH225" s="114"/>
      <c r="CI225" s="114"/>
      <c r="CJ225" s="114"/>
      <c r="CK225" s="114"/>
      <c r="CL225" s="114"/>
      <c r="CM225" s="114"/>
      <c r="CN225" s="114"/>
      <c r="CO225" s="114"/>
      <c r="CP225" s="114"/>
      <c r="CQ225" s="114"/>
      <c r="CR225" s="114"/>
      <c r="CS225" s="114"/>
      <c r="CT225" s="114"/>
      <c r="CU225" s="114"/>
      <c r="CV225" s="114"/>
      <c r="CW225" s="114"/>
      <c r="CX225" s="114"/>
      <c r="CY225" s="114"/>
      <c r="CZ225" s="114"/>
    </row>
    <row r="226" spans="1:104" s="114" customFormat="1" x14ac:dyDescent="0.2">
      <c r="A226" s="21">
        <v>1</v>
      </c>
      <c r="B226" s="21"/>
      <c r="C226" s="214"/>
      <c r="D226" s="214"/>
      <c r="E226" s="21"/>
      <c r="G226" s="21">
        <v>12</v>
      </c>
      <c r="H226" s="21"/>
      <c r="I226" s="214"/>
      <c r="J226" s="214"/>
      <c r="K226" s="21"/>
      <c r="M226" s="21">
        <v>23</v>
      </c>
      <c r="N226" s="21"/>
      <c r="O226" s="214"/>
      <c r="P226" s="214"/>
      <c r="Q226" s="21"/>
      <c r="S226" s="21">
        <v>34</v>
      </c>
      <c r="T226" s="21"/>
      <c r="U226" s="214"/>
      <c r="V226" s="214"/>
      <c r="W226" s="21"/>
    </row>
    <row r="227" spans="1:104" s="114" customFormat="1" x14ac:dyDescent="0.2">
      <c r="A227" s="21">
        <v>2</v>
      </c>
      <c r="B227" s="21"/>
      <c r="C227" s="214"/>
      <c r="D227" s="214"/>
      <c r="E227" s="21"/>
      <c r="G227" s="21">
        <v>13</v>
      </c>
      <c r="H227" s="21"/>
      <c r="I227" s="214"/>
      <c r="J227" s="214"/>
      <c r="K227" s="21"/>
      <c r="M227" s="21">
        <v>24</v>
      </c>
      <c r="N227" s="21"/>
      <c r="O227" s="214"/>
      <c r="P227" s="214"/>
      <c r="Q227" s="21"/>
      <c r="S227" s="21">
        <v>35</v>
      </c>
      <c r="T227" s="21"/>
      <c r="U227" s="214"/>
      <c r="V227" s="214"/>
      <c r="W227" s="21"/>
    </row>
    <row r="228" spans="1:104" s="114" customFormat="1" x14ac:dyDescent="0.2">
      <c r="A228" s="21">
        <v>3</v>
      </c>
      <c r="B228" s="21"/>
      <c r="C228" s="214"/>
      <c r="D228" s="214"/>
      <c r="E228" s="21"/>
      <c r="G228" s="21">
        <v>14</v>
      </c>
      <c r="H228" s="21"/>
      <c r="I228" s="214"/>
      <c r="J228" s="214"/>
      <c r="K228" s="21"/>
      <c r="M228" s="21">
        <v>25</v>
      </c>
      <c r="N228" s="21"/>
      <c r="O228" s="214"/>
      <c r="P228" s="214"/>
      <c r="Q228" s="21"/>
      <c r="S228" s="21">
        <v>36</v>
      </c>
      <c r="T228" s="21"/>
      <c r="U228" s="214"/>
      <c r="V228" s="214"/>
      <c r="W228" s="21"/>
    </row>
    <row r="229" spans="1:104" s="114" customFormat="1" x14ac:dyDescent="0.2">
      <c r="A229" s="21">
        <v>4</v>
      </c>
      <c r="B229" s="21"/>
      <c r="C229" s="214"/>
      <c r="D229" s="214"/>
      <c r="E229" s="21"/>
      <c r="G229" s="21">
        <v>15</v>
      </c>
      <c r="H229" s="21"/>
      <c r="I229" s="214"/>
      <c r="J229" s="214"/>
      <c r="K229" s="21"/>
      <c r="M229" s="21">
        <v>26</v>
      </c>
      <c r="N229" s="21"/>
      <c r="O229" s="214"/>
      <c r="P229" s="214"/>
      <c r="Q229" s="21"/>
      <c r="S229" s="21">
        <v>37</v>
      </c>
      <c r="T229" s="21"/>
      <c r="U229" s="214"/>
      <c r="V229" s="214"/>
      <c r="W229" s="21"/>
    </row>
    <row r="230" spans="1:104" s="114" customFormat="1" x14ac:dyDescent="0.2">
      <c r="A230" s="21">
        <v>5</v>
      </c>
      <c r="B230" s="21"/>
      <c r="C230" s="214"/>
      <c r="D230" s="214"/>
      <c r="E230" s="21"/>
      <c r="G230" s="21">
        <v>16</v>
      </c>
      <c r="H230" s="21"/>
      <c r="I230" s="214"/>
      <c r="J230" s="214"/>
      <c r="K230" s="21"/>
      <c r="M230" s="21">
        <v>27</v>
      </c>
      <c r="N230" s="21"/>
      <c r="O230" s="214"/>
      <c r="P230" s="214"/>
      <c r="Q230" s="21"/>
      <c r="S230" s="21">
        <v>38</v>
      </c>
      <c r="T230" s="21"/>
      <c r="U230" s="214"/>
      <c r="V230" s="214"/>
      <c r="W230" s="21"/>
    </row>
    <row r="231" spans="1:104" s="114" customFormat="1" x14ac:dyDescent="0.2">
      <c r="A231" s="21">
        <v>6</v>
      </c>
      <c r="B231" s="21"/>
      <c r="C231" s="214"/>
      <c r="D231" s="214"/>
      <c r="E231" s="21"/>
      <c r="G231" s="21">
        <v>17</v>
      </c>
      <c r="H231" s="21"/>
      <c r="I231" s="214"/>
      <c r="J231" s="214"/>
      <c r="K231" s="21"/>
      <c r="M231" s="21">
        <v>28</v>
      </c>
      <c r="N231" s="21"/>
      <c r="O231" s="214"/>
      <c r="P231" s="214"/>
      <c r="Q231" s="21"/>
      <c r="S231" s="21">
        <v>39</v>
      </c>
      <c r="T231" s="21"/>
      <c r="U231" s="214"/>
      <c r="V231" s="214"/>
      <c r="W231" s="21"/>
    </row>
    <row r="232" spans="1:104" s="114" customFormat="1" x14ac:dyDescent="0.2">
      <c r="A232" s="21">
        <v>7</v>
      </c>
      <c r="B232" s="21"/>
      <c r="C232" s="214"/>
      <c r="D232" s="214"/>
      <c r="E232" s="21"/>
      <c r="G232" s="21">
        <v>18</v>
      </c>
      <c r="H232" s="21"/>
      <c r="I232" s="214"/>
      <c r="J232" s="214"/>
      <c r="K232" s="21"/>
      <c r="M232" s="21">
        <v>29</v>
      </c>
      <c r="N232" s="21"/>
      <c r="O232" s="214"/>
      <c r="P232" s="214"/>
      <c r="Q232" s="21"/>
      <c r="S232" s="21">
        <v>40</v>
      </c>
      <c r="T232" s="21"/>
      <c r="U232" s="214"/>
      <c r="V232" s="214"/>
      <c r="W232" s="21"/>
    </row>
    <row r="233" spans="1:104" s="114" customFormat="1" x14ac:dyDescent="0.2">
      <c r="A233" s="21">
        <v>8</v>
      </c>
      <c r="B233" s="21"/>
      <c r="C233" s="214"/>
      <c r="D233" s="214"/>
      <c r="E233" s="21"/>
      <c r="G233" s="21">
        <v>19</v>
      </c>
      <c r="H233" s="21"/>
      <c r="I233" s="214"/>
      <c r="J233" s="214"/>
      <c r="K233" s="21"/>
      <c r="M233" s="21">
        <v>30</v>
      </c>
      <c r="N233" s="21"/>
      <c r="O233" s="214"/>
      <c r="P233" s="214"/>
      <c r="Q233" s="21"/>
      <c r="S233" s="21">
        <v>41</v>
      </c>
      <c r="T233" s="21"/>
      <c r="U233" s="214"/>
      <c r="V233" s="214"/>
      <c r="W233" s="21"/>
    </row>
    <row r="234" spans="1:104" s="114" customFormat="1" x14ac:dyDescent="0.2">
      <c r="A234" s="21">
        <v>9</v>
      </c>
      <c r="B234" s="21"/>
      <c r="C234" s="214"/>
      <c r="D234" s="214"/>
      <c r="E234" s="21"/>
      <c r="G234" s="21">
        <v>20</v>
      </c>
      <c r="H234" s="21"/>
      <c r="I234" s="214"/>
      <c r="J234" s="214"/>
      <c r="K234" s="21"/>
      <c r="M234" s="21">
        <v>31</v>
      </c>
      <c r="N234" s="21"/>
      <c r="O234" s="214"/>
      <c r="P234" s="214"/>
      <c r="Q234" s="21"/>
      <c r="S234" s="21">
        <v>42</v>
      </c>
      <c r="T234" s="21"/>
      <c r="U234" s="214"/>
      <c r="V234" s="214"/>
      <c r="W234" s="21"/>
    </row>
    <row r="235" spans="1:104" s="114" customFormat="1" x14ac:dyDescent="0.2">
      <c r="A235" s="21">
        <v>10</v>
      </c>
      <c r="B235" s="21"/>
      <c r="C235" s="214"/>
      <c r="D235" s="214"/>
      <c r="E235" s="21"/>
      <c r="G235" s="21">
        <v>21</v>
      </c>
      <c r="H235" s="21"/>
      <c r="I235" s="214"/>
      <c r="J235" s="214"/>
      <c r="K235" s="21"/>
      <c r="M235" s="21">
        <v>32</v>
      </c>
      <c r="N235" s="21"/>
      <c r="O235" s="214"/>
      <c r="P235" s="214"/>
      <c r="Q235" s="21"/>
      <c r="S235" s="21">
        <v>43</v>
      </c>
      <c r="T235" s="21"/>
      <c r="U235" s="214"/>
      <c r="V235" s="214"/>
      <c r="W235" s="21"/>
    </row>
    <row r="236" spans="1:104" s="114" customFormat="1" ht="13.5" thickBot="1" x14ac:dyDescent="0.25">
      <c r="A236" s="21">
        <v>11</v>
      </c>
      <c r="B236" s="21"/>
      <c r="C236" s="214"/>
      <c r="D236" s="214"/>
      <c r="E236" s="21"/>
      <c r="G236" s="21">
        <v>22</v>
      </c>
      <c r="H236" s="21"/>
      <c r="I236" s="214"/>
      <c r="J236" s="214"/>
      <c r="K236" s="21"/>
      <c r="M236" s="21">
        <v>33</v>
      </c>
      <c r="N236" s="21"/>
      <c r="O236" s="214"/>
      <c r="P236" s="214"/>
      <c r="Q236" s="21"/>
      <c r="S236" s="22"/>
      <c r="T236" s="209" t="s">
        <v>3</v>
      </c>
      <c r="U236" s="24"/>
      <c r="V236" s="24"/>
      <c r="W236" s="210">
        <f>SUM(E226:E236)+SUM(K226:K236)+SUM(W226:W235)+SUM(Q226:Q236)</f>
        <v>0</v>
      </c>
    </row>
    <row r="237" spans="1:104" s="114" customFormat="1" x14ac:dyDescent="0.2">
      <c r="B237" s="118"/>
      <c r="C237" s="119"/>
      <c r="D237" s="119"/>
      <c r="E237" s="115"/>
      <c r="H237" s="118"/>
      <c r="I237" s="119"/>
      <c r="J237" s="119"/>
      <c r="K237" s="115"/>
      <c r="N237" s="118"/>
      <c r="O237" s="119"/>
      <c r="P237" s="119"/>
      <c r="Q237" s="115"/>
      <c r="T237" s="118"/>
      <c r="U237" s="119"/>
      <c r="V237" s="119"/>
      <c r="W237" s="115"/>
    </row>
    <row r="238" spans="1:104" s="114" customFormat="1" x14ac:dyDescent="0.2">
      <c r="B238" s="118"/>
      <c r="C238" s="119"/>
      <c r="D238" s="119"/>
      <c r="E238" s="115"/>
      <c r="H238" s="118"/>
      <c r="I238" s="119"/>
      <c r="J238" s="119"/>
      <c r="K238" s="115"/>
      <c r="N238" s="118"/>
      <c r="O238" s="119"/>
      <c r="P238" s="119"/>
      <c r="Q238" s="115"/>
      <c r="T238" s="118"/>
      <c r="U238" s="119"/>
      <c r="V238" s="119"/>
      <c r="W238" s="115"/>
    </row>
    <row r="239" spans="1:104" s="114" customFormat="1" x14ac:dyDescent="0.2">
      <c r="B239" s="118"/>
      <c r="C239" s="119"/>
      <c r="D239" s="119"/>
      <c r="E239" s="115"/>
      <c r="H239" s="118"/>
      <c r="I239" s="119"/>
      <c r="J239" s="119"/>
      <c r="K239" s="115"/>
      <c r="N239" s="118"/>
      <c r="O239" s="119"/>
      <c r="P239" s="119"/>
      <c r="Q239" s="115"/>
      <c r="T239" s="118"/>
      <c r="U239" s="119"/>
      <c r="V239" s="119"/>
      <c r="W239" s="115"/>
    </row>
    <row r="240" spans="1:104" s="114" customFormat="1" x14ac:dyDescent="0.2">
      <c r="B240" s="118"/>
      <c r="C240" s="119"/>
      <c r="D240" s="119"/>
      <c r="E240" s="115"/>
      <c r="H240" s="118"/>
      <c r="I240" s="119"/>
      <c r="J240" s="119"/>
      <c r="K240" s="115"/>
      <c r="N240" s="118"/>
      <c r="O240" s="119"/>
      <c r="P240" s="119"/>
      <c r="Q240" s="115"/>
      <c r="T240" s="118"/>
      <c r="U240" s="119"/>
      <c r="V240" s="119"/>
      <c r="W240" s="115"/>
    </row>
    <row r="241" spans="1:104" s="114" customFormat="1" x14ac:dyDescent="0.2">
      <c r="B241" s="118"/>
      <c r="C241" s="119"/>
      <c r="D241" s="119"/>
      <c r="E241" s="115"/>
      <c r="H241" s="118"/>
      <c r="I241" s="119"/>
      <c r="J241" s="119"/>
      <c r="K241" s="115"/>
      <c r="N241" s="118"/>
      <c r="O241" s="119"/>
      <c r="P241" s="119"/>
      <c r="Q241" s="115"/>
      <c r="T241" s="118"/>
      <c r="U241" s="119"/>
      <c r="V241" s="119"/>
      <c r="W241" s="115"/>
    </row>
    <row r="242" spans="1:104" s="114" customFormat="1" x14ac:dyDescent="0.2">
      <c r="B242" s="118"/>
      <c r="C242" s="119"/>
      <c r="D242" s="119"/>
      <c r="E242" s="115"/>
      <c r="H242" s="118"/>
      <c r="I242" s="119"/>
      <c r="J242" s="119"/>
      <c r="K242" s="115"/>
      <c r="N242" s="118"/>
      <c r="O242" s="119"/>
      <c r="P242" s="119"/>
      <c r="Q242" s="115"/>
      <c r="T242" s="118"/>
      <c r="U242" s="119"/>
      <c r="V242" s="119"/>
      <c r="W242" s="115"/>
    </row>
    <row r="243" spans="1:104" s="114" customFormat="1" ht="13.5" thickBot="1" x14ac:dyDescent="0.25">
      <c r="B243" s="118"/>
      <c r="C243" s="119"/>
      <c r="D243" s="119"/>
      <c r="E243" s="115"/>
      <c r="H243" s="118"/>
      <c r="I243" s="119"/>
      <c r="J243" s="119"/>
      <c r="K243" s="115"/>
      <c r="N243" s="118"/>
      <c r="O243" s="119"/>
      <c r="P243" s="119"/>
      <c r="Q243" s="115"/>
      <c r="T243" s="118"/>
      <c r="U243" s="119"/>
      <c r="V243" s="119"/>
      <c r="W243" s="115"/>
    </row>
    <row r="244" spans="1:104" ht="13.5" thickBot="1" x14ac:dyDescent="0.25">
      <c r="A244" s="17">
        <v>10</v>
      </c>
      <c r="B244" s="18"/>
      <c r="C244" s="519" t="s">
        <v>167</v>
      </c>
      <c r="D244" s="519" t="s">
        <v>35</v>
      </c>
      <c r="E244" s="213">
        <f>+$W256</f>
        <v>0</v>
      </c>
      <c r="F244" s="114"/>
      <c r="G244" s="17"/>
      <c r="H244" s="18"/>
      <c r="I244" s="519" t="s">
        <v>167</v>
      </c>
      <c r="J244" s="519" t="s">
        <v>35</v>
      </c>
      <c r="K244" s="213">
        <f>+$W256</f>
        <v>0</v>
      </c>
      <c r="M244" s="17">
        <v>10</v>
      </c>
      <c r="N244" s="18"/>
      <c r="O244" s="519" t="s">
        <v>167</v>
      </c>
      <c r="P244" s="519" t="s">
        <v>35</v>
      </c>
      <c r="Q244" s="213">
        <f>+$W256</f>
        <v>0</v>
      </c>
      <c r="S244" s="17"/>
      <c r="T244" s="18"/>
      <c r="U244" s="519" t="s">
        <v>167</v>
      </c>
      <c r="V244" s="519" t="s">
        <v>35</v>
      </c>
      <c r="W244" s="519" t="s">
        <v>18</v>
      </c>
      <c r="X244" s="114"/>
      <c r="Y244" s="114"/>
      <c r="Z244" s="114"/>
      <c r="AA244" s="114"/>
      <c r="AB244" s="114"/>
      <c r="AC244" s="114"/>
      <c r="AD244" s="114"/>
      <c r="AE244" s="114"/>
      <c r="AF244" s="114"/>
      <c r="AG244" s="114"/>
      <c r="AH244" s="114"/>
      <c r="AI244" s="114"/>
      <c r="AJ244" s="114"/>
      <c r="AK244" s="114"/>
      <c r="AL244" s="114"/>
      <c r="AM244" s="114"/>
      <c r="AN244" s="114"/>
      <c r="AO244" s="114"/>
      <c r="AP244" s="114"/>
      <c r="AQ244" s="114"/>
      <c r="AR244" s="114"/>
      <c r="AS244" s="114"/>
      <c r="AT244" s="114"/>
      <c r="AU244" s="114"/>
      <c r="AV244" s="114"/>
      <c r="AW244" s="114"/>
      <c r="AX244" s="114"/>
      <c r="AY244" s="114"/>
      <c r="AZ244" s="114"/>
      <c r="BA244" s="114"/>
      <c r="BB244" s="114"/>
      <c r="BC244" s="114"/>
      <c r="BD244" s="114"/>
      <c r="BE244" s="114"/>
      <c r="BF244" s="114"/>
      <c r="BG244" s="114"/>
      <c r="BH244" s="114"/>
      <c r="BI244" s="114"/>
      <c r="BJ244" s="114"/>
      <c r="BK244" s="114"/>
      <c r="BL244" s="114"/>
      <c r="BM244" s="114"/>
      <c r="BN244" s="114"/>
      <c r="BO244" s="114"/>
      <c r="BP244" s="114"/>
      <c r="BQ244" s="114"/>
      <c r="BR244" s="114"/>
      <c r="BS244" s="114"/>
      <c r="BT244" s="114"/>
      <c r="BU244" s="114"/>
      <c r="BV244" s="114"/>
      <c r="BW244" s="114"/>
      <c r="BX244" s="114"/>
      <c r="BY244" s="114"/>
      <c r="BZ244" s="114"/>
      <c r="CA244" s="114"/>
      <c r="CB244" s="114"/>
      <c r="CC244" s="114"/>
      <c r="CD244" s="114"/>
      <c r="CE244" s="114"/>
      <c r="CF244" s="114"/>
      <c r="CG244" s="114"/>
      <c r="CH244" s="114"/>
      <c r="CI244" s="114"/>
      <c r="CJ244" s="114"/>
      <c r="CK244" s="114"/>
      <c r="CL244" s="114"/>
      <c r="CM244" s="114"/>
      <c r="CN244" s="114"/>
      <c r="CO244" s="114"/>
      <c r="CP244" s="114"/>
      <c r="CQ244" s="114"/>
      <c r="CR244" s="114"/>
      <c r="CS244" s="114"/>
      <c r="CT244" s="114"/>
      <c r="CU244" s="114"/>
      <c r="CV244" s="114"/>
      <c r="CW244" s="114"/>
      <c r="CX244" s="114"/>
      <c r="CY244" s="114"/>
      <c r="CZ244" s="114"/>
    </row>
    <row r="245" spans="1:104" ht="38.25" x14ac:dyDescent="0.2">
      <c r="A245" s="19" t="s">
        <v>7</v>
      </c>
      <c r="B245" s="35" t="str">
        <f>+" אסמכתא " &amp; B12 &amp;"         חזרה לטבלה "</f>
        <v xml:space="preserve"> אסמכתא          חזרה לטבלה </v>
      </c>
      <c r="C245" s="548"/>
      <c r="D245" s="548"/>
      <c r="E245" s="212" t="s">
        <v>18</v>
      </c>
      <c r="F245" s="114"/>
      <c r="G245" s="19" t="s">
        <v>23</v>
      </c>
      <c r="H245" s="35" t="e">
        <f>+" אסמכתא " &amp;#REF! &amp;"         חזרה לטבלה "</f>
        <v>#REF!</v>
      </c>
      <c r="I245" s="548"/>
      <c r="J245" s="548"/>
      <c r="K245" s="212" t="s">
        <v>18</v>
      </c>
      <c r="M245" s="19" t="s">
        <v>7</v>
      </c>
      <c r="N245" s="35" t="str">
        <f>+" אסמכתא " &amp; N12 &amp;"         חזרה לטבלה "</f>
        <v xml:space="preserve"> אסמכתא          חזרה לטבלה </v>
      </c>
      <c r="O245" s="548"/>
      <c r="P245" s="548"/>
      <c r="Q245" s="212" t="s">
        <v>18</v>
      </c>
      <c r="S245" s="19" t="s">
        <v>23</v>
      </c>
      <c r="T245" s="35" t="str">
        <f>+" אסמכתא " &amp; T12 &amp;"         חזרה לטבלה "</f>
        <v xml:space="preserve"> אסמכתא          חזרה לטבלה </v>
      </c>
      <c r="U245" s="548"/>
      <c r="V245" s="548"/>
      <c r="W245" s="548"/>
      <c r="X245" s="114"/>
      <c r="Y245" s="114"/>
      <c r="Z245" s="114"/>
      <c r="AA245" s="114"/>
      <c r="AB245" s="114"/>
      <c r="AC245" s="114"/>
      <c r="AD245" s="114"/>
      <c r="AE245" s="114"/>
      <c r="AF245" s="114"/>
      <c r="AG245" s="114"/>
      <c r="AH245" s="114"/>
      <c r="AI245" s="114"/>
      <c r="AJ245" s="114"/>
      <c r="AK245" s="114"/>
      <c r="AL245" s="114"/>
      <c r="AM245" s="114"/>
      <c r="AN245" s="114"/>
      <c r="AO245" s="114"/>
      <c r="AP245" s="114"/>
      <c r="AQ245" s="114"/>
      <c r="AR245" s="114"/>
      <c r="AS245" s="114"/>
      <c r="AT245" s="114"/>
      <c r="AU245" s="114"/>
      <c r="AV245" s="114"/>
      <c r="AW245" s="114"/>
      <c r="AX245" s="114"/>
      <c r="AY245" s="114"/>
      <c r="AZ245" s="114"/>
      <c r="BA245" s="114"/>
      <c r="BB245" s="114"/>
      <c r="BC245" s="114"/>
      <c r="BD245" s="114"/>
      <c r="BE245" s="114"/>
      <c r="BF245" s="114"/>
      <c r="BG245" s="114"/>
      <c r="BH245" s="114"/>
      <c r="BI245" s="114"/>
      <c r="BJ245" s="114"/>
      <c r="BK245" s="114"/>
      <c r="BL245" s="114"/>
      <c r="BM245" s="114"/>
      <c r="BN245" s="114"/>
      <c r="BO245" s="114"/>
      <c r="BP245" s="114"/>
      <c r="BQ245" s="114"/>
      <c r="BR245" s="114"/>
      <c r="BS245" s="114"/>
      <c r="BT245" s="114"/>
      <c r="BU245" s="114"/>
      <c r="BV245" s="114"/>
      <c r="BW245" s="114"/>
      <c r="BX245" s="114"/>
      <c r="BY245" s="114"/>
      <c r="BZ245" s="114"/>
      <c r="CA245" s="114"/>
      <c r="CB245" s="114"/>
      <c r="CC245" s="114"/>
      <c r="CD245" s="114"/>
      <c r="CE245" s="114"/>
      <c r="CF245" s="114"/>
      <c r="CG245" s="114"/>
      <c r="CH245" s="114"/>
      <c r="CI245" s="114"/>
      <c r="CJ245" s="114"/>
      <c r="CK245" s="114"/>
      <c r="CL245" s="114"/>
      <c r="CM245" s="114"/>
      <c r="CN245" s="114"/>
      <c r="CO245" s="114"/>
      <c r="CP245" s="114"/>
      <c r="CQ245" s="114"/>
      <c r="CR245" s="114"/>
      <c r="CS245" s="114"/>
      <c r="CT245" s="114"/>
      <c r="CU245" s="114"/>
      <c r="CV245" s="114"/>
      <c r="CW245" s="114"/>
      <c r="CX245" s="114"/>
      <c r="CY245" s="114"/>
      <c r="CZ245" s="114"/>
    </row>
    <row r="246" spans="1:104" s="114" customFormat="1" x14ac:dyDescent="0.2">
      <c r="A246" s="21">
        <v>1</v>
      </c>
      <c r="B246" s="21"/>
      <c r="C246" s="214"/>
      <c r="D246" s="214"/>
      <c r="E246" s="21"/>
      <c r="G246" s="21">
        <v>12</v>
      </c>
      <c r="H246" s="21"/>
      <c r="I246" s="214"/>
      <c r="J246" s="214"/>
      <c r="K246" s="21"/>
      <c r="M246" s="21">
        <v>23</v>
      </c>
      <c r="N246" s="21"/>
      <c r="O246" s="214"/>
      <c r="P246" s="214"/>
      <c r="Q246" s="21"/>
      <c r="S246" s="21">
        <v>34</v>
      </c>
      <c r="T246" s="21"/>
      <c r="U246" s="214"/>
      <c r="V246" s="214"/>
      <c r="W246" s="21"/>
    </row>
    <row r="247" spans="1:104" s="114" customFormat="1" x14ac:dyDescent="0.2">
      <c r="A247" s="21">
        <v>2</v>
      </c>
      <c r="B247" s="21"/>
      <c r="C247" s="214"/>
      <c r="D247" s="214"/>
      <c r="E247" s="21"/>
      <c r="G247" s="21">
        <v>13</v>
      </c>
      <c r="H247" s="21"/>
      <c r="I247" s="214"/>
      <c r="J247" s="214"/>
      <c r="K247" s="21"/>
      <c r="M247" s="21">
        <v>24</v>
      </c>
      <c r="N247" s="21"/>
      <c r="O247" s="214"/>
      <c r="P247" s="214"/>
      <c r="Q247" s="21"/>
      <c r="S247" s="21">
        <v>35</v>
      </c>
      <c r="T247" s="21"/>
      <c r="U247" s="214"/>
      <c r="V247" s="214"/>
      <c r="W247" s="21"/>
    </row>
    <row r="248" spans="1:104" s="114" customFormat="1" x14ac:dyDescent="0.2">
      <c r="A248" s="21">
        <v>3</v>
      </c>
      <c r="B248" s="21"/>
      <c r="C248" s="214"/>
      <c r="D248" s="214"/>
      <c r="E248" s="21"/>
      <c r="G248" s="21">
        <v>14</v>
      </c>
      <c r="H248" s="21"/>
      <c r="I248" s="214"/>
      <c r="J248" s="214"/>
      <c r="K248" s="21"/>
      <c r="M248" s="21">
        <v>25</v>
      </c>
      <c r="N248" s="21"/>
      <c r="O248" s="214"/>
      <c r="P248" s="214"/>
      <c r="Q248" s="21"/>
      <c r="S248" s="21">
        <v>36</v>
      </c>
      <c r="T248" s="21"/>
      <c r="U248" s="214"/>
      <c r="V248" s="214"/>
      <c r="W248" s="21"/>
    </row>
    <row r="249" spans="1:104" s="114" customFormat="1" x14ac:dyDescent="0.2">
      <c r="A249" s="21">
        <v>4</v>
      </c>
      <c r="B249" s="21"/>
      <c r="C249" s="214"/>
      <c r="D249" s="214"/>
      <c r="E249" s="21"/>
      <c r="G249" s="21">
        <v>15</v>
      </c>
      <c r="H249" s="21"/>
      <c r="I249" s="214"/>
      <c r="J249" s="214"/>
      <c r="K249" s="21"/>
      <c r="M249" s="21">
        <v>26</v>
      </c>
      <c r="N249" s="21"/>
      <c r="O249" s="214"/>
      <c r="P249" s="214"/>
      <c r="Q249" s="21"/>
      <c r="S249" s="21">
        <v>37</v>
      </c>
      <c r="T249" s="21"/>
      <c r="U249" s="214"/>
      <c r="V249" s="214"/>
      <c r="W249" s="21"/>
    </row>
    <row r="250" spans="1:104" s="114" customFormat="1" x14ac:dyDescent="0.2">
      <c r="A250" s="21">
        <v>5</v>
      </c>
      <c r="B250" s="21"/>
      <c r="C250" s="214"/>
      <c r="D250" s="214"/>
      <c r="E250" s="21"/>
      <c r="G250" s="21">
        <v>16</v>
      </c>
      <c r="H250" s="21"/>
      <c r="I250" s="214"/>
      <c r="J250" s="214"/>
      <c r="K250" s="21"/>
      <c r="M250" s="21">
        <v>27</v>
      </c>
      <c r="N250" s="21"/>
      <c r="O250" s="214"/>
      <c r="P250" s="214"/>
      <c r="Q250" s="21"/>
      <c r="S250" s="21">
        <v>38</v>
      </c>
      <c r="T250" s="21"/>
      <c r="U250" s="214"/>
      <c r="V250" s="214"/>
      <c r="W250" s="21"/>
    </row>
    <row r="251" spans="1:104" s="114" customFormat="1" x14ac:dyDescent="0.2">
      <c r="A251" s="21">
        <v>6</v>
      </c>
      <c r="B251" s="21"/>
      <c r="C251" s="214"/>
      <c r="D251" s="214"/>
      <c r="E251" s="21"/>
      <c r="G251" s="21">
        <v>17</v>
      </c>
      <c r="H251" s="21"/>
      <c r="I251" s="214"/>
      <c r="J251" s="214"/>
      <c r="K251" s="21"/>
      <c r="M251" s="21">
        <v>28</v>
      </c>
      <c r="N251" s="21"/>
      <c r="O251" s="214"/>
      <c r="P251" s="214"/>
      <c r="Q251" s="21"/>
      <c r="S251" s="21">
        <v>39</v>
      </c>
      <c r="T251" s="21"/>
      <c r="U251" s="214"/>
      <c r="V251" s="214"/>
      <c r="W251" s="21"/>
    </row>
    <row r="252" spans="1:104" s="114" customFormat="1" x14ac:dyDescent="0.2">
      <c r="A252" s="21">
        <v>7</v>
      </c>
      <c r="B252" s="21"/>
      <c r="C252" s="214"/>
      <c r="D252" s="214"/>
      <c r="E252" s="21"/>
      <c r="G252" s="21">
        <v>18</v>
      </c>
      <c r="H252" s="21"/>
      <c r="I252" s="214"/>
      <c r="J252" s="214"/>
      <c r="K252" s="21"/>
      <c r="M252" s="21">
        <v>29</v>
      </c>
      <c r="N252" s="21"/>
      <c r="O252" s="214"/>
      <c r="P252" s="214"/>
      <c r="Q252" s="21"/>
      <c r="S252" s="21">
        <v>40</v>
      </c>
      <c r="T252" s="21"/>
      <c r="U252" s="214"/>
      <c r="V252" s="214"/>
      <c r="W252" s="21"/>
    </row>
    <row r="253" spans="1:104" s="114" customFormat="1" x14ac:dyDescent="0.2">
      <c r="A253" s="21">
        <v>8</v>
      </c>
      <c r="B253" s="21"/>
      <c r="C253" s="214"/>
      <c r="D253" s="214"/>
      <c r="E253" s="21"/>
      <c r="G253" s="21">
        <v>19</v>
      </c>
      <c r="H253" s="21"/>
      <c r="I253" s="214"/>
      <c r="J253" s="214"/>
      <c r="K253" s="21"/>
      <c r="M253" s="21">
        <v>30</v>
      </c>
      <c r="N253" s="21"/>
      <c r="O253" s="214"/>
      <c r="P253" s="214"/>
      <c r="Q253" s="21"/>
      <c r="S253" s="21">
        <v>41</v>
      </c>
      <c r="T253" s="21"/>
      <c r="U253" s="214"/>
      <c r="V253" s="214"/>
      <c r="W253" s="21"/>
    </row>
    <row r="254" spans="1:104" s="114" customFormat="1" x14ac:dyDescent="0.2">
      <c r="A254" s="21">
        <v>9</v>
      </c>
      <c r="B254" s="21"/>
      <c r="C254" s="214"/>
      <c r="D254" s="214"/>
      <c r="E254" s="21"/>
      <c r="G254" s="21">
        <v>20</v>
      </c>
      <c r="H254" s="21"/>
      <c r="I254" s="214"/>
      <c r="J254" s="214"/>
      <c r="K254" s="21"/>
      <c r="M254" s="21">
        <v>31</v>
      </c>
      <c r="N254" s="21"/>
      <c r="O254" s="214"/>
      <c r="P254" s="214"/>
      <c r="Q254" s="21"/>
      <c r="S254" s="21">
        <v>42</v>
      </c>
      <c r="T254" s="21"/>
      <c r="U254" s="214"/>
      <c r="V254" s="214"/>
      <c r="W254" s="21"/>
    </row>
    <row r="255" spans="1:104" s="114" customFormat="1" x14ac:dyDescent="0.2">
      <c r="A255" s="21">
        <v>10</v>
      </c>
      <c r="B255" s="21"/>
      <c r="C255" s="214"/>
      <c r="D255" s="214"/>
      <c r="E255" s="21"/>
      <c r="G255" s="21">
        <v>21</v>
      </c>
      <c r="H255" s="21"/>
      <c r="I255" s="214"/>
      <c r="J255" s="214"/>
      <c r="K255" s="21"/>
      <c r="M255" s="21">
        <v>32</v>
      </c>
      <c r="N255" s="21"/>
      <c r="O255" s="214"/>
      <c r="P255" s="214"/>
      <c r="Q255" s="21"/>
      <c r="S255" s="21">
        <v>43</v>
      </c>
      <c r="T255" s="21"/>
      <c r="U255" s="214"/>
      <c r="V255" s="214"/>
      <c r="W255" s="21"/>
    </row>
    <row r="256" spans="1:104" s="114" customFormat="1" ht="13.5" thickBot="1" x14ac:dyDescent="0.25">
      <c r="A256" s="21">
        <v>11</v>
      </c>
      <c r="B256" s="21"/>
      <c r="C256" s="214"/>
      <c r="D256" s="214"/>
      <c r="E256" s="21"/>
      <c r="G256" s="21">
        <v>22</v>
      </c>
      <c r="H256" s="21"/>
      <c r="I256" s="214"/>
      <c r="J256" s="214"/>
      <c r="K256" s="21"/>
      <c r="M256" s="21">
        <v>33</v>
      </c>
      <c r="N256" s="21"/>
      <c r="O256" s="214"/>
      <c r="P256" s="214"/>
      <c r="Q256" s="21"/>
      <c r="S256" s="22"/>
      <c r="T256" s="209" t="s">
        <v>3</v>
      </c>
      <c r="U256" s="24"/>
      <c r="V256" s="24"/>
      <c r="W256" s="210">
        <f>SUM(E246:E256)+SUM(K246:K256)+SUM(W246:W255)+SUM(Q246:Q256)</f>
        <v>0</v>
      </c>
    </row>
    <row r="257" spans="1:104" s="114" customFormat="1" x14ac:dyDescent="0.2">
      <c r="B257" s="118"/>
      <c r="C257" s="119"/>
      <c r="D257" s="119"/>
      <c r="E257" s="115"/>
      <c r="H257" s="118"/>
      <c r="I257" s="119"/>
      <c r="J257" s="119"/>
      <c r="K257" s="115"/>
      <c r="N257" s="118"/>
      <c r="O257" s="119"/>
      <c r="P257" s="119"/>
      <c r="Q257" s="115"/>
      <c r="T257" s="118"/>
      <c r="U257" s="119"/>
      <c r="V257" s="119"/>
      <c r="W257" s="115"/>
    </row>
    <row r="258" spans="1:104" s="114" customFormat="1" x14ac:dyDescent="0.2">
      <c r="B258" s="118"/>
      <c r="C258" s="119"/>
      <c r="D258" s="119"/>
      <c r="E258" s="115"/>
      <c r="H258" s="118"/>
      <c r="I258" s="119"/>
      <c r="J258" s="119"/>
      <c r="K258" s="115"/>
      <c r="N258" s="118"/>
      <c r="O258" s="119"/>
      <c r="P258" s="119"/>
      <c r="Q258" s="115"/>
      <c r="T258" s="118"/>
      <c r="U258" s="119"/>
      <c r="V258" s="119"/>
      <c r="W258" s="115"/>
    </row>
    <row r="259" spans="1:104" s="114" customFormat="1" x14ac:dyDescent="0.2">
      <c r="B259" s="118"/>
      <c r="C259" s="119"/>
      <c r="D259" s="119"/>
      <c r="E259" s="115"/>
      <c r="H259" s="118"/>
      <c r="I259" s="119"/>
      <c r="J259" s="119"/>
      <c r="K259" s="115"/>
      <c r="N259" s="118"/>
      <c r="O259" s="119"/>
      <c r="P259" s="119"/>
      <c r="Q259" s="115"/>
      <c r="T259" s="118"/>
      <c r="U259" s="119"/>
      <c r="V259" s="119"/>
      <c r="W259" s="115"/>
    </row>
    <row r="260" spans="1:104" s="114" customFormat="1" x14ac:dyDescent="0.2">
      <c r="B260" s="118"/>
      <c r="C260" s="119"/>
      <c r="D260" s="119"/>
      <c r="E260" s="115"/>
      <c r="H260" s="118"/>
      <c r="I260" s="119"/>
      <c r="J260" s="119"/>
      <c r="K260" s="115"/>
      <c r="N260" s="118"/>
      <c r="O260" s="119"/>
      <c r="P260" s="119"/>
      <c r="Q260" s="115"/>
      <c r="T260" s="118"/>
      <c r="U260" s="119"/>
      <c r="V260" s="119"/>
      <c r="W260" s="115"/>
    </row>
    <row r="261" spans="1:104" s="114" customFormat="1" x14ac:dyDescent="0.2">
      <c r="B261" s="118"/>
      <c r="C261" s="119"/>
      <c r="D261" s="119"/>
      <c r="E261" s="115"/>
      <c r="H261" s="118"/>
      <c r="I261" s="119"/>
      <c r="J261" s="119"/>
      <c r="K261" s="115"/>
      <c r="N261" s="118"/>
      <c r="O261" s="119"/>
      <c r="P261" s="119"/>
      <c r="Q261" s="115"/>
      <c r="T261" s="118"/>
      <c r="U261" s="119"/>
      <c r="V261" s="119"/>
      <c r="W261" s="115"/>
    </row>
    <row r="262" spans="1:104" s="114" customFormat="1" x14ac:dyDescent="0.2">
      <c r="B262" s="118"/>
      <c r="C262" s="119"/>
      <c r="D262" s="119"/>
      <c r="E262" s="115"/>
      <c r="H262" s="118"/>
      <c r="I262" s="119"/>
      <c r="J262" s="119"/>
      <c r="K262" s="115"/>
      <c r="N262" s="118"/>
      <c r="O262" s="119"/>
      <c r="P262" s="119"/>
      <c r="Q262" s="115"/>
      <c r="T262" s="118"/>
      <c r="U262" s="119"/>
      <c r="V262" s="119"/>
      <c r="W262" s="115"/>
    </row>
    <row r="263" spans="1:104" s="114" customFormat="1" ht="13.5" thickBot="1" x14ac:dyDescent="0.25">
      <c r="B263" s="118"/>
      <c r="C263" s="119"/>
      <c r="D263" s="119"/>
      <c r="E263" s="115"/>
      <c r="H263" s="118"/>
      <c r="I263" s="119"/>
      <c r="J263" s="119"/>
      <c r="K263" s="115"/>
      <c r="N263" s="118"/>
      <c r="O263" s="119"/>
      <c r="P263" s="119"/>
      <c r="Q263" s="115"/>
      <c r="T263" s="118"/>
      <c r="U263" s="119"/>
      <c r="V263" s="119"/>
      <c r="W263" s="115"/>
    </row>
    <row r="264" spans="1:104" ht="13.5" thickBot="1" x14ac:dyDescent="0.25">
      <c r="A264" s="17">
        <v>11</v>
      </c>
      <c r="B264" s="18"/>
      <c r="C264" s="519" t="s">
        <v>167</v>
      </c>
      <c r="D264" s="519" t="s">
        <v>35</v>
      </c>
      <c r="E264" s="213">
        <f>+$W276</f>
        <v>0</v>
      </c>
      <c r="F264" s="114"/>
      <c r="G264" s="17"/>
      <c r="H264" s="18"/>
      <c r="I264" s="519" t="s">
        <v>167</v>
      </c>
      <c r="J264" s="519" t="s">
        <v>35</v>
      </c>
      <c r="K264" s="213">
        <f>+$W276</f>
        <v>0</v>
      </c>
      <c r="M264" s="17">
        <v>11</v>
      </c>
      <c r="N264" s="18"/>
      <c r="O264" s="519" t="s">
        <v>167</v>
      </c>
      <c r="P264" s="519" t="s">
        <v>35</v>
      </c>
      <c r="Q264" s="213">
        <f>+$W276</f>
        <v>0</v>
      </c>
      <c r="S264" s="17"/>
      <c r="T264" s="18"/>
      <c r="U264" s="519" t="s">
        <v>167</v>
      </c>
      <c r="V264" s="519" t="s">
        <v>35</v>
      </c>
      <c r="W264" s="519" t="s">
        <v>18</v>
      </c>
      <c r="X264" s="114"/>
      <c r="Y264" s="114"/>
      <c r="Z264" s="114"/>
      <c r="AA264" s="114"/>
      <c r="AB264" s="114"/>
      <c r="AC264" s="114"/>
      <c r="AD264" s="114"/>
      <c r="AE264" s="114"/>
      <c r="AF264" s="114"/>
      <c r="AG264" s="114"/>
      <c r="AH264" s="114"/>
      <c r="AI264" s="114"/>
      <c r="AJ264" s="114"/>
      <c r="AK264" s="114"/>
      <c r="AL264" s="114"/>
      <c r="AM264" s="114"/>
      <c r="AN264" s="114"/>
      <c r="AO264" s="114"/>
      <c r="AP264" s="114"/>
      <c r="AQ264" s="114"/>
      <c r="AR264" s="114"/>
      <c r="AS264" s="114"/>
      <c r="AT264" s="114"/>
      <c r="AU264" s="114"/>
      <c r="AV264" s="114"/>
      <c r="AW264" s="114"/>
      <c r="AX264" s="114"/>
      <c r="AY264" s="114"/>
      <c r="AZ264" s="114"/>
      <c r="BA264" s="114"/>
      <c r="BB264" s="114"/>
      <c r="BC264" s="114"/>
      <c r="BD264" s="114"/>
      <c r="BE264" s="114"/>
      <c r="BF264" s="114"/>
      <c r="BG264" s="114"/>
      <c r="BH264" s="114"/>
      <c r="BI264" s="114"/>
      <c r="BJ264" s="114"/>
      <c r="BK264" s="114"/>
      <c r="BL264" s="114"/>
      <c r="BM264" s="114"/>
      <c r="BN264" s="114"/>
      <c r="BO264" s="114"/>
      <c r="BP264" s="114"/>
      <c r="BQ264" s="114"/>
      <c r="BR264" s="114"/>
      <c r="BS264" s="114"/>
      <c r="BT264" s="114"/>
      <c r="BU264" s="114"/>
      <c r="BV264" s="114"/>
      <c r="BW264" s="114"/>
      <c r="BX264" s="114"/>
      <c r="BY264" s="114"/>
      <c r="BZ264" s="114"/>
      <c r="CA264" s="114"/>
      <c r="CB264" s="114"/>
      <c r="CC264" s="114"/>
      <c r="CD264" s="114"/>
      <c r="CE264" s="114"/>
      <c r="CF264" s="114"/>
      <c r="CG264" s="114"/>
      <c r="CH264" s="114"/>
      <c r="CI264" s="114"/>
      <c r="CJ264" s="114"/>
      <c r="CK264" s="114"/>
      <c r="CL264" s="114"/>
      <c r="CM264" s="114"/>
      <c r="CN264" s="114"/>
      <c r="CO264" s="114"/>
      <c r="CP264" s="114"/>
      <c r="CQ264" s="114"/>
      <c r="CR264" s="114"/>
      <c r="CS264" s="114"/>
      <c r="CT264" s="114"/>
      <c r="CU264" s="114"/>
      <c r="CV264" s="114"/>
      <c r="CW264" s="114"/>
      <c r="CX264" s="114"/>
      <c r="CY264" s="114"/>
      <c r="CZ264" s="114"/>
    </row>
    <row r="265" spans="1:104" ht="38.25" x14ac:dyDescent="0.2">
      <c r="A265" s="19" t="s">
        <v>7</v>
      </c>
      <c r="B265" s="35" t="str">
        <f>+" אסמכתא " &amp; B13 &amp;"         חזרה לטבלה "</f>
        <v xml:space="preserve"> אסמכתא          חזרה לטבלה </v>
      </c>
      <c r="C265" s="548"/>
      <c r="D265" s="548"/>
      <c r="E265" s="212" t="s">
        <v>18</v>
      </c>
      <c r="F265" s="114"/>
      <c r="G265" s="19" t="s">
        <v>23</v>
      </c>
      <c r="H265" s="35" t="e">
        <f>+" אסמכתא " &amp;#REF! &amp;"         חזרה לטבלה "</f>
        <v>#REF!</v>
      </c>
      <c r="I265" s="548"/>
      <c r="J265" s="548"/>
      <c r="K265" s="212" t="s">
        <v>18</v>
      </c>
      <c r="M265" s="19" t="s">
        <v>7</v>
      </c>
      <c r="N265" s="35" t="str">
        <f>+" אסמכתא " &amp; N13 &amp;"         חזרה לטבלה "</f>
        <v xml:space="preserve"> אסמכתא          חזרה לטבלה </v>
      </c>
      <c r="O265" s="548"/>
      <c r="P265" s="548"/>
      <c r="Q265" s="212" t="s">
        <v>18</v>
      </c>
      <c r="S265" s="19" t="s">
        <v>23</v>
      </c>
      <c r="T265" s="35" t="str">
        <f>+" אסמכתא " &amp; T13 &amp;"         חזרה לטבלה "</f>
        <v xml:space="preserve"> אסמכתא          חזרה לטבלה </v>
      </c>
      <c r="U265" s="548"/>
      <c r="V265" s="548"/>
      <c r="W265" s="548"/>
      <c r="X265" s="114"/>
      <c r="Y265" s="114"/>
      <c r="Z265" s="114"/>
      <c r="AA265" s="114"/>
      <c r="AB265" s="114"/>
      <c r="AC265" s="114"/>
      <c r="AD265" s="114"/>
      <c r="AE265" s="114"/>
      <c r="AF265" s="114"/>
      <c r="AG265" s="114"/>
      <c r="AH265" s="114"/>
      <c r="AI265" s="114"/>
      <c r="AJ265" s="114"/>
      <c r="AK265" s="114"/>
      <c r="AL265" s="114"/>
      <c r="AM265" s="114"/>
      <c r="AN265" s="114"/>
      <c r="AO265" s="114"/>
      <c r="AP265" s="114"/>
      <c r="AQ265" s="114"/>
      <c r="AR265" s="114"/>
      <c r="AS265" s="114"/>
      <c r="AT265" s="114"/>
      <c r="AU265" s="114"/>
      <c r="AV265" s="114"/>
      <c r="AW265" s="114"/>
      <c r="AX265" s="114"/>
      <c r="AY265" s="114"/>
      <c r="AZ265" s="114"/>
      <c r="BA265" s="114"/>
      <c r="BB265" s="114"/>
      <c r="BC265" s="114"/>
      <c r="BD265" s="114"/>
      <c r="BE265" s="114"/>
      <c r="BF265" s="114"/>
      <c r="BG265" s="114"/>
      <c r="BH265" s="114"/>
      <c r="BI265" s="114"/>
      <c r="BJ265" s="114"/>
      <c r="BK265" s="114"/>
      <c r="BL265" s="114"/>
      <c r="BM265" s="114"/>
      <c r="BN265" s="114"/>
      <c r="BO265" s="114"/>
      <c r="BP265" s="114"/>
      <c r="BQ265" s="114"/>
      <c r="BR265" s="114"/>
      <c r="BS265" s="114"/>
      <c r="BT265" s="114"/>
      <c r="BU265" s="114"/>
      <c r="BV265" s="114"/>
      <c r="BW265" s="114"/>
      <c r="BX265" s="114"/>
      <c r="BY265" s="114"/>
      <c r="BZ265" s="114"/>
      <c r="CA265" s="114"/>
      <c r="CB265" s="114"/>
      <c r="CC265" s="114"/>
      <c r="CD265" s="114"/>
      <c r="CE265" s="114"/>
      <c r="CF265" s="114"/>
      <c r="CG265" s="114"/>
      <c r="CH265" s="114"/>
      <c r="CI265" s="114"/>
      <c r="CJ265" s="114"/>
      <c r="CK265" s="114"/>
      <c r="CL265" s="114"/>
      <c r="CM265" s="114"/>
      <c r="CN265" s="114"/>
      <c r="CO265" s="114"/>
      <c r="CP265" s="114"/>
      <c r="CQ265" s="114"/>
      <c r="CR265" s="114"/>
      <c r="CS265" s="114"/>
      <c r="CT265" s="114"/>
      <c r="CU265" s="114"/>
      <c r="CV265" s="114"/>
      <c r="CW265" s="114"/>
      <c r="CX265" s="114"/>
      <c r="CY265" s="114"/>
      <c r="CZ265" s="114"/>
    </row>
    <row r="266" spans="1:104" s="114" customFormat="1" x14ac:dyDescent="0.2">
      <c r="A266" s="21">
        <v>1</v>
      </c>
      <c r="B266" s="21"/>
      <c r="C266" s="214"/>
      <c r="D266" s="214"/>
      <c r="E266" s="21"/>
      <c r="G266" s="21">
        <v>12</v>
      </c>
      <c r="H266" s="21"/>
      <c r="I266" s="214"/>
      <c r="J266" s="214"/>
      <c r="K266" s="21"/>
      <c r="M266" s="21">
        <v>23</v>
      </c>
      <c r="N266" s="21"/>
      <c r="O266" s="214"/>
      <c r="P266" s="214"/>
      <c r="Q266" s="21"/>
      <c r="S266" s="21">
        <v>34</v>
      </c>
      <c r="T266" s="21"/>
      <c r="U266" s="214"/>
      <c r="V266" s="214"/>
      <c r="W266" s="21"/>
    </row>
    <row r="267" spans="1:104" s="114" customFormat="1" x14ac:dyDescent="0.2">
      <c r="A267" s="21">
        <v>2</v>
      </c>
      <c r="B267" s="21"/>
      <c r="C267" s="214"/>
      <c r="D267" s="214"/>
      <c r="E267" s="21"/>
      <c r="G267" s="21">
        <v>13</v>
      </c>
      <c r="H267" s="21"/>
      <c r="I267" s="214"/>
      <c r="J267" s="214"/>
      <c r="K267" s="21"/>
      <c r="M267" s="21">
        <v>24</v>
      </c>
      <c r="N267" s="21"/>
      <c r="O267" s="214"/>
      <c r="P267" s="214"/>
      <c r="Q267" s="21"/>
      <c r="S267" s="21">
        <v>35</v>
      </c>
      <c r="T267" s="21"/>
      <c r="U267" s="214"/>
      <c r="V267" s="214"/>
      <c r="W267" s="21"/>
    </row>
    <row r="268" spans="1:104" s="114" customFormat="1" x14ac:dyDescent="0.2">
      <c r="A268" s="21">
        <v>3</v>
      </c>
      <c r="B268" s="21"/>
      <c r="C268" s="214"/>
      <c r="D268" s="214"/>
      <c r="E268" s="21"/>
      <c r="G268" s="21">
        <v>14</v>
      </c>
      <c r="H268" s="21"/>
      <c r="I268" s="214"/>
      <c r="J268" s="214"/>
      <c r="K268" s="21"/>
      <c r="M268" s="21">
        <v>25</v>
      </c>
      <c r="N268" s="21"/>
      <c r="O268" s="214"/>
      <c r="P268" s="214"/>
      <c r="Q268" s="21"/>
      <c r="S268" s="21">
        <v>36</v>
      </c>
      <c r="T268" s="21"/>
      <c r="U268" s="214"/>
      <c r="V268" s="214"/>
      <c r="W268" s="21"/>
    </row>
    <row r="269" spans="1:104" s="114" customFormat="1" x14ac:dyDescent="0.2">
      <c r="A269" s="21">
        <v>4</v>
      </c>
      <c r="B269" s="21"/>
      <c r="C269" s="214"/>
      <c r="D269" s="214"/>
      <c r="E269" s="21"/>
      <c r="G269" s="21">
        <v>15</v>
      </c>
      <c r="H269" s="21"/>
      <c r="I269" s="214"/>
      <c r="J269" s="214"/>
      <c r="K269" s="21"/>
      <c r="M269" s="21">
        <v>26</v>
      </c>
      <c r="N269" s="21"/>
      <c r="O269" s="214"/>
      <c r="P269" s="214"/>
      <c r="Q269" s="21"/>
      <c r="S269" s="21">
        <v>37</v>
      </c>
      <c r="T269" s="21"/>
      <c r="U269" s="214"/>
      <c r="V269" s="214"/>
      <c r="W269" s="21"/>
    </row>
    <row r="270" spans="1:104" s="114" customFormat="1" x14ac:dyDescent="0.2">
      <c r="A270" s="21">
        <v>5</v>
      </c>
      <c r="B270" s="21"/>
      <c r="C270" s="214"/>
      <c r="D270" s="214"/>
      <c r="E270" s="21"/>
      <c r="G270" s="21">
        <v>16</v>
      </c>
      <c r="H270" s="21"/>
      <c r="I270" s="214"/>
      <c r="J270" s="214"/>
      <c r="K270" s="21"/>
      <c r="M270" s="21">
        <v>27</v>
      </c>
      <c r="N270" s="21"/>
      <c r="O270" s="214"/>
      <c r="P270" s="214"/>
      <c r="Q270" s="21"/>
      <c r="S270" s="21">
        <v>38</v>
      </c>
      <c r="T270" s="21"/>
      <c r="U270" s="214"/>
      <c r="V270" s="214"/>
      <c r="W270" s="21"/>
    </row>
    <row r="271" spans="1:104" s="114" customFormat="1" x14ac:dyDescent="0.2">
      <c r="A271" s="21">
        <v>6</v>
      </c>
      <c r="B271" s="21"/>
      <c r="C271" s="214"/>
      <c r="D271" s="214"/>
      <c r="E271" s="21"/>
      <c r="G271" s="21">
        <v>17</v>
      </c>
      <c r="H271" s="21"/>
      <c r="I271" s="214"/>
      <c r="J271" s="214"/>
      <c r="K271" s="21"/>
      <c r="M271" s="21">
        <v>28</v>
      </c>
      <c r="N271" s="21"/>
      <c r="O271" s="214"/>
      <c r="P271" s="214"/>
      <c r="Q271" s="21"/>
      <c r="S271" s="21">
        <v>39</v>
      </c>
      <c r="T271" s="21"/>
      <c r="U271" s="214"/>
      <c r="V271" s="214"/>
      <c r="W271" s="21"/>
    </row>
    <row r="272" spans="1:104" s="114" customFormat="1" x14ac:dyDescent="0.2">
      <c r="A272" s="21">
        <v>7</v>
      </c>
      <c r="B272" s="21"/>
      <c r="C272" s="214"/>
      <c r="D272" s="214"/>
      <c r="E272" s="21"/>
      <c r="G272" s="21">
        <v>18</v>
      </c>
      <c r="H272" s="21"/>
      <c r="I272" s="214"/>
      <c r="J272" s="214"/>
      <c r="K272" s="21"/>
      <c r="M272" s="21">
        <v>29</v>
      </c>
      <c r="N272" s="21"/>
      <c r="O272" s="214"/>
      <c r="P272" s="214"/>
      <c r="Q272" s="21"/>
      <c r="S272" s="21">
        <v>40</v>
      </c>
      <c r="T272" s="21"/>
      <c r="U272" s="214"/>
      <c r="V272" s="214"/>
      <c r="W272" s="21"/>
    </row>
    <row r="273" spans="1:104" s="114" customFormat="1" x14ac:dyDescent="0.2">
      <c r="A273" s="21">
        <v>8</v>
      </c>
      <c r="B273" s="21"/>
      <c r="C273" s="214"/>
      <c r="D273" s="214"/>
      <c r="E273" s="21"/>
      <c r="G273" s="21">
        <v>19</v>
      </c>
      <c r="H273" s="21"/>
      <c r="I273" s="214"/>
      <c r="J273" s="214"/>
      <c r="K273" s="21"/>
      <c r="M273" s="21">
        <v>30</v>
      </c>
      <c r="N273" s="21"/>
      <c r="O273" s="214"/>
      <c r="P273" s="214"/>
      <c r="Q273" s="21"/>
      <c r="S273" s="21">
        <v>41</v>
      </c>
      <c r="T273" s="21"/>
      <c r="U273" s="214"/>
      <c r="V273" s="214"/>
      <c r="W273" s="21"/>
    </row>
    <row r="274" spans="1:104" s="114" customFormat="1" x14ac:dyDescent="0.2">
      <c r="A274" s="21">
        <v>9</v>
      </c>
      <c r="B274" s="21"/>
      <c r="C274" s="214"/>
      <c r="D274" s="214"/>
      <c r="E274" s="21"/>
      <c r="G274" s="21">
        <v>20</v>
      </c>
      <c r="H274" s="21"/>
      <c r="I274" s="214"/>
      <c r="J274" s="214"/>
      <c r="K274" s="21"/>
      <c r="M274" s="21">
        <v>31</v>
      </c>
      <c r="N274" s="21"/>
      <c r="O274" s="214"/>
      <c r="P274" s="214"/>
      <c r="Q274" s="21"/>
      <c r="S274" s="21">
        <v>42</v>
      </c>
      <c r="T274" s="21"/>
      <c r="U274" s="214"/>
      <c r="V274" s="214"/>
      <c r="W274" s="21"/>
    </row>
    <row r="275" spans="1:104" s="114" customFormat="1" x14ac:dyDescent="0.2">
      <c r="A275" s="21">
        <v>10</v>
      </c>
      <c r="B275" s="21"/>
      <c r="C275" s="214"/>
      <c r="D275" s="214"/>
      <c r="E275" s="21"/>
      <c r="G275" s="21">
        <v>21</v>
      </c>
      <c r="H275" s="21"/>
      <c r="I275" s="214"/>
      <c r="J275" s="214"/>
      <c r="K275" s="21"/>
      <c r="M275" s="21">
        <v>32</v>
      </c>
      <c r="N275" s="21"/>
      <c r="O275" s="214"/>
      <c r="P275" s="214"/>
      <c r="Q275" s="21"/>
      <c r="S275" s="21">
        <v>43</v>
      </c>
      <c r="T275" s="21"/>
      <c r="U275" s="214"/>
      <c r="V275" s="214"/>
      <c r="W275" s="21"/>
    </row>
    <row r="276" spans="1:104" s="114" customFormat="1" ht="13.5" thickBot="1" x14ac:dyDescent="0.25">
      <c r="A276" s="21">
        <v>11</v>
      </c>
      <c r="B276" s="21"/>
      <c r="C276" s="214"/>
      <c r="D276" s="214"/>
      <c r="E276" s="21"/>
      <c r="G276" s="21">
        <v>22</v>
      </c>
      <c r="H276" s="21"/>
      <c r="I276" s="214"/>
      <c r="J276" s="214"/>
      <c r="K276" s="21"/>
      <c r="M276" s="21">
        <v>33</v>
      </c>
      <c r="N276" s="21"/>
      <c r="O276" s="214"/>
      <c r="P276" s="214"/>
      <c r="Q276" s="21"/>
      <c r="S276" s="22"/>
      <c r="T276" s="209" t="s">
        <v>3</v>
      </c>
      <c r="U276" s="24"/>
      <c r="V276" s="24"/>
      <c r="W276" s="210">
        <f>SUM(E266:E276)+SUM(K266:K276)+SUM(W266:W275)+SUM(Q266:Q276)</f>
        <v>0</v>
      </c>
    </row>
    <row r="277" spans="1:104" s="114" customFormat="1" x14ac:dyDescent="0.2">
      <c r="B277" s="118"/>
      <c r="C277" s="119"/>
      <c r="D277" s="119"/>
      <c r="E277" s="115"/>
      <c r="H277" s="118"/>
      <c r="I277" s="119"/>
      <c r="J277" s="119"/>
      <c r="K277" s="115"/>
      <c r="N277" s="118"/>
      <c r="O277" s="119"/>
      <c r="P277" s="119"/>
      <c r="Q277" s="115"/>
      <c r="T277" s="118"/>
      <c r="U277" s="119"/>
      <c r="V277" s="119"/>
      <c r="W277" s="115"/>
    </row>
    <row r="278" spans="1:104" s="114" customFormat="1" x14ac:dyDescent="0.2">
      <c r="B278" s="118"/>
      <c r="C278" s="119"/>
      <c r="D278" s="119"/>
      <c r="E278" s="115"/>
      <c r="H278" s="118"/>
      <c r="I278" s="119"/>
      <c r="J278" s="119"/>
      <c r="K278" s="115"/>
      <c r="N278" s="118"/>
      <c r="O278" s="119"/>
      <c r="P278" s="119"/>
      <c r="Q278" s="115"/>
      <c r="T278" s="118"/>
      <c r="U278" s="119"/>
      <c r="V278" s="119"/>
      <c r="W278" s="115"/>
    </row>
    <row r="279" spans="1:104" s="114" customFormat="1" x14ac:dyDescent="0.2">
      <c r="B279" s="118"/>
      <c r="C279" s="119"/>
      <c r="D279" s="119"/>
      <c r="E279" s="115"/>
      <c r="H279" s="118"/>
      <c r="I279" s="119"/>
      <c r="J279" s="119"/>
      <c r="K279" s="115"/>
      <c r="N279" s="118"/>
      <c r="O279" s="119"/>
      <c r="P279" s="119"/>
      <c r="Q279" s="115"/>
      <c r="T279" s="118"/>
      <c r="U279" s="119"/>
      <c r="V279" s="119"/>
      <c r="W279" s="115"/>
    </row>
    <row r="280" spans="1:104" s="114" customFormat="1" x14ac:dyDescent="0.2">
      <c r="B280" s="118"/>
      <c r="C280" s="119"/>
      <c r="D280" s="119"/>
      <c r="E280" s="115"/>
      <c r="H280" s="118"/>
      <c r="I280" s="119"/>
      <c r="J280" s="119"/>
      <c r="K280" s="115"/>
      <c r="N280" s="118"/>
      <c r="O280" s="119"/>
      <c r="P280" s="119"/>
      <c r="Q280" s="115"/>
      <c r="T280" s="118"/>
      <c r="U280" s="119"/>
      <c r="V280" s="119"/>
      <c r="W280" s="115"/>
    </row>
    <row r="281" spans="1:104" s="114" customFormat="1" x14ac:dyDescent="0.2">
      <c r="B281" s="118"/>
      <c r="C281" s="119"/>
      <c r="D281" s="119"/>
      <c r="E281" s="115"/>
      <c r="H281" s="118"/>
      <c r="I281" s="119"/>
      <c r="J281" s="119"/>
      <c r="K281" s="115"/>
      <c r="N281" s="118"/>
      <c r="O281" s="119"/>
      <c r="P281" s="119"/>
      <c r="Q281" s="115"/>
      <c r="T281" s="118"/>
      <c r="U281" s="119"/>
      <c r="V281" s="119"/>
      <c r="W281" s="115"/>
    </row>
    <row r="282" spans="1:104" s="114" customFormat="1" x14ac:dyDescent="0.2">
      <c r="B282" s="118"/>
      <c r="C282" s="119"/>
      <c r="D282" s="119"/>
      <c r="E282" s="115"/>
      <c r="H282" s="118"/>
      <c r="I282" s="119"/>
      <c r="J282" s="119"/>
      <c r="K282" s="115"/>
      <c r="N282" s="118"/>
      <c r="O282" s="119"/>
      <c r="P282" s="119"/>
      <c r="Q282" s="115"/>
      <c r="T282" s="118"/>
      <c r="U282" s="119"/>
      <c r="V282" s="119"/>
      <c r="W282" s="115"/>
    </row>
    <row r="283" spans="1:104" s="114" customFormat="1" ht="13.5" thickBot="1" x14ac:dyDescent="0.25">
      <c r="B283" s="118"/>
      <c r="C283" s="119"/>
      <c r="D283" s="119"/>
      <c r="E283" s="115"/>
      <c r="H283" s="118"/>
      <c r="I283" s="119"/>
      <c r="J283" s="119"/>
      <c r="K283" s="115"/>
      <c r="N283" s="118"/>
      <c r="O283" s="119"/>
      <c r="P283" s="119"/>
      <c r="Q283" s="115"/>
      <c r="T283" s="118"/>
      <c r="U283" s="119"/>
      <c r="V283" s="119"/>
      <c r="W283" s="115"/>
    </row>
    <row r="284" spans="1:104" ht="13.5" thickBot="1" x14ac:dyDescent="0.25">
      <c r="A284" s="17">
        <v>12</v>
      </c>
      <c r="B284" s="18"/>
      <c r="C284" s="519" t="s">
        <v>167</v>
      </c>
      <c r="D284" s="519" t="s">
        <v>35</v>
      </c>
      <c r="E284" s="213">
        <f>+$W296</f>
        <v>0</v>
      </c>
      <c r="F284" s="114"/>
      <c r="G284" s="17"/>
      <c r="H284" s="18"/>
      <c r="I284" s="519" t="s">
        <v>167</v>
      </c>
      <c r="J284" s="519" t="s">
        <v>35</v>
      </c>
      <c r="K284" s="213">
        <f>+$W296</f>
        <v>0</v>
      </c>
      <c r="M284" s="17">
        <v>12</v>
      </c>
      <c r="N284" s="18"/>
      <c r="O284" s="519" t="s">
        <v>167</v>
      </c>
      <c r="P284" s="519" t="s">
        <v>35</v>
      </c>
      <c r="Q284" s="213">
        <f>+$W296</f>
        <v>0</v>
      </c>
      <c r="S284" s="17"/>
      <c r="T284" s="18"/>
      <c r="U284" s="519" t="s">
        <v>167</v>
      </c>
      <c r="V284" s="519" t="s">
        <v>35</v>
      </c>
      <c r="W284" s="519" t="s">
        <v>18</v>
      </c>
      <c r="X284" s="114"/>
      <c r="Y284" s="114"/>
      <c r="Z284" s="114"/>
      <c r="AA284" s="114"/>
      <c r="AB284" s="114"/>
      <c r="AC284" s="114"/>
      <c r="AD284" s="114"/>
      <c r="AE284" s="114"/>
      <c r="AF284" s="114"/>
      <c r="AG284" s="114"/>
      <c r="AH284" s="114"/>
      <c r="AI284" s="114"/>
      <c r="AJ284" s="114"/>
      <c r="AK284" s="114"/>
      <c r="AL284" s="114"/>
      <c r="AM284" s="114"/>
      <c r="AN284" s="114"/>
      <c r="AO284" s="114"/>
      <c r="AP284" s="114"/>
      <c r="AQ284" s="114"/>
      <c r="AR284" s="114"/>
      <c r="AS284" s="114"/>
      <c r="AT284" s="114"/>
      <c r="AU284" s="114"/>
      <c r="AV284" s="114"/>
      <c r="AW284" s="114"/>
      <c r="AX284" s="114"/>
      <c r="AY284" s="114"/>
      <c r="AZ284" s="114"/>
      <c r="BA284" s="114"/>
      <c r="BB284" s="114"/>
      <c r="BC284" s="114"/>
      <c r="BD284" s="114"/>
      <c r="BE284" s="114"/>
      <c r="BF284" s="114"/>
      <c r="BG284" s="114"/>
      <c r="BH284" s="114"/>
      <c r="BI284" s="114"/>
      <c r="BJ284" s="114"/>
      <c r="BK284" s="114"/>
      <c r="BL284" s="114"/>
      <c r="BM284" s="114"/>
      <c r="BN284" s="114"/>
      <c r="BO284" s="114"/>
      <c r="BP284" s="114"/>
      <c r="BQ284" s="114"/>
      <c r="BR284" s="114"/>
      <c r="BS284" s="114"/>
      <c r="BT284" s="114"/>
      <c r="BU284" s="114"/>
      <c r="BV284" s="114"/>
      <c r="BW284" s="114"/>
      <c r="BX284" s="114"/>
      <c r="BY284" s="114"/>
      <c r="BZ284" s="114"/>
      <c r="CA284" s="114"/>
      <c r="CB284" s="114"/>
      <c r="CC284" s="114"/>
      <c r="CD284" s="114"/>
      <c r="CE284" s="114"/>
      <c r="CF284" s="114"/>
      <c r="CG284" s="114"/>
      <c r="CH284" s="114"/>
      <c r="CI284" s="114"/>
      <c r="CJ284" s="114"/>
      <c r="CK284" s="114"/>
      <c r="CL284" s="114"/>
      <c r="CM284" s="114"/>
      <c r="CN284" s="114"/>
      <c r="CO284" s="114"/>
      <c r="CP284" s="114"/>
      <c r="CQ284" s="114"/>
      <c r="CR284" s="114"/>
      <c r="CS284" s="114"/>
      <c r="CT284" s="114"/>
      <c r="CU284" s="114"/>
      <c r="CV284" s="114"/>
      <c r="CW284" s="114"/>
      <c r="CX284" s="114"/>
      <c r="CY284" s="114"/>
      <c r="CZ284" s="114"/>
    </row>
    <row r="285" spans="1:104" ht="38.25" x14ac:dyDescent="0.2">
      <c r="A285" s="19" t="s">
        <v>7</v>
      </c>
      <c r="B285" s="35" t="str">
        <f>+" אסמכתא " &amp; B14 &amp;"         חזרה לטבלה "</f>
        <v xml:space="preserve"> אסמכתא          חזרה לטבלה </v>
      </c>
      <c r="C285" s="548"/>
      <c r="D285" s="548"/>
      <c r="E285" s="212" t="s">
        <v>18</v>
      </c>
      <c r="F285" s="114"/>
      <c r="G285" s="19" t="s">
        <v>23</v>
      </c>
      <c r="H285" s="35" t="e">
        <f>+" אסמכתא " &amp;#REF! &amp;"         חזרה לטבלה "</f>
        <v>#REF!</v>
      </c>
      <c r="I285" s="548"/>
      <c r="J285" s="548"/>
      <c r="K285" s="212" t="s">
        <v>18</v>
      </c>
      <c r="M285" s="19" t="s">
        <v>7</v>
      </c>
      <c r="N285" s="35" t="str">
        <f>+" אסמכתא " &amp; N14 &amp;"         חזרה לטבלה "</f>
        <v xml:space="preserve"> אסמכתא          חזרה לטבלה </v>
      </c>
      <c r="O285" s="548"/>
      <c r="P285" s="548"/>
      <c r="Q285" s="212" t="s">
        <v>18</v>
      </c>
      <c r="S285" s="19" t="s">
        <v>23</v>
      </c>
      <c r="T285" s="35" t="str">
        <f>+" אסמכתא " &amp; T14 &amp;"         חזרה לטבלה "</f>
        <v xml:space="preserve"> אסמכתא          חזרה לטבלה </v>
      </c>
      <c r="U285" s="548"/>
      <c r="V285" s="548"/>
      <c r="W285" s="548"/>
      <c r="X285" s="114"/>
      <c r="Y285" s="114"/>
      <c r="Z285" s="114"/>
      <c r="AA285" s="114"/>
      <c r="AB285" s="114"/>
      <c r="AC285" s="114"/>
      <c r="AD285" s="114"/>
      <c r="AE285" s="114"/>
      <c r="AF285" s="114"/>
      <c r="AG285" s="114"/>
      <c r="AH285" s="114"/>
      <c r="AI285" s="114"/>
      <c r="AJ285" s="114"/>
      <c r="AK285" s="114"/>
      <c r="AL285" s="114"/>
      <c r="AM285" s="114"/>
      <c r="AN285" s="114"/>
      <c r="AO285" s="114"/>
      <c r="AP285" s="114"/>
      <c r="AQ285" s="114"/>
      <c r="AR285" s="114"/>
      <c r="AS285" s="114"/>
      <c r="AT285" s="114"/>
      <c r="AU285" s="114"/>
      <c r="AV285" s="114"/>
      <c r="AW285" s="114"/>
      <c r="AX285" s="114"/>
      <c r="AY285" s="114"/>
      <c r="AZ285" s="114"/>
      <c r="BA285" s="114"/>
      <c r="BB285" s="114"/>
      <c r="BC285" s="114"/>
      <c r="BD285" s="114"/>
      <c r="BE285" s="114"/>
      <c r="BF285" s="114"/>
      <c r="BG285" s="114"/>
      <c r="BH285" s="114"/>
      <c r="BI285" s="114"/>
      <c r="BJ285" s="114"/>
      <c r="BK285" s="114"/>
      <c r="BL285" s="114"/>
      <c r="BM285" s="114"/>
      <c r="BN285" s="114"/>
      <c r="BO285" s="114"/>
      <c r="BP285" s="114"/>
      <c r="BQ285" s="114"/>
      <c r="BR285" s="114"/>
      <c r="BS285" s="114"/>
      <c r="BT285" s="114"/>
      <c r="BU285" s="114"/>
      <c r="BV285" s="114"/>
      <c r="BW285" s="114"/>
      <c r="BX285" s="114"/>
      <c r="BY285" s="114"/>
      <c r="BZ285" s="114"/>
      <c r="CA285" s="114"/>
      <c r="CB285" s="114"/>
      <c r="CC285" s="114"/>
      <c r="CD285" s="114"/>
      <c r="CE285" s="114"/>
      <c r="CF285" s="114"/>
      <c r="CG285" s="114"/>
      <c r="CH285" s="114"/>
      <c r="CI285" s="114"/>
      <c r="CJ285" s="114"/>
      <c r="CK285" s="114"/>
      <c r="CL285" s="114"/>
      <c r="CM285" s="114"/>
      <c r="CN285" s="114"/>
      <c r="CO285" s="114"/>
      <c r="CP285" s="114"/>
      <c r="CQ285" s="114"/>
      <c r="CR285" s="114"/>
      <c r="CS285" s="114"/>
      <c r="CT285" s="114"/>
      <c r="CU285" s="114"/>
      <c r="CV285" s="114"/>
      <c r="CW285" s="114"/>
      <c r="CX285" s="114"/>
      <c r="CY285" s="114"/>
      <c r="CZ285" s="114"/>
    </row>
    <row r="286" spans="1:104" s="114" customFormat="1" x14ac:dyDescent="0.2">
      <c r="A286" s="21">
        <v>1</v>
      </c>
      <c r="B286" s="21"/>
      <c r="C286" s="214"/>
      <c r="D286" s="214"/>
      <c r="E286" s="21"/>
      <c r="G286" s="21">
        <v>12</v>
      </c>
      <c r="H286" s="21"/>
      <c r="I286" s="214"/>
      <c r="J286" s="214"/>
      <c r="K286" s="21"/>
      <c r="M286" s="21">
        <v>23</v>
      </c>
      <c r="N286" s="21"/>
      <c r="O286" s="214"/>
      <c r="P286" s="214"/>
      <c r="Q286" s="21"/>
      <c r="S286" s="21">
        <v>34</v>
      </c>
      <c r="T286" s="21"/>
      <c r="U286" s="214"/>
      <c r="V286" s="214"/>
      <c r="W286" s="21"/>
    </row>
    <row r="287" spans="1:104" s="114" customFormat="1" x14ac:dyDescent="0.2">
      <c r="A287" s="21">
        <v>2</v>
      </c>
      <c r="B287" s="21"/>
      <c r="C287" s="214"/>
      <c r="D287" s="214"/>
      <c r="E287" s="21"/>
      <c r="G287" s="21">
        <v>13</v>
      </c>
      <c r="H287" s="21"/>
      <c r="I287" s="214"/>
      <c r="J287" s="214"/>
      <c r="K287" s="21"/>
      <c r="M287" s="21">
        <v>24</v>
      </c>
      <c r="N287" s="21"/>
      <c r="O287" s="214"/>
      <c r="P287" s="214"/>
      <c r="Q287" s="21"/>
      <c r="S287" s="21">
        <v>35</v>
      </c>
      <c r="T287" s="21"/>
      <c r="U287" s="214"/>
      <c r="V287" s="214"/>
      <c r="W287" s="21"/>
    </row>
    <row r="288" spans="1:104" s="114" customFormat="1" x14ac:dyDescent="0.2">
      <c r="A288" s="21">
        <v>3</v>
      </c>
      <c r="B288" s="21"/>
      <c r="C288" s="214"/>
      <c r="D288" s="214"/>
      <c r="E288" s="21"/>
      <c r="G288" s="21">
        <v>14</v>
      </c>
      <c r="H288" s="21"/>
      <c r="I288" s="214"/>
      <c r="J288" s="214"/>
      <c r="K288" s="21"/>
      <c r="M288" s="21">
        <v>25</v>
      </c>
      <c r="N288" s="21"/>
      <c r="O288" s="214"/>
      <c r="P288" s="214"/>
      <c r="Q288" s="21"/>
      <c r="S288" s="21">
        <v>36</v>
      </c>
      <c r="T288" s="21"/>
      <c r="U288" s="214"/>
      <c r="V288" s="214"/>
      <c r="W288" s="21"/>
    </row>
    <row r="289" spans="1:104" s="114" customFormat="1" x14ac:dyDescent="0.2">
      <c r="A289" s="21">
        <v>4</v>
      </c>
      <c r="B289" s="21"/>
      <c r="C289" s="214"/>
      <c r="D289" s="214"/>
      <c r="E289" s="21"/>
      <c r="G289" s="21">
        <v>15</v>
      </c>
      <c r="H289" s="21"/>
      <c r="I289" s="214"/>
      <c r="J289" s="214"/>
      <c r="K289" s="21"/>
      <c r="M289" s="21">
        <v>26</v>
      </c>
      <c r="N289" s="21"/>
      <c r="O289" s="214"/>
      <c r="P289" s="214"/>
      <c r="Q289" s="21"/>
      <c r="S289" s="21">
        <v>37</v>
      </c>
      <c r="T289" s="21"/>
      <c r="U289" s="214"/>
      <c r="V289" s="214"/>
      <c r="W289" s="21"/>
    </row>
    <row r="290" spans="1:104" s="114" customFormat="1" x14ac:dyDescent="0.2">
      <c r="A290" s="21">
        <v>5</v>
      </c>
      <c r="B290" s="21"/>
      <c r="C290" s="214"/>
      <c r="D290" s="214"/>
      <c r="E290" s="21"/>
      <c r="G290" s="21">
        <v>16</v>
      </c>
      <c r="H290" s="21"/>
      <c r="I290" s="214"/>
      <c r="J290" s="214"/>
      <c r="K290" s="21"/>
      <c r="M290" s="21">
        <v>27</v>
      </c>
      <c r="N290" s="21"/>
      <c r="O290" s="214"/>
      <c r="P290" s="214"/>
      <c r="Q290" s="21"/>
      <c r="S290" s="21">
        <v>38</v>
      </c>
      <c r="T290" s="21"/>
      <c r="U290" s="214"/>
      <c r="V290" s="214"/>
      <c r="W290" s="21"/>
    </row>
    <row r="291" spans="1:104" s="114" customFormat="1" x14ac:dyDescent="0.2">
      <c r="A291" s="21">
        <v>6</v>
      </c>
      <c r="B291" s="21"/>
      <c r="C291" s="214"/>
      <c r="D291" s="214"/>
      <c r="E291" s="21"/>
      <c r="G291" s="21">
        <v>17</v>
      </c>
      <c r="H291" s="21"/>
      <c r="I291" s="214"/>
      <c r="J291" s="214"/>
      <c r="K291" s="21"/>
      <c r="M291" s="21">
        <v>28</v>
      </c>
      <c r="N291" s="21"/>
      <c r="O291" s="214"/>
      <c r="P291" s="214"/>
      <c r="Q291" s="21"/>
      <c r="S291" s="21">
        <v>39</v>
      </c>
      <c r="T291" s="21"/>
      <c r="U291" s="214"/>
      <c r="V291" s="214"/>
      <c r="W291" s="21"/>
    </row>
    <row r="292" spans="1:104" s="114" customFormat="1" x14ac:dyDescent="0.2">
      <c r="A292" s="21">
        <v>7</v>
      </c>
      <c r="B292" s="21"/>
      <c r="C292" s="214"/>
      <c r="D292" s="214"/>
      <c r="E292" s="21"/>
      <c r="G292" s="21">
        <v>18</v>
      </c>
      <c r="H292" s="21"/>
      <c r="I292" s="214"/>
      <c r="J292" s="214"/>
      <c r="K292" s="21"/>
      <c r="M292" s="21">
        <v>29</v>
      </c>
      <c r="N292" s="21"/>
      <c r="O292" s="214"/>
      <c r="P292" s="214"/>
      <c r="Q292" s="21"/>
      <c r="S292" s="21">
        <v>40</v>
      </c>
      <c r="T292" s="21"/>
      <c r="U292" s="214"/>
      <c r="V292" s="214"/>
      <c r="W292" s="21"/>
    </row>
    <row r="293" spans="1:104" s="114" customFormat="1" x14ac:dyDescent="0.2">
      <c r="A293" s="21">
        <v>8</v>
      </c>
      <c r="B293" s="21"/>
      <c r="C293" s="214"/>
      <c r="D293" s="214"/>
      <c r="E293" s="21"/>
      <c r="G293" s="21">
        <v>19</v>
      </c>
      <c r="H293" s="21"/>
      <c r="I293" s="214"/>
      <c r="J293" s="214"/>
      <c r="K293" s="21"/>
      <c r="M293" s="21">
        <v>30</v>
      </c>
      <c r="N293" s="21"/>
      <c r="O293" s="214"/>
      <c r="P293" s="214"/>
      <c r="Q293" s="21"/>
      <c r="S293" s="21">
        <v>41</v>
      </c>
      <c r="T293" s="21"/>
      <c r="U293" s="214"/>
      <c r="V293" s="214"/>
      <c r="W293" s="21"/>
    </row>
    <row r="294" spans="1:104" s="114" customFormat="1" x14ac:dyDescent="0.2">
      <c r="A294" s="21">
        <v>9</v>
      </c>
      <c r="B294" s="21"/>
      <c r="C294" s="214"/>
      <c r="D294" s="214"/>
      <c r="E294" s="21"/>
      <c r="G294" s="21">
        <v>20</v>
      </c>
      <c r="H294" s="21"/>
      <c r="I294" s="214"/>
      <c r="J294" s="214"/>
      <c r="K294" s="21"/>
      <c r="M294" s="21">
        <v>31</v>
      </c>
      <c r="N294" s="21"/>
      <c r="O294" s="214"/>
      <c r="P294" s="214"/>
      <c r="Q294" s="21"/>
      <c r="S294" s="21">
        <v>42</v>
      </c>
      <c r="T294" s="21"/>
      <c r="U294" s="214"/>
      <c r="V294" s="214"/>
      <c r="W294" s="21"/>
    </row>
    <row r="295" spans="1:104" s="114" customFormat="1" x14ac:dyDescent="0.2">
      <c r="A295" s="21">
        <v>10</v>
      </c>
      <c r="B295" s="21"/>
      <c r="C295" s="214"/>
      <c r="D295" s="214"/>
      <c r="E295" s="21"/>
      <c r="G295" s="21">
        <v>21</v>
      </c>
      <c r="H295" s="21"/>
      <c r="I295" s="214"/>
      <c r="J295" s="214"/>
      <c r="K295" s="21"/>
      <c r="M295" s="21">
        <v>32</v>
      </c>
      <c r="N295" s="21"/>
      <c r="O295" s="214"/>
      <c r="P295" s="214"/>
      <c r="Q295" s="21"/>
      <c r="S295" s="21">
        <v>43</v>
      </c>
      <c r="T295" s="21"/>
      <c r="U295" s="214"/>
      <c r="V295" s="214"/>
      <c r="W295" s="21"/>
    </row>
    <row r="296" spans="1:104" s="114" customFormat="1" ht="13.5" thickBot="1" x14ac:dyDescent="0.25">
      <c r="A296" s="21">
        <v>11</v>
      </c>
      <c r="B296" s="21"/>
      <c r="C296" s="214"/>
      <c r="D296" s="214"/>
      <c r="E296" s="21"/>
      <c r="G296" s="21">
        <v>22</v>
      </c>
      <c r="H296" s="21"/>
      <c r="I296" s="214"/>
      <c r="J296" s="214"/>
      <c r="K296" s="21"/>
      <c r="M296" s="21">
        <v>33</v>
      </c>
      <c r="N296" s="21"/>
      <c r="O296" s="214"/>
      <c r="P296" s="214"/>
      <c r="Q296" s="21"/>
      <c r="S296" s="22"/>
      <c r="T296" s="209" t="s">
        <v>3</v>
      </c>
      <c r="U296" s="24"/>
      <c r="V296" s="24"/>
      <c r="W296" s="210">
        <f>SUM(E286:E296)+SUM(K286:K296)+SUM(W286:W295)+SUM(Q286:Q296)</f>
        <v>0</v>
      </c>
    </row>
    <row r="297" spans="1:104" s="114" customFormat="1" x14ac:dyDescent="0.2">
      <c r="B297" s="118"/>
      <c r="C297" s="119"/>
      <c r="D297" s="119"/>
      <c r="E297" s="115"/>
      <c r="H297" s="118"/>
      <c r="I297" s="119"/>
      <c r="J297" s="119"/>
      <c r="K297" s="115"/>
      <c r="N297" s="118"/>
      <c r="O297" s="119"/>
      <c r="P297" s="119"/>
      <c r="Q297" s="115"/>
      <c r="T297" s="118"/>
      <c r="U297" s="119"/>
      <c r="V297" s="119"/>
      <c r="W297" s="115"/>
    </row>
    <row r="298" spans="1:104" s="114" customFormat="1" x14ac:dyDescent="0.2">
      <c r="B298" s="118"/>
      <c r="C298" s="119"/>
      <c r="D298" s="119"/>
      <c r="E298" s="115"/>
      <c r="H298" s="118"/>
      <c r="I298" s="119"/>
      <c r="J298" s="119"/>
      <c r="K298" s="115"/>
      <c r="N298" s="118"/>
      <c r="O298" s="119"/>
      <c r="P298" s="119"/>
      <c r="Q298" s="115"/>
      <c r="T298" s="118"/>
      <c r="U298" s="119"/>
      <c r="V298" s="119"/>
      <c r="W298" s="115"/>
    </row>
    <row r="299" spans="1:104" s="114" customFormat="1" x14ac:dyDescent="0.2">
      <c r="B299" s="118"/>
      <c r="C299" s="119"/>
      <c r="D299" s="119"/>
      <c r="E299" s="115"/>
      <c r="H299" s="118"/>
      <c r="I299" s="119"/>
      <c r="J299" s="119"/>
      <c r="K299" s="115"/>
      <c r="N299" s="118"/>
      <c r="O299" s="119"/>
      <c r="P299" s="119"/>
      <c r="Q299" s="115"/>
      <c r="T299" s="118"/>
      <c r="U299" s="119"/>
      <c r="V299" s="119"/>
      <c r="W299" s="115"/>
    </row>
    <row r="300" spans="1:104" s="114" customFormat="1" x14ac:dyDescent="0.2">
      <c r="B300" s="118"/>
      <c r="C300" s="119"/>
      <c r="D300" s="119"/>
      <c r="E300" s="115"/>
      <c r="H300" s="118"/>
      <c r="I300" s="119"/>
      <c r="J300" s="119"/>
      <c r="K300" s="115"/>
      <c r="N300" s="118"/>
      <c r="O300" s="119"/>
      <c r="P300" s="119"/>
      <c r="Q300" s="115"/>
      <c r="T300" s="118"/>
      <c r="U300" s="119"/>
      <c r="V300" s="119"/>
      <c r="W300" s="115"/>
    </row>
    <row r="301" spans="1:104" s="114" customFormat="1" x14ac:dyDescent="0.2">
      <c r="B301" s="118"/>
      <c r="C301" s="119"/>
      <c r="D301" s="119"/>
      <c r="E301" s="115"/>
      <c r="H301" s="118"/>
      <c r="I301" s="119"/>
      <c r="J301" s="119"/>
      <c r="K301" s="115"/>
      <c r="N301" s="118"/>
      <c r="O301" s="119"/>
      <c r="P301" s="119"/>
      <c r="Q301" s="115"/>
      <c r="T301" s="118"/>
      <c r="U301" s="119"/>
      <c r="V301" s="119"/>
      <c r="W301" s="115"/>
    </row>
    <row r="302" spans="1:104" s="114" customFormat="1" x14ac:dyDescent="0.2">
      <c r="B302" s="118"/>
      <c r="C302" s="119"/>
      <c r="D302" s="119"/>
      <c r="E302" s="115"/>
      <c r="H302" s="118"/>
      <c r="I302" s="119"/>
      <c r="J302" s="119"/>
      <c r="K302" s="115"/>
      <c r="N302" s="118"/>
      <c r="O302" s="119"/>
      <c r="P302" s="119"/>
      <c r="Q302" s="115"/>
      <c r="T302" s="118"/>
      <c r="U302" s="119"/>
      <c r="V302" s="119"/>
      <c r="W302" s="115"/>
    </row>
    <row r="303" spans="1:104" s="114" customFormat="1" ht="13.5" thickBot="1" x14ac:dyDescent="0.25">
      <c r="B303" s="118"/>
      <c r="C303" s="119"/>
      <c r="D303" s="119"/>
      <c r="E303" s="115"/>
      <c r="H303" s="118"/>
      <c r="I303" s="119"/>
      <c r="J303" s="119"/>
      <c r="K303" s="115"/>
      <c r="N303" s="118"/>
      <c r="O303" s="119"/>
      <c r="P303" s="119"/>
      <c r="Q303" s="115"/>
      <c r="T303" s="118"/>
      <c r="U303" s="119"/>
      <c r="V303" s="119"/>
      <c r="W303" s="115"/>
    </row>
    <row r="304" spans="1:104" ht="13.5" thickBot="1" x14ac:dyDescent="0.25">
      <c r="A304" s="17">
        <v>13</v>
      </c>
      <c r="B304" s="18"/>
      <c r="C304" s="519" t="s">
        <v>167</v>
      </c>
      <c r="D304" s="519" t="s">
        <v>35</v>
      </c>
      <c r="E304" s="213">
        <f>+$W316</f>
        <v>0</v>
      </c>
      <c r="F304" s="114"/>
      <c r="G304" s="17"/>
      <c r="H304" s="18"/>
      <c r="I304" s="519" t="s">
        <v>167</v>
      </c>
      <c r="J304" s="519" t="s">
        <v>35</v>
      </c>
      <c r="K304" s="213">
        <f>+$W316</f>
        <v>0</v>
      </c>
      <c r="M304" s="17">
        <v>13</v>
      </c>
      <c r="N304" s="18"/>
      <c r="O304" s="519" t="s">
        <v>167</v>
      </c>
      <c r="P304" s="519" t="s">
        <v>35</v>
      </c>
      <c r="Q304" s="213">
        <f>+$W316</f>
        <v>0</v>
      </c>
      <c r="S304" s="17"/>
      <c r="T304" s="18"/>
      <c r="U304" s="519" t="s">
        <v>167</v>
      </c>
      <c r="V304" s="519" t="s">
        <v>35</v>
      </c>
      <c r="W304" s="519" t="s">
        <v>18</v>
      </c>
      <c r="X304" s="114"/>
      <c r="Y304" s="114"/>
      <c r="Z304" s="114"/>
      <c r="AA304" s="114"/>
      <c r="AB304" s="114"/>
      <c r="AC304" s="114"/>
      <c r="AD304" s="114"/>
      <c r="AE304" s="114"/>
      <c r="AF304" s="114"/>
      <c r="AG304" s="114"/>
      <c r="AH304" s="114"/>
      <c r="AI304" s="114"/>
      <c r="AJ304" s="114"/>
      <c r="AK304" s="114"/>
      <c r="AL304" s="114"/>
      <c r="AM304" s="114"/>
      <c r="AN304" s="114"/>
      <c r="AO304" s="114"/>
      <c r="AP304" s="114"/>
      <c r="AQ304" s="114"/>
      <c r="AR304" s="114"/>
      <c r="AS304" s="114"/>
      <c r="AT304" s="114"/>
      <c r="AU304" s="114"/>
      <c r="AV304" s="114"/>
      <c r="AW304" s="114"/>
      <c r="AX304" s="114"/>
      <c r="AY304" s="114"/>
      <c r="AZ304" s="114"/>
      <c r="BA304" s="114"/>
      <c r="BB304" s="114"/>
      <c r="BC304" s="114"/>
      <c r="BD304" s="114"/>
      <c r="BE304" s="114"/>
      <c r="BF304" s="114"/>
      <c r="BG304" s="114"/>
      <c r="BH304" s="114"/>
      <c r="BI304" s="114"/>
      <c r="BJ304" s="114"/>
      <c r="BK304" s="114"/>
      <c r="BL304" s="114"/>
      <c r="BM304" s="114"/>
      <c r="BN304" s="114"/>
      <c r="BO304" s="114"/>
      <c r="BP304" s="114"/>
      <c r="BQ304" s="114"/>
      <c r="BR304" s="114"/>
      <c r="BS304" s="114"/>
      <c r="BT304" s="114"/>
      <c r="BU304" s="114"/>
      <c r="BV304" s="114"/>
      <c r="BW304" s="114"/>
      <c r="BX304" s="114"/>
      <c r="BY304" s="114"/>
      <c r="BZ304" s="114"/>
      <c r="CA304" s="114"/>
      <c r="CB304" s="114"/>
      <c r="CC304" s="114"/>
      <c r="CD304" s="114"/>
      <c r="CE304" s="114"/>
      <c r="CF304" s="114"/>
      <c r="CG304" s="114"/>
      <c r="CH304" s="114"/>
      <c r="CI304" s="114"/>
      <c r="CJ304" s="114"/>
      <c r="CK304" s="114"/>
      <c r="CL304" s="114"/>
      <c r="CM304" s="114"/>
      <c r="CN304" s="114"/>
      <c r="CO304" s="114"/>
      <c r="CP304" s="114"/>
      <c r="CQ304" s="114"/>
      <c r="CR304" s="114"/>
      <c r="CS304" s="114"/>
      <c r="CT304" s="114"/>
      <c r="CU304" s="114"/>
      <c r="CV304" s="114"/>
      <c r="CW304" s="114"/>
      <c r="CX304" s="114"/>
      <c r="CY304" s="114"/>
      <c r="CZ304" s="114"/>
    </row>
    <row r="305" spans="1:104" ht="38.25" x14ac:dyDescent="0.2">
      <c r="A305" s="19" t="s">
        <v>7</v>
      </c>
      <c r="B305" s="35" t="str">
        <f>+" אסמכתא " &amp; B15 &amp;"         חזרה לטבלה "</f>
        <v xml:space="preserve"> אסמכתא          חזרה לטבלה </v>
      </c>
      <c r="C305" s="548"/>
      <c r="D305" s="548"/>
      <c r="E305" s="212" t="s">
        <v>18</v>
      </c>
      <c r="F305" s="114"/>
      <c r="G305" s="19" t="s">
        <v>23</v>
      </c>
      <c r="H305" s="35" t="e">
        <f>+" אסמכתא " &amp;#REF! &amp;"         חזרה לטבלה "</f>
        <v>#REF!</v>
      </c>
      <c r="I305" s="548"/>
      <c r="J305" s="548"/>
      <c r="K305" s="212" t="s">
        <v>18</v>
      </c>
      <c r="M305" s="19" t="s">
        <v>7</v>
      </c>
      <c r="N305" s="35" t="str">
        <f>+" אסמכתא " &amp; N15 &amp;"         חזרה לטבלה "</f>
        <v xml:space="preserve"> אסמכתא          חזרה לטבלה </v>
      </c>
      <c r="O305" s="548"/>
      <c r="P305" s="548"/>
      <c r="Q305" s="212" t="s">
        <v>18</v>
      </c>
      <c r="S305" s="19" t="s">
        <v>23</v>
      </c>
      <c r="T305" s="35" t="str">
        <f>+" אסמכתא " &amp; T15 &amp;"         חזרה לטבלה "</f>
        <v xml:space="preserve"> אסמכתא          חזרה לטבלה </v>
      </c>
      <c r="U305" s="548"/>
      <c r="V305" s="548"/>
      <c r="W305" s="548"/>
      <c r="X305" s="114"/>
      <c r="Y305" s="114"/>
      <c r="Z305" s="114"/>
      <c r="AA305" s="114"/>
      <c r="AB305" s="114"/>
      <c r="AC305" s="114"/>
      <c r="AD305" s="114"/>
      <c r="AE305" s="114"/>
      <c r="AF305" s="114"/>
      <c r="AG305" s="114"/>
      <c r="AH305" s="114"/>
      <c r="AI305" s="114"/>
      <c r="AJ305" s="114"/>
      <c r="AK305" s="114"/>
      <c r="AL305" s="114"/>
      <c r="AM305" s="114"/>
      <c r="AN305" s="114"/>
      <c r="AO305" s="114"/>
      <c r="AP305" s="114"/>
      <c r="AQ305" s="114"/>
      <c r="AR305" s="114"/>
      <c r="AS305" s="114"/>
      <c r="AT305" s="114"/>
      <c r="AU305" s="114"/>
      <c r="AV305" s="114"/>
      <c r="AW305" s="114"/>
      <c r="AX305" s="114"/>
      <c r="AY305" s="114"/>
      <c r="AZ305" s="114"/>
      <c r="BA305" s="114"/>
      <c r="BB305" s="114"/>
      <c r="BC305" s="114"/>
      <c r="BD305" s="114"/>
      <c r="BE305" s="114"/>
      <c r="BF305" s="114"/>
      <c r="BG305" s="114"/>
      <c r="BH305" s="114"/>
      <c r="BI305" s="114"/>
      <c r="BJ305" s="114"/>
      <c r="BK305" s="114"/>
      <c r="BL305" s="114"/>
      <c r="BM305" s="114"/>
      <c r="BN305" s="114"/>
      <c r="BO305" s="114"/>
      <c r="BP305" s="114"/>
      <c r="BQ305" s="114"/>
      <c r="BR305" s="114"/>
      <c r="BS305" s="114"/>
      <c r="BT305" s="114"/>
      <c r="BU305" s="114"/>
      <c r="BV305" s="114"/>
      <c r="BW305" s="114"/>
      <c r="BX305" s="114"/>
      <c r="BY305" s="114"/>
      <c r="BZ305" s="114"/>
      <c r="CA305" s="114"/>
      <c r="CB305" s="114"/>
      <c r="CC305" s="114"/>
      <c r="CD305" s="114"/>
      <c r="CE305" s="114"/>
      <c r="CF305" s="114"/>
      <c r="CG305" s="114"/>
      <c r="CH305" s="114"/>
      <c r="CI305" s="114"/>
      <c r="CJ305" s="114"/>
      <c r="CK305" s="114"/>
      <c r="CL305" s="114"/>
      <c r="CM305" s="114"/>
      <c r="CN305" s="114"/>
      <c r="CO305" s="114"/>
      <c r="CP305" s="114"/>
      <c r="CQ305" s="114"/>
      <c r="CR305" s="114"/>
      <c r="CS305" s="114"/>
      <c r="CT305" s="114"/>
      <c r="CU305" s="114"/>
      <c r="CV305" s="114"/>
      <c r="CW305" s="114"/>
      <c r="CX305" s="114"/>
      <c r="CY305" s="114"/>
      <c r="CZ305" s="114"/>
    </row>
    <row r="306" spans="1:104" s="114" customFormat="1" x14ac:dyDescent="0.2">
      <c r="A306" s="21">
        <v>1</v>
      </c>
      <c r="B306" s="21"/>
      <c r="C306" s="214"/>
      <c r="D306" s="214"/>
      <c r="E306" s="21"/>
      <c r="G306" s="21">
        <v>12</v>
      </c>
      <c r="H306" s="21"/>
      <c r="I306" s="214"/>
      <c r="J306" s="214"/>
      <c r="K306" s="21"/>
      <c r="M306" s="21">
        <v>23</v>
      </c>
      <c r="N306" s="21"/>
      <c r="O306" s="214"/>
      <c r="P306" s="214"/>
      <c r="Q306" s="21"/>
      <c r="S306" s="21">
        <v>34</v>
      </c>
      <c r="T306" s="21"/>
      <c r="U306" s="214"/>
      <c r="V306" s="214"/>
      <c r="W306" s="21"/>
    </row>
    <row r="307" spans="1:104" s="114" customFormat="1" x14ac:dyDescent="0.2">
      <c r="A307" s="21">
        <v>2</v>
      </c>
      <c r="B307" s="21"/>
      <c r="C307" s="214"/>
      <c r="D307" s="214"/>
      <c r="E307" s="21"/>
      <c r="G307" s="21">
        <v>13</v>
      </c>
      <c r="H307" s="21"/>
      <c r="I307" s="214"/>
      <c r="J307" s="214"/>
      <c r="K307" s="21"/>
      <c r="M307" s="21">
        <v>24</v>
      </c>
      <c r="N307" s="21"/>
      <c r="O307" s="214"/>
      <c r="P307" s="214"/>
      <c r="Q307" s="21"/>
      <c r="S307" s="21">
        <v>35</v>
      </c>
      <c r="T307" s="21"/>
      <c r="U307" s="214"/>
      <c r="V307" s="214"/>
      <c r="W307" s="21"/>
    </row>
    <row r="308" spans="1:104" s="114" customFormat="1" x14ac:dyDescent="0.2">
      <c r="A308" s="21">
        <v>3</v>
      </c>
      <c r="B308" s="21"/>
      <c r="C308" s="214"/>
      <c r="D308" s="214"/>
      <c r="E308" s="21"/>
      <c r="G308" s="21">
        <v>14</v>
      </c>
      <c r="H308" s="21"/>
      <c r="I308" s="214"/>
      <c r="J308" s="214"/>
      <c r="K308" s="21"/>
      <c r="M308" s="21">
        <v>25</v>
      </c>
      <c r="N308" s="21"/>
      <c r="O308" s="214"/>
      <c r="P308" s="214"/>
      <c r="Q308" s="21"/>
      <c r="S308" s="21">
        <v>36</v>
      </c>
      <c r="T308" s="21"/>
      <c r="U308" s="214"/>
      <c r="V308" s="214"/>
      <c r="W308" s="21"/>
    </row>
    <row r="309" spans="1:104" s="114" customFormat="1" x14ac:dyDescent="0.2">
      <c r="A309" s="21">
        <v>4</v>
      </c>
      <c r="B309" s="21"/>
      <c r="C309" s="214"/>
      <c r="D309" s="214"/>
      <c r="E309" s="21"/>
      <c r="G309" s="21">
        <v>15</v>
      </c>
      <c r="H309" s="21"/>
      <c r="I309" s="214"/>
      <c r="J309" s="214"/>
      <c r="K309" s="21"/>
      <c r="M309" s="21">
        <v>26</v>
      </c>
      <c r="N309" s="21"/>
      <c r="O309" s="214"/>
      <c r="P309" s="214"/>
      <c r="Q309" s="21"/>
      <c r="S309" s="21">
        <v>37</v>
      </c>
      <c r="T309" s="21"/>
      <c r="U309" s="214"/>
      <c r="V309" s="214"/>
      <c r="W309" s="21"/>
    </row>
    <row r="310" spans="1:104" s="114" customFormat="1" x14ac:dyDescent="0.2">
      <c r="A310" s="21">
        <v>5</v>
      </c>
      <c r="B310" s="21"/>
      <c r="C310" s="214"/>
      <c r="D310" s="214"/>
      <c r="E310" s="21"/>
      <c r="G310" s="21">
        <v>16</v>
      </c>
      <c r="H310" s="21"/>
      <c r="I310" s="214"/>
      <c r="J310" s="214"/>
      <c r="K310" s="21"/>
      <c r="M310" s="21">
        <v>27</v>
      </c>
      <c r="N310" s="21"/>
      <c r="O310" s="214"/>
      <c r="P310" s="214"/>
      <c r="Q310" s="21"/>
      <c r="S310" s="21">
        <v>38</v>
      </c>
      <c r="T310" s="21"/>
      <c r="U310" s="214"/>
      <c r="V310" s="214"/>
      <c r="W310" s="21"/>
    </row>
    <row r="311" spans="1:104" s="114" customFormat="1" x14ac:dyDescent="0.2">
      <c r="A311" s="21">
        <v>6</v>
      </c>
      <c r="B311" s="21"/>
      <c r="C311" s="214"/>
      <c r="D311" s="214"/>
      <c r="E311" s="21"/>
      <c r="G311" s="21">
        <v>17</v>
      </c>
      <c r="H311" s="21"/>
      <c r="I311" s="214"/>
      <c r="J311" s="214"/>
      <c r="K311" s="21"/>
      <c r="M311" s="21">
        <v>28</v>
      </c>
      <c r="N311" s="21"/>
      <c r="O311" s="214"/>
      <c r="P311" s="214"/>
      <c r="Q311" s="21"/>
      <c r="S311" s="21">
        <v>39</v>
      </c>
      <c r="T311" s="21"/>
      <c r="U311" s="214"/>
      <c r="V311" s="214"/>
      <c r="W311" s="21"/>
    </row>
    <row r="312" spans="1:104" s="114" customFormat="1" x14ac:dyDescent="0.2">
      <c r="A312" s="21">
        <v>7</v>
      </c>
      <c r="B312" s="21"/>
      <c r="C312" s="214"/>
      <c r="D312" s="214"/>
      <c r="E312" s="21"/>
      <c r="G312" s="21">
        <v>18</v>
      </c>
      <c r="H312" s="21"/>
      <c r="I312" s="214"/>
      <c r="J312" s="214"/>
      <c r="K312" s="21"/>
      <c r="M312" s="21">
        <v>29</v>
      </c>
      <c r="N312" s="21"/>
      <c r="O312" s="214"/>
      <c r="P312" s="214"/>
      <c r="Q312" s="21"/>
      <c r="S312" s="21">
        <v>40</v>
      </c>
      <c r="T312" s="21"/>
      <c r="U312" s="214"/>
      <c r="V312" s="214"/>
      <c r="W312" s="21"/>
    </row>
    <row r="313" spans="1:104" s="114" customFormat="1" x14ac:dyDescent="0.2">
      <c r="A313" s="21">
        <v>8</v>
      </c>
      <c r="B313" s="21"/>
      <c r="C313" s="214"/>
      <c r="D313" s="214"/>
      <c r="E313" s="21"/>
      <c r="G313" s="21">
        <v>19</v>
      </c>
      <c r="H313" s="21"/>
      <c r="I313" s="214"/>
      <c r="J313" s="214"/>
      <c r="K313" s="21"/>
      <c r="M313" s="21">
        <v>30</v>
      </c>
      <c r="N313" s="21"/>
      <c r="O313" s="214"/>
      <c r="P313" s="214"/>
      <c r="Q313" s="21"/>
      <c r="S313" s="21">
        <v>41</v>
      </c>
      <c r="T313" s="21"/>
      <c r="U313" s="214"/>
      <c r="V313" s="214"/>
      <c r="W313" s="21"/>
    </row>
    <row r="314" spans="1:104" s="114" customFormat="1" x14ac:dyDescent="0.2">
      <c r="A314" s="21">
        <v>9</v>
      </c>
      <c r="B314" s="21"/>
      <c r="C314" s="214"/>
      <c r="D314" s="214"/>
      <c r="E314" s="21"/>
      <c r="G314" s="21">
        <v>20</v>
      </c>
      <c r="H314" s="21"/>
      <c r="I314" s="214"/>
      <c r="J314" s="214"/>
      <c r="K314" s="21"/>
      <c r="M314" s="21">
        <v>31</v>
      </c>
      <c r="N314" s="21"/>
      <c r="O314" s="214"/>
      <c r="P314" s="214"/>
      <c r="Q314" s="21"/>
      <c r="S314" s="21">
        <v>42</v>
      </c>
      <c r="T314" s="21"/>
      <c r="U314" s="214"/>
      <c r="V314" s="214"/>
      <c r="W314" s="21"/>
    </row>
    <row r="315" spans="1:104" s="114" customFormat="1" x14ac:dyDescent="0.2">
      <c r="A315" s="21">
        <v>10</v>
      </c>
      <c r="B315" s="21"/>
      <c r="C315" s="214"/>
      <c r="D315" s="214"/>
      <c r="E315" s="21"/>
      <c r="G315" s="21">
        <v>21</v>
      </c>
      <c r="H315" s="21"/>
      <c r="I315" s="214"/>
      <c r="J315" s="214"/>
      <c r="K315" s="21"/>
      <c r="M315" s="21">
        <v>32</v>
      </c>
      <c r="N315" s="21"/>
      <c r="O315" s="214"/>
      <c r="P315" s="214"/>
      <c r="Q315" s="21"/>
      <c r="S315" s="21">
        <v>43</v>
      </c>
      <c r="T315" s="21"/>
      <c r="U315" s="214"/>
      <c r="V315" s="214"/>
      <c r="W315" s="21"/>
    </row>
    <row r="316" spans="1:104" s="114" customFormat="1" ht="13.5" thickBot="1" x14ac:dyDescent="0.25">
      <c r="A316" s="21">
        <v>11</v>
      </c>
      <c r="B316" s="21"/>
      <c r="C316" s="214"/>
      <c r="D316" s="214"/>
      <c r="E316" s="21"/>
      <c r="G316" s="21">
        <v>22</v>
      </c>
      <c r="H316" s="21"/>
      <c r="I316" s="214"/>
      <c r="J316" s="214"/>
      <c r="K316" s="21"/>
      <c r="M316" s="21">
        <v>33</v>
      </c>
      <c r="N316" s="21"/>
      <c r="O316" s="214"/>
      <c r="P316" s="214"/>
      <c r="Q316" s="21"/>
      <c r="S316" s="22"/>
      <c r="T316" s="209" t="s">
        <v>3</v>
      </c>
      <c r="U316" s="24"/>
      <c r="V316" s="24"/>
      <c r="W316" s="210">
        <f>SUM(E306:E316)+SUM(K306:K316)+SUM(W306:W315)+SUM(Q306:Q316)</f>
        <v>0</v>
      </c>
    </row>
    <row r="317" spans="1:104" s="114" customFormat="1" x14ac:dyDescent="0.2">
      <c r="B317" s="118"/>
      <c r="C317" s="119"/>
      <c r="D317" s="119"/>
      <c r="E317" s="115"/>
      <c r="H317" s="118"/>
      <c r="I317" s="119"/>
      <c r="J317" s="119"/>
      <c r="K317" s="115"/>
      <c r="N317" s="118"/>
      <c r="O317" s="119"/>
      <c r="P317" s="119"/>
      <c r="Q317" s="115"/>
      <c r="T317" s="118"/>
      <c r="U317" s="119"/>
      <c r="V317" s="119"/>
      <c r="W317" s="115"/>
    </row>
    <row r="318" spans="1:104" s="114" customFormat="1" x14ac:dyDescent="0.2">
      <c r="B318" s="118"/>
      <c r="C318" s="119"/>
      <c r="D318" s="119"/>
      <c r="E318" s="115"/>
      <c r="H318" s="118"/>
      <c r="I318" s="119"/>
      <c r="J318" s="119"/>
      <c r="K318" s="115"/>
      <c r="N318" s="118"/>
      <c r="O318" s="119"/>
      <c r="P318" s="119"/>
      <c r="Q318" s="115"/>
      <c r="T318" s="118"/>
      <c r="U318" s="119"/>
      <c r="V318" s="119"/>
      <c r="W318" s="115"/>
    </row>
    <row r="319" spans="1:104" s="114" customFormat="1" x14ac:dyDescent="0.2">
      <c r="B319" s="118"/>
      <c r="C319" s="119"/>
      <c r="D319" s="119"/>
      <c r="E319" s="115"/>
      <c r="H319" s="118"/>
      <c r="I319" s="119"/>
      <c r="J319" s="119"/>
      <c r="K319" s="115"/>
      <c r="N319" s="118"/>
      <c r="O319" s="119"/>
      <c r="P319" s="119"/>
      <c r="Q319" s="115"/>
      <c r="T319" s="118"/>
      <c r="U319" s="119"/>
      <c r="V319" s="119"/>
      <c r="W319" s="115"/>
    </row>
    <row r="320" spans="1:104" s="114" customFormat="1" x14ac:dyDescent="0.2">
      <c r="B320" s="118"/>
      <c r="C320" s="119"/>
      <c r="D320" s="119"/>
      <c r="E320" s="115"/>
      <c r="H320" s="118"/>
      <c r="I320" s="119"/>
      <c r="J320" s="119"/>
      <c r="K320" s="115"/>
      <c r="N320" s="118"/>
      <c r="O320" s="119"/>
      <c r="P320" s="119"/>
      <c r="Q320" s="115"/>
      <c r="T320" s="118"/>
      <c r="U320" s="119"/>
      <c r="V320" s="119"/>
      <c r="W320" s="115"/>
    </row>
    <row r="321" spans="1:104" s="114" customFormat="1" x14ac:dyDescent="0.2">
      <c r="B321" s="118"/>
      <c r="C321" s="119"/>
      <c r="D321" s="119"/>
      <c r="E321" s="115"/>
      <c r="H321" s="118"/>
      <c r="I321" s="119"/>
      <c r="J321" s="119"/>
      <c r="K321" s="115"/>
      <c r="N321" s="118"/>
      <c r="O321" s="119"/>
      <c r="P321" s="119"/>
      <c r="Q321" s="115"/>
      <c r="T321" s="118"/>
      <c r="U321" s="119"/>
      <c r="V321" s="119"/>
      <c r="W321" s="115"/>
    </row>
    <row r="322" spans="1:104" s="114" customFormat="1" x14ac:dyDescent="0.2">
      <c r="B322" s="118"/>
      <c r="C322" s="119"/>
      <c r="D322" s="119"/>
      <c r="E322" s="115"/>
      <c r="H322" s="118"/>
      <c r="I322" s="119"/>
      <c r="J322" s="119"/>
      <c r="K322" s="115"/>
      <c r="N322" s="118"/>
      <c r="O322" s="119"/>
      <c r="P322" s="119"/>
      <c r="Q322" s="115"/>
      <c r="T322" s="118"/>
      <c r="U322" s="119"/>
      <c r="V322" s="119"/>
      <c r="W322" s="115"/>
    </row>
    <row r="323" spans="1:104" s="114" customFormat="1" ht="13.5" thickBot="1" x14ac:dyDescent="0.25">
      <c r="B323" s="118"/>
      <c r="C323" s="119"/>
      <c r="D323" s="119"/>
      <c r="E323" s="115"/>
      <c r="H323" s="118"/>
      <c r="I323" s="119"/>
      <c r="J323" s="119"/>
      <c r="K323" s="115"/>
      <c r="N323" s="118"/>
      <c r="O323" s="119"/>
      <c r="P323" s="119"/>
      <c r="Q323" s="115"/>
      <c r="T323" s="118"/>
      <c r="U323" s="119"/>
      <c r="V323" s="119"/>
      <c r="W323" s="115"/>
    </row>
    <row r="324" spans="1:104" ht="13.5" thickBot="1" x14ac:dyDescent="0.25">
      <c r="A324" s="17">
        <v>14</v>
      </c>
      <c r="B324" s="18"/>
      <c r="C324" s="519" t="s">
        <v>167</v>
      </c>
      <c r="D324" s="519" t="s">
        <v>35</v>
      </c>
      <c r="E324" s="213">
        <f>+$W336</f>
        <v>0</v>
      </c>
      <c r="F324" s="114"/>
      <c r="G324" s="17"/>
      <c r="H324" s="18"/>
      <c r="I324" s="519" t="s">
        <v>167</v>
      </c>
      <c r="J324" s="519" t="s">
        <v>35</v>
      </c>
      <c r="K324" s="213">
        <f>+$W336</f>
        <v>0</v>
      </c>
      <c r="M324" s="17">
        <v>14</v>
      </c>
      <c r="N324" s="18"/>
      <c r="O324" s="519" t="s">
        <v>167</v>
      </c>
      <c r="P324" s="519" t="s">
        <v>35</v>
      </c>
      <c r="Q324" s="213">
        <f>+$W336</f>
        <v>0</v>
      </c>
      <c r="S324" s="17"/>
      <c r="T324" s="18"/>
      <c r="U324" s="519" t="s">
        <v>167</v>
      </c>
      <c r="V324" s="519" t="s">
        <v>35</v>
      </c>
      <c r="W324" s="519" t="s">
        <v>18</v>
      </c>
      <c r="X324" s="114"/>
      <c r="Y324" s="114"/>
      <c r="Z324" s="114"/>
      <c r="AA324" s="114"/>
      <c r="AB324" s="114"/>
      <c r="AC324" s="114"/>
      <c r="AD324" s="114"/>
      <c r="AE324" s="114"/>
      <c r="AF324" s="114"/>
      <c r="AG324" s="114"/>
      <c r="AH324" s="114"/>
      <c r="AI324" s="114"/>
      <c r="AJ324" s="114"/>
      <c r="AK324" s="114"/>
      <c r="AL324" s="114"/>
      <c r="AM324" s="114"/>
      <c r="AN324" s="114"/>
      <c r="AO324" s="114"/>
      <c r="AP324" s="114"/>
      <c r="AQ324" s="114"/>
      <c r="AR324" s="114"/>
      <c r="AS324" s="114"/>
      <c r="AT324" s="114"/>
      <c r="AU324" s="114"/>
      <c r="AV324" s="114"/>
      <c r="AW324" s="114"/>
      <c r="AX324" s="114"/>
      <c r="AY324" s="114"/>
      <c r="AZ324" s="114"/>
      <c r="BA324" s="114"/>
      <c r="BB324" s="114"/>
      <c r="BC324" s="114"/>
      <c r="BD324" s="114"/>
      <c r="BE324" s="114"/>
      <c r="BF324" s="114"/>
      <c r="BG324" s="114"/>
      <c r="BH324" s="114"/>
      <c r="BI324" s="114"/>
      <c r="BJ324" s="114"/>
      <c r="BK324" s="114"/>
      <c r="BL324" s="114"/>
      <c r="BM324" s="114"/>
      <c r="BN324" s="114"/>
      <c r="BO324" s="114"/>
      <c r="BP324" s="114"/>
      <c r="BQ324" s="114"/>
      <c r="BR324" s="114"/>
      <c r="BS324" s="114"/>
      <c r="BT324" s="114"/>
      <c r="BU324" s="114"/>
      <c r="BV324" s="114"/>
      <c r="BW324" s="114"/>
      <c r="BX324" s="114"/>
      <c r="BY324" s="114"/>
      <c r="BZ324" s="114"/>
      <c r="CA324" s="114"/>
      <c r="CB324" s="114"/>
      <c r="CC324" s="114"/>
      <c r="CD324" s="114"/>
      <c r="CE324" s="114"/>
      <c r="CF324" s="114"/>
      <c r="CG324" s="114"/>
      <c r="CH324" s="114"/>
      <c r="CI324" s="114"/>
      <c r="CJ324" s="114"/>
      <c r="CK324" s="114"/>
      <c r="CL324" s="114"/>
      <c r="CM324" s="114"/>
      <c r="CN324" s="114"/>
      <c r="CO324" s="114"/>
      <c r="CP324" s="114"/>
      <c r="CQ324" s="114"/>
      <c r="CR324" s="114"/>
      <c r="CS324" s="114"/>
      <c r="CT324" s="114"/>
      <c r="CU324" s="114"/>
      <c r="CV324" s="114"/>
      <c r="CW324" s="114"/>
      <c r="CX324" s="114"/>
      <c r="CY324" s="114"/>
      <c r="CZ324" s="114"/>
    </row>
    <row r="325" spans="1:104" ht="38.25" x14ac:dyDescent="0.2">
      <c r="A325" s="19" t="s">
        <v>7</v>
      </c>
      <c r="B325" s="35" t="str">
        <f>+" אסמכתא " &amp; B16 &amp;"         חזרה לטבלה "</f>
        <v xml:space="preserve"> אסמכתא          חזרה לטבלה </v>
      </c>
      <c r="C325" s="548"/>
      <c r="D325" s="548"/>
      <c r="E325" s="212" t="s">
        <v>18</v>
      </c>
      <c r="F325" s="114"/>
      <c r="G325" s="19" t="s">
        <v>23</v>
      </c>
      <c r="H325" s="35" t="e">
        <f>+" אסמכתא " &amp;#REF! &amp;"         חזרה לטבלה "</f>
        <v>#REF!</v>
      </c>
      <c r="I325" s="548"/>
      <c r="J325" s="548"/>
      <c r="K325" s="212" t="s">
        <v>18</v>
      </c>
      <c r="M325" s="19" t="s">
        <v>7</v>
      </c>
      <c r="N325" s="35" t="str">
        <f>+" אסמכתא " &amp; N16 &amp;"         חזרה לטבלה "</f>
        <v xml:space="preserve"> אסמכתא          חזרה לטבלה </v>
      </c>
      <c r="O325" s="548"/>
      <c r="P325" s="548"/>
      <c r="Q325" s="212" t="s">
        <v>18</v>
      </c>
      <c r="S325" s="19" t="s">
        <v>23</v>
      </c>
      <c r="T325" s="35" t="str">
        <f>+" אסמכתא " &amp; T16 &amp;"         חזרה לטבלה "</f>
        <v xml:space="preserve"> אסמכתא          חזרה לטבלה </v>
      </c>
      <c r="U325" s="548"/>
      <c r="V325" s="548"/>
      <c r="W325" s="548"/>
      <c r="X325" s="114"/>
      <c r="Y325" s="114"/>
      <c r="Z325" s="114"/>
      <c r="AA325" s="114"/>
      <c r="AB325" s="114"/>
      <c r="AC325" s="114"/>
      <c r="AD325" s="114"/>
      <c r="AE325" s="114"/>
      <c r="AF325" s="114"/>
      <c r="AG325" s="114"/>
      <c r="AH325" s="114"/>
      <c r="AI325" s="114"/>
      <c r="AJ325" s="114"/>
      <c r="AK325" s="114"/>
      <c r="AL325" s="114"/>
      <c r="AM325" s="114"/>
      <c r="AN325" s="114"/>
      <c r="AO325" s="114"/>
      <c r="AP325" s="114"/>
      <c r="AQ325" s="114"/>
      <c r="AR325" s="114"/>
      <c r="AS325" s="114"/>
      <c r="AT325" s="114"/>
      <c r="AU325" s="114"/>
      <c r="AV325" s="114"/>
      <c r="AW325" s="114"/>
      <c r="AX325" s="114"/>
      <c r="AY325" s="114"/>
      <c r="AZ325" s="114"/>
      <c r="BA325" s="114"/>
      <c r="BB325" s="114"/>
      <c r="BC325" s="114"/>
      <c r="BD325" s="114"/>
      <c r="BE325" s="114"/>
      <c r="BF325" s="114"/>
      <c r="BG325" s="114"/>
      <c r="BH325" s="114"/>
      <c r="BI325" s="114"/>
      <c r="BJ325" s="114"/>
      <c r="BK325" s="114"/>
      <c r="BL325" s="114"/>
      <c r="BM325" s="114"/>
      <c r="BN325" s="114"/>
      <c r="BO325" s="114"/>
      <c r="BP325" s="114"/>
      <c r="BQ325" s="114"/>
      <c r="BR325" s="114"/>
      <c r="BS325" s="114"/>
      <c r="BT325" s="114"/>
      <c r="BU325" s="114"/>
      <c r="BV325" s="114"/>
      <c r="BW325" s="114"/>
      <c r="BX325" s="114"/>
      <c r="BY325" s="114"/>
      <c r="BZ325" s="114"/>
      <c r="CA325" s="114"/>
      <c r="CB325" s="114"/>
      <c r="CC325" s="114"/>
      <c r="CD325" s="114"/>
      <c r="CE325" s="114"/>
      <c r="CF325" s="114"/>
      <c r="CG325" s="114"/>
      <c r="CH325" s="114"/>
      <c r="CI325" s="114"/>
      <c r="CJ325" s="114"/>
      <c r="CK325" s="114"/>
      <c r="CL325" s="114"/>
      <c r="CM325" s="114"/>
      <c r="CN325" s="114"/>
      <c r="CO325" s="114"/>
      <c r="CP325" s="114"/>
      <c r="CQ325" s="114"/>
      <c r="CR325" s="114"/>
      <c r="CS325" s="114"/>
      <c r="CT325" s="114"/>
      <c r="CU325" s="114"/>
      <c r="CV325" s="114"/>
      <c r="CW325" s="114"/>
      <c r="CX325" s="114"/>
      <c r="CY325" s="114"/>
      <c r="CZ325" s="114"/>
    </row>
    <row r="326" spans="1:104" s="114" customFormat="1" x14ac:dyDescent="0.2">
      <c r="A326" s="21">
        <v>1</v>
      </c>
      <c r="B326" s="21"/>
      <c r="C326" s="214"/>
      <c r="D326" s="214"/>
      <c r="E326" s="21"/>
      <c r="G326" s="21">
        <v>12</v>
      </c>
      <c r="H326" s="21"/>
      <c r="I326" s="214"/>
      <c r="J326" s="214"/>
      <c r="K326" s="21"/>
      <c r="M326" s="21">
        <v>23</v>
      </c>
      <c r="N326" s="21"/>
      <c r="O326" s="214"/>
      <c r="P326" s="214"/>
      <c r="Q326" s="21"/>
      <c r="S326" s="21">
        <v>34</v>
      </c>
      <c r="T326" s="21"/>
      <c r="U326" s="214"/>
      <c r="V326" s="214"/>
      <c r="W326" s="21"/>
    </row>
    <row r="327" spans="1:104" s="114" customFormat="1" x14ac:dyDescent="0.2">
      <c r="A327" s="21">
        <v>2</v>
      </c>
      <c r="B327" s="21"/>
      <c r="C327" s="214"/>
      <c r="D327" s="214"/>
      <c r="E327" s="21"/>
      <c r="G327" s="21">
        <v>13</v>
      </c>
      <c r="H327" s="21"/>
      <c r="I327" s="214"/>
      <c r="J327" s="214"/>
      <c r="K327" s="21"/>
      <c r="M327" s="21">
        <v>24</v>
      </c>
      <c r="N327" s="21"/>
      <c r="O327" s="214"/>
      <c r="P327" s="214"/>
      <c r="Q327" s="21"/>
      <c r="S327" s="21">
        <v>35</v>
      </c>
      <c r="T327" s="21"/>
      <c r="U327" s="214"/>
      <c r="V327" s="214"/>
      <c r="W327" s="21"/>
    </row>
    <row r="328" spans="1:104" s="114" customFormat="1" x14ac:dyDescent="0.2">
      <c r="A328" s="21">
        <v>3</v>
      </c>
      <c r="B328" s="21"/>
      <c r="C328" s="214"/>
      <c r="D328" s="214"/>
      <c r="E328" s="21"/>
      <c r="G328" s="21">
        <v>14</v>
      </c>
      <c r="H328" s="21"/>
      <c r="I328" s="214"/>
      <c r="J328" s="214"/>
      <c r="K328" s="21"/>
      <c r="M328" s="21">
        <v>25</v>
      </c>
      <c r="N328" s="21"/>
      <c r="O328" s="214"/>
      <c r="P328" s="214"/>
      <c r="Q328" s="21"/>
      <c r="S328" s="21">
        <v>36</v>
      </c>
      <c r="T328" s="21"/>
      <c r="U328" s="214"/>
      <c r="V328" s="214"/>
      <c r="W328" s="21"/>
    </row>
    <row r="329" spans="1:104" s="114" customFormat="1" x14ac:dyDescent="0.2">
      <c r="A329" s="21">
        <v>4</v>
      </c>
      <c r="B329" s="21"/>
      <c r="C329" s="214"/>
      <c r="D329" s="214"/>
      <c r="E329" s="21"/>
      <c r="G329" s="21">
        <v>15</v>
      </c>
      <c r="H329" s="21"/>
      <c r="I329" s="214"/>
      <c r="J329" s="214"/>
      <c r="K329" s="21"/>
      <c r="M329" s="21">
        <v>26</v>
      </c>
      <c r="N329" s="21"/>
      <c r="O329" s="214"/>
      <c r="P329" s="214"/>
      <c r="Q329" s="21"/>
      <c r="S329" s="21">
        <v>37</v>
      </c>
      <c r="T329" s="21"/>
      <c r="U329" s="214"/>
      <c r="V329" s="214"/>
      <c r="W329" s="21"/>
    </row>
    <row r="330" spans="1:104" s="114" customFormat="1" x14ac:dyDescent="0.2">
      <c r="A330" s="21">
        <v>5</v>
      </c>
      <c r="B330" s="21"/>
      <c r="C330" s="214"/>
      <c r="D330" s="214"/>
      <c r="E330" s="21"/>
      <c r="G330" s="21">
        <v>16</v>
      </c>
      <c r="H330" s="21"/>
      <c r="I330" s="214"/>
      <c r="J330" s="214"/>
      <c r="K330" s="21"/>
      <c r="M330" s="21">
        <v>27</v>
      </c>
      <c r="N330" s="21"/>
      <c r="O330" s="214"/>
      <c r="P330" s="214"/>
      <c r="Q330" s="21"/>
      <c r="S330" s="21">
        <v>38</v>
      </c>
      <c r="T330" s="21"/>
      <c r="U330" s="214"/>
      <c r="V330" s="214"/>
      <c r="W330" s="21"/>
    </row>
    <row r="331" spans="1:104" s="114" customFormat="1" x14ac:dyDescent="0.2">
      <c r="A331" s="21">
        <v>6</v>
      </c>
      <c r="B331" s="21"/>
      <c r="C331" s="214"/>
      <c r="D331" s="214"/>
      <c r="E331" s="21"/>
      <c r="G331" s="21">
        <v>17</v>
      </c>
      <c r="H331" s="21"/>
      <c r="I331" s="214"/>
      <c r="J331" s="214"/>
      <c r="K331" s="21"/>
      <c r="M331" s="21">
        <v>28</v>
      </c>
      <c r="N331" s="21"/>
      <c r="O331" s="214"/>
      <c r="P331" s="214"/>
      <c r="Q331" s="21"/>
      <c r="S331" s="21">
        <v>39</v>
      </c>
      <c r="T331" s="21"/>
      <c r="U331" s="214"/>
      <c r="V331" s="214"/>
      <c r="W331" s="21"/>
    </row>
    <row r="332" spans="1:104" s="114" customFormat="1" x14ac:dyDescent="0.2">
      <c r="A332" s="21">
        <v>7</v>
      </c>
      <c r="B332" s="21"/>
      <c r="C332" s="214"/>
      <c r="D332" s="214"/>
      <c r="E332" s="21"/>
      <c r="G332" s="21">
        <v>18</v>
      </c>
      <c r="H332" s="21"/>
      <c r="I332" s="214"/>
      <c r="J332" s="214"/>
      <c r="K332" s="21"/>
      <c r="M332" s="21">
        <v>29</v>
      </c>
      <c r="N332" s="21"/>
      <c r="O332" s="214"/>
      <c r="P332" s="214"/>
      <c r="Q332" s="21"/>
      <c r="S332" s="21">
        <v>40</v>
      </c>
      <c r="T332" s="21"/>
      <c r="U332" s="214"/>
      <c r="V332" s="214"/>
      <c r="W332" s="21"/>
    </row>
    <row r="333" spans="1:104" s="114" customFormat="1" x14ac:dyDescent="0.2">
      <c r="A333" s="21">
        <v>8</v>
      </c>
      <c r="B333" s="21"/>
      <c r="C333" s="214"/>
      <c r="D333" s="214"/>
      <c r="E333" s="21"/>
      <c r="G333" s="21">
        <v>19</v>
      </c>
      <c r="H333" s="21"/>
      <c r="I333" s="214"/>
      <c r="J333" s="214"/>
      <c r="K333" s="21"/>
      <c r="M333" s="21">
        <v>30</v>
      </c>
      <c r="N333" s="21"/>
      <c r="O333" s="214"/>
      <c r="P333" s="214"/>
      <c r="Q333" s="21"/>
      <c r="S333" s="21">
        <v>41</v>
      </c>
      <c r="T333" s="21"/>
      <c r="U333" s="214"/>
      <c r="V333" s="214"/>
      <c r="W333" s="21"/>
    </row>
    <row r="334" spans="1:104" s="114" customFormat="1" x14ac:dyDescent="0.2">
      <c r="A334" s="21">
        <v>9</v>
      </c>
      <c r="B334" s="21"/>
      <c r="C334" s="214"/>
      <c r="D334" s="214"/>
      <c r="E334" s="21"/>
      <c r="G334" s="21">
        <v>20</v>
      </c>
      <c r="H334" s="21"/>
      <c r="I334" s="214"/>
      <c r="J334" s="214"/>
      <c r="K334" s="21"/>
      <c r="M334" s="21">
        <v>31</v>
      </c>
      <c r="N334" s="21"/>
      <c r="O334" s="214"/>
      <c r="P334" s="214"/>
      <c r="Q334" s="21"/>
      <c r="S334" s="21">
        <v>42</v>
      </c>
      <c r="T334" s="21"/>
      <c r="U334" s="214"/>
      <c r="V334" s="214"/>
      <c r="W334" s="21"/>
    </row>
    <row r="335" spans="1:104" s="114" customFormat="1" x14ac:dyDescent="0.2">
      <c r="A335" s="21">
        <v>10</v>
      </c>
      <c r="B335" s="21"/>
      <c r="C335" s="214"/>
      <c r="D335" s="214"/>
      <c r="E335" s="21"/>
      <c r="G335" s="21">
        <v>21</v>
      </c>
      <c r="H335" s="21"/>
      <c r="I335" s="214"/>
      <c r="J335" s="214"/>
      <c r="K335" s="21"/>
      <c r="M335" s="21">
        <v>32</v>
      </c>
      <c r="N335" s="21"/>
      <c r="O335" s="214"/>
      <c r="P335" s="214"/>
      <c r="Q335" s="21"/>
      <c r="S335" s="21">
        <v>43</v>
      </c>
      <c r="T335" s="21"/>
      <c r="U335" s="214"/>
      <c r="V335" s="214"/>
      <c r="W335" s="21"/>
    </row>
    <row r="336" spans="1:104" s="114" customFormat="1" ht="13.5" thickBot="1" x14ac:dyDescent="0.25">
      <c r="A336" s="21">
        <v>11</v>
      </c>
      <c r="B336" s="21"/>
      <c r="C336" s="214"/>
      <c r="D336" s="214"/>
      <c r="E336" s="21"/>
      <c r="G336" s="21">
        <v>22</v>
      </c>
      <c r="H336" s="21"/>
      <c r="I336" s="214"/>
      <c r="J336" s="214"/>
      <c r="K336" s="21"/>
      <c r="M336" s="21">
        <v>33</v>
      </c>
      <c r="N336" s="21"/>
      <c r="O336" s="214"/>
      <c r="P336" s="214"/>
      <c r="Q336" s="21"/>
      <c r="S336" s="22"/>
      <c r="T336" s="209" t="s">
        <v>3</v>
      </c>
      <c r="U336" s="24"/>
      <c r="V336" s="24"/>
      <c r="W336" s="210">
        <f>SUM(E326:E336)+SUM(K326:K336)+SUM(W326:W335)+SUM(Q326:Q336)</f>
        <v>0</v>
      </c>
    </row>
    <row r="337" spans="1:104" s="114" customFormat="1" x14ac:dyDescent="0.2">
      <c r="B337" s="118"/>
      <c r="C337" s="119"/>
      <c r="D337" s="119"/>
      <c r="E337" s="115"/>
      <c r="H337" s="118"/>
      <c r="I337" s="119"/>
      <c r="J337" s="119"/>
      <c r="K337" s="115"/>
      <c r="N337" s="118"/>
      <c r="O337" s="119"/>
      <c r="P337" s="119"/>
      <c r="Q337" s="115"/>
      <c r="T337" s="118"/>
      <c r="U337" s="119"/>
      <c r="V337" s="119"/>
      <c r="W337" s="115"/>
    </row>
    <row r="338" spans="1:104" s="114" customFormat="1" x14ac:dyDescent="0.2">
      <c r="B338" s="118"/>
      <c r="C338" s="119"/>
      <c r="D338" s="119"/>
      <c r="E338" s="115"/>
      <c r="H338" s="118"/>
      <c r="I338" s="119"/>
      <c r="J338" s="119"/>
      <c r="K338" s="115"/>
      <c r="N338" s="118"/>
      <c r="O338" s="119"/>
      <c r="P338" s="119"/>
      <c r="Q338" s="115"/>
      <c r="T338" s="118"/>
      <c r="U338" s="119"/>
      <c r="V338" s="119"/>
      <c r="W338" s="115"/>
    </row>
    <row r="339" spans="1:104" s="114" customFormat="1" x14ac:dyDescent="0.2">
      <c r="B339" s="118"/>
      <c r="C339" s="119"/>
      <c r="D339" s="119"/>
      <c r="E339" s="115"/>
      <c r="H339" s="118"/>
      <c r="I339" s="119"/>
      <c r="J339" s="119"/>
      <c r="K339" s="115"/>
      <c r="N339" s="118"/>
      <c r="O339" s="119"/>
      <c r="P339" s="119"/>
      <c r="Q339" s="115"/>
      <c r="T339" s="118"/>
      <c r="U339" s="119"/>
      <c r="V339" s="119"/>
      <c r="W339" s="115"/>
    </row>
    <row r="340" spans="1:104" s="114" customFormat="1" x14ac:dyDescent="0.2">
      <c r="B340" s="118"/>
      <c r="C340" s="119"/>
      <c r="D340" s="119"/>
      <c r="E340" s="115"/>
      <c r="H340" s="118"/>
      <c r="I340" s="119"/>
      <c r="J340" s="119"/>
      <c r="K340" s="115"/>
      <c r="N340" s="118"/>
      <c r="O340" s="119"/>
      <c r="P340" s="119"/>
      <c r="Q340" s="115"/>
      <c r="T340" s="118"/>
      <c r="U340" s="119"/>
      <c r="V340" s="119"/>
      <c r="W340" s="115"/>
    </row>
    <row r="341" spans="1:104" s="114" customFormat="1" x14ac:dyDescent="0.2">
      <c r="B341" s="118"/>
      <c r="C341" s="119"/>
      <c r="D341" s="119"/>
      <c r="E341" s="115"/>
      <c r="H341" s="118"/>
      <c r="I341" s="119"/>
      <c r="J341" s="119"/>
      <c r="K341" s="115"/>
      <c r="N341" s="118"/>
      <c r="O341" s="119"/>
      <c r="P341" s="119"/>
      <c r="Q341" s="115"/>
      <c r="T341" s="118"/>
      <c r="U341" s="119"/>
      <c r="V341" s="119"/>
      <c r="W341" s="115"/>
    </row>
    <row r="342" spans="1:104" s="114" customFormat="1" x14ac:dyDescent="0.2">
      <c r="B342" s="118"/>
      <c r="C342" s="119"/>
      <c r="D342" s="119"/>
      <c r="E342" s="115"/>
      <c r="H342" s="118"/>
      <c r="I342" s="119"/>
      <c r="J342" s="119"/>
      <c r="K342" s="115"/>
      <c r="N342" s="118"/>
      <c r="O342" s="119"/>
      <c r="P342" s="119"/>
      <c r="Q342" s="115"/>
      <c r="T342" s="118"/>
      <c r="U342" s="119"/>
      <c r="V342" s="119"/>
      <c r="W342" s="115"/>
    </row>
    <row r="343" spans="1:104" s="114" customFormat="1" ht="13.5" thickBot="1" x14ac:dyDescent="0.25">
      <c r="B343" s="118"/>
      <c r="C343" s="119"/>
      <c r="D343" s="119"/>
      <c r="E343" s="115"/>
      <c r="H343" s="118"/>
      <c r="I343" s="119"/>
      <c r="J343" s="119"/>
      <c r="K343" s="115"/>
      <c r="N343" s="118"/>
      <c r="O343" s="119"/>
      <c r="P343" s="119"/>
      <c r="Q343" s="115"/>
      <c r="T343" s="118"/>
      <c r="U343" s="119"/>
      <c r="V343" s="119"/>
      <c r="W343" s="115"/>
    </row>
    <row r="344" spans="1:104" ht="13.5" thickBot="1" x14ac:dyDescent="0.25">
      <c r="A344" s="17">
        <v>15</v>
      </c>
      <c r="B344" s="18"/>
      <c r="C344" s="519" t="s">
        <v>167</v>
      </c>
      <c r="D344" s="519" t="s">
        <v>35</v>
      </c>
      <c r="E344" s="213">
        <f>+$W356</f>
        <v>0</v>
      </c>
      <c r="F344" s="114"/>
      <c r="G344" s="17"/>
      <c r="H344" s="18"/>
      <c r="I344" s="519" t="s">
        <v>167</v>
      </c>
      <c r="J344" s="519" t="s">
        <v>35</v>
      </c>
      <c r="K344" s="213">
        <f>+$W356</f>
        <v>0</v>
      </c>
      <c r="M344" s="17">
        <v>15</v>
      </c>
      <c r="N344" s="18"/>
      <c r="O344" s="519" t="s">
        <v>167</v>
      </c>
      <c r="P344" s="519" t="s">
        <v>35</v>
      </c>
      <c r="Q344" s="213">
        <f>+$W356</f>
        <v>0</v>
      </c>
      <c r="S344" s="17"/>
      <c r="T344" s="18"/>
      <c r="U344" s="519" t="s">
        <v>167</v>
      </c>
      <c r="V344" s="519" t="s">
        <v>35</v>
      </c>
      <c r="W344" s="519" t="s">
        <v>18</v>
      </c>
      <c r="X344" s="114"/>
      <c r="Y344" s="114"/>
      <c r="Z344" s="114"/>
      <c r="AA344" s="114"/>
      <c r="AB344" s="114"/>
      <c r="AC344" s="114"/>
      <c r="AD344" s="114"/>
      <c r="AE344" s="114"/>
      <c r="AF344" s="114"/>
      <c r="AG344" s="114"/>
      <c r="AH344" s="114"/>
      <c r="AI344" s="114"/>
      <c r="AJ344" s="114"/>
      <c r="AK344" s="114"/>
      <c r="AL344" s="114"/>
      <c r="AM344" s="114"/>
      <c r="AN344" s="114"/>
      <c r="AO344" s="114"/>
      <c r="AP344" s="114"/>
      <c r="AQ344" s="114"/>
      <c r="AR344" s="114"/>
      <c r="AS344" s="114"/>
      <c r="AT344" s="114"/>
      <c r="AU344" s="114"/>
      <c r="AV344" s="114"/>
      <c r="AW344" s="114"/>
      <c r="AX344" s="114"/>
      <c r="AY344" s="114"/>
      <c r="AZ344" s="114"/>
      <c r="BA344" s="114"/>
      <c r="BB344" s="114"/>
      <c r="BC344" s="114"/>
      <c r="BD344" s="114"/>
      <c r="BE344" s="114"/>
      <c r="BF344" s="114"/>
      <c r="BG344" s="114"/>
      <c r="BH344" s="114"/>
      <c r="BI344" s="114"/>
      <c r="BJ344" s="114"/>
      <c r="BK344" s="114"/>
      <c r="BL344" s="114"/>
      <c r="BM344" s="114"/>
      <c r="BN344" s="114"/>
      <c r="BO344" s="114"/>
      <c r="BP344" s="114"/>
      <c r="BQ344" s="114"/>
      <c r="BR344" s="114"/>
      <c r="BS344" s="114"/>
      <c r="BT344" s="114"/>
      <c r="BU344" s="114"/>
      <c r="BV344" s="114"/>
      <c r="BW344" s="114"/>
      <c r="BX344" s="114"/>
      <c r="BY344" s="114"/>
      <c r="BZ344" s="114"/>
      <c r="CA344" s="114"/>
      <c r="CB344" s="114"/>
      <c r="CC344" s="114"/>
      <c r="CD344" s="114"/>
      <c r="CE344" s="114"/>
      <c r="CF344" s="114"/>
      <c r="CG344" s="114"/>
      <c r="CH344" s="114"/>
      <c r="CI344" s="114"/>
      <c r="CJ344" s="114"/>
      <c r="CK344" s="114"/>
      <c r="CL344" s="114"/>
      <c r="CM344" s="114"/>
      <c r="CN344" s="114"/>
      <c r="CO344" s="114"/>
      <c r="CP344" s="114"/>
      <c r="CQ344" s="114"/>
      <c r="CR344" s="114"/>
      <c r="CS344" s="114"/>
      <c r="CT344" s="114"/>
      <c r="CU344" s="114"/>
      <c r="CV344" s="114"/>
      <c r="CW344" s="114"/>
      <c r="CX344" s="114"/>
      <c r="CY344" s="114"/>
      <c r="CZ344" s="114"/>
    </row>
    <row r="345" spans="1:104" ht="38.25" x14ac:dyDescent="0.2">
      <c r="A345" s="19" t="s">
        <v>7</v>
      </c>
      <c r="B345" s="35" t="str">
        <f>+" אסמכתא " &amp; B17 &amp;"         חזרה לטבלה "</f>
        <v xml:space="preserve"> אסמכתא          חזרה לטבלה </v>
      </c>
      <c r="C345" s="548"/>
      <c r="D345" s="548"/>
      <c r="E345" s="212" t="s">
        <v>18</v>
      </c>
      <c r="F345" s="114"/>
      <c r="G345" s="19" t="s">
        <v>23</v>
      </c>
      <c r="H345" s="35" t="e">
        <f>+" אסמכתא " &amp;#REF! &amp;"         חזרה לטבלה "</f>
        <v>#REF!</v>
      </c>
      <c r="I345" s="548"/>
      <c r="J345" s="548"/>
      <c r="K345" s="212" t="s">
        <v>18</v>
      </c>
      <c r="M345" s="19" t="s">
        <v>7</v>
      </c>
      <c r="N345" s="35" t="str">
        <f>+" אסמכתא " &amp; N17 &amp;"         חזרה לטבלה "</f>
        <v xml:space="preserve"> אסמכתא          חזרה לטבלה </v>
      </c>
      <c r="O345" s="548"/>
      <c r="P345" s="548"/>
      <c r="Q345" s="212" t="s">
        <v>18</v>
      </c>
      <c r="S345" s="19" t="s">
        <v>23</v>
      </c>
      <c r="T345" s="35" t="str">
        <f>+" אסמכתא " &amp; T17 &amp;"         חזרה לטבלה "</f>
        <v xml:space="preserve"> אסמכתא          חזרה לטבלה </v>
      </c>
      <c r="U345" s="548"/>
      <c r="V345" s="548"/>
      <c r="W345" s="548"/>
      <c r="X345" s="114"/>
      <c r="Y345" s="114"/>
      <c r="Z345" s="114"/>
      <c r="AA345" s="114"/>
      <c r="AB345" s="114"/>
      <c r="AC345" s="114"/>
      <c r="AD345" s="114"/>
      <c r="AE345" s="114"/>
      <c r="AF345" s="114"/>
      <c r="AG345" s="114"/>
      <c r="AH345" s="114"/>
      <c r="AI345" s="114"/>
      <c r="AJ345" s="114"/>
      <c r="AK345" s="114"/>
      <c r="AL345" s="114"/>
      <c r="AM345" s="114"/>
      <c r="AN345" s="114"/>
      <c r="AO345" s="114"/>
      <c r="AP345" s="114"/>
      <c r="AQ345" s="114"/>
      <c r="AR345" s="114"/>
      <c r="AS345" s="114"/>
      <c r="AT345" s="114"/>
      <c r="AU345" s="114"/>
      <c r="AV345" s="114"/>
      <c r="AW345" s="114"/>
      <c r="AX345" s="114"/>
      <c r="AY345" s="114"/>
      <c r="AZ345" s="114"/>
      <c r="BA345" s="114"/>
      <c r="BB345" s="114"/>
      <c r="BC345" s="114"/>
      <c r="BD345" s="114"/>
      <c r="BE345" s="114"/>
      <c r="BF345" s="114"/>
      <c r="BG345" s="114"/>
      <c r="BH345" s="114"/>
      <c r="BI345" s="114"/>
      <c r="BJ345" s="114"/>
      <c r="BK345" s="114"/>
      <c r="BL345" s="114"/>
      <c r="BM345" s="114"/>
      <c r="BN345" s="114"/>
      <c r="BO345" s="114"/>
      <c r="BP345" s="114"/>
      <c r="BQ345" s="114"/>
      <c r="BR345" s="114"/>
      <c r="BS345" s="114"/>
      <c r="BT345" s="114"/>
      <c r="BU345" s="114"/>
      <c r="BV345" s="114"/>
      <c r="BW345" s="114"/>
      <c r="BX345" s="114"/>
      <c r="BY345" s="114"/>
      <c r="BZ345" s="114"/>
      <c r="CA345" s="114"/>
      <c r="CB345" s="114"/>
      <c r="CC345" s="114"/>
      <c r="CD345" s="114"/>
      <c r="CE345" s="114"/>
      <c r="CF345" s="114"/>
      <c r="CG345" s="114"/>
      <c r="CH345" s="114"/>
      <c r="CI345" s="114"/>
      <c r="CJ345" s="114"/>
      <c r="CK345" s="114"/>
      <c r="CL345" s="114"/>
      <c r="CM345" s="114"/>
      <c r="CN345" s="114"/>
      <c r="CO345" s="114"/>
      <c r="CP345" s="114"/>
      <c r="CQ345" s="114"/>
      <c r="CR345" s="114"/>
      <c r="CS345" s="114"/>
      <c r="CT345" s="114"/>
      <c r="CU345" s="114"/>
      <c r="CV345" s="114"/>
      <c r="CW345" s="114"/>
      <c r="CX345" s="114"/>
      <c r="CY345" s="114"/>
      <c r="CZ345" s="114"/>
    </row>
    <row r="346" spans="1:104" s="114" customFormat="1" x14ac:dyDescent="0.2">
      <c r="A346" s="21">
        <v>1</v>
      </c>
      <c r="B346" s="21"/>
      <c r="C346" s="214"/>
      <c r="D346" s="214"/>
      <c r="E346" s="21"/>
      <c r="G346" s="21">
        <v>12</v>
      </c>
      <c r="H346" s="21"/>
      <c r="I346" s="214"/>
      <c r="J346" s="214"/>
      <c r="K346" s="21"/>
      <c r="M346" s="21">
        <v>23</v>
      </c>
      <c r="N346" s="21"/>
      <c r="O346" s="214"/>
      <c r="P346" s="214"/>
      <c r="Q346" s="21"/>
      <c r="S346" s="21">
        <v>34</v>
      </c>
      <c r="T346" s="21"/>
      <c r="U346" s="214"/>
      <c r="V346" s="214"/>
      <c r="W346" s="21"/>
    </row>
    <row r="347" spans="1:104" s="114" customFormat="1" x14ac:dyDescent="0.2">
      <c r="A347" s="21">
        <v>2</v>
      </c>
      <c r="B347" s="21"/>
      <c r="C347" s="214"/>
      <c r="D347" s="214"/>
      <c r="E347" s="21"/>
      <c r="G347" s="21">
        <v>13</v>
      </c>
      <c r="H347" s="21"/>
      <c r="I347" s="214"/>
      <c r="J347" s="214"/>
      <c r="K347" s="21"/>
      <c r="M347" s="21">
        <v>24</v>
      </c>
      <c r="N347" s="21"/>
      <c r="O347" s="214"/>
      <c r="P347" s="214"/>
      <c r="Q347" s="21"/>
      <c r="S347" s="21">
        <v>35</v>
      </c>
      <c r="T347" s="21"/>
      <c r="U347" s="214"/>
      <c r="V347" s="214"/>
      <c r="W347" s="21"/>
    </row>
    <row r="348" spans="1:104" s="114" customFormat="1" x14ac:dyDescent="0.2">
      <c r="A348" s="21">
        <v>3</v>
      </c>
      <c r="B348" s="21"/>
      <c r="C348" s="214"/>
      <c r="D348" s="214"/>
      <c r="E348" s="21"/>
      <c r="G348" s="21">
        <v>14</v>
      </c>
      <c r="H348" s="21"/>
      <c r="I348" s="214"/>
      <c r="J348" s="214"/>
      <c r="K348" s="21"/>
      <c r="M348" s="21">
        <v>25</v>
      </c>
      <c r="N348" s="21"/>
      <c r="O348" s="214"/>
      <c r="P348" s="214"/>
      <c r="Q348" s="21"/>
      <c r="S348" s="21">
        <v>36</v>
      </c>
      <c r="T348" s="21"/>
      <c r="U348" s="214"/>
      <c r="V348" s="214"/>
      <c r="W348" s="21"/>
    </row>
    <row r="349" spans="1:104" s="114" customFormat="1" x14ac:dyDescent="0.2">
      <c r="A349" s="21">
        <v>4</v>
      </c>
      <c r="B349" s="21"/>
      <c r="C349" s="214"/>
      <c r="D349" s="214"/>
      <c r="E349" s="21"/>
      <c r="G349" s="21">
        <v>15</v>
      </c>
      <c r="H349" s="21"/>
      <c r="I349" s="214"/>
      <c r="J349" s="214"/>
      <c r="K349" s="21"/>
      <c r="M349" s="21">
        <v>26</v>
      </c>
      <c r="N349" s="21"/>
      <c r="O349" s="214"/>
      <c r="P349" s="214"/>
      <c r="Q349" s="21"/>
      <c r="S349" s="21">
        <v>37</v>
      </c>
      <c r="T349" s="21"/>
      <c r="U349" s="214"/>
      <c r="V349" s="214"/>
      <c r="W349" s="21"/>
    </row>
    <row r="350" spans="1:104" s="114" customFormat="1" x14ac:dyDescent="0.2">
      <c r="A350" s="21">
        <v>5</v>
      </c>
      <c r="B350" s="21"/>
      <c r="C350" s="214"/>
      <c r="D350" s="214"/>
      <c r="E350" s="21"/>
      <c r="G350" s="21">
        <v>16</v>
      </c>
      <c r="H350" s="21"/>
      <c r="I350" s="214"/>
      <c r="J350" s="214"/>
      <c r="K350" s="21"/>
      <c r="M350" s="21">
        <v>27</v>
      </c>
      <c r="N350" s="21"/>
      <c r="O350" s="214"/>
      <c r="P350" s="214"/>
      <c r="Q350" s="21"/>
      <c r="S350" s="21">
        <v>38</v>
      </c>
      <c r="T350" s="21"/>
      <c r="U350" s="214"/>
      <c r="V350" s="214"/>
      <c r="W350" s="21"/>
    </row>
    <row r="351" spans="1:104" s="114" customFormat="1" x14ac:dyDescent="0.2">
      <c r="A351" s="21">
        <v>6</v>
      </c>
      <c r="B351" s="21"/>
      <c r="C351" s="214"/>
      <c r="D351" s="214"/>
      <c r="E351" s="21"/>
      <c r="G351" s="21">
        <v>17</v>
      </c>
      <c r="H351" s="21"/>
      <c r="I351" s="214"/>
      <c r="J351" s="214"/>
      <c r="K351" s="21"/>
      <c r="M351" s="21">
        <v>28</v>
      </c>
      <c r="N351" s="21"/>
      <c r="O351" s="214"/>
      <c r="P351" s="214"/>
      <c r="Q351" s="21"/>
      <c r="S351" s="21">
        <v>39</v>
      </c>
      <c r="T351" s="21"/>
      <c r="U351" s="214"/>
      <c r="V351" s="214"/>
      <c r="W351" s="21"/>
    </row>
    <row r="352" spans="1:104" s="114" customFormat="1" x14ac:dyDescent="0.2">
      <c r="A352" s="21">
        <v>7</v>
      </c>
      <c r="B352" s="21"/>
      <c r="C352" s="214"/>
      <c r="D352" s="214"/>
      <c r="E352" s="21"/>
      <c r="G352" s="21">
        <v>18</v>
      </c>
      <c r="H352" s="21"/>
      <c r="I352" s="214"/>
      <c r="J352" s="214"/>
      <c r="K352" s="21"/>
      <c r="M352" s="21">
        <v>29</v>
      </c>
      <c r="N352" s="21"/>
      <c r="O352" s="214"/>
      <c r="P352" s="214"/>
      <c r="Q352" s="21"/>
      <c r="S352" s="21">
        <v>40</v>
      </c>
      <c r="T352" s="21"/>
      <c r="U352" s="214"/>
      <c r="V352" s="214"/>
      <c r="W352" s="21"/>
    </row>
    <row r="353" spans="1:104" s="114" customFormat="1" x14ac:dyDescent="0.2">
      <c r="A353" s="21">
        <v>8</v>
      </c>
      <c r="B353" s="21"/>
      <c r="C353" s="214"/>
      <c r="D353" s="214"/>
      <c r="E353" s="21"/>
      <c r="G353" s="21">
        <v>19</v>
      </c>
      <c r="H353" s="21"/>
      <c r="I353" s="214"/>
      <c r="J353" s="214"/>
      <c r="K353" s="21"/>
      <c r="M353" s="21">
        <v>30</v>
      </c>
      <c r="N353" s="21"/>
      <c r="O353" s="214"/>
      <c r="P353" s="214"/>
      <c r="Q353" s="21"/>
      <c r="S353" s="21">
        <v>41</v>
      </c>
      <c r="T353" s="21"/>
      <c r="U353" s="214"/>
      <c r="V353" s="214"/>
      <c r="W353" s="21"/>
    </row>
    <row r="354" spans="1:104" s="114" customFormat="1" x14ac:dyDescent="0.2">
      <c r="A354" s="21">
        <v>9</v>
      </c>
      <c r="B354" s="21"/>
      <c r="C354" s="214"/>
      <c r="D354" s="214"/>
      <c r="E354" s="21"/>
      <c r="G354" s="21">
        <v>20</v>
      </c>
      <c r="H354" s="21"/>
      <c r="I354" s="214"/>
      <c r="J354" s="214"/>
      <c r="K354" s="21"/>
      <c r="M354" s="21">
        <v>31</v>
      </c>
      <c r="N354" s="21"/>
      <c r="O354" s="214"/>
      <c r="P354" s="214"/>
      <c r="Q354" s="21"/>
      <c r="S354" s="21">
        <v>42</v>
      </c>
      <c r="T354" s="21"/>
      <c r="U354" s="214"/>
      <c r="V354" s="214"/>
      <c r="W354" s="21"/>
    </row>
    <row r="355" spans="1:104" s="114" customFormat="1" x14ac:dyDescent="0.2">
      <c r="A355" s="21">
        <v>10</v>
      </c>
      <c r="B355" s="21"/>
      <c r="C355" s="214"/>
      <c r="D355" s="214"/>
      <c r="E355" s="21"/>
      <c r="G355" s="21">
        <v>21</v>
      </c>
      <c r="H355" s="21"/>
      <c r="I355" s="214"/>
      <c r="J355" s="214"/>
      <c r="K355" s="21"/>
      <c r="M355" s="21">
        <v>32</v>
      </c>
      <c r="N355" s="21"/>
      <c r="O355" s="214"/>
      <c r="P355" s="214"/>
      <c r="Q355" s="21"/>
      <c r="S355" s="21">
        <v>43</v>
      </c>
      <c r="T355" s="21"/>
      <c r="U355" s="214"/>
      <c r="V355" s="214"/>
      <c r="W355" s="21"/>
    </row>
    <row r="356" spans="1:104" s="114" customFormat="1" ht="13.5" thickBot="1" x14ac:dyDescent="0.25">
      <c r="A356" s="21">
        <v>11</v>
      </c>
      <c r="B356" s="21"/>
      <c r="C356" s="214"/>
      <c r="D356" s="214"/>
      <c r="E356" s="21"/>
      <c r="G356" s="21">
        <v>22</v>
      </c>
      <c r="H356" s="21"/>
      <c r="I356" s="214"/>
      <c r="J356" s="214"/>
      <c r="K356" s="21"/>
      <c r="M356" s="21">
        <v>33</v>
      </c>
      <c r="N356" s="21"/>
      <c r="O356" s="214"/>
      <c r="P356" s="214"/>
      <c r="Q356" s="21"/>
      <c r="S356" s="22"/>
      <c r="T356" s="209" t="s">
        <v>3</v>
      </c>
      <c r="U356" s="24"/>
      <c r="V356" s="24"/>
      <c r="W356" s="210">
        <f>SUM(E346:E356)+SUM(K346:K356)+SUM(W346:W355)+SUM(Q346:Q356)</f>
        <v>0</v>
      </c>
    </row>
    <row r="357" spans="1:104" s="114" customFormat="1" x14ac:dyDescent="0.2">
      <c r="B357" s="118"/>
      <c r="C357" s="119"/>
      <c r="D357" s="119"/>
      <c r="E357" s="115"/>
      <c r="H357" s="118"/>
      <c r="I357" s="119"/>
      <c r="J357" s="119"/>
      <c r="K357" s="115"/>
      <c r="N357" s="118"/>
      <c r="O357" s="119"/>
      <c r="P357" s="119"/>
      <c r="Q357" s="115"/>
      <c r="T357" s="118"/>
      <c r="U357" s="119"/>
      <c r="V357" s="119"/>
      <c r="W357" s="115"/>
    </row>
    <row r="358" spans="1:104" s="114" customFormat="1" x14ac:dyDescent="0.2">
      <c r="B358" s="118"/>
      <c r="C358" s="119"/>
      <c r="D358" s="119"/>
      <c r="E358" s="115"/>
      <c r="H358" s="118"/>
      <c r="I358" s="119"/>
      <c r="J358" s="119"/>
      <c r="K358" s="115"/>
      <c r="N358" s="118"/>
      <c r="O358" s="119"/>
      <c r="P358" s="119"/>
      <c r="Q358" s="115"/>
      <c r="T358" s="118"/>
      <c r="U358" s="119"/>
      <c r="V358" s="119"/>
      <c r="W358" s="115"/>
    </row>
    <row r="359" spans="1:104" s="114" customFormat="1" x14ac:dyDescent="0.2">
      <c r="B359" s="118"/>
      <c r="C359" s="119"/>
      <c r="D359" s="119"/>
      <c r="E359" s="115"/>
      <c r="H359" s="118"/>
      <c r="I359" s="119"/>
      <c r="J359" s="119"/>
      <c r="K359" s="115"/>
      <c r="N359" s="118"/>
      <c r="O359" s="119"/>
      <c r="P359" s="119"/>
      <c r="Q359" s="115"/>
      <c r="T359" s="118"/>
      <c r="U359" s="119"/>
      <c r="V359" s="119"/>
      <c r="W359" s="115"/>
    </row>
    <row r="360" spans="1:104" s="114" customFormat="1" x14ac:dyDescent="0.2">
      <c r="B360" s="118"/>
      <c r="C360" s="119"/>
      <c r="D360" s="119"/>
      <c r="E360" s="115"/>
      <c r="H360" s="118"/>
      <c r="I360" s="119"/>
      <c r="J360" s="119"/>
      <c r="K360" s="115"/>
      <c r="N360" s="118"/>
      <c r="O360" s="119"/>
      <c r="P360" s="119"/>
      <c r="Q360" s="115"/>
      <c r="T360" s="118"/>
      <c r="U360" s="119"/>
      <c r="V360" s="119"/>
      <c r="W360" s="115"/>
    </row>
    <row r="361" spans="1:104" s="114" customFormat="1" x14ac:dyDescent="0.2">
      <c r="B361" s="118"/>
      <c r="C361" s="119"/>
      <c r="D361" s="119"/>
      <c r="E361" s="115"/>
      <c r="H361" s="118"/>
      <c r="I361" s="119"/>
      <c r="J361" s="119"/>
      <c r="K361" s="115"/>
      <c r="N361" s="118"/>
      <c r="O361" s="119"/>
      <c r="P361" s="119"/>
      <c r="Q361" s="115"/>
      <c r="T361" s="118"/>
      <c r="U361" s="119"/>
      <c r="V361" s="119"/>
      <c r="W361" s="115"/>
    </row>
    <row r="362" spans="1:104" s="114" customFormat="1" x14ac:dyDescent="0.2">
      <c r="B362" s="118"/>
      <c r="C362" s="119"/>
      <c r="D362" s="119"/>
      <c r="E362" s="115"/>
      <c r="H362" s="118"/>
      <c r="I362" s="119"/>
      <c r="J362" s="119"/>
      <c r="K362" s="115"/>
      <c r="N362" s="118"/>
      <c r="O362" s="119"/>
      <c r="P362" s="119"/>
      <c r="Q362" s="115"/>
      <c r="T362" s="118"/>
      <c r="U362" s="119"/>
      <c r="V362" s="119"/>
      <c r="W362" s="115"/>
    </row>
    <row r="363" spans="1:104" s="114" customFormat="1" ht="13.5" thickBot="1" x14ac:dyDescent="0.25">
      <c r="B363" s="118"/>
      <c r="C363" s="119"/>
      <c r="D363" s="119"/>
      <c r="E363" s="115"/>
      <c r="H363" s="118"/>
      <c r="I363" s="119"/>
      <c r="J363" s="119"/>
      <c r="K363" s="115"/>
      <c r="N363" s="118"/>
      <c r="O363" s="119"/>
      <c r="P363" s="119"/>
      <c r="Q363" s="115"/>
      <c r="T363" s="118"/>
      <c r="U363" s="119"/>
      <c r="V363" s="119"/>
      <c r="W363" s="115"/>
    </row>
    <row r="364" spans="1:104" ht="13.5" thickBot="1" x14ac:dyDescent="0.25">
      <c r="A364" s="17">
        <v>16</v>
      </c>
      <c r="B364" s="18"/>
      <c r="C364" s="519" t="s">
        <v>167</v>
      </c>
      <c r="D364" s="519" t="s">
        <v>35</v>
      </c>
      <c r="E364" s="213">
        <f>+$W376</f>
        <v>0</v>
      </c>
      <c r="F364" s="114"/>
      <c r="G364" s="17"/>
      <c r="H364" s="18"/>
      <c r="I364" s="519" t="s">
        <v>167</v>
      </c>
      <c r="J364" s="519" t="s">
        <v>35</v>
      </c>
      <c r="K364" s="213">
        <f>+$W376</f>
        <v>0</v>
      </c>
      <c r="M364" s="17">
        <v>16</v>
      </c>
      <c r="N364" s="18"/>
      <c r="O364" s="519" t="s">
        <v>167</v>
      </c>
      <c r="P364" s="519" t="s">
        <v>35</v>
      </c>
      <c r="Q364" s="213">
        <f>+$W376</f>
        <v>0</v>
      </c>
      <c r="S364" s="17"/>
      <c r="T364" s="18"/>
      <c r="U364" s="519" t="s">
        <v>167</v>
      </c>
      <c r="V364" s="519" t="s">
        <v>35</v>
      </c>
      <c r="W364" s="519" t="s">
        <v>18</v>
      </c>
      <c r="X364" s="114"/>
      <c r="Y364" s="114"/>
      <c r="Z364" s="114"/>
      <c r="AA364" s="114"/>
      <c r="AB364" s="114"/>
      <c r="AC364" s="114"/>
      <c r="AD364" s="114"/>
      <c r="AE364" s="114"/>
      <c r="AF364" s="114"/>
      <c r="AG364" s="114"/>
      <c r="AH364" s="114"/>
      <c r="AI364" s="114"/>
      <c r="AJ364" s="114"/>
      <c r="AK364" s="114"/>
      <c r="AL364" s="114"/>
      <c r="AM364" s="114"/>
      <c r="AN364" s="114"/>
      <c r="AO364" s="114"/>
      <c r="AP364" s="114"/>
      <c r="AQ364" s="114"/>
      <c r="AR364" s="114"/>
      <c r="AS364" s="114"/>
      <c r="AT364" s="114"/>
      <c r="AU364" s="114"/>
      <c r="AV364" s="114"/>
      <c r="AW364" s="114"/>
      <c r="AX364" s="114"/>
      <c r="AY364" s="114"/>
      <c r="AZ364" s="114"/>
      <c r="BA364" s="114"/>
      <c r="BB364" s="114"/>
      <c r="BC364" s="114"/>
      <c r="BD364" s="114"/>
      <c r="BE364" s="114"/>
      <c r="BF364" s="114"/>
      <c r="BG364" s="114"/>
      <c r="BH364" s="114"/>
      <c r="BI364" s="114"/>
      <c r="BJ364" s="114"/>
      <c r="BK364" s="114"/>
      <c r="BL364" s="114"/>
      <c r="BM364" s="114"/>
      <c r="BN364" s="114"/>
      <c r="BO364" s="114"/>
      <c r="BP364" s="114"/>
      <c r="BQ364" s="114"/>
      <c r="BR364" s="114"/>
      <c r="BS364" s="114"/>
      <c r="BT364" s="114"/>
      <c r="BU364" s="114"/>
      <c r="BV364" s="114"/>
      <c r="BW364" s="114"/>
      <c r="BX364" s="114"/>
      <c r="BY364" s="114"/>
      <c r="BZ364" s="114"/>
      <c r="CA364" s="114"/>
      <c r="CB364" s="114"/>
      <c r="CC364" s="114"/>
      <c r="CD364" s="114"/>
      <c r="CE364" s="114"/>
      <c r="CF364" s="114"/>
      <c r="CG364" s="114"/>
      <c r="CH364" s="114"/>
      <c r="CI364" s="114"/>
      <c r="CJ364" s="114"/>
      <c r="CK364" s="114"/>
      <c r="CL364" s="114"/>
      <c r="CM364" s="114"/>
      <c r="CN364" s="114"/>
      <c r="CO364" s="114"/>
      <c r="CP364" s="114"/>
      <c r="CQ364" s="114"/>
      <c r="CR364" s="114"/>
      <c r="CS364" s="114"/>
      <c r="CT364" s="114"/>
      <c r="CU364" s="114"/>
      <c r="CV364" s="114"/>
      <c r="CW364" s="114"/>
      <c r="CX364" s="114"/>
      <c r="CY364" s="114"/>
      <c r="CZ364" s="114"/>
    </row>
    <row r="365" spans="1:104" ht="38.25" x14ac:dyDescent="0.2">
      <c r="A365" s="19" t="s">
        <v>7</v>
      </c>
      <c r="B365" s="35" t="str">
        <f>+" אסמכתא " &amp; B18 &amp;"         חזרה לטבלה "</f>
        <v xml:space="preserve"> אסמכתא          חזרה לטבלה </v>
      </c>
      <c r="C365" s="548"/>
      <c r="D365" s="548"/>
      <c r="E365" s="212" t="s">
        <v>18</v>
      </c>
      <c r="F365" s="114"/>
      <c r="G365" s="19" t="s">
        <v>23</v>
      </c>
      <c r="H365" s="35" t="e">
        <f>+" אסמכתא " &amp;#REF! &amp;"         חזרה לטבלה "</f>
        <v>#REF!</v>
      </c>
      <c r="I365" s="548"/>
      <c r="J365" s="548"/>
      <c r="K365" s="212" t="s">
        <v>18</v>
      </c>
      <c r="M365" s="19" t="s">
        <v>7</v>
      </c>
      <c r="N365" s="35" t="str">
        <f>+" אסמכתא " &amp; N18 &amp;"         חזרה לטבלה "</f>
        <v xml:space="preserve"> אסמכתא          חזרה לטבלה </v>
      </c>
      <c r="O365" s="548"/>
      <c r="P365" s="548"/>
      <c r="Q365" s="212" t="s">
        <v>18</v>
      </c>
      <c r="S365" s="19" t="s">
        <v>23</v>
      </c>
      <c r="T365" s="35" t="str">
        <f>+" אסמכתא " &amp; T18 &amp;"         חזרה לטבלה "</f>
        <v xml:space="preserve"> אסמכתא          חזרה לטבלה </v>
      </c>
      <c r="U365" s="548"/>
      <c r="V365" s="548"/>
      <c r="W365" s="548"/>
      <c r="X365" s="114"/>
      <c r="Y365" s="114"/>
      <c r="Z365" s="114"/>
      <c r="AA365" s="114"/>
      <c r="AB365" s="114"/>
      <c r="AC365" s="114"/>
      <c r="AD365" s="114"/>
      <c r="AE365" s="114"/>
      <c r="AF365" s="114"/>
      <c r="AG365" s="114"/>
      <c r="AH365" s="114"/>
      <c r="AI365" s="114"/>
      <c r="AJ365" s="114"/>
      <c r="AK365" s="114"/>
      <c r="AL365" s="114"/>
      <c r="AM365" s="114"/>
      <c r="AN365" s="114"/>
      <c r="AO365" s="114"/>
      <c r="AP365" s="114"/>
      <c r="AQ365" s="114"/>
      <c r="AR365" s="114"/>
      <c r="AS365" s="114"/>
      <c r="AT365" s="114"/>
      <c r="AU365" s="114"/>
      <c r="AV365" s="114"/>
      <c r="AW365" s="114"/>
      <c r="AX365" s="114"/>
      <c r="AY365" s="114"/>
      <c r="AZ365" s="114"/>
      <c r="BA365" s="114"/>
      <c r="BB365" s="114"/>
      <c r="BC365" s="114"/>
      <c r="BD365" s="114"/>
      <c r="BE365" s="114"/>
      <c r="BF365" s="114"/>
      <c r="BG365" s="114"/>
      <c r="BH365" s="114"/>
      <c r="BI365" s="114"/>
      <c r="BJ365" s="114"/>
      <c r="BK365" s="114"/>
      <c r="BL365" s="114"/>
      <c r="BM365" s="114"/>
      <c r="BN365" s="114"/>
      <c r="BO365" s="114"/>
      <c r="BP365" s="114"/>
      <c r="BQ365" s="114"/>
      <c r="BR365" s="114"/>
      <c r="BS365" s="114"/>
      <c r="BT365" s="114"/>
      <c r="BU365" s="114"/>
      <c r="BV365" s="114"/>
      <c r="BW365" s="114"/>
      <c r="BX365" s="114"/>
      <c r="BY365" s="114"/>
      <c r="BZ365" s="114"/>
      <c r="CA365" s="114"/>
      <c r="CB365" s="114"/>
      <c r="CC365" s="114"/>
      <c r="CD365" s="114"/>
      <c r="CE365" s="114"/>
      <c r="CF365" s="114"/>
      <c r="CG365" s="114"/>
      <c r="CH365" s="114"/>
      <c r="CI365" s="114"/>
      <c r="CJ365" s="114"/>
      <c r="CK365" s="114"/>
      <c r="CL365" s="114"/>
      <c r="CM365" s="114"/>
      <c r="CN365" s="114"/>
      <c r="CO365" s="114"/>
      <c r="CP365" s="114"/>
      <c r="CQ365" s="114"/>
      <c r="CR365" s="114"/>
      <c r="CS365" s="114"/>
      <c r="CT365" s="114"/>
      <c r="CU365" s="114"/>
      <c r="CV365" s="114"/>
      <c r="CW365" s="114"/>
      <c r="CX365" s="114"/>
      <c r="CY365" s="114"/>
      <c r="CZ365" s="114"/>
    </row>
    <row r="366" spans="1:104" s="114" customFormat="1" x14ac:dyDescent="0.2">
      <c r="A366" s="21">
        <v>1</v>
      </c>
      <c r="B366" s="21"/>
      <c r="C366" s="214"/>
      <c r="D366" s="214"/>
      <c r="E366" s="21"/>
      <c r="G366" s="21">
        <v>12</v>
      </c>
      <c r="H366" s="21"/>
      <c r="I366" s="214"/>
      <c r="J366" s="214"/>
      <c r="K366" s="21"/>
      <c r="M366" s="21">
        <v>23</v>
      </c>
      <c r="N366" s="21"/>
      <c r="O366" s="214"/>
      <c r="P366" s="214"/>
      <c r="Q366" s="21"/>
      <c r="S366" s="21">
        <v>34</v>
      </c>
      <c r="T366" s="21"/>
      <c r="U366" s="214"/>
      <c r="V366" s="214"/>
      <c r="W366" s="21"/>
    </row>
    <row r="367" spans="1:104" s="114" customFormat="1" x14ac:dyDescent="0.2">
      <c r="A367" s="21">
        <v>2</v>
      </c>
      <c r="B367" s="21"/>
      <c r="C367" s="214"/>
      <c r="D367" s="214"/>
      <c r="E367" s="21"/>
      <c r="G367" s="21">
        <v>13</v>
      </c>
      <c r="H367" s="21"/>
      <c r="I367" s="214"/>
      <c r="J367" s="214"/>
      <c r="K367" s="21"/>
      <c r="M367" s="21">
        <v>24</v>
      </c>
      <c r="N367" s="21"/>
      <c r="O367" s="214"/>
      <c r="P367" s="214"/>
      <c r="Q367" s="21"/>
      <c r="S367" s="21">
        <v>35</v>
      </c>
      <c r="T367" s="21"/>
      <c r="U367" s="214"/>
      <c r="V367" s="214"/>
      <c r="W367" s="21"/>
    </row>
    <row r="368" spans="1:104" s="114" customFormat="1" x14ac:dyDescent="0.2">
      <c r="A368" s="21">
        <v>3</v>
      </c>
      <c r="B368" s="21"/>
      <c r="C368" s="214"/>
      <c r="D368" s="214"/>
      <c r="E368" s="21"/>
      <c r="G368" s="21">
        <v>14</v>
      </c>
      <c r="H368" s="21"/>
      <c r="I368" s="214"/>
      <c r="J368" s="214"/>
      <c r="K368" s="21"/>
      <c r="M368" s="21">
        <v>25</v>
      </c>
      <c r="N368" s="21"/>
      <c r="O368" s="214"/>
      <c r="P368" s="214"/>
      <c r="Q368" s="21"/>
      <c r="S368" s="21">
        <v>36</v>
      </c>
      <c r="T368" s="21"/>
      <c r="U368" s="214"/>
      <c r="V368" s="214"/>
      <c r="W368" s="21"/>
    </row>
    <row r="369" spans="1:104" s="114" customFormat="1" x14ac:dyDescent="0.2">
      <c r="A369" s="21">
        <v>4</v>
      </c>
      <c r="B369" s="21"/>
      <c r="C369" s="214"/>
      <c r="D369" s="214"/>
      <c r="E369" s="21"/>
      <c r="G369" s="21">
        <v>15</v>
      </c>
      <c r="H369" s="21"/>
      <c r="I369" s="214"/>
      <c r="J369" s="214"/>
      <c r="K369" s="21"/>
      <c r="M369" s="21">
        <v>26</v>
      </c>
      <c r="N369" s="21"/>
      <c r="O369" s="214"/>
      <c r="P369" s="214"/>
      <c r="Q369" s="21"/>
      <c r="S369" s="21">
        <v>37</v>
      </c>
      <c r="T369" s="21"/>
      <c r="U369" s="214"/>
      <c r="V369" s="214"/>
      <c r="W369" s="21"/>
    </row>
    <row r="370" spans="1:104" s="114" customFormat="1" x14ac:dyDescent="0.2">
      <c r="A370" s="21">
        <v>5</v>
      </c>
      <c r="B370" s="21"/>
      <c r="C370" s="214"/>
      <c r="D370" s="214"/>
      <c r="E370" s="21"/>
      <c r="G370" s="21">
        <v>16</v>
      </c>
      <c r="H370" s="21"/>
      <c r="I370" s="214"/>
      <c r="J370" s="214"/>
      <c r="K370" s="21"/>
      <c r="M370" s="21">
        <v>27</v>
      </c>
      <c r="N370" s="21"/>
      <c r="O370" s="214"/>
      <c r="P370" s="214"/>
      <c r="Q370" s="21"/>
      <c r="S370" s="21">
        <v>38</v>
      </c>
      <c r="T370" s="21"/>
      <c r="U370" s="214"/>
      <c r="V370" s="214"/>
      <c r="W370" s="21"/>
    </row>
    <row r="371" spans="1:104" s="114" customFormat="1" x14ac:dyDescent="0.2">
      <c r="A371" s="21">
        <v>6</v>
      </c>
      <c r="B371" s="21"/>
      <c r="C371" s="214"/>
      <c r="D371" s="214"/>
      <c r="E371" s="21"/>
      <c r="G371" s="21">
        <v>17</v>
      </c>
      <c r="H371" s="21"/>
      <c r="I371" s="214"/>
      <c r="J371" s="214"/>
      <c r="K371" s="21"/>
      <c r="M371" s="21">
        <v>28</v>
      </c>
      <c r="N371" s="21"/>
      <c r="O371" s="214"/>
      <c r="P371" s="214"/>
      <c r="Q371" s="21"/>
      <c r="S371" s="21">
        <v>39</v>
      </c>
      <c r="T371" s="21"/>
      <c r="U371" s="214"/>
      <c r="V371" s="214"/>
      <c r="W371" s="21"/>
    </row>
    <row r="372" spans="1:104" s="114" customFormat="1" x14ac:dyDescent="0.2">
      <c r="A372" s="21">
        <v>7</v>
      </c>
      <c r="B372" s="21"/>
      <c r="C372" s="214"/>
      <c r="D372" s="214"/>
      <c r="E372" s="21"/>
      <c r="G372" s="21">
        <v>18</v>
      </c>
      <c r="H372" s="21"/>
      <c r="I372" s="214"/>
      <c r="J372" s="214"/>
      <c r="K372" s="21"/>
      <c r="M372" s="21">
        <v>29</v>
      </c>
      <c r="N372" s="21"/>
      <c r="O372" s="214"/>
      <c r="P372" s="214"/>
      <c r="Q372" s="21"/>
      <c r="S372" s="21">
        <v>40</v>
      </c>
      <c r="T372" s="21"/>
      <c r="U372" s="214"/>
      <c r="V372" s="214"/>
      <c r="W372" s="21"/>
    </row>
    <row r="373" spans="1:104" s="114" customFormat="1" x14ac:dyDescent="0.2">
      <c r="A373" s="21">
        <v>8</v>
      </c>
      <c r="B373" s="21"/>
      <c r="C373" s="214"/>
      <c r="D373" s="214"/>
      <c r="E373" s="21"/>
      <c r="G373" s="21">
        <v>19</v>
      </c>
      <c r="H373" s="21"/>
      <c r="I373" s="214"/>
      <c r="J373" s="214"/>
      <c r="K373" s="21"/>
      <c r="M373" s="21">
        <v>30</v>
      </c>
      <c r="N373" s="21"/>
      <c r="O373" s="214"/>
      <c r="P373" s="214"/>
      <c r="Q373" s="21"/>
      <c r="S373" s="21">
        <v>41</v>
      </c>
      <c r="T373" s="21"/>
      <c r="U373" s="214"/>
      <c r="V373" s="214"/>
      <c r="W373" s="21"/>
    </row>
    <row r="374" spans="1:104" s="114" customFormat="1" x14ac:dyDescent="0.2">
      <c r="A374" s="21">
        <v>9</v>
      </c>
      <c r="B374" s="21"/>
      <c r="C374" s="214"/>
      <c r="D374" s="214"/>
      <c r="E374" s="21"/>
      <c r="G374" s="21">
        <v>20</v>
      </c>
      <c r="H374" s="21"/>
      <c r="I374" s="214"/>
      <c r="J374" s="214"/>
      <c r="K374" s="21"/>
      <c r="M374" s="21">
        <v>31</v>
      </c>
      <c r="N374" s="21"/>
      <c r="O374" s="214"/>
      <c r="P374" s="214"/>
      <c r="Q374" s="21"/>
      <c r="S374" s="21">
        <v>42</v>
      </c>
      <c r="T374" s="21"/>
      <c r="U374" s="214"/>
      <c r="V374" s="214"/>
      <c r="W374" s="21"/>
    </row>
    <row r="375" spans="1:104" s="114" customFormat="1" x14ac:dyDescent="0.2">
      <c r="A375" s="21">
        <v>10</v>
      </c>
      <c r="B375" s="21"/>
      <c r="C375" s="214"/>
      <c r="D375" s="214"/>
      <c r="E375" s="21"/>
      <c r="G375" s="21">
        <v>21</v>
      </c>
      <c r="H375" s="21"/>
      <c r="I375" s="214"/>
      <c r="J375" s="214"/>
      <c r="K375" s="21"/>
      <c r="M375" s="21">
        <v>32</v>
      </c>
      <c r="N375" s="21"/>
      <c r="O375" s="214"/>
      <c r="P375" s="214"/>
      <c r="Q375" s="21"/>
      <c r="S375" s="21">
        <v>43</v>
      </c>
      <c r="T375" s="21"/>
      <c r="U375" s="214"/>
      <c r="V375" s="214"/>
      <c r="W375" s="21"/>
    </row>
    <row r="376" spans="1:104" s="114" customFormat="1" ht="13.5" thickBot="1" x14ac:dyDescent="0.25">
      <c r="A376" s="21">
        <v>11</v>
      </c>
      <c r="B376" s="21"/>
      <c r="C376" s="214"/>
      <c r="D376" s="214"/>
      <c r="E376" s="21"/>
      <c r="G376" s="21">
        <v>22</v>
      </c>
      <c r="H376" s="21"/>
      <c r="I376" s="214"/>
      <c r="J376" s="214"/>
      <c r="K376" s="21"/>
      <c r="M376" s="21">
        <v>33</v>
      </c>
      <c r="N376" s="21"/>
      <c r="O376" s="214"/>
      <c r="P376" s="214"/>
      <c r="Q376" s="21"/>
      <c r="S376" s="22"/>
      <c r="T376" s="209" t="s">
        <v>3</v>
      </c>
      <c r="U376" s="24"/>
      <c r="V376" s="24"/>
      <c r="W376" s="210">
        <f>SUM(E366:E376)+SUM(K366:K376)+SUM(W366:W375)+SUM(Q366:Q376)</f>
        <v>0</v>
      </c>
    </row>
    <row r="377" spans="1:104" s="114" customFormat="1" x14ac:dyDescent="0.2">
      <c r="B377" s="118"/>
      <c r="C377" s="119"/>
      <c r="D377" s="119"/>
      <c r="E377" s="115"/>
      <c r="H377" s="118"/>
      <c r="I377" s="119"/>
      <c r="J377" s="119"/>
      <c r="K377" s="115"/>
      <c r="N377" s="118"/>
      <c r="O377" s="119"/>
      <c r="P377" s="119"/>
      <c r="Q377" s="115"/>
      <c r="T377" s="118"/>
      <c r="U377" s="119"/>
      <c r="V377" s="119"/>
      <c r="W377" s="115"/>
    </row>
    <row r="378" spans="1:104" s="114" customFormat="1" x14ac:dyDescent="0.2">
      <c r="B378" s="118"/>
      <c r="C378" s="119"/>
      <c r="D378" s="119"/>
      <c r="E378" s="115"/>
      <c r="H378" s="118"/>
      <c r="I378" s="119"/>
      <c r="J378" s="119"/>
      <c r="K378" s="115"/>
      <c r="N378" s="118"/>
      <c r="O378" s="119"/>
      <c r="P378" s="119"/>
      <c r="Q378" s="115"/>
      <c r="T378" s="118"/>
      <c r="U378" s="119"/>
      <c r="V378" s="119"/>
      <c r="W378" s="115"/>
    </row>
    <row r="379" spans="1:104" s="114" customFormat="1" x14ac:dyDescent="0.2">
      <c r="B379" s="118"/>
      <c r="C379" s="119"/>
      <c r="D379" s="119"/>
      <c r="E379" s="115"/>
      <c r="H379" s="118"/>
      <c r="I379" s="119"/>
      <c r="J379" s="119"/>
      <c r="K379" s="115"/>
      <c r="N379" s="118"/>
      <c r="O379" s="119"/>
      <c r="P379" s="119"/>
      <c r="Q379" s="115"/>
      <c r="T379" s="118"/>
      <c r="U379" s="119"/>
      <c r="V379" s="119"/>
      <c r="W379" s="115"/>
    </row>
    <row r="380" spans="1:104" s="114" customFormat="1" x14ac:dyDescent="0.2">
      <c r="B380" s="118"/>
      <c r="C380" s="119"/>
      <c r="D380" s="119"/>
      <c r="E380" s="115"/>
      <c r="H380" s="118"/>
      <c r="I380" s="119"/>
      <c r="J380" s="119"/>
      <c r="K380" s="115"/>
      <c r="N380" s="118"/>
      <c r="O380" s="119"/>
      <c r="P380" s="119"/>
      <c r="Q380" s="115"/>
      <c r="T380" s="118"/>
      <c r="U380" s="119"/>
      <c r="V380" s="119"/>
      <c r="W380" s="115"/>
    </row>
    <row r="381" spans="1:104" s="114" customFormat="1" x14ac:dyDescent="0.2">
      <c r="B381" s="118"/>
      <c r="C381" s="119"/>
      <c r="D381" s="119"/>
      <c r="E381" s="115"/>
      <c r="H381" s="118"/>
      <c r="I381" s="119"/>
      <c r="J381" s="119"/>
      <c r="K381" s="115"/>
      <c r="N381" s="118"/>
      <c r="O381" s="119"/>
      <c r="P381" s="119"/>
      <c r="Q381" s="115"/>
      <c r="T381" s="118"/>
      <c r="U381" s="119"/>
      <c r="V381" s="119"/>
      <c r="W381" s="115"/>
    </row>
    <row r="382" spans="1:104" s="114" customFormat="1" x14ac:dyDescent="0.2">
      <c r="B382" s="118"/>
      <c r="C382" s="119"/>
      <c r="D382" s="119"/>
      <c r="E382" s="115"/>
      <c r="H382" s="118"/>
      <c r="I382" s="119"/>
      <c r="J382" s="119"/>
      <c r="K382" s="115"/>
      <c r="N382" s="118"/>
      <c r="O382" s="119"/>
      <c r="P382" s="119"/>
      <c r="Q382" s="115"/>
      <c r="T382" s="118"/>
      <c r="U382" s="119"/>
      <c r="V382" s="119"/>
      <c r="W382" s="115"/>
    </row>
    <row r="383" spans="1:104" s="114" customFormat="1" ht="13.5" thickBot="1" x14ac:dyDescent="0.25">
      <c r="B383" s="118"/>
      <c r="C383" s="119"/>
      <c r="D383" s="119"/>
      <c r="E383" s="115"/>
      <c r="H383" s="118"/>
      <c r="I383" s="119"/>
      <c r="J383" s="119"/>
      <c r="K383" s="115"/>
      <c r="N383" s="118"/>
      <c r="O383" s="119"/>
      <c r="P383" s="119"/>
      <c r="Q383" s="115"/>
      <c r="T383" s="118"/>
      <c r="U383" s="119"/>
      <c r="V383" s="119"/>
      <c r="W383" s="115"/>
    </row>
    <row r="384" spans="1:104" ht="13.5" thickBot="1" x14ac:dyDescent="0.25">
      <c r="A384" s="17">
        <v>17</v>
      </c>
      <c r="B384" s="18"/>
      <c r="C384" s="519" t="s">
        <v>167</v>
      </c>
      <c r="D384" s="519" t="s">
        <v>35</v>
      </c>
      <c r="E384" s="213">
        <f>+$W396</f>
        <v>0</v>
      </c>
      <c r="F384" s="114"/>
      <c r="G384" s="17"/>
      <c r="H384" s="18"/>
      <c r="I384" s="519" t="s">
        <v>167</v>
      </c>
      <c r="J384" s="519" t="s">
        <v>35</v>
      </c>
      <c r="K384" s="213">
        <f>+$W396</f>
        <v>0</v>
      </c>
      <c r="M384" s="17">
        <v>17</v>
      </c>
      <c r="N384" s="18"/>
      <c r="O384" s="519" t="s">
        <v>167</v>
      </c>
      <c r="P384" s="519" t="s">
        <v>35</v>
      </c>
      <c r="Q384" s="213">
        <f>+$W396</f>
        <v>0</v>
      </c>
      <c r="S384" s="17"/>
      <c r="T384" s="18"/>
      <c r="U384" s="519" t="s">
        <v>167</v>
      </c>
      <c r="V384" s="519" t="s">
        <v>35</v>
      </c>
      <c r="W384" s="519" t="s">
        <v>18</v>
      </c>
      <c r="X384" s="114"/>
      <c r="Y384" s="114"/>
      <c r="Z384" s="114"/>
      <c r="AA384" s="114"/>
      <c r="AB384" s="114"/>
      <c r="AC384" s="114"/>
      <c r="AD384" s="114"/>
      <c r="AE384" s="114"/>
      <c r="AF384" s="114"/>
      <c r="AG384" s="114"/>
      <c r="AH384" s="114"/>
      <c r="AI384" s="114"/>
      <c r="AJ384" s="114"/>
      <c r="AK384" s="114"/>
      <c r="AL384" s="114"/>
      <c r="AM384" s="114"/>
      <c r="AN384" s="114"/>
      <c r="AO384" s="114"/>
      <c r="AP384" s="114"/>
      <c r="AQ384" s="114"/>
      <c r="AR384" s="114"/>
      <c r="AS384" s="114"/>
      <c r="AT384" s="114"/>
      <c r="AU384" s="114"/>
      <c r="AV384" s="114"/>
      <c r="AW384" s="114"/>
      <c r="AX384" s="114"/>
      <c r="AY384" s="114"/>
      <c r="AZ384" s="114"/>
      <c r="BA384" s="114"/>
      <c r="BB384" s="114"/>
      <c r="BC384" s="114"/>
      <c r="BD384" s="114"/>
      <c r="BE384" s="114"/>
      <c r="BF384" s="114"/>
      <c r="BG384" s="114"/>
      <c r="BH384" s="114"/>
      <c r="BI384" s="114"/>
      <c r="BJ384" s="114"/>
      <c r="BK384" s="114"/>
      <c r="BL384" s="114"/>
      <c r="BM384" s="114"/>
      <c r="BN384" s="114"/>
      <c r="BO384" s="114"/>
      <c r="BP384" s="114"/>
      <c r="BQ384" s="114"/>
      <c r="BR384" s="114"/>
      <c r="BS384" s="114"/>
      <c r="BT384" s="114"/>
      <c r="BU384" s="114"/>
      <c r="BV384" s="114"/>
      <c r="BW384" s="114"/>
      <c r="BX384" s="114"/>
      <c r="BY384" s="114"/>
      <c r="BZ384" s="114"/>
      <c r="CA384" s="114"/>
      <c r="CB384" s="114"/>
      <c r="CC384" s="114"/>
      <c r="CD384" s="114"/>
      <c r="CE384" s="114"/>
      <c r="CF384" s="114"/>
      <c r="CG384" s="114"/>
      <c r="CH384" s="114"/>
      <c r="CI384" s="114"/>
      <c r="CJ384" s="114"/>
      <c r="CK384" s="114"/>
      <c r="CL384" s="114"/>
      <c r="CM384" s="114"/>
      <c r="CN384" s="114"/>
      <c r="CO384" s="114"/>
      <c r="CP384" s="114"/>
      <c r="CQ384" s="114"/>
      <c r="CR384" s="114"/>
      <c r="CS384" s="114"/>
      <c r="CT384" s="114"/>
      <c r="CU384" s="114"/>
      <c r="CV384" s="114"/>
      <c r="CW384" s="114"/>
      <c r="CX384" s="114"/>
      <c r="CY384" s="114"/>
      <c r="CZ384" s="114"/>
    </row>
    <row r="385" spans="1:104" ht="38.25" x14ac:dyDescent="0.2">
      <c r="A385" s="19" t="s">
        <v>7</v>
      </c>
      <c r="B385" s="35" t="str">
        <f>+" אסמכתא " &amp; B19 &amp;"         חזרה לטבלה "</f>
        <v xml:space="preserve"> אסמכתא          חזרה לטבלה </v>
      </c>
      <c r="C385" s="548"/>
      <c r="D385" s="548"/>
      <c r="E385" s="212" t="s">
        <v>18</v>
      </c>
      <c r="F385" s="114"/>
      <c r="G385" s="19" t="s">
        <v>23</v>
      </c>
      <c r="H385" s="35" t="e">
        <f>+" אסמכתא " &amp;#REF! &amp;"         חזרה לטבלה "</f>
        <v>#REF!</v>
      </c>
      <c r="I385" s="548"/>
      <c r="J385" s="548"/>
      <c r="K385" s="212" t="s">
        <v>18</v>
      </c>
      <c r="M385" s="19" t="s">
        <v>7</v>
      </c>
      <c r="N385" s="35" t="str">
        <f>+" אסמכתא " &amp; N19 &amp;"         חזרה לטבלה "</f>
        <v xml:space="preserve"> אסמכתא          חזרה לטבלה </v>
      </c>
      <c r="O385" s="548"/>
      <c r="P385" s="548"/>
      <c r="Q385" s="212" t="s">
        <v>18</v>
      </c>
      <c r="S385" s="19" t="s">
        <v>23</v>
      </c>
      <c r="T385" s="35" t="str">
        <f>+" אסמכתא " &amp; T19 &amp;"         חזרה לטבלה "</f>
        <v xml:space="preserve"> אסמכתא          חזרה לטבלה </v>
      </c>
      <c r="U385" s="548"/>
      <c r="V385" s="548"/>
      <c r="W385" s="548"/>
      <c r="X385" s="114"/>
      <c r="Y385" s="114"/>
      <c r="Z385" s="114"/>
      <c r="AA385" s="114"/>
      <c r="AB385" s="114"/>
      <c r="AC385" s="114"/>
      <c r="AD385" s="114"/>
      <c r="AE385" s="114"/>
      <c r="AF385" s="114"/>
      <c r="AG385" s="114"/>
      <c r="AH385" s="114"/>
      <c r="AI385" s="114"/>
      <c r="AJ385" s="114"/>
      <c r="AK385" s="114"/>
      <c r="AL385" s="114"/>
      <c r="AM385" s="114"/>
      <c r="AN385" s="114"/>
      <c r="AO385" s="114"/>
      <c r="AP385" s="114"/>
      <c r="AQ385" s="114"/>
      <c r="AR385" s="114"/>
      <c r="AS385" s="114"/>
      <c r="AT385" s="114"/>
      <c r="AU385" s="114"/>
      <c r="AV385" s="114"/>
      <c r="AW385" s="114"/>
      <c r="AX385" s="114"/>
      <c r="AY385" s="114"/>
      <c r="AZ385" s="114"/>
      <c r="BA385" s="114"/>
      <c r="BB385" s="114"/>
      <c r="BC385" s="114"/>
      <c r="BD385" s="114"/>
      <c r="BE385" s="114"/>
      <c r="BF385" s="114"/>
      <c r="BG385" s="114"/>
      <c r="BH385" s="114"/>
      <c r="BI385" s="114"/>
      <c r="BJ385" s="114"/>
      <c r="BK385" s="114"/>
      <c r="BL385" s="114"/>
      <c r="BM385" s="114"/>
      <c r="BN385" s="114"/>
      <c r="BO385" s="114"/>
      <c r="BP385" s="114"/>
      <c r="BQ385" s="114"/>
      <c r="BR385" s="114"/>
      <c r="BS385" s="114"/>
      <c r="BT385" s="114"/>
      <c r="BU385" s="114"/>
      <c r="BV385" s="114"/>
      <c r="BW385" s="114"/>
      <c r="BX385" s="114"/>
      <c r="BY385" s="114"/>
      <c r="BZ385" s="114"/>
      <c r="CA385" s="114"/>
      <c r="CB385" s="114"/>
      <c r="CC385" s="114"/>
      <c r="CD385" s="114"/>
      <c r="CE385" s="114"/>
      <c r="CF385" s="114"/>
      <c r="CG385" s="114"/>
      <c r="CH385" s="114"/>
      <c r="CI385" s="114"/>
      <c r="CJ385" s="114"/>
      <c r="CK385" s="114"/>
      <c r="CL385" s="114"/>
      <c r="CM385" s="114"/>
      <c r="CN385" s="114"/>
      <c r="CO385" s="114"/>
      <c r="CP385" s="114"/>
      <c r="CQ385" s="114"/>
      <c r="CR385" s="114"/>
      <c r="CS385" s="114"/>
      <c r="CT385" s="114"/>
      <c r="CU385" s="114"/>
      <c r="CV385" s="114"/>
      <c r="CW385" s="114"/>
      <c r="CX385" s="114"/>
      <c r="CY385" s="114"/>
      <c r="CZ385" s="114"/>
    </row>
    <row r="386" spans="1:104" s="114" customFormat="1" x14ac:dyDescent="0.2">
      <c r="A386" s="21">
        <v>1</v>
      </c>
      <c r="B386" s="21"/>
      <c r="C386" s="214"/>
      <c r="D386" s="214"/>
      <c r="E386" s="21"/>
      <c r="G386" s="21">
        <v>12</v>
      </c>
      <c r="H386" s="21"/>
      <c r="I386" s="214"/>
      <c r="J386" s="214"/>
      <c r="K386" s="21"/>
      <c r="M386" s="21">
        <v>23</v>
      </c>
      <c r="N386" s="21"/>
      <c r="O386" s="214"/>
      <c r="P386" s="214"/>
      <c r="Q386" s="21"/>
      <c r="S386" s="21">
        <v>34</v>
      </c>
      <c r="T386" s="21"/>
      <c r="U386" s="214"/>
      <c r="V386" s="214"/>
      <c r="W386" s="21"/>
    </row>
    <row r="387" spans="1:104" s="114" customFormat="1" x14ac:dyDescent="0.2">
      <c r="A387" s="21">
        <v>2</v>
      </c>
      <c r="B387" s="21"/>
      <c r="C387" s="214"/>
      <c r="D387" s="214"/>
      <c r="E387" s="21"/>
      <c r="G387" s="21">
        <v>13</v>
      </c>
      <c r="H387" s="21"/>
      <c r="I387" s="214"/>
      <c r="J387" s="214"/>
      <c r="K387" s="21"/>
      <c r="M387" s="21">
        <v>24</v>
      </c>
      <c r="N387" s="21"/>
      <c r="O387" s="214"/>
      <c r="P387" s="214"/>
      <c r="Q387" s="21"/>
      <c r="S387" s="21">
        <v>35</v>
      </c>
      <c r="T387" s="21"/>
      <c r="U387" s="214"/>
      <c r="V387" s="214"/>
      <c r="W387" s="21"/>
    </row>
    <row r="388" spans="1:104" s="114" customFormat="1" x14ac:dyDescent="0.2">
      <c r="A388" s="21">
        <v>3</v>
      </c>
      <c r="B388" s="21"/>
      <c r="C388" s="214"/>
      <c r="D388" s="214"/>
      <c r="E388" s="21"/>
      <c r="G388" s="21">
        <v>14</v>
      </c>
      <c r="H388" s="21"/>
      <c r="I388" s="214"/>
      <c r="J388" s="214"/>
      <c r="K388" s="21"/>
      <c r="M388" s="21">
        <v>25</v>
      </c>
      <c r="N388" s="21"/>
      <c r="O388" s="214"/>
      <c r="P388" s="214"/>
      <c r="Q388" s="21"/>
      <c r="S388" s="21">
        <v>36</v>
      </c>
      <c r="T388" s="21"/>
      <c r="U388" s="214"/>
      <c r="V388" s="214"/>
      <c r="W388" s="21"/>
    </row>
    <row r="389" spans="1:104" s="114" customFormat="1" x14ac:dyDescent="0.2">
      <c r="A389" s="21">
        <v>4</v>
      </c>
      <c r="B389" s="21"/>
      <c r="C389" s="214"/>
      <c r="D389" s="214"/>
      <c r="E389" s="21"/>
      <c r="G389" s="21">
        <v>15</v>
      </c>
      <c r="H389" s="21"/>
      <c r="I389" s="214"/>
      <c r="J389" s="214"/>
      <c r="K389" s="21"/>
      <c r="M389" s="21">
        <v>26</v>
      </c>
      <c r="N389" s="21"/>
      <c r="O389" s="214"/>
      <c r="P389" s="214"/>
      <c r="Q389" s="21"/>
      <c r="S389" s="21">
        <v>37</v>
      </c>
      <c r="T389" s="21"/>
      <c r="U389" s="214"/>
      <c r="V389" s="214"/>
      <c r="W389" s="21"/>
    </row>
    <row r="390" spans="1:104" s="114" customFormat="1" x14ac:dyDescent="0.2">
      <c r="A390" s="21">
        <v>5</v>
      </c>
      <c r="B390" s="21"/>
      <c r="C390" s="214"/>
      <c r="D390" s="214"/>
      <c r="E390" s="21"/>
      <c r="G390" s="21">
        <v>16</v>
      </c>
      <c r="H390" s="21"/>
      <c r="I390" s="214"/>
      <c r="J390" s="214"/>
      <c r="K390" s="21"/>
      <c r="M390" s="21">
        <v>27</v>
      </c>
      <c r="N390" s="21"/>
      <c r="O390" s="214"/>
      <c r="P390" s="214"/>
      <c r="Q390" s="21"/>
      <c r="S390" s="21">
        <v>38</v>
      </c>
      <c r="T390" s="21"/>
      <c r="U390" s="214"/>
      <c r="V390" s="214"/>
      <c r="W390" s="21"/>
    </row>
    <row r="391" spans="1:104" s="114" customFormat="1" x14ac:dyDescent="0.2">
      <c r="A391" s="21">
        <v>6</v>
      </c>
      <c r="B391" s="21"/>
      <c r="C391" s="214"/>
      <c r="D391" s="214"/>
      <c r="E391" s="21"/>
      <c r="G391" s="21">
        <v>17</v>
      </c>
      <c r="H391" s="21"/>
      <c r="I391" s="214"/>
      <c r="J391" s="214"/>
      <c r="K391" s="21"/>
      <c r="M391" s="21">
        <v>28</v>
      </c>
      <c r="N391" s="21"/>
      <c r="O391" s="214"/>
      <c r="P391" s="214"/>
      <c r="Q391" s="21"/>
      <c r="S391" s="21">
        <v>39</v>
      </c>
      <c r="T391" s="21"/>
      <c r="U391" s="214"/>
      <c r="V391" s="214"/>
      <c r="W391" s="21"/>
    </row>
    <row r="392" spans="1:104" s="114" customFormat="1" x14ac:dyDescent="0.2">
      <c r="A392" s="21">
        <v>7</v>
      </c>
      <c r="B392" s="21"/>
      <c r="C392" s="214"/>
      <c r="D392" s="214"/>
      <c r="E392" s="21"/>
      <c r="G392" s="21">
        <v>18</v>
      </c>
      <c r="H392" s="21"/>
      <c r="I392" s="214"/>
      <c r="J392" s="214"/>
      <c r="K392" s="21"/>
      <c r="M392" s="21">
        <v>29</v>
      </c>
      <c r="N392" s="21"/>
      <c r="O392" s="214"/>
      <c r="P392" s="214"/>
      <c r="Q392" s="21"/>
      <c r="S392" s="21">
        <v>40</v>
      </c>
      <c r="T392" s="21"/>
      <c r="U392" s="214"/>
      <c r="V392" s="214"/>
      <c r="W392" s="21"/>
    </row>
    <row r="393" spans="1:104" s="114" customFormat="1" x14ac:dyDescent="0.2">
      <c r="A393" s="21">
        <v>8</v>
      </c>
      <c r="B393" s="21"/>
      <c r="C393" s="214"/>
      <c r="D393" s="214"/>
      <c r="E393" s="21"/>
      <c r="G393" s="21">
        <v>19</v>
      </c>
      <c r="H393" s="21"/>
      <c r="I393" s="214"/>
      <c r="J393" s="214"/>
      <c r="K393" s="21"/>
      <c r="M393" s="21">
        <v>30</v>
      </c>
      <c r="N393" s="21"/>
      <c r="O393" s="214"/>
      <c r="P393" s="214"/>
      <c r="Q393" s="21"/>
      <c r="S393" s="21">
        <v>41</v>
      </c>
      <c r="T393" s="21"/>
      <c r="U393" s="214"/>
      <c r="V393" s="214"/>
      <c r="W393" s="21"/>
    </row>
    <row r="394" spans="1:104" s="114" customFormat="1" x14ac:dyDescent="0.2">
      <c r="A394" s="21">
        <v>9</v>
      </c>
      <c r="B394" s="21"/>
      <c r="C394" s="214"/>
      <c r="D394" s="214"/>
      <c r="E394" s="21"/>
      <c r="G394" s="21">
        <v>20</v>
      </c>
      <c r="H394" s="21"/>
      <c r="I394" s="214"/>
      <c r="J394" s="214"/>
      <c r="K394" s="21"/>
      <c r="M394" s="21">
        <v>31</v>
      </c>
      <c r="N394" s="21"/>
      <c r="O394" s="214"/>
      <c r="P394" s="214"/>
      <c r="Q394" s="21"/>
      <c r="S394" s="21">
        <v>42</v>
      </c>
      <c r="T394" s="21"/>
      <c r="U394" s="214"/>
      <c r="V394" s="214"/>
      <c r="W394" s="21"/>
    </row>
    <row r="395" spans="1:104" s="114" customFormat="1" x14ac:dyDescent="0.2">
      <c r="A395" s="21">
        <v>10</v>
      </c>
      <c r="B395" s="21"/>
      <c r="C395" s="214"/>
      <c r="D395" s="214"/>
      <c r="E395" s="21"/>
      <c r="G395" s="21">
        <v>21</v>
      </c>
      <c r="H395" s="21"/>
      <c r="I395" s="214"/>
      <c r="J395" s="214"/>
      <c r="K395" s="21"/>
      <c r="M395" s="21">
        <v>32</v>
      </c>
      <c r="N395" s="21"/>
      <c r="O395" s="214"/>
      <c r="P395" s="214"/>
      <c r="Q395" s="21"/>
      <c r="S395" s="21">
        <v>43</v>
      </c>
      <c r="T395" s="21"/>
      <c r="U395" s="214"/>
      <c r="V395" s="214"/>
      <c r="W395" s="21"/>
    </row>
    <row r="396" spans="1:104" s="114" customFormat="1" ht="13.5" thickBot="1" x14ac:dyDescent="0.25">
      <c r="A396" s="21">
        <v>11</v>
      </c>
      <c r="B396" s="21"/>
      <c r="C396" s="214"/>
      <c r="D396" s="214"/>
      <c r="E396" s="21"/>
      <c r="G396" s="21">
        <v>22</v>
      </c>
      <c r="H396" s="21"/>
      <c r="I396" s="214"/>
      <c r="J396" s="214"/>
      <c r="K396" s="21"/>
      <c r="M396" s="21">
        <v>33</v>
      </c>
      <c r="N396" s="21"/>
      <c r="O396" s="214"/>
      <c r="P396" s="214"/>
      <c r="Q396" s="21"/>
      <c r="S396" s="22"/>
      <c r="T396" s="209" t="s">
        <v>3</v>
      </c>
      <c r="U396" s="24"/>
      <c r="V396" s="24"/>
      <c r="W396" s="210">
        <f>SUM(E386:E396)+SUM(K386:K396)+SUM(W386:W395)+SUM(Q386:Q396)</f>
        <v>0</v>
      </c>
    </row>
    <row r="397" spans="1:104" s="114" customFormat="1" x14ac:dyDescent="0.2">
      <c r="B397" s="118"/>
      <c r="C397" s="119"/>
      <c r="D397" s="119"/>
      <c r="E397" s="115"/>
      <c r="H397" s="118"/>
      <c r="I397" s="119"/>
      <c r="J397" s="119"/>
      <c r="K397" s="115"/>
      <c r="N397" s="118"/>
      <c r="O397" s="119"/>
      <c r="P397" s="119"/>
      <c r="Q397" s="115"/>
      <c r="T397" s="118"/>
      <c r="U397" s="119"/>
      <c r="V397" s="119"/>
      <c r="W397" s="115"/>
    </row>
    <row r="398" spans="1:104" s="114" customFormat="1" x14ac:dyDescent="0.2">
      <c r="B398" s="118"/>
      <c r="C398" s="119"/>
      <c r="D398" s="119"/>
      <c r="E398" s="115"/>
      <c r="H398" s="118"/>
      <c r="I398" s="119"/>
      <c r="J398" s="119"/>
      <c r="K398" s="115"/>
      <c r="N398" s="118"/>
      <c r="O398" s="119"/>
      <c r="P398" s="119"/>
      <c r="Q398" s="115"/>
      <c r="T398" s="118"/>
      <c r="U398" s="119"/>
      <c r="V398" s="119"/>
      <c r="W398" s="115"/>
    </row>
    <row r="399" spans="1:104" s="114" customFormat="1" x14ac:dyDescent="0.2">
      <c r="B399" s="118"/>
      <c r="C399" s="119"/>
      <c r="D399" s="119"/>
      <c r="E399" s="115"/>
      <c r="H399" s="118"/>
      <c r="I399" s="119"/>
      <c r="J399" s="119"/>
      <c r="K399" s="115"/>
      <c r="N399" s="118"/>
      <c r="O399" s="119"/>
      <c r="P399" s="119"/>
      <c r="Q399" s="115"/>
      <c r="T399" s="118"/>
      <c r="U399" s="119"/>
      <c r="V399" s="119"/>
      <c r="W399" s="115"/>
    </row>
    <row r="400" spans="1:104" s="114" customFormat="1" x14ac:dyDescent="0.2">
      <c r="B400" s="118"/>
      <c r="C400" s="119"/>
      <c r="D400" s="119"/>
      <c r="E400" s="115"/>
      <c r="H400" s="118"/>
      <c r="I400" s="119"/>
      <c r="J400" s="119"/>
      <c r="K400" s="115"/>
      <c r="N400" s="118"/>
      <c r="O400" s="119"/>
      <c r="P400" s="119"/>
      <c r="Q400" s="115"/>
      <c r="T400" s="118"/>
      <c r="U400" s="119"/>
      <c r="V400" s="119"/>
      <c r="W400" s="115"/>
    </row>
    <row r="401" spans="1:104" s="114" customFormat="1" x14ac:dyDescent="0.2">
      <c r="B401" s="118"/>
      <c r="C401" s="119"/>
      <c r="D401" s="119"/>
      <c r="E401" s="115"/>
      <c r="H401" s="118"/>
      <c r="I401" s="119"/>
      <c r="J401" s="119"/>
      <c r="K401" s="115"/>
      <c r="N401" s="118"/>
      <c r="O401" s="119"/>
      <c r="P401" s="119"/>
      <c r="Q401" s="115"/>
      <c r="T401" s="118"/>
      <c r="U401" s="119"/>
      <c r="V401" s="119"/>
      <c r="W401" s="115"/>
    </row>
    <row r="402" spans="1:104" s="114" customFormat="1" x14ac:dyDescent="0.2">
      <c r="B402" s="118"/>
      <c r="C402" s="119"/>
      <c r="D402" s="119"/>
      <c r="E402" s="115"/>
      <c r="H402" s="118"/>
      <c r="I402" s="119"/>
      <c r="J402" s="119"/>
      <c r="K402" s="115"/>
      <c r="N402" s="118"/>
      <c r="O402" s="119"/>
      <c r="P402" s="119"/>
      <c r="Q402" s="115"/>
      <c r="T402" s="118"/>
      <c r="U402" s="119"/>
      <c r="V402" s="119"/>
      <c r="W402" s="115"/>
    </row>
    <row r="403" spans="1:104" s="114" customFormat="1" ht="13.5" thickBot="1" x14ac:dyDescent="0.25">
      <c r="B403" s="118"/>
      <c r="C403" s="119"/>
      <c r="D403" s="119"/>
      <c r="E403" s="115"/>
      <c r="H403" s="118"/>
      <c r="I403" s="119"/>
      <c r="J403" s="119"/>
      <c r="K403" s="115"/>
      <c r="N403" s="118"/>
      <c r="O403" s="119"/>
      <c r="P403" s="119"/>
      <c r="Q403" s="115"/>
      <c r="T403" s="118"/>
      <c r="U403" s="119"/>
      <c r="V403" s="119"/>
      <c r="W403" s="115"/>
    </row>
    <row r="404" spans="1:104" ht="13.5" thickBot="1" x14ac:dyDescent="0.25">
      <c r="A404" s="17">
        <v>18</v>
      </c>
      <c r="B404" s="18"/>
      <c r="C404" s="519" t="s">
        <v>167</v>
      </c>
      <c r="D404" s="519" t="s">
        <v>35</v>
      </c>
      <c r="E404" s="213">
        <f>+$W416</f>
        <v>0</v>
      </c>
      <c r="F404" s="114"/>
      <c r="G404" s="17"/>
      <c r="H404" s="18"/>
      <c r="I404" s="519" t="s">
        <v>167</v>
      </c>
      <c r="J404" s="519" t="s">
        <v>35</v>
      </c>
      <c r="K404" s="213">
        <f>+$W416</f>
        <v>0</v>
      </c>
      <c r="M404" s="17">
        <v>18</v>
      </c>
      <c r="N404" s="18"/>
      <c r="O404" s="519" t="s">
        <v>167</v>
      </c>
      <c r="P404" s="519" t="s">
        <v>35</v>
      </c>
      <c r="Q404" s="213">
        <f>+$W416</f>
        <v>0</v>
      </c>
      <c r="S404" s="17"/>
      <c r="T404" s="18"/>
      <c r="U404" s="519" t="s">
        <v>167</v>
      </c>
      <c r="V404" s="519" t="s">
        <v>35</v>
      </c>
      <c r="W404" s="519" t="s">
        <v>18</v>
      </c>
      <c r="X404" s="114"/>
      <c r="Y404" s="114"/>
      <c r="Z404" s="114"/>
      <c r="AA404" s="114"/>
      <c r="AB404" s="114"/>
      <c r="AC404" s="114"/>
      <c r="AD404" s="114"/>
      <c r="AE404" s="114"/>
      <c r="AF404" s="114"/>
      <c r="AG404" s="114"/>
      <c r="AH404" s="114"/>
      <c r="AI404" s="114"/>
      <c r="AJ404" s="114"/>
      <c r="AK404" s="114"/>
      <c r="AL404" s="114"/>
      <c r="AM404" s="114"/>
      <c r="AN404" s="114"/>
      <c r="AO404" s="114"/>
      <c r="AP404" s="114"/>
      <c r="AQ404" s="114"/>
      <c r="AR404" s="114"/>
      <c r="AS404" s="114"/>
      <c r="AT404" s="114"/>
      <c r="AU404" s="114"/>
      <c r="AV404" s="114"/>
      <c r="AW404" s="114"/>
      <c r="AX404" s="114"/>
      <c r="AY404" s="114"/>
      <c r="AZ404" s="114"/>
      <c r="BA404" s="114"/>
      <c r="BB404" s="114"/>
      <c r="BC404" s="114"/>
      <c r="BD404" s="114"/>
      <c r="BE404" s="114"/>
      <c r="BF404" s="114"/>
      <c r="BG404" s="114"/>
      <c r="BH404" s="114"/>
      <c r="BI404" s="114"/>
      <c r="BJ404" s="114"/>
      <c r="BK404" s="114"/>
      <c r="BL404" s="114"/>
      <c r="BM404" s="114"/>
      <c r="BN404" s="114"/>
      <c r="BO404" s="114"/>
      <c r="BP404" s="114"/>
      <c r="BQ404" s="114"/>
      <c r="BR404" s="114"/>
      <c r="BS404" s="114"/>
      <c r="BT404" s="114"/>
      <c r="BU404" s="114"/>
      <c r="BV404" s="114"/>
      <c r="BW404" s="114"/>
      <c r="BX404" s="114"/>
      <c r="BY404" s="114"/>
      <c r="BZ404" s="114"/>
      <c r="CA404" s="114"/>
      <c r="CB404" s="114"/>
      <c r="CC404" s="114"/>
      <c r="CD404" s="114"/>
      <c r="CE404" s="114"/>
      <c r="CF404" s="114"/>
      <c r="CG404" s="114"/>
      <c r="CH404" s="114"/>
      <c r="CI404" s="114"/>
      <c r="CJ404" s="114"/>
      <c r="CK404" s="114"/>
      <c r="CL404" s="114"/>
      <c r="CM404" s="114"/>
      <c r="CN404" s="114"/>
      <c r="CO404" s="114"/>
      <c r="CP404" s="114"/>
      <c r="CQ404" s="114"/>
      <c r="CR404" s="114"/>
      <c r="CS404" s="114"/>
      <c r="CT404" s="114"/>
      <c r="CU404" s="114"/>
      <c r="CV404" s="114"/>
      <c r="CW404" s="114"/>
      <c r="CX404" s="114"/>
      <c r="CY404" s="114"/>
      <c r="CZ404" s="114"/>
    </row>
    <row r="405" spans="1:104" ht="38.25" x14ac:dyDescent="0.2">
      <c r="A405" s="19" t="s">
        <v>7</v>
      </c>
      <c r="B405" s="35" t="str">
        <f>+" אסמכתא " &amp; B20 &amp;"         חזרה לטבלה "</f>
        <v xml:space="preserve"> אסמכתא          חזרה לטבלה </v>
      </c>
      <c r="C405" s="548"/>
      <c r="D405" s="548"/>
      <c r="E405" s="212" t="s">
        <v>18</v>
      </c>
      <c r="F405" s="114"/>
      <c r="G405" s="19" t="s">
        <v>23</v>
      </c>
      <c r="H405" s="35" t="e">
        <f>+" אסמכתא " &amp;#REF! &amp;"         חזרה לטבלה "</f>
        <v>#REF!</v>
      </c>
      <c r="I405" s="548"/>
      <c r="J405" s="548"/>
      <c r="K405" s="212" t="s">
        <v>18</v>
      </c>
      <c r="M405" s="19" t="s">
        <v>7</v>
      </c>
      <c r="N405" s="35" t="str">
        <f>+" אסמכתא " &amp; N20 &amp;"         חזרה לטבלה "</f>
        <v xml:space="preserve"> אסמכתא          חזרה לטבלה </v>
      </c>
      <c r="O405" s="548"/>
      <c r="P405" s="548"/>
      <c r="Q405" s="212" t="s">
        <v>18</v>
      </c>
      <c r="S405" s="19" t="s">
        <v>23</v>
      </c>
      <c r="T405" s="35" t="str">
        <f>+" אסמכתא " &amp; T20 &amp;"         חזרה לטבלה "</f>
        <v xml:space="preserve"> אסמכתא          חזרה לטבלה </v>
      </c>
      <c r="U405" s="548"/>
      <c r="V405" s="548"/>
      <c r="W405" s="548"/>
      <c r="X405" s="114"/>
      <c r="Y405" s="114"/>
      <c r="Z405" s="114"/>
      <c r="AA405" s="114"/>
      <c r="AB405" s="114"/>
      <c r="AC405" s="114"/>
      <c r="AD405" s="114"/>
      <c r="AE405" s="114"/>
      <c r="AF405" s="114"/>
      <c r="AG405" s="114"/>
      <c r="AH405" s="114"/>
      <c r="AI405" s="114"/>
      <c r="AJ405" s="114"/>
      <c r="AK405" s="114"/>
      <c r="AL405" s="114"/>
      <c r="AM405" s="114"/>
      <c r="AN405" s="114"/>
      <c r="AO405" s="114"/>
      <c r="AP405" s="114"/>
      <c r="AQ405" s="114"/>
      <c r="AR405" s="114"/>
      <c r="AS405" s="114"/>
      <c r="AT405" s="114"/>
      <c r="AU405" s="114"/>
      <c r="AV405" s="114"/>
      <c r="AW405" s="114"/>
      <c r="AX405" s="114"/>
      <c r="AY405" s="114"/>
      <c r="AZ405" s="114"/>
      <c r="BA405" s="114"/>
      <c r="BB405" s="114"/>
      <c r="BC405" s="114"/>
      <c r="BD405" s="114"/>
      <c r="BE405" s="114"/>
      <c r="BF405" s="114"/>
      <c r="BG405" s="114"/>
      <c r="BH405" s="114"/>
      <c r="BI405" s="114"/>
      <c r="BJ405" s="114"/>
      <c r="BK405" s="114"/>
      <c r="BL405" s="114"/>
      <c r="BM405" s="114"/>
      <c r="BN405" s="114"/>
      <c r="BO405" s="114"/>
      <c r="BP405" s="114"/>
      <c r="BQ405" s="114"/>
      <c r="BR405" s="114"/>
      <c r="BS405" s="114"/>
      <c r="BT405" s="114"/>
      <c r="BU405" s="114"/>
      <c r="BV405" s="114"/>
      <c r="BW405" s="114"/>
      <c r="BX405" s="114"/>
      <c r="BY405" s="114"/>
      <c r="BZ405" s="114"/>
      <c r="CA405" s="114"/>
      <c r="CB405" s="114"/>
      <c r="CC405" s="114"/>
      <c r="CD405" s="114"/>
      <c r="CE405" s="114"/>
      <c r="CF405" s="114"/>
      <c r="CG405" s="114"/>
      <c r="CH405" s="114"/>
      <c r="CI405" s="114"/>
      <c r="CJ405" s="114"/>
      <c r="CK405" s="114"/>
      <c r="CL405" s="114"/>
      <c r="CM405" s="114"/>
      <c r="CN405" s="114"/>
      <c r="CO405" s="114"/>
      <c r="CP405" s="114"/>
      <c r="CQ405" s="114"/>
      <c r="CR405" s="114"/>
      <c r="CS405" s="114"/>
      <c r="CT405" s="114"/>
      <c r="CU405" s="114"/>
      <c r="CV405" s="114"/>
      <c r="CW405" s="114"/>
      <c r="CX405" s="114"/>
      <c r="CY405" s="114"/>
      <c r="CZ405" s="114"/>
    </row>
    <row r="406" spans="1:104" s="114" customFormat="1" x14ac:dyDescent="0.2">
      <c r="A406" s="21">
        <v>1</v>
      </c>
      <c r="B406" s="21"/>
      <c r="C406" s="214"/>
      <c r="D406" s="214"/>
      <c r="E406" s="21"/>
      <c r="G406" s="21">
        <v>12</v>
      </c>
      <c r="H406" s="21"/>
      <c r="I406" s="214"/>
      <c r="J406" s="214"/>
      <c r="K406" s="21"/>
      <c r="M406" s="21">
        <v>23</v>
      </c>
      <c r="N406" s="21"/>
      <c r="O406" s="214"/>
      <c r="P406" s="214"/>
      <c r="Q406" s="21"/>
      <c r="S406" s="21">
        <v>34</v>
      </c>
      <c r="T406" s="21"/>
      <c r="U406" s="214"/>
      <c r="V406" s="214"/>
      <c r="W406" s="21"/>
    </row>
    <row r="407" spans="1:104" s="114" customFormat="1" x14ac:dyDescent="0.2">
      <c r="A407" s="21">
        <v>2</v>
      </c>
      <c r="B407" s="21"/>
      <c r="C407" s="214"/>
      <c r="D407" s="214"/>
      <c r="E407" s="21"/>
      <c r="G407" s="21">
        <v>13</v>
      </c>
      <c r="H407" s="21"/>
      <c r="I407" s="214"/>
      <c r="J407" s="214"/>
      <c r="K407" s="21"/>
      <c r="M407" s="21">
        <v>24</v>
      </c>
      <c r="N407" s="21"/>
      <c r="O407" s="214"/>
      <c r="P407" s="214"/>
      <c r="Q407" s="21"/>
      <c r="S407" s="21">
        <v>35</v>
      </c>
      <c r="T407" s="21"/>
      <c r="U407" s="214"/>
      <c r="V407" s="214"/>
      <c r="W407" s="21"/>
    </row>
    <row r="408" spans="1:104" s="114" customFormat="1" x14ac:dyDescent="0.2">
      <c r="A408" s="21">
        <v>3</v>
      </c>
      <c r="B408" s="21"/>
      <c r="C408" s="214"/>
      <c r="D408" s="214"/>
      <c r="E408" s="21"/>
      <c r="G408" s="21">
        <v>14</v>
      </c>
      <c r="H408" s="21"/>
      <c r="I408" s="214"/>
      <c r="J408" s="214"/>
      <c r="K408" s="21"/>
      <c r="M408" s="21">
        <v>25</v>
      </c>
      <c r="N408" s="21"/>
      <c r="O408" s="214"/>
      <c r="P408" s="214"/>
      <c r="Q408" s="21"/>
      <c r="S408" s="21">
        <v>36</v>
      </c>
      <c r="T408" s="21"/>
      <c r="U408" s="214"/>
      <c r="V408" s="214"/>
      <c r="W408" s="21"/>
    </row>
    <row r="409" spans="1:104" s="114" customFormat="1" x14ac:dyDescent="0.2">
      <c r="A409" s="21">
        <v>4</v>
      </c>
      <c r="B409" s="21"/>
      <c r="C409" s="214"/>
      <c r="D409" s="214"/>
      <c r="E409" s="21"/>
      <c r="G409" s="21">
        <v>15</v>
      </c>
      <c r="H409" s="21"/>
      <c r="I409" s="214"/>
      <c r="J409" s="214"/>
      <c r="K409" s="21"/>
      <c r="M409" s="21">
        <v>26</v>
      </c>
      <c r="N409" s="21"/>
      <c r="O409" s="214"/>
      <c r="P409" s="214"/>
      <c r="Q409" s="21"/>
      <c r="S409" s="21">
        <v>37</v>
      </c>
      <c r="T409" s="21"/>
      <c r="U409" s="214"/>
      <c r="V409" s="214"/>
      <c r="W409" s="21"/>
    </row>
    <row r="410" spans="1:104" s="114" customFormat="1" x14ac:dyDescent="0.2">
      <c r="A410" s="21">
        <v>5</v>
      </c>
      <c r="B410" s="21"/>
      <c r="C410" s="214"/>
      <c r="D410" s="214"/>
      <c r="E410" s="21"/>
      <c r="G410" s="21">
        <v>16</v>
      </c>
      <c r="H410" s="21"/>
      <c r="I410" s="214"/>
      <c r="J410" s="214"/>
      <c r="K410" s="21"/>
      <c r="M410" s="21">
        <v>27</v>
      </c>
      <c r="N410" s="21"/>
      <c r="O410" s="214"/>
      <c r="P410" s="214"/>
      <c r="Q410" s="21"/>
      <c r="S410" s="21">
        <v>38</v>
      </c>
      <c r="T410" s="21"/>
      <c r="U410" s="214"/>
      <c r="V410" s="214"/>
      <c r="W410" s="21"/>
    </row>
    <row r="411" spans="1:104" s="114" customFormat="1" x14ac:dyDescent="0.2">
      <c r="A411" s="21">
        <v>6</v>
      </c>
      <c r="B411" s="21"/>
      <c r="C411" s="214"/>
      <c r="D411" s="214"/>
      <c r="E411" s="21"/>
      <c r="G411" s="21">
        <v>17</v>
      </c>
      <c r="H411" s="21"/>
      <c r="I411" s="214"/>
      <c r="J411" s="214"/>
      <c r="K411" s="21"/>
      <c r="M411" s="21">
        <v>28</v>
      </c>
      <c r="N411" s="21"/>
      <c r="O411" s="214"/>
      <c r="P411" s="214"/>
      <c r="Q411" s="21"/>
      <c r="S411" s="21">
        <v>39</v>
      </c>
      <c r="T411" s="21"/>
      <c r="U411" s="214"/>
      <c r="V411" s="214"/>
      <c r="W411" s="21"/>
    </row>
    <row r="412" spans="1:104" s="114" customFormat="1" x14ac:dyDescent="0.2">
      <c r="A412" s="21">
        <v>7</v>
      </c>
      <c r="B412" s="21"/>
      <c r="C412" s="214"/>
      <c r="D412" s="214"/>
      <c r="E412" s="21"/>
      <c r="G412" s="21">
        <v>18</v>
      </c>
      <c r="H412" s="21"/>
      <c r="I412" s="214"/>
      <c r="J412" s="214"/>
      <c r="K412" s="21"/>
      <c r="M412" s="21">
        <v>29</v>
      </c>
      <c r="N412" s="21"/>
      <c r="O412" s="214"/>
      <c r="P412" s="214"/>
      <c r="Q412" s="21"/>
      <c r="S412" s="21">
        <v>40</v>
      </c>
      <c r="T412" s="21"/>
      <c r="U412" s="214"/>
      <c r="V412" s="214"/>
      <c r="W412" s="21"/>
    </row>
    <row r="413" spans="1:104" s="114" customFormat="1" x14ac:dyDescent="0.2">
      <c r="A413" s="21">
        <v>8</v>
      </c>
      <c r="B413" s="21"/>
      <c r="C413" s="214"/>
      <c r="D413" s="214"/>
      <c r="E413" s="21"/>
      <c r="G413" s="21">
        <v>19</v>
      </c>
      <c r="H413" s="21"/>
      <c r="I413" s="214"/>
      <c r="J413" s="214"/>
      <c r="K413" s="21"/>
      <c r="M413" s="21">
        <v>30</v>
      </c>
      <c r="N413" s="21"/>
      <c r="O413" s="214"/>
      <c r="P413" s="214"/>
      <c r="Q413" s="21"/>
      <c r="S413" s="21">
        <v>41</v>
      </c>
      <c r="T413" s="21"/>
      <c r="U413" s="214"/>
      <c r="V413" s="214"/>
      <c r="W413" s="21"/>
    </row>
    <row r="414" spans="1:104" s="114" customFormat="1" x14ac:dyDescent="0.2">
      <c r="A414" s="21">
        <v>9</v>
      </c>
      <c r="B414" s="21"/>
      <c r="C414" s="214"/>
      <c r="D414" s="214"/>
      <c r="E414" s="21"/>
      <c r="G414" s="21">
        <v>20</v>
      </c>
      <c r="H414" s="21"/>
      <c r="I414" s="214"/>
      <c r="J414" s="214"/>
      <c r="K414" s="21"/>
      <c r="M414" s="21">
        <v>31</v>
      </c>
      <c r="N414" s="21"/>
      <c r="O414" s="214"/>
      <c r="P414" s="214"/>
      <c r="Q414" s="21"/>
      <c r="S414" s="21">
        <v>42</v>
      </c>
      <c r="T414" s="21"/>
      <c r="U414" s="214"/>
      <c r="V414" s="214"/>
      <c r="W414" s="21"/>
    </row>
    <row r="415" spans="1:104" s="114" customFormat="1" x14ac:dyDescent="0.2">
      <c r="A415" s="21">
        <v>10</v>
      </c>
      <c r="B415" s="21"/>
      <c r="C415" s="214"/>
      <c r="D415" s="214"/>
      <c r="E415" s="21"/>
      <c r="G415" s="21">
        <v>21</v>
      </c>
      <c r="H415" s="21"/>
      <c r="I415" s="214"/>
      <c r="J415" s="214"/>
      <c r="K415" s="21"/>
      <c r="M415" s="21">
        <v>32</v>
      </c>
      <c r="N415" s="21"/>
      <c r="O415" s="214"/>
      <c r="P415" s="214"/>
      <c r="Q415" s="21"/>
      <c r="S415" s="21">
        <v>43</v>
      </c>
      <c r="T415" s="21"/>
      <c r="U415" s="214"/>
      <c r="V415" s="214"/>
      <c r="W415" s="21"/>
    </row>
    <row r="416" spans="1:104" s="114" customFormat="1" ht="13.5" thickBot="1" x14ac:dyDescent="0.25">
      <c r="A416" s="21">
        <v>11</v>
      </c>
      <c r="B416" s="21"/>
      <c r="C416" s="214"/>
      <c r="D416" s="214"/>
      <c r="E416" s="21"/>
      <c r="G416" s="21">
        <v>22</v>
      </c>
      <c r="H416" s="21"/>
      <c r="I416" s="214"/>
      <c r="J416" s="214"/>
      <c r="K416" s="21"/>
      <c r="M416" s="21">
        <v>33</v>
      </c>
      <c r="N416" s="21"/>
      <c r="O416" s="214"/>
      <c r="P416" s="214"/>
      <c r="Q416" s="21"/>
      <c r="S416" s="22"/>
      <c r="T416" s="209" t="s">
        <v>3</v>
      </c>
      <c r="U416" s="24"/>
      <c r="V416" s="24"/>
      <c r="W416" s="210">
        <f>SUM(E406:E416)+SUM(K406:K416)+SUM(W406:W415)+SUM(Q406:Q416)</f>
        <v>0</v>
      </c>
    </row>
    <row r="417" spans="1:104" s="114" customFormat="1" x14ac:dyDescent="0.2">
      <c r="B417" s="118"/>
      <c r="C417" s="119"/>
      <c r="D417" s="119"/>
      <c r="E417" s="115"/>
      <c r="H417" s="118"/>
      <c r="I417" s="119"/>
      <c r="J417" s="119"/>
      <c r="K417" s="115"/>
      <c r="N417" s="118"/>
      <c r="O417" s="119"/>
      <c r="P417" s="119"/>
      <c r="Q417" s="115"/>
      <c r="T417" s="118"/>
      <c r="U417" s="119"/>
      <c r="V417" s="119"/>
      <c r="W417" s="115"/>
    </row>
    <row r="418" spans="1:104" s="114" customFormat="1" x14ac:dyDescent="0.2">
      <c r="B418" s="118"/>
      <c r="C418" s="119"/>
      <c r="D418" s="119"/>
      <c r="E418" s="115"/>
      <c r="H418" s="118"/>
      <c r="I418" s="119"/>
      <c r="J418" s="119"/>
      <c r="K418" s="115"/>
      <c r="N418" s="118"/>
      <c r="O418" s="119"/>
      <c r="P418" s="119"/>
      <c r="Q418" s="115"/>
      <c r="T418" s="118"/>
      <c r="U418" s="119"/>
      <c r="V418" s="119"/>
      <c r="W418" s="115"/>
    </row>
    <row r="419" spans="1:104" s="114" customFormat="1" x14ac:dyDescent="0.2">
      <c r="B419" s="118"/>
      <c r="C419" s="119"/>
      <c r="D419" s="119"/>
      <c r="E419" s="115"/>
      <c r="H419" s="118"/>
      <c r="I419" s="119"/>
      <c r="J419" s="119"/>
      <c r="K419" s="115"/>
      <c r="N419" s="118"/>
      <c r="O419" s="119"/>
      <c r="P419" s="119"/>
      <c r="Q419" s="115"/>
      <c r="T419" s="118"/>
      <c r="U419" s="119"/>
      <c r="V419" s="119"/>
      <c r="W419" s="115"/>
    </row>
    <row r="420" spans="1:104" s="114" customFormat="1" x14ac:dyDescent="0.2">
      <c r="B420" s="118"/>
      <c r="C420" s="119"/>
      <c r="D420" s="119"/>
      <c r="E420" s="115"/>
      <c r="H420" s="118"/>
      <c r="I420" s="119"/>
      <c r="J420" s="119"/>
      <c r="K420" s="115"/>
      <c r="N420" s="118"/>
      <c r="O420" s="119"/>
      <c r="P420" s="119"/>
      <c r="Q420" s="115"/>
      <c r="T420" s="118"/>
      <c r="U420" s="119"/>
      <c r="V420" s="119"/>
      <c r="W420" s="115"/>
    </row>
    <row r="421" spans="1:104" s="114" customFormat="1" x14ac:dyDescent="0.2">
      <c r="B421" s="118"/>
      <c r="C421" s="119"/>
      <c r="D421" s="119"/>
      <c r="E421" s="115"/>
      <c r="H421" s="118"/>
      <c r="I421" s="119"/>
      <c r="J421" s="119"/>
      <c r="K421" s="115"/>
      <c r="N421" s="118"/>
      <c r="O421" s="119"/>
      <c r="P421" s="119"/>
      <c r="Q421" s="115"/>
      <c r="T421" s="118"/>
      <c r="U421" s="119"/>
      <c r="V421" s="119"/>
      <c r="W421" s="115"/>
    </row>
    <row r="422" spans="1:104" s="114" customFormat="1" x14ac:dyDescent="0.2">
      <c r="B422" s="118"/>
      <c r="C422" s="119"/>
      <c r="D422" s="119"/>
      <c r="E422" s="115"/>
      <c r="H422" s="118"/>
      <c r="I422" s="119"/>
      <c r="J422" s="119"/>
      <c r="K422" s="115"/>
      <c r="N422" s="118"/>
      <c r="O422" s="119"/>
      <c r="P422" s="119"/>
      <c r="Q422" s="115"/>
      <c r="T422" s="118"/>
      <c r="U422" s="119"/>
      <c r="V422" s="119"/>
      <c r="W422" s="115"/>
    </row>
    <row r="423" spans="1:104" s="114" customFormat="1" ht="13.5" thickBot="1" x14ac:dyDescent="0.25">
      <c r="B423" s="118"/>
      <c r="C423" s="119"/>
      <c r="D423" s="119"/>
      <c r="E423" s="115"/>
      <c r="H423" s="118"/>
      <c r="I423" s="119"/>
      <c r="J423" s="119"/>
      <c r="K423" s="115"/>
      <c r="N423" s="118"/>
      <c r="O423" s="119"/>
      <c r="P423" s="119"/>
      <c r="Q423" s="115"/>
      <c r="T423" s="118"/>
      <c r="U423" s="119"/>
      <c r="V423" s="119"/>
      <c r="W423" s="115"/>
    </row>
    <row r="424" spans="1:104" ht="13.5" thickBot="1" x14ac:dyDescent="0.25">
      <c r="A424" s="17">
        <v>19</v>
      </c>
      <c r="B424" s="18"/>
      <c r="C424" s="519" t="s">
        <v>167</v>
      </c>
      <c r="D424" s="519" t="s">
        <v>35</v>
      </c>
      <c r="E424" s="213">
        <f>+$W436</f>
        <v>0</v>
      </c>
      <c r="F424" s="114"/>
      <c r="G424" s="17"/>
      <c r="H424" s="18"/>
      <c r="I424" s="519" t="s">
        <v>167</v>
      </c>
      <c r="J424" s="519" t="s">
        <v>35</v>
      </c>
      <c r="K424" s="213">
        <f>+$W436</f>
        <v>0</v>
      </c>
      <c r="M424" s="17">
        <v>19</v>
      </c>
      <c r="N424" s="18"/>
      <c r="O424" s="519" t="s">
        <v>167</v>
      </c>
      <c r="P424" s="519" t="s">
        <v>35</v>
      </c>
      <c r="Q424" s="213">
        <f>+$W436</f>
        <v>0</v>
      </c>
      <c r="S424" s="17"/>
      <c r="T424" s="18"/>
      <c r="U424" s="519" t="s">
        <v>167</v>
      </c>
      <c r="V424" s="519" t="s">
        <v>35</v>
      </c>
      <c r="W424" s="519" t="s">
        <v>18</v>
      </c>
      <c r="X424" s="114"/>
      <c r="Y424" s="114"/>
      <c r="Z424" s="114"/>
      <c r="AA424" s="114"/>
      <c r="AB424" s="114"/>
      <c r="AC424" s="114"/>
      <c r="AD424" s="114"/>
      <c r="AE424" s="114"/>
      <c r="AF424" s="114"/>
      <c r="AG424" s="114"/>
      <c r="AH424" s="114"/>
      <c r="AI424" s="114"/>
      <c r="AJ424" s="114"/>
      <c r="AK424" s="114"/>
      <c r="AL424" s="114"/>
      <c r="AM424" s="114"/>
      <c r="AN424" s="114"/>
      <c r="AO424" s="114"/>
      <c r="AP424" s="114"/>
      <c r="AQ424" s="114"/>
      <c r="AR424" s="114"/>
      <c r="AS424" s="114"/>
      <c r="AT424" s="114"/>
      <c r="AU424" s="114"/>
      <c r="AV424" s="114"/>
      <c r="AW424" s="114"/>
      <c r="AX424" s="114"/>
      <c r="AY424" s="114"/>
      <c r="AZ424" s="114"/>
      <c r="BA424" s="114"/>
      <c r="BB424" s="114"/>
      <c r="BC424" s="114"/>
      <c r="BD424" s="114"/>
      <c r="BE424" s="114"/>
      <c r="BF424" s="114"/>
      <c r="BG424" s="114"/>
      <c r="BH424" s="114"/>
      <c r="BI424" s="114"/>
      <c r="BJ424" s="114"/>
      <c r="BK424" s="114"/>
      <c r="BL424" s="114"/>
      <c r="BM424" s="114"/>
      <c r="BN424" s="114"/>
      <c r="BO424" s="114"/>
      <c r="BP424" s="114"/>
      <c r="BQ424" s="114"/>
      <c r="BR424" s="114"/>
      <c r="BS424" s="114"/>
      <c r="BT424" s="114"/>
      <c r="BU424" s="114"/>
      <c r="BV424" s="114"/>
      <c r="BW424" s="114"/>
      <c r="BX424" s="114"/>
      <c r="BY424" s="114"/>
      <c r="BZ424" s="114"/>
      <c r="CA424" s="114"/>
      <c r="CB424" s="114"/>
      <c r="CC424" s="114"/>
      <c r="CD424" s="114"/>
      <c r="CE424" s="114"/>
      <c r="CF424" s="114"/>
      <c r="CG424" s="114"/>
      <c r="CH424" s="114"/>
      <c r="CI424" s="114"/>
      <c r="CJ424" s="114"/>
      <c r="CK424" s="114"/>
      <c r="CL424" s="114"/>
      <c r="CM424" s="114"/>
      <c r="CN424" s="114"/>
      <c r="CO424" s="114"/>
      <c r="CP424" s="114"/>
      <c r="CQ424" s="114"/>
      <c r="CR424" s="114"/>
      <c r="CS424" s="114"/>
      <c r="CT424" s="114"/>
      <c r="CU424" s="114"/>
      <c r="CV424" s="114"/>
      <c r="CW424" s="114"/>
      <c r="CX424" s="114"/>
      <c r="CY424" s="114"/>
      <c r="CZ424" s="114"/>
    </row>
    <row r="425" spans="1:104" ht="38.25" x14ac:dyDescent="0.2">
      <c r="A425" s="19" t="s">
        <v>7</v>
      </c>
      <c r="B425" s="35" t="str">
        <f>+" אסמכתא " &amp; B21 &amp;"         חזרה לטבלה "</f>
        <v xml:space="preserve"> אסמכתא          חזרה לטבלה </v>
      </c>
      <c r="C425" s="548"/>
      <c r="D425" s="548"/>
      <c r="E425" s="212" t="s">
        <v>18</v>
      </c>
      <c r="F425" s="114"/>
      <c r="G425" s="19" t="s">
        <v>23</v>
      </c>
      <c r="H425" s="35" t="e">
        <f>+" אסמכתא " &amp;#REF! &amp;"         חזרה לטבלה "</f>
        <v>#REF!</v>
      </c>
      <c r="I425" s="548"/>
      <c r="J425" s="548"/>
      <c r="K425" s="212" t="s">
        <v>18</v>
      </c>
      <c r="M425" s="19" t="s">
        <v>7</v>
      </c>
      <c r="N425" s="35" t="str">
        <f>+" אסמכתא " &amp; N21 &amp;"         חזרה לטבלה "</f>
        <v xml:space="preserve"> אסמכתא          חזרה לטבלה </v>
      </c>
      <c r="O425" s="548"/>
      <c r="P425" s="548"/>
      <c r="Q425" s="212" t="s">
        <v>18</v>
      </c>
      <c r="S425" s="19" t="s">
        <v>23</v>
      </c>
      <c r="T425" s="35" t="str">
        <f>+" אסמכתא " &amp; T21 &amp;"         חזרה לטבלה "</f>
        <v xml:space="preserve"> אסמכתא          חזרה לטבלה </v>
      </c>
      <c r="U425" s="548"/>
      <c r="V425" s="548"/>
      <c r="W425" s="548"/>
      <c r="X425" s="114"/>
      <c r="Y425" s="114"/>
      <c r="Z425" s="114"/>
      <c r="AA425" s="114"/>
      <c r="AB425" s="114"/>
      <c r="AC425" s="114"/>
      <c r="AD425" s="114"/>
      <c r="AE425" s="114"/>
      <c r="AF425" s="114"/>
      <c r="AG425" s="114"/>
      <c r="AH425" s="114"/>
      <c r="AI425" s="114"/>
      <c r="AJ425" s="114"/>
      <c r="AK425" s="114"/>
      <c r="AL425" s="114"/>
      <c r="AM425" s="114"/>
      <c r="AN425" s="114"/>
      <c r="AO425" s="114"/>
      <c r="AP425" s="114"/>
      <c r="AQ425" s="114"/>
      <c r="AR425" s="114"/>
      <c r="AS425" s="114"/>
      <c r="AT425" s="114"/>
      <c r="AU425" s="114"/>
      <c r="AV425" s="114"/>
      <c r="AW425" s="114"/>
      <c r="AX425" s="114"/>
      <c r="AY425" s="114"/>
      <c r="AZ425" s="114"/>
      <c r="BA425" s="114"/>
      <c r="BB425" s="114"/>
      <c r="BC425" s="114"/>
      <c r="BD425" s="114"/>
      <c r="BE425" s="114"/>
      <c r="BF425" s="114"/>
      <c r="BG425" s="114"/>
      <c r="BH425" s="114"/>
      <c r="BI425" s="114"/>
      <c r="BJ425" s="114"/>
      <c r="BK425" s="114"/>
      <c r="BL425" s="114"/>
      <c r="BM425" s="114"/>
      <c r="BN425" s="114"/>
      <c r="BO425" s="114"/>
      <c r="BP425" s="114"/>
      <c r="BQ425" s="114"/>
      <c r="BR425" s="114"/>
      <c r="BS425" s="114"/>
      <c r="BT425" s="114"/>
      <c r="BU425" s="114"/>
      <c r="BV425" s="114"/>
      <c r="BW425" s="114"/>
      <c r="BX425" s="114"/>
      <c r="BY425" s="114"/>
      <c r="BZ425" s="114"/>
      <c r="CA425" s="114"/>
      <c r="CB425" s="114"/>
      <c r="CC425" s="114"/>
      <c r="CD425" s="114"/>
      <c r="CE425" s="114"/>
      <c r="CF425" s="114"/>
      <c r="CG425" s="114"/>
      <c r="CH425" s="114"/>
      <c r="CI425" s="114"/>
      <c r="CJ425" s="114"/>
      <c r="CK425" s="114"/>
      <c r="CL425" s="114"/>
      <c r="CM425" s="114"/>
      <c r="CN425" s="114"/>
      <c r="CO425" s="114"/>
      <c r="CP425" s="114"/>
      <c r="CQ425" s="114"/>
      <c r="CR425" s="114"/>
      <c r="CS425" s="114"/>
      <c r="CT425" s="114"/>
      <c r="CU425" s="114"/>
      <c r="CV425" s="114"/>
      <c r="CW425" s="114"/>
      <c r="CX425" s="114"/>
      <c r="CY425" s="114"/>
      <c r="CZ425" s="114"/>
    </row>
    <row r="426" spans="1:104" s="114" customFormat="1" x14ac:dyDescent="0.2">
      <c r="A426" s="21">
        <v>1</v>
      </c>
      <c r="B426" s="21"/>
      <c r="C426" s="214"/>
      <c r="D426" s="214"/>
      <c r="E426" s="21"/>
      <c r="G426" s="21">
        <v>12</v>
      </c>
      <c r="H426" s="21"/>
      <c r="I426" s="214"/>
      <c r="J426" s="214"/>
      <c r="K426" s="21"/>
      <c r="M426" s="21">
        <v>23</v>
      </c>
      <c r="N426" s="21"/>
      <c r="O426" s="214"/>
      <c r="P426" s="214"/>
      <c r="Q426" s="21"/>
      <c r="S426" s="21">
        <v>34</v>
      </c>
      <c r="T426" s="21"/>
      <c r="U426" s="214"/>
      <c r="V426" s="214"/>
      <c r="W426" s="21"/>
    </row>
    <row r="427" spans="1:104" s="114" customFormat="1" x14ac:dyDescent="0.2">
      <c r="A427" s="21">
        <v>2</v>
      </c>
      <c r="B427" s="21"/>
      <c r="C427" s="214"/>
      <c r="D427" s="214"/>
      <c r="E427" s="21"/>
      <c r="G427" s="21">
        <v>13</v>
      </c>
      <c r="H427" s="21"/>
      <c r="I427" s="214"/>
      <c r="J427" s="214"/>
      <c r="K427" s="21"/>
      <c r="M427" s="21">
        <v>24</v>
      </c>
      <c r="N427" s="21"/>
      <c r="O427" s="214"/>
      <c r="P427" s="214"/>
      <c r="Q427" s="21"/>
      <c r="S427" s="21">
        <v>35</v>
      </c>
      <c r="T427" s="21"/>
      <c r="U427" s="214"/>
      <c r="V427" s="214"/>
      <c r="W427" s="21"/>
    </row>
    <row r="428" spans="1:104" s="114" customFormat="1" x14ac:dyDescent="0.2">
      <c r="A428" s="21">
        <v>3</v>
      </c>
      <c r="B428" s="21"/>
      <c r="C428" s="214"/>
      <c r="D428" s="214"/>
      <c r="E428" s="21"/>
      <c r="G428" s="21">
        <v>14</v>
      </c>
      <c r="H428" s="21"/>
      <c r="I428" s="214"/>
      <c r="J428" s="214"/>
      <c r="K428" s="21"/>
      <c r="M428" s="21">
        <v>25</v>
      </c>
      <c r="N428" s="21"/>
      <c r="O428" s="214"/>
      <c r="P428" s="214"/>
      <c r="Q428" s="21"/>
      <c r="S428" s="21">
        <v>36</v>
      </c>
      <c r="T428" s="21"/>
      <c r="U428" s="214"/>
      <c r="V428" s="214"/>
      <c r="W428" s="21"/>
    </row>
    <row r="429" spans="1:104" s="114" customFormat="1" x14ac:dyDescent="0.2">
      <c r="A429" s="21">
        <v>4</v>
      </c>
      <c r="B429" s="21"/>
      <c r="C429" s="214"/>
      <c r="D429" s="214"/>
      <c r="E429" s="21"/>
      <c r="G429" s="21">
        <v>15</v>
      </c>
      <c r="H429" s="21"/>
      <c r="I429" s="214"/>
      <c r="J429" s="214"/>
      <c r="K429" s="21"/>
      <c r="M429" s="21">
        <v>26</v>
      </c>
      <c r="N429" s="21"/>
      <c r="O429" s="214"/>
      <c r="P429" s="214"/>
      <c r="Q429" s="21"/>
      <c r="S429" s="21">
        <v>37</v>
      </c>
      <c r="T429" s="21"/>
      <c r="U429" s="214"/>
      <c r="V429" s="214"/>
      <c r="W429" s="21"/>
    </row>
    <row r="430" spans="1:104" s="114" customFormat="1" x14ac:dyDescent="0.2">
      <c r="A430" s="21">
        <v>5</v>
      </c>
      <c r="B430" s="21"/>
      <c r="C430" s="214"/>
      <c r="D430" s="214"/>
      <c r="E430" s="21"/>
      <c r="G430" s="21">
        <v>16</v>
      </c>
      <c r="H430" s="21"/>
      <c r="I430" s="214"/>
      <c r="J430" s="214"/>
      <c r="K430" s="21"/>
      <c r="M430" s="21">
        <v>27</v>
      </c>
      <c r="N430" s="21"/>
      <c r="O430" s="214"/>
      <c r="P430" s="214"/>
      <c r="Q430" s="21"/>
      <c r="S430" s="21">
        <v>38</v>
      </c>
      <c r="T430" s="21"/>
      <c r="U430" s="214"/>
      <c r="V430" s="214"/>
      <c r="W430" s="21"/>
    </row>
    <row r="431" spans="1:104" s="114" customFormat="1" x14ac:dyDescent="0.2">
      <c r="A431" s="21">
        <v>6</v>
      </c>
      <c r="B431" s="21"/>
      <c r="C431" s="214"/>
      <c r="D431" s="214"/>
      <c r="E431" s="21"/>
      <c r="G431" s="21">
        <v>17</v>
      </c>
      <c r="H431" s="21"/>
      <c r="I431" s="214"/>
      <c r="J431" s="214"/>
      <c r="K431" s="21"/>
      <c r="M431" s="21">
        <v>28</v>
      </c>
      <c r="N431" s="21"/>
      <c r="O431" s="214"/>
      <c r="P431" s="214"/>
      <c r="Q431" s="21"/>
      <c r="S431" s="21">
        <v>39</v>
      </c>
      <c r="T431" s="21"/>
      <c r="U431" s="214"/>
      <c r="V431" s="214"/>
      <c r="W431" s="21"/>
    </row>
    <row r="432" spans="1:104" s="114" customFormat="1" x14ac:dyDescent="0.2">
      <c r="A432" s="21">
        <v>7</v>
      </c>
      <c r="B432" s="21"/>
      <c r="C432" s="214"/>
      <c r="D432" s="214"/>
      <c r="E432" s="21"/>
      <c r="G432" s="21">
        <v>18</v>
      </c>
      <c r="H432" s="21"/>
      <c r="I432" s="214"/>
      <c r="J432" s="214"/>
      <c r="K432" s="21"/>
      <c r="M432" s="21">
        <v>29</v>
      </c>
      <c r="N432" s="21"/>
      <c r="O432" s="214"/>
      <c r="P432" s="214"/>
      <c r="Q432" s="21"/>
      <c r="S432" s="21">
        <v>40</v>
      </c>
      <c r="T432" s="21"/>
      <c r="U432" s="214"/>
      <c r="V432" s="214"/>
      <c r="W432" s="21"/>
    </row>
    <row r="433" spans="1:104" s="114" customFormat="1" x14ac:dyDescent="0.2">
      <c r="A433" s="21">
        <v>8</v>
      </c>
      <c r="B433" s="21"/>
      <c r="C433" s="214"/>
      <c r="D433" s="214"/>
      <c r="E433" s="21"/>
      <c r="G433" s="21">
        <v>19</v>
      </c>
      <c r="H433" s="21"/>
      <c r="I433" s="214"/>
      <c r="J433" s="214"/>
      <c r="K433" s="21"/>
      <c r="M433" s="21">
        <v>30</v>
      </c>
      <c r="N433" s="21"/>
      <c r="O433" s="214"/>
      <c r="P433" s="214"/>
      <c r="Q433" s="21"/>
      <c r="S433" s="21">
        <v>41</v>
      </c>
      <c r="T433" s="21"/>
      <c r="U433" s="214"/>
      <c r="V433" s="214"/>
      <c r="W433" s="21"/>
    </row>
    <row r="434" spans="1:104" s="114" customFormat="1" x14ac:dyDescent="0.2">
      <c r="A434" s="21">
        <v>9</v>
      </c>
      <c r="B434" s="21"/>
      <c r="C434" s="214"/>
      <c r="D434" s="214"/>
      <c r="E434" s="21"/>
      <c r="G434" s="21">
        <v>20</v>
      </c>
      <c r="H434" s="21"/>
      <c r="I434" s="214"/>
      <c r="J434" s="214"/>
      <c r="K434" s="21"/>
      <c r="M434" s="21">
        <v>31</v>
      </c>
      <c r="N434" s="21"/>
      <c r="O434" s="214"/>
      <c r="P434" s="214"/>
      <c r="Q434" s="21"/>
      <c r="S434" s="21">
        <v>42</v>
      </c>
      <c r="T434" s="21"/>
      <c r="U434" s="214"/>
      <c r="V434" s="214"/>
      <c r="W434" s="21"/>
    </row>
    <row r="435" spans="1:104" s="114" customFormat="1" x14ac:dyDescent="0.2">
      <c r="A435" s="21">
        <v>10</v>
      </c>
      <c r="B435" s="21"/>
      <c r="C435" s="214"/>
      <c r="D435" s="214"/>
      <c r="E435" s="21"/>
      <c r="G435" s="21">
        <v>21</v>
      </c>
      <c r="H435" s="21"/>
      <c r="I435" s="214"/>
      <c r="J435" s="214"/>
      <c r="K435" s="21"/>
      <c r="M435" s="21">
        <v>32</v>
      </c>
      <c r="N435" s="21"/>
      <c r="O435" s="214"/>
      <c r="P435" s="214"/>
      <c r="Q435" s="21"/>
      <c r="S435" s="21">
        <v>43</v>
      </c>
      <c r="T435" s="21"/>
      <c r="U435" s="214"/>
      <c r="V435" s="214"/>
      <c r="W435" s="21"/>
    </row>
    <row r="436" spans="1:104" s="114" customFormat="1" ht="13.5" thickBot="1" x14ac:dyDescent="0.25">
      <c r="A436" s="21">
        <v>11</v>
      </c>
      <c r="B436" s="21"/>
      <c r="C436" s="214"/>
      <c r="D436" s="214"/>
      <c r="E436" s="21"/>
      <c r="G436" s="21">
        <v>22</v>
      </c>
      <c r="H436" s="21"/>
      <c r="I436" s="214"/>
      <c r="J436" s="214"/>
      <c r="K436" s="21"/>
      <c r="M436" s="21">
        <v>33</v>
      </c>
      <c r="N436" s="21"/>
      <c r="O436" s="214"/>
      <c r="P436" s="214"/>
      <c r="Q436" s="21"/>
      <c r="S436" s="22"/>
      <c r="T436" s="209" t="s">
        <v>3</v>
      </c>
      <c r="U436" s="24"/>
      <c r="V436" s="24"/>
      <c r="W436" s="210">
        <f>SUM(E426:E436)+SUM(K426:K436)+SUM(W426:W435)+SUM(Q426:Q436)</f>
        <v>0</v>
      </c>
    </row>
    <row r="437" spans="1:104" s="114" customFormat="1" x14ac:dyDescent="0.2">
      <c r="B437" s="118"/>
      <c r="C437" s="119"/>
      <c r="D437" s="119"/>
      <c r="E437" s="115"/>
      <c r="H437" s="118"/>
      <c r="I437" s="119"/>
      <c r="J437" s="119"/>
      <c r="K437" s="115"/>
      <c r="N437" s="118"/>
      <c r="O437" s="119"/>
      <c r="P437" s="119"/>
      <c r="Q437" s="115"/>
      <c r="T437" s="118"/>
      <c r="U437" s="119"/>
      <c r="V437" s="119"/>
      <c r="W437" s="115"/>
    </row>
    <row r="438" spans="1:104" s="114" customFormat="1" x14ac:dyDescent="0.2">
      <c r="B438" s="118"/>
      <c r="C438" s="119"/>
      <c r="D438" s="119"/>
      <c r="E438" s="115"/>
      <c r="H438" s="118"/>
      <c r="I438" s="119"/>
      <c r="J438" s="119"/>
      <c r="K438" s="115"/>
      <c r="N438" s="118"/>
      <c r="O438" s="119"/>
      <c r="P438" s="119"/>
      <c r="Q438" s="115"/>
      <c r="T438" s="118"/>
      <c r="U438" s="119"/>
      <c r="V438" s="119"/>
      <c r="W438" s="115"/>
    </row>
    <row r="439" spans="1:104" s="114" customFormat="1" x14ac:dyDescent="0.2">
      <c r="B439" s="118"/>
      <c r="C439" s="119"/>
      <c r="D439" s="119"/>
      <c r="E439" s="115"/>
      <c r="H439" s="118"/>
      <c r="I439" s="119"/>
      <c r="J439" s="119"/>
      <c r="K439" s="115"/>
      <c r="N439" s="118"/>
      <c r="O439" s="119"/>
      <c r="P439" s="119"/>
      <c r="Q439" s="115"/>
      <c r="T439" s="118"/>
      <c r="U439" s="119"/>
      <c r="V439" s="119"/>
      <c r="W439" s="115"/>
    </row>
    <row r="440" spans="1:104" s="114" customFormat="1" x14ac:dyDescent="0.2">
      <c r="B440" s="118"/>
      <c r="C440" s="119"/>
      <c r="D440" s="119"/>
      <c r="E440" s="115"/>
      <c r="H440" s="118"/>
      <c r="I440" s="119"/>
      <c r="J440" s="119"/>
      <c r="K440" s="115"/>
      <c r="N440" s="118"/>
      <c r="O440" s="119"/>
      <c r="P440" s="119"/>
      <c r="Q440" s="115"/>
      <c r="T440" s="118"/>
      <c r="U440" s="119"/>
      <c r="V440" s="119"/>
      <c r="W440" s="115"/>
    </row>
    <row r="441" spans="1:104" s="114" customFormat="1" x14ac:dyDescent="0.2">
      <c r="B441" s="118"/>
      <c r="C441" s="119"/>
      <c r="D441" s="119"/>
      <c r="E441" s="115"/>
      <c r="H441" s="118"/>
      <c r="I441" s="119"/>
      <c r="J441" s="119"/>
      <c r="K441" s="115"/>
      <c r="N441" s="118"/>
      <c r="O441" s="119"/>
      <c r="P441" s="119"/>
      <c r="Q441" s="115"/>
      <c r="T441" s="118"/>
      <c r="U441" s="119"/>
      <c r="V441" s="119"/>
      <c r="W441" s="115"/>
    </row>
    <row r="442" spans="1:104" s="114" customFormat="1" x14ac:dyDescent="0.2">
      <c r="B442" s="118"/>
      <c r="C442" s="119"/>
      <c r="D442" s="119"/>
      <c r="E442" s="115"/>
      <c r="H442" s="118"/>
      <c r="I442" s="119"/>
      <c r="J442" s="119"/>
      <c r="K442" s="115"/>
      <c r="N442" s="118"/>
      <c r="O442" s="119"/>
      <c r="P442" s="119"/>
      <c r="Q442" s="115"/>
      <c r="T442" s="118"/>
      <c r="U442" s="119"/>
      <c r="V442" s="119"/>
      <c r="W442" s="115"/>
    </row>
    <row r="443" spans="1:104" s="114" customFormat="1" ht="13.5" thickBot="1" x14ac:dyDescent="0.25">
      <c r="B443" s="118"/>
      <c r="C443" s="119"/>
      <c r="D443" s="119"/>
      <c r="E443" s="115"/>
      <c r="H443" s="118"/>
      <c r="I443" s="119"/>
      <c r="J443" s="119"/>
      <c r="K443" s="115"/>
      <c r="N443" s="118"/>
      <c r="O443" s="119"/>
      <c r="P443" s="119"/>
      <c r="Q443" s="115"/>
      <c r="T443" s="118"/>
      <c r="U443" s="119"/>
      <c r="V443" s="119"/>
      <c r="W443" s="115"/>
    </row>
    <row r="444" spans="1:104" ht="13.5" thickBot="1" x14ac:dyDescent="0.25">
      <c r="A444" s="17">
        <v>20</v>
      </c>
      <c r="B444" s="18"/>
      <c r="C444" s="519" t="s">
        <v>167</v>
      </c>
      <c r="D444" s="519" t="s">
        <v>35</v>
      </c>
      <c r="E444" s="213">
        <f>+$W456</f>
        <v>0</v>
      </c>
      <c r="F444" s="114"/>
      <c r="G444" s="17"/>
      <c r="H444" s="18"/>
      <c r="I444" s="519" t="s">
        <v>167</v>
      </c>
      <c r="J444" s="519" t="s">
        <v>35</v>
      </c>
      <c r="K444" s="213">
        <f>+$W456</f>
        <v>0</v>
      </c>
      <c r="M444" s="17">
        <v>20</v>
      </c>
      <c r="N444" s="18"/>
      <c r="O444" s="519" t="s">
        <v>167</v>
      </c>
      <c r="P444" s="519" t="s">
        <v>35</v>
      </c>
      <c r="Q444" s="213">
        <f>+$W456</f>
        <v>0</v>
      </c>
      <c r="S444" s="17"/>
      <c r="T444" s="18"/>
      <c r="U444" s="519" t="s">
        <v>167</v>
      </c>
      <c r="V444" s="519" t="s">
        <v>35</v>
      </c>
      <c r="W444" s="519" t="s">
        <v>18</v>
      </c>
      <c r="X444" s="114"/>
      <c r="Y444" s="114"/>
      <c r="Z444" s="114"/>
      <c r="AA444" s="114"/>
      <c r="AB444" s="114"/>
      <c r="AC444" s="114"/>
      <c r="AD444" s="114"/>
      <c r="AE444" s="114"/>
      <c r="AF444" s="114"/>
      <c r="AG444" s="114"/>
      <c r="AH444" s="114"/>
      <c r="AI444" s="114"/>
      <c r="AJ444" s="114"/>
      <c r="AK444" s="114"/>
      <c r="AL444" s="114"/>
      <c r="AM444" s="114"/>
      <c r="AN444" s="114"/>
      <c r="AO444" s="114"/>
      <c r="AP444" s="114"/>
      <c r="AQ444" s="114"/>
      <c r="AR444" s="114"/>
      <c r="AS444" s="114"/>
      <c r="AT444" s="114"/>
      <c r="AU444" s="114"/>
      <c r="AV444" s="114"/>
      <c r="AW444" s="114"/>
      <c r="AX444" s="114"/>
      <c r="AY444" s="114"/>
      <c r="AZ444" s="114"/>
      <c r="BA444" s="114"/>
      <c r="BB444" s="114"/>
      <c r="BC444" s="114"/>
      <c r="BD444" s="114"/>
      <c r="BE444" s="114"/>
      <c r="BF444" s="114"/>
      <c r="BG444" s="114"/>
      <c r="BH444" s="114"/>
      <c r="BI444" s="114"/>
      <c r="BJ444" s="114"/>
      <c r="BK444" s="114"/>
      <c r="BL444" s="114"/>
      <c r="BM444" s="114"/>
      <c r="BN444" s="114"/>
      <c r="BO444" s="114"/>
      <c r="BP444" s="114"/>
      <c r="BQ444" s="114"/>
      <c r="BR444" s="114"/>
      <c r="BS444" s="114"/>
      <c r="BT444" s="114"/>
      <c r="BU444" s="114"/>
      <c r="BV444" s="114"/>
      <c r="BW444" s="114"/>
      <c r="BX444" s="114"/>
      <c r="BY444" s="114"/>
      <c r="BZ444" s="114"/>
      <c r="CA444" s="114"/>
      <c r="CB444" s="114"/>
      <c r="CC444" s="114"/>
      <c r="CD444" s="114"/>
      <c r="CE444" s="114"/>
      <c r="CF444" s="114"/>
      <c r="CG444" s="114"/>
      <c r="CH444" s="114"/>
      <c r="CI444" s="114"/>
      <c r="CJ444" s="114"/>
      <c r="CK444" s="114"/>
      <c r="CL444" s="114"/>
      <c r="CM444" s="114"/>
      <c r="CN444" s="114"/>
      <c r="CO444" s="114"/>
      <c r="CP444" s="114"/>
      <c r="CQ444" s="114"/>
      <c r="CR444" s="114"/>
      <c r="CS444" s="114"/>
      <c r="CT444" s="114"/>
      <c r="CU444" s="114"/>
      <c r="CV444" s="114"/>
      <c r="CW444" s="114"/>
      <c r="CX444" s="114"/>
      <c r="CY444" s="114"/>
      <c r="CZ444" s="114"/>
    </row>
    <row r="445" spans="1:104" ht="38.25" x14ac:dyDescent="0.2">
      <c r="A445" s="19" t="s">
        <v>7</v>
      </c>
      <c r="B445" s="35" t="str">
        <f>+" אסמכתא " &amp; B22 &amp;"         חזרה לטבלה "</f>
        <v xml:space="preserve"> אסמכתא          חזרה לטבלה </v>
      </c>
      <c r="C445" s="548"/>
      <c r="D445" s="548"/>
      <c r="E445" s="212" t="s">
        <v>18</v>
      </c>
      <c r="F445" s="114"/>
      <c r="G445" s="19" t="s">
        <v>23</v>
      </c>
      <c r="H445" s="35" t="e">
        <f>+" אסמכתא " &amp;#REF! &amp;"         חזרה לטבלה "</f>
        <v>#REF!</v>
      </c>
      <c r="I445" s="548"/>
      <c r="J445" s="548"/>
      <c r="K445" s="212" t="s">
        <v>18</v>
      </c>
      <c r="M445" s="19" t="s">
        <v>7</v>
      </c>
      <c r="N445" s="35" t="str">
        <f>+" אסמכתא " &amp; N22 &amp;"         חזרה לטבלה "</f>
        <v xml:space="preserve"> אסמכתא          חזרה לטבלה </v>
      </c>
      <c r="O445" s="548"/>
      <c r="P445" s="548"/>
      <c r="Q445" s="212" t="s">
        <v>18</v>
      </c>
      <c r="S445" s="19" t="s">
        <v>23</v>
      </c>
      <c r="T445" s="35" t="str">
        <f>+" אסמכתא " &amp; T22 &amp;"         חזרה לטבלה "</f>
        <v xml:space="preserve"> אסמכתא          חזרה לטבלה </v>
      </c>
      <c r="U445" s="548"/>
      <c r="V445" s="548"/>
      <c r="W445" s="548"/>
      <c r="X445" s="114"/>
      <c r="Y445" s="114"/>
      <c r="Z445" s="114"/>
      <c r="AA445" s="114"/>
      <c r="AB445" s="114"/>
      <c r="AC445" s="114"/>
      <c r="AD445" s="114"/>
      <c r="AE445" s="114"/>
      <c r="AF445" s="114"/>
      <c r="AG445" s="114"/>
      <c r="AH445" s="114"/>
      <c r="AI445" s="114"/>
      <c r="AJ445" s="114"/>
      <c r="AK445" s="114"/>
      <c r="AL445" s="114"/>
      <c r="AM445" s="114"/>
      <c r="AN445" s="114"/>
      <c r="AO445" s="114"/>
      <c r="AP445" s="114"/>
      <c r="AQ445" s="114"/>
      <c r="AR445" s="114"/>
      <c r="AS445" s="114"/>
      <c r="AT445" s="114"/>
      <c r="AU445" s="114"/>
      <c r="AV445" s="114"/>
      <c r="AW445" s="114"/>
      <c r="AX445" s="114"/>
      <c r="AY445" s="114"/>
      <c r="AZ445" s="114"/>
      <c r="BA445" s="114"/>
      <c r="BB445" s="114"/>
      <c r="BC445" s="114"/>
      <c r="BD445" s="114"/>
      <c r="BE445" s="114"/>
      <c r="BF445" s="114"/>
      <c r="BG445" s="114"/>
      <c r="BH445" s="114"/>
      <c r="BI445" s="114"/>
      <c r="BJ445" s="114"/>
      <c r="BK445" s="114"/>
      <c r="BL445" s="114"/>
      <c r="BM445" s="114"/>
      <c r="BN445" s="114"/>
      <c r="BO445" s="114"/>
      <c r="BP445" s="114"/>
      <c r="BQ445" s="114"/>
      <c r="BR445" s="114"/>
      <c r="BS445" s="114"/>
      <c r="BT445" s="114"/>
      <c r="BU445" s="114"/>
      <c r="BV445" s="114"/>
      <c r="BW445" s="114"/>
      <c r="BX445" s="114"/>
      <c r="BY445" s="114"/>
      <c r="BZ445" s="114"/>
      <c r="CA445" s="114"/>
      <c r="CB445" s="114"/>
      <c r="CC445" s="114"/>
      <c r="CD445" s="114"/>
      <c r="CE445" s="114"/>
      <c r="CF445" s="114"/>
      <c r="CG445" s="114"/>
      <c r="CH445" s="114"/>
      <c r="CI445" s="114"/>
      <c r="CJ445" s="114"/>
      <c r="CK445" s="114"/>
      <c r="CL445" s="114"/>
      <c r="CM445" s="114"/>
      <c r="CN445" s="114"/>
      <c r="CO445" s="114"/>
      <c r="CP445" s="114"/>
      <c r="CQ445" s="114"/>
      <c r="CR445" s="114"/>
      <c r="CS445" s="114"/>
      <c r="CT445" s="114"/>
      <c r="CU445" s="114"/>
      <c r="CV445" s="114"/>
      <c r="CW445" s="114"/>
      <c r="CX445" s="114"/>
      <c r="CY445" s="114"/>
      <c r="CZ445" s="114"/>
    </row>
    <row r="446" spans="1:104" s="114" customFormat="1" x14ac:dyDescent="0.2">
      <c r="A446" s="21">
        <v>1</v>
      </c>
      <c r="B446" s="21"/>
      <c r="C446" s="214"/>
      <c r="D446" s="214"/>
      <c r="E446" s="21"/>
      <c r="G446" s="21">
        <v>12</v>
      </c>
      <c r="H446" s="21"/>
      <c r="I446" s="214"/>
      <c r="J446" s="214"/>
      <c r="K446" s="21"/>
      <c r="M446" s="21">
        <v>23</v>
      </c>
      <c r="N446" s="21"/>
      <c r="O446" s="214"/>
      <c r="P446" s="214"/>
      <c r="Q446" s="21"/>
      <c r="S446" s="21">
        <v>34</v>
      </c>
      <c r="T446" s="21"/>
      <c r="U446" s="214"/>
      <c r="V446" s="214"/>
      <c r="W446" s="21"/>
    </row>
    <row r="447" spans="1:104" s="114" customFormat="1" x14ac:dyDescent="0.2">
      <c r="A447" s="21">
        <v>2</v>
      </c>
      <c r="B447" s="21"/>
      <c r="C447" s="214"/>
      <c r="D447" s="214"/>
      <c r="E447" s="21"/>
      <c r="G447" s="21">
        <v>13</v>
      </c>
      <c r="H447" s="21"/>
      <c r="I447" s="214"/>
      <c r="J447" s="214"/>
      <c r="K447" s="21"/>
      <c r="M447" s="21">
        <v>24</v>
      </c>
      <c r="N447" s="21"/>
      <c r="O447" s="214"/>
      <c r="P447" s="214"/>
      <c r="Q447" s="21"/>
      <c r="S447" s="21">
        <v>35</v>
      </c>
      <c r="T447" s="21"/>
      <c r="U447" s="214"/>
      <c r="V447" s="214"/>
      <c r="W447" s="21"/>
    </row>
    <row r="448" spans="1:104" s="114" customFormat="1" x14ac:dyDescent="0.2">
      <c r="A448" s="21">
        <v>3</v>
      </c>
      <c r="B448" s="21"/>
      <c r="C448" s="214"/>
      <c r="D448" s="214"/>
      <c r="E448" s="21"/>
      <c r="G448" s="21">
        <v>14</v>
      </c>
      <c r="H448" s="21"/>
      <c r="I448" s="214"/>
      <c r="J448" s="214"/>
      <c r="K448" s="21"/>
      <c r="M448" s="21">
        <v>25</v>
      </c>
      <c r="N448" s="21"/>
      <c r="O448" s="214"/>
      <c r="P448" s="214"/>
      <c r="Q448" s="21"/>
      <c r="S448" s="21">
        <v>36</v>
      </c>
      <c r="T448" s="21"/>
      <c r="U448" s="214"/>
      <c r="V448" s="214"/>
      <c r="W448" s="21"/>
    </row>
    <row r="449" spans="1:104" s="114" customFormat="1" x14ac:dyDescent="0.2">
      <c r="A449" s="21">
        <v>4</v>
      </c>
      <c r="B449" s="21"/>
      <c r="C449" s="214"/>
      <c r="D449" s="214"/>
      <c r="E449" s="21"/>
      <c r="G449" s="21">
        <v>15</v>
      </c>
      <c r="H449" s="21"/>
      <c r="I449" s="214"/>
      <c r="J449" s="214"/>
      <c r="K449" s="21"/>
      <c r="M449" s="21">
        <v>26</v>
      </c>
      <c r="N449" s="21"/>
      <c r="O449" s="214"/>
      <c r="P449" s="214"/>
      <c r="Q449" s="21"/>
      <c r="S449" s="21">
        <v>37</v>
      </c>
      <c r="T449" s="21"/>
      <c r="U449" s="214"/>
      <c r="V449" s="214"/>
      <c r="W449" s="21"/>
    </row>
    <row r="450" spans="1:104" s="114" customFormat="1" x14ac:dyDescent="0.2">
      <c r="A450" s="21">
        <v>5</v>
      </c>
      <c r="B450" s="21"/>
      <c r="C450" s="214"/>
      <c r="D450" s="214"/>
      <c r="E450" s="21"/>
      <c r="G450" s="21">
        <v>16</v>
      </c>
      <c r="H450" s="21"/>
      <c r="I450" s="214"/>
      <c r="J450" s="214"/>
      <c r="K450" s="21"/>
      <c r="M450" s="21">
        <v>27</v>
      </c>
      <c r="N450" s="21"/>
      <c r="O450" s="214"/>
      <c r="P450" s="214"/>
      <c r="Q450" s="21"/>
      <c r="S450" s="21">
        <v>38</v>
      </c>
      <c r="T450" s="21"/>
      <c r="U450" s="214"/>
      <c r="V450" s="214"/>
      <c r="W450" s="21"/>
    </row>
    <row r="451" spans="1:104" s="114" customFormat="1" x14ac:dyDescent="0.2">
      <c r="A451" s="21">
        <v>6</v>
      </c>
      <c r="B451" s="21"/>
      <c r="C451" s="214"/>
      <c r="D451" s="214"/>
      <c r="E451" s="21"/>
      <c r="G451" s="21">
        <v>17</v>
      </c>
      <c r="H451" s="21"/>
      <c r="I451" s="214"/>
      <c r="J451" s="214"/>
      <c r="K451" s="21"/>
      <c r="M451" s="21">
        <v>28</v>
      </c>
      <c r="N451" s="21"/>
      <c r="O451" s="214"/>
      <c r="P451" s="214"/>
      <c r="Q451" s="21"/>
      <c r="S451" s="21">
        <v>39</v>
      </c>
      <c r="T451" s="21"/>
      <c r="U451" s="214"/>
      <c r="V451" s="214"/>
      <c r="W451" s="21"/>
    </row>
    <row r="452" spans="1:104" s="114" customFormat="1" x14ac:dyDescent="0.2">
      <c r="A452" s="21">
        <v>7</v>
      </c>
      <c r="B452" s="21"/>
      <c r="C452" s="214"/>
      <c r="D452" s="214"/>
      <c r="E452" s="21"/>
      <c r="G452" s="21">
        <v>18</v>
      </c>
      <c r="H452" s="21"/>
      <c r="I452" s="214"/>
      <c r="J452" s="214"/>
      <c r="K452" s="21"/>
      <c r="M452" s="21">
        <v>29</v>
      </c>
      <c r="N452" s="21"/>
      <c r="O452" s="214"/>
      <c r="P452" s="214"/>
      <c r="Q452" s="21"/>
      <c r="S452" s="21">
        <v>40</v>
      </c>
      <c r="T452" s="21"/>
      <c r="U452" s="214"/>
      <c r="V452" s="214"/>
      <c r="W452" s="21"/>
    </row>
    <row r="453" spans="1:104" s="114" customFormat="1" x14ac:dyDescent="0.2">
      <c r="A453" s="21">
        <v>8</v>
      </c>
      <c r="B453" s="21"/>
      <c r="C453" s="214"/>
      <c r="D453" s="214"/>
      <c r="E453" s="21"/>
      <c r="G453" s="21">
        <v>19</v>
      </c>
      <c r="H453" s="21"/>
      <c r="I453" s="214"/>
      <c r="J453" s="214"/>
      <c r="K453" s="21"/>
      <c r="M453" s="21">
        <v>30</v>
      </c>
      <c r="N453" s="21"/>
      <c r="O453" s="214"/>
      <c r="P453" s="214"/>
      <c r="Q453" s="21"/>
      <c r="S453" s="21">
        <v>41</v>
      </c>
      <c r="T453" s="21"/>
      <c r="U453" s="214"/>
      <c r="V453" s="214"/>
      <c r="W453" s="21"/>
    </row>
    <row r="454" spans="1:104" s="114" customFormat="1" x14ac:dyDescent="0.2">
      <c r="A454" s="21">
        <v>9</v>
      </c>
      <c r="B454" s="21"/>
      <c r="C454" s="214"/>
      <c r="D454" s="214"/>
      <c r="E454" s="21"/>
      <c r="G454" s="21">
        <v>20</v>
      </c>
      <c r="H454" s="21"/>
      <c r="I454" s="214"/>
      <c r="J454" s="214"/>
      <c r="K454" s="21"/>
      <c r="M454" s="21">
        <v>31</v>
      </c>
      <c r="N454" s="21"/>
      <c r="O454" s="214"/>
      <c r="P454" s="214"/>
      <c r="Q454" s="21"/>
      <c r="S454" s="21">
        <v>42</v>
      </c>
      <c r="T454" s="21"/>
      <c r="U454" s="214"/>
      <c r="V454" s="214"/>
      <c r="W454" s="21"/>
    </row>
    <row r="455" spans="1:104" s="114" customFormat="1" x14ac:dyDescent="0.2">
      <c r="A455" s="21">
        <v>10</v>
      </c>
      <c r="B455" s="21"/>
      <c r="C455" s="214"/>
      <c r="D455" s="214"/>
      <c r="E455" s="21"/>
      <c r="G455" s="21">
        <v>21</v>
      </c>
      <c r="H455" s="21"/>
      <c r="I455" s="214"/>
      <c r="J455" s="214"/>
      <c r="K455" s="21"/>
      <c r="M455" s="21">
        <v>32</v>
      </c>
      <c r="N455" s="21"/>
      <c r="O455" s="214"/>
      <c r="P455" s="214"/>
      <c r="Q455" s="21"/>
      <c r="S455" s="21">
        <v>43</v>
      </c>
      <c r="T455" s="21"/>
      <c r="U455" s="214"/>
      <c r="V455" s="214"/>
      <c r="W455" s="21"/>
    </row>
    <row r="456" spans="1:104" s="114" customFormat="1" ht="13.5" thickBot="1" x14ac:dyDescent="0.25">
      <c r="A456" s="21">
        <v>11</v>
      </c>
      <c r="B456" s="21"/>
      <c r="C456" s="214"/>
      <c r="D456" s="214"/>
      <c r="E456" s="21"/>
      <c r="G456" s="21">
        <v>22</v>
      </c>
      <c r="H456" s="21"/>
      <c r="I456" s="214"/>
      <c r="J456" s="214"/>
      <c r="K456" s="21"/>
      <c r="M456" s="21">
        <v>33</v>
      </c>
      <c r="N456" s="21"/>
      <c r="O456" s="214"/>
      <c r="P456" s="214"/>
      <c r="Q456" s="21"/>
      <c r="S456" s="22"/>
      <c r="T456" s="209" t="s">
        <v>3</v>
      </c>
      <c r="U456" s="24"/>
      <c r="V456" s="24"/>
      <c r="W456" s="210">
        <f>SUM(E446:E456)+SUM(K446:K456)+SUM(W446:W455)+SUM(Q446:Q456)</f>
        <v>0</v>
      </c>
    </row>
    <row r="457" spans="1:104" s="114" customFormat="1" x14ac:dyDescent="0.2">
      <c r="B457" s="118"/>
      <c r="C457" s="119"/>
      <c r="D457" s="119"/>
      <c r="E457" s="115"/>
      <c r="H457" s="118"/>
      <c r="I457" s="119"/>
      <c r="J457" s="119"/>
      <c r="K457" s="115"/>
      <c r="N457" s="118"/>
      <c r="O457" s="119"/>
      <c r="P457" s="119"/>
      <c r="Q457" s="115"/>
      <c r="T457" s="118"/>
      <c r="U457" s="119"/>
      <c r="V457" s="119"/>
      <c r="W457" s="115"/>
    </row>
    <row r="458" spans="1:104" s="114" customFormat="1" x14ac:dyDescent="0.2">
      <c r="B458" s="118"/>
      <c r="C458" s="119"/>
      <c r="D458" s="119"/>
      <c r="E458" s="115"/>
      <c r="H458" s="118"/>
      <c r="I458" s="119"/>
      <c r="J458" s="119"/>
      <c r="K458" s="115"/>
      <c r="N458" s="118"/>
      <c r="O458" s="119"/>
      <c r="P458" s="119"/>
      <c r="Q458" s="115"/>
      <c r="T458" s="118"/>
      <c r="U458" s="119"/>
      <c r="V458" s="119"/>
      <c r="W458" s="115"/>
    </row>
    <row r="459" spans="1:104" s="114" customFormat="1" x14ac:dyDescent="0.2">
      <c r="B459" s="118"/>
      <c r="C459" s="119"/>
      <c r="D459" s="119"/>
      <c r="E459" s="115"/>
      <c r="H459" s="118"/>
      <c r="I459" s="119"/>
      <c r="J459" s="119"/>
      <c r="K459" s="115"/>
      <c r="N459" s="118"/>
      <c r="O459" s="119"/>
      <c r="P459" s="119"/>
      <c r="Q459" s="115"/>
      <c r="T459" s="118"/>
      <c r="U459" s="119"/>
      <c r="V459" s="119"/>
      <c r="W459" s="115"/>
    </row>
    <row r="460" spans="1:104" s="114" customFormat="1" x14ac:dyDescent="0.2">
      <c r="B460" s="118"/>
      <c r="C460" s="119"/>
      <c r="D460" s="119"/>
      <c r="E460" s="115"/>
      <c r="H460" s="118"/>
      <c r="I460" s="119"/>
      <c r="J460" s="119"/>
      <c r="K460" s="115"/>
      <c r="N460" s="118"/>
      <c r="O460" s="119"/>
      <c r="P460" s="119"/>
      <c r="Q460" s="115"/>
      <c r="T460" s="118"/>
      <c r="U460" s="119"/>
      <c r="V460" s="119"/>
      <c r="W460" s="115"/>
    </row>
    <row r="461" spans="1:104" s="114" customFormat="1" x14ac:dyDescent="0.2">
      <c r="B461" s="118"/>
      <c r="C461" s="119"/>
      <c r="D461" s="119"/>
      <c r="E461" s="115"/>
      <c r="H461" s="118"/>
      <c r="I461" s="119"/>
      <c r="J461" s="119"/>
      <c r="K461" s="115"/>
      <c r="N461" s="118"/>
      <c r="O461" s="119"/>
      <c r="P461" s="119"/>
      <c r="Q461" s="115"/>
      <c r="T461" s="118"/>
      <c r="U461" s="119"/>
      <c r="V461" s="119"/>
      <c r="W461" s="115"/>
    </row>
    <row r="462" spans="1:104" s="114" customFormat="1" x14ac:dyDescent="0.2">
      <c r="B462" s="118"/>
      <c r="C462" s="119"/>
      <c r="D462" s="119"/>
      <c r="E462" s="115"/>
      <c r="H462" s="118"/>
      <c r="I462" s="119"/>
      <c r="J462" s="119"/>
      <c r="K462" s="115"/>
      <c r="N462" s="118"/>
      <c r="O462" s="119"/>
      <c r="P462" s="119"/>
      <c r="Q462" s="115"/>
      <c r="T462" s="118"/>
      <c r="U462" s="119"/>
      <c r="V462" s="119"/>
      <c r="W462" s="115"/>
    </row>
    <row r="463" spans="1:104" s="114" customFormat="1" ht="13.5" thickBot="1" x14ac:dyDescent="0.25">
      <c r="B463" s="118"/>
      <c r="C463" s="119"/>
      <c r="D463" s="119"/>
      <c r="E463" s="115"/>
      <c r="H463" s="118"/>
      <c r="I463" s="119"/>
      <c r="J463" s="119"/>
      <c r="K463" s="115"/>
      <c r="N463" s="118"/>
      <c r="O463" s="119"/>
      <c r="P463" s="119"/>
      <c r="Q463" s="115"/>
      <c r="T463" s="118"/>
      <c r="U463" s="119"/>
      <c r="V463" s="119"/>
      <c r="W463" s="115"/>
    </row>
    <row r="464" spans="1:104" ht="13.5" thickBot="1" x14ac:dyDescent="0.25">
      <c r="A464" s="17">
        <v>21</v>
      </c>
      <c r="B464" s="18"/>
      <c r="C464" s="519" t="s">
        <v>167</v>
      </c>
      <c r="D464" s="519" t="s">
        <v>35</v>
      </c>
      <c r="E464" s="213">
        <f>+$W476</f>
        <v>0</v>
      </c>
      <c r="F464" s="114"/>
      <c r="G464" s="17"/>
      <c r="H464" s="18"/>
      <c r="I464" s="519" t="s">
        <v>167</v>
      </c>
      <c r="J464" s="519" t="s">
        <v>35</v>
      </c>
      <c r="K464" s="213">
        <f>+$W476</f>
        <v>0</v>
      </c>
      <c r="M464" s="17">
        <v>21</v>
      </c>
      <c r="N464" s="18"/>
      <c r="O464" s="519" t="s">
        <v>167</v>
      </c>
      <c r="P464" s="519" t="s">
        <v>35</v>
      </c>
      <c r="Q464" s="213">
        <f>+$W476</f>
        <v>0</v>
      </c>
      <c r="S464" s="17"/>
      <c r="T464" s="18"/>
      <c r="U464" s="519" t="s">
        <v>167</v>
      </c>
      <c r="V464" s="519" t="s">
        <v>35</v>
      </c>
      <c r="W464" s="519" t="s">
        <v>18</v>
      </c>
      <c r="X464" s="114"/>
      <c r="Y464" s="114"/>
      <c r="Z464" s="114"/>
      <c r="AA464" s="114"/>
      <c r="AB464" s="114"/>
      <c r="AC464" s="114"/>
      <c r="AD464" s="114"/>
      <c r="AE464" s="114"/>
      <c r="AF464" s="114"/>
      <c r="AG464" s="114"/>
      <c r="AH464" s="114"/>
      <c r="AI464" s="114"/>
      <c r="AJ464" s="114"/>
      <c r="AK464" s="114"/>
      <c r="AL464" s="114"/>
      <c r="AM464" s="114"/>
      <c r="AN464" s="114"/>
      <c r="AO464" s="114"/>
      <c r="AP464" s="114"/>
      <c r="AQ464" s="114"/>
      <c r="AR464" s="114"/>
      <c r="AS464" s="114"/>
      <c r="AT464" s="114"/>
      <c r="AU464" s="114"/>
      <c r="AV464" s="114"/>
      <c r="AW464" s="114"/>
      <c r="AX464" s="114"/>
      <c r="AY464" s="114"/>
      <c r="AZ464" s="114"/>
      <c r="BA464" s="114"/>
      <c r="BB464" s="114"/>
      <c r="BC464" s="114"/>
      <c r="BD464" s="114"/>
      <c r="BE464" s="114"/>
      <c r="BF464" s="114"/>
      <c r="BG464" s="114"/>
      <c r="BH464" s="114"/>
      <c r="BI464" s="114"/>
      <c r="BJ464" s="114"/>
      <c r="BK464" s="114"/>
      <c r="BL464" s="114"/>
      <c r="BM464" s="114"/>
      <c r="BN464" s="114"/>
      <c r="BO464" s="114"/>
      <c r="BP464" s="114"/>
      <c r="BQ464" s="114"/>
      <c r="BR464" s="114"/>
      <c r="BS464" s="114"/>
      <c r="BT464" s="114"/>
      <c r="BU464" s="114"/>
      <c r="BV464" s="114"/>
      <c r="BW464" s="114"/>
      <c r="BX464" s="114"/>
      <c r="BY464" s="114"/>
      <c r="BZ464" s="114"/>
      <c r="CA464" s="114"/>
      <c r="CB464" s="114"/>
      <c r="CC464" s="114"/>
      <c r="CD464" s="114"/>
      <c r="CE464" s="114"/>
      <c r="CF464" s="114"/>
      <c r="CG464" s="114"/>
      <c r="CH464" s="114"/>
      <c r="CI464" s="114"/>
      <c r="CJ464" s="114"/>
      <c r="CK464" s="114"/>
      <c r="CL464" s="114"/>
      <c r="CM464" s="114"/>
      <c r="CN464" s="114"/>
      <c r="CO464" s="114"/>
      <c r="CP464" s="114"/>
      <c r="CQ464" s="114"/>
      <c r="CR464" s="114"/>
      <c r="CS464" s="114"/>
      <c r="CT464" s="114"/>
      <c r="CU464" s="114"/>
      <c r="CV464" s="114"/>
      <c r="CW464" s="114"/>
      <c r="CX464" s="114"/>
      <c r="CY464" s="114"/>
      <c r="CZ464" s="114"/>
    </row>
    <row r="465" spans="1:104" ht="38.25" x14ac:dyDescent="0.2">
      <c r="A465" s="19" t="s">
        <v>7</v>
      </c>
      <c r="B465" s="35" t="str">
        <f>+" אסמכתא " &amp; B23 &amp;"         חזרה לטבלה "</f>
        <v xml:space="preserve"> אסמכתא          חזרה לטבלה </v>
      </c>
      <c r="C465" s="548"/>
      <c r="D465" s="548"/>
      <c r="E465" s="212" t="s">
        <v>18</v>
      </c>
      <c r="F465" s="114"/>
      <c r="G465" s="19" t="s">
        <v>23</v>
      </c>
      <c r="H465" s="35" t="e">
        <f>+" אסמכתא " &amp;#REF! &amp;"         חזרה לטבלה "</f>
        <v>#REF!</v>
      </c>
      <c r="I465" s="548"/>
      <c r="J465" s="548"/>
      <c r="K465" s="212" t="s">
        <v>18</v>
      </c>
      <c r="M465" s="19" t="s">
        <v>7</v>
      </c>
      <c r="N465" s="35" t="str">
        <f>+" אסמכתא " &amp; N23 &amp;"         חזרה לטבלה "</f>
        <v xml:space="preserve"> אסמכתא          חזרה לטבלה </v>
      </c>
      <c r="O465" s="548"/>
      <c r="P465" s="548"/>
      <c r="Q465" s="212" t="s">
        <v>18</v>
      </c>
      <c r="S465" s="19" t="s">
        <v>23</v>
      </c>
      <c r="T465" s="35" t="str">
        <f>+" אסמכתא " &amp; T23 &amp;"         חזרה לטבלה "</f>
        <v xml:space="preserve"> אסמכתא          חזרה לטבלה </v>
      </c>
      <c r="U465" s="548"/>
      <c r="V465" s="548"/>
      <c r="W465" s="548"/>
      <c r="X465" s="114"/>
      <c r="Y465" s="114"/>
      <c r="Z465" s="114"/>
      <c r="AA465" s="114"/>
      <c r="AB465" s="114"/>
      <c r="AC465" s="114"/>
      <c r="AD465" s="114"/>
      <c r="AE465" s="114"/>
      <c r="AF465" s="114"/>
      <c r="AG465" s="114"/>
      <c r="AH465" s="114"/>
      <c r="AI465" s="114"/>
      <c r="AJ465" s="114"/>
      <c r="AK465" s="114"/>
      <c r="AL465" s="114"/>
      <c r="AM465" s="114"/>
      <c r="AN465" s="114"/>
      <c r="AO465" s="114"/>
      <c r="AP465" s="114"/>
      <c r="AQ465" s="114"/>
      <c r="AR465" s="114"/>
      <c r="AS465" s="114"/>
      <c r="AT465" s="114"/>
      <c r="AU465" s="114"/>
      <c r="AV465" s="114"/>
      <c r="AW465" s="114"/>
      <c r="AX465" s="114"/>
      <c r="AY465" s="114"/>
      <c r="AZ465" s="114"/>
      <c r="BA465" s="114"/>
      <c r="BB465" s="114"/>
      <c r="BC465" s="114"/>
      <c r="BD465" s="114"/>
      <c r="BE465" s="114"/>
      <c r="BF465" s="114"/>
      <c r="BG465" s="114"/>
      <c r="BH465" s="114"/>
      <c r="BI465" s="114"/>
      <c r="BJ465" s="114"/>
      <c r="BK465" s="114"/>
      <c r="BL465" s="114"/>
      <c r="BM465" s="114"/>
      <c r="BN465" s="114"/>
      <c r="BO465" s="114"/>
      <c r="BP465" s="114"/>
      <c r="BQ465" s="114"/>
      <c r="BR465" s="114"/>
      <c r="BS465" s="114"/>
      <c r="BT465" s="114"/>
      <c r="BU465" s="114"/>
      <c r="BV465" s="114"/>
      <c r="BW465" s="114"/>
      <c r="BX465" s="114"/>
      <c r="BY465" s="114"/>
      <c r="BZ465" s="114"/>
      <c r="CA465" s="114"/>
      <c r="CB465" s="114"/>
      <c r="CC465" s="114"/>
      <c r="CD465" s="114"/>
      <c r="CE465" s="114"/>
      <c r="CF465" s="114"/>
      <c r="CG465" s="114"/>
      <c r="CH465" s="114"/>
      <c r="CI465" s="114"/>
      <c r="CJ465" s="114"/>
      <c r="CK465" s="114"/>
      <c r="CL465" s="114"/>
      <c r="CM465" s="114"/>
      <c r="CN465" s="114"/>
      <c r="CO465" s="114"/>
      <c r="CP465" s="114"/>
      <c r="CQ465" s="114"/>
      <c r="CR465" s="114"/>
      <c r="CS465" s="114"/>
      <c r="CT465" s="114"/>
      <c r="CU465" s="114"/>
      <c r="CV465" s="114"/>
      <c r="CW465" s="114"/>
      <c r="CX465" s="114"/>
      <c r="CY465" s="114"/>
      <c r="CZ465" s="114"/>
    </row>
    <row r="466" spans="1:104" s="114" customFormat="1" x14ac:dyDescent="0.2">
      <c r="A466" s="21">
        <v>1</v>
      </c>
      <c r="B466" s="21"/>
      <c r="C466" s="214"/>
      <c r="D466" s="214"/>
      <c r="E466" s="21"/>
      <c r="G466" s="21">
        <v>12</v>
      </c>
      <c r="H466" s="21"/>
      <c r="I466" s="214"/>
      <c r="J466" s="214"/>
      <c r="K466" s="21"/>
      <c r="M466" s="21">
        <v>23</v>
      </c>
      <c r="N466" s="21"/>
      <c r="O466" s="214"/>
      <c r="P466" s="214"/>
      <c r="Q466" s="21"/>
      <c r="S466" s="21">
        <v>34</v>
      </c>
      <c r="T466" s="21"/>
      <c r="U466" s="214"/>
      <c r="V466" s="214"/>
      <c r="W466" s="21"/>
    </row>
    <row r="467" spans="1:104" s="114" customFormat="1" x14ac:dyDescent="0.2">
      <c r="A467" s="21">
        <v>2</v>
      </c>
      <c r="B467" s="21"/>
      <c r="C467" s="214"/>
      <c r="D467" s="214"/>
      <c r="E467" s="21"/>
      <c r="G467" s="21">
        <v>13</v>
      </c>
      <c r="H467" s="21"/>
      <c r="I467" s="214"/>
      <c r="J467" s="214"/>
      <c r="K467" s="21"/>
      <c r="M467" s="21">
        <v>24</v>
      </c>
      <c r="N467" s="21"/>
      <c r="O467" s="214"/>
      <c r="P467" s="214"/>
      <c r="Q467" s="21"/>
      <c r="S467" s="21">
        <v>35</v>
      </c>
      <c r="T467" s="21"/>
      <c r="U467" s="214"/>
      <c r="V467" s="214"/>
      <c r="W467" s="21"/>
    </row>
    <row r="468" spans="1:104" s="114" customFormat="1" x14ac:dyDescent="0.2">
      <c r="A468" s="21">
        <v>3</v>
      </c>
      <c r="B468" s="21"/>
      <c r="C468" s="214"/>
      <c r="D468" s="214"/>
      <c r="E468" s="21"/>
      <c r="G468" s="21">
        <v>14</v>
      </c>
      <c r="H468" s="21"/>
      <c r="I468" s="214"/>
      <c r="J468" s="214"/>
      <c r="K468" s="21"/>
      <c r="M468" s="21">
        <v>25</v>
      </c>
      <c r="N468" s="21"/>
      <c r="O468" s="214"/>
      <c r="P468" s="214"/>
      <c r="Q468" s="21"/>
      <c r="S468" s="21">
        <v>36</v>
      </c>
      <c r="T468" s="21"/>
      <c r="U468" s="214"/>
      <c r="V468" s="214"/>
      <c r="W468" s="21"/>
    </row>
    <row r="469" spans="1:104" s="114" customFormat="1" x14ac:dyDescent="0.2">
      <c r="A469" s="21">
        <v>4</v>
      </c>
      <c r="B469" s="21"/>
      <c r="C469" s="214"/>
      <c r="D469" s="214"/>
      <c r="E469" s="21"/>
      <c r="G469" s="21">
        <v>15</v>
      </c>
      <c r="H469" s="21"/>
      <c r="I469" s="214"/>
      <c r="J469" s="214"/>
      <c r="K469" s="21"/>
      <c r="M469" s="21">
        <v>26</v>
      </c>
      <c r="N469" s="21"/>
      <c r="O469" s="214"/>
      <c r="P469" s="214"/>
      <c r="Q469" s="21"/>
      <c r="S469" s="21">
        <v>37</v>
      </c>
      <c r="T469" s="21"/>
      <c r="U469" s="214"/>
      <c r="V469" s="214"/>
      <c r="W469" s="21"/>
    </row>
    <row r="470" spans="1:104" s="114" customFormat="1" x14ac:dyDescent="0.2">
      <c r="A470" s="21">
        <v>5</v>
      </c>
      <c r="B470" s="21"/>
      <c r="C470" s="214"/>
      <c r="D470" s="214"/>
      <c r="E470" s="21"/>
      <c r="G470" s="21">
        <v>16</v>
      </c>
      <c r="H470" s="21"/>
      <c r="I470" s="214"/>
      <c r="J470" s="214"/>
      <c r="K470" s="21"/>
      <c r="M470" s="21">
        <v>27</v>
      </c>
      <c r="N470" s="21"/>
      <c r="O470" s="214"/>
      <c r="P470" s="214"/>
      <c r="Q470" s="21"/>
      <c r="S470" s="21">
        <v>38</v>
      </c>
      <c r="T470" s="21"/>
      <c r="U470" s="214"/>
      <c r="V470" s="214"/>
      <c r="W470" s="21"/>
    </row>
    <row r="471" spans="1:104" s="114" customFormat="1" x14ac:dyDescent="0.2">
      <c r="A471" s="21">
        <v>6</v>
      </c>
      <c r="B471" s="21"/>
      <c r="C471" s="214"/>
      <c r="D471" s="214"/>
      <c r="E471" s="21"/>
      <c r="G471" s="21">
        <v>17</v>
      </c>
      <c r="H471" s="21"/>
      <c r="I471" s="214"/>
      <c r="J471" s="214"/>
      <c r="K471" s="21"/>
      <c r="M471" s="21">
        <v>28</v>
      </c>
      <c r="N471" s="21"/>
      <c r="O471" s="214"/>
      <c r="P471" s="214"/>
      <c r="Q471" s="21"/>
      <c r="S471" s="21">
        <v>39</v>
      </c>
      <c r="T471" s="21"/>
      <c r="U471" s="214"/>
      <c r="V471" s="214"/>
      <c r="W471" s="21"/>
    </row>
    <row r="472" spans="1:104" s="114" customFormat="1" x14ac:dyDescent="0.2">
      <c r="A472" s="21">
        <v>7</v>
      </c>
      <c r="B472" s="21"/>
      <c r="C472" s="214"/>
      <c r="D472" s="214"/>
      <c r="E472" s="21"/>
      <c r="G472" s="21">
        <v>18</v>
      </c>
      <c r="H472" s="21"/>
      <c r="I472" s="214"/>
      <c r="J472" s="214"/>
      <c r="K472" s="21"/>
      <c r="M472" s="21">
        <v>29</v>
      </c>
      <c r="N472" s="21"/>
      <c r="O472" s="214"/>
      <c r="P472" s="214"/>
      <c r="Q472" s="21"/>
      <c r="S472" s="21">
        <v>40</v>
      </c>
      <c r="T472" s="21"/>
      <c r="U472" s="214"/>
      <c r="V472" s="214"/>
      <c r="W472" s="21"/>
    </row>
    <row r="473" spans="1:104" s="114" customFormat="1" x14ac:dyDescent="0.2">
      <c r="A473" s="21">
        <v>8</v>
      </c>
      <c r="B473" s="21"/>
      <c r="C473" s="214"/>
      <c r="D473" s="214"/>
      <c r="E473" s="21"/>
      <c r="G473" s="21">
        <v>19</v>
      </c>
      <c r="H473" s="21"/>
      <c r="I473" s="214"/>
      <c r="J473" s="214"/>
      <c r="K473" s="21"/>
      <c r="M473" s="21">
        <v>30</v>
      </c>
      <c r="N473" s="21"/>
      <c r="O473" s="214"/>
      <c r="P473" s="214"/>
      <c r="Q473" s="21"/>
      <c r="S473" s="21">
        <v>41</v>
      </c>
      <c r="T473" s="21"/>
      <c r="U473" s="214"/>
      <c r="V473" s="214"/>
      <c r="W473" s="21"/>
    </row>
    <row r="474" spans="1:104" s="114" customFormat="1" x14ac:dyDescent="0.2">
      <c r="A474" s="21">
        <v>9</v>
      </c>
      <c r="B474" s="21"/>
      <c r="C474" s="214"/>
      <c r="D474" s="214"/>
      <c r="E474" s="21"/>
      <c r="G474" s="21">
        <v>20</v>
      </c>
      <c r="H474" s="21"/>
      <c r="I474" s="214"/>
      <c r="J474" s="214"/>
      <c r="K474" s="21"/>
      <c r="M474" s="21">
        <v>31</v>
      </c>
      <c r="N474" s="21"/>
      <c r="O474" s="214"/>
      <c r="P474" s="214"/>
      <c r="Q474" s="21"/>
      <c r="S474" s="21">
        <v>42</v>
      </c>
      <c r="T474" s="21"/>
      <c r="U474" s="214"/>
      <c r="V474" s="214"/>
      <c r="W474" s="21"/>
    </row>
    <row r="475" spans="1:104" s="114" customFormat="1" x14ac:dyDescent="0.2">
      <c r="A475" s="21">
        <v>10</v>
      </c>
      <c r="B475" s="21"/>
      <c r="C475" s="214"/>
      <c r="D475" s="214"/>
      <c r="E475" s="21"/>
      <c r="G475" s="21">
        <v>21</v>
      </c>
      <c r="H475" s="21"/>
      <c r="I475" s="214"/>
      <c r="J475" s="214"/>
      <c r="K475" s="21"/>
      <c r="M475" s="21">
        <v>32</v>
      </c>
      <c r="N475" s="21"/>
      <c r="O475" s="214"/>
      <c r="P475" s="214"/>
      <c r="Q475" s="21"/>
      <c r="S475" s="21">
        <v>43</v>
      </c>
      <c r="T475" s="21"/>
      <c r="U475" s="214"/>
      <c r="V475" s="214"/>
      <c r="W475" s="21"/>
    </row>
    <row r="476" spans="1:104" s="114" customFormat="1" ht="13.5" thickBot="1" x14ac:dyDescent="0.25">
      <c r="A476" s="21">
        <v>11</v>
      </c>
      <c r="B476" s="21"/>
      <c r="C476" s="214"/>
      <c r="D476" s="214"/>
      <c r="E476" s="21"/>
      <c r="G476" s="21">
        <v>22</v>
      </c>
      <c r="H476" s="21"/>
      <c r="I476" s="214"/>
      <c r="J476" s="214"/>
      <c r="K476" s="21"/>
      <c r="M476" s="21">
        <v>33</v>
      </c>
      <c r="N476" s="21"/>
      <c r="O476" s="214"/>
      <c r="P476" s="214"/>
      <c r="Q476" s="21"/>
      <c r="S476" s="22"/>
      <c r="T476" s="209" t="s">
        <v>3</v>
      </c>
      <c r="U476" s="24"/>
      <c r="V476" s="24"/>
      <c r="W476" s="210">
        <f>SUM(E466:E476)+SUM(K466:K476)+SUM(W466:W475)+SUM(Q466:Q476)</f>
        <v>0</v>
      </c>
    </row>
    <row r="477" spans="1:104" s="114" customFormat="1" x14ac:dyDescent="0.2">
      <c r="B477" s="118"/>
      <c r="C477" s="119"/>
      <c r="D477" s="119"/>
      <c r="E477" s="115"/>
      <c r="H477" s="118"/>
      <c r="I477" s="119"/>
      <c r="J477" s="119"/>
      <c r="K477" s="115"/>
      <c r="N477" s="118"/>
      <c r="O477" s="119"/>
      <c r="P477" s="119"/>
      <c r="Q477" s="115"/>
      <c r="T477" s="118"/>
      <c r="U477" s="119"/>
      <c r="V477" s="119"/>
      <c r="W477" s="115"/>
    </row>
    <row r="478" spans="1:104" s="114" customFormat="1" x14ac:dyDescent="0.2">
      <c r="B478" s="118"/>
      <c r="C478" s="119"/>
      <c r="D478" s="119"/>
      <c r="E478" s="115"/>
      <c r="H478" s="118"/>
      <c r="I478" s="119"/>
      <c r="J478" s="119"/>
      <c r="K478" s="115"/>
      <c r="N478" s="118"/>
      <c r="O478" s="119"/>
      <c r="P478" s="119"/>
      <c r="Q478" s="115"/>
      <c r="T478" s="118"/>
      <c r="U478" s="119"/>
      <c r="V478" s="119"/>
      <c r="W478" s="115"/>
    </row>
    <row r="479" spans="1:104" s="114" customFormat="1" x14ac:dyDescent="0.2">
      <c r="B479" s="118"/>
      <c r="C479" s="119"/>
      <c r="D479" s="119"/>
      <c r="E479" s="115"/>
      <c r="H479" s="118"/>
      <c r="I479" s="119"/>
      <c r="J479" s="119"/>
      <c r="K479" s="115"/>
      <c r="N479" s="118"/>
      <c r="O479" s="119"/>
      <c r="P479" s="119"/>
      <c r="Q479" s="115"/>
      <c r="T479" s="118"/>
      <c r="U479" s="119"/>
      <c r="V479" s="119"/>
      <c r="W479" s="115"/>
    </row>
    <row r="480" spans="1:104" s="114" customFormat="1" x14ac:dyDescent="0.2">
      <c r="B480" s="118"/>
      <c r="C480" s="119"/>
      <c r="D480" s="119"/>
      <c r="E480" s="115"/>
      <c r="H480" s="118"/>
      <c r="I480" s="119"/>
      <c r="J480" s="119"/>
      <c r="K480" s="115"/>
      <c r="N480" s="118"/>
      <c r="O480" s="119"/>
      <c r="P480" s="119"/>
      <c r="Q480" s="115"/>
      <c r="T480" s="118"/>
      <c r="U480" s="119"/>
      <c r="V480" s="119"/>
      <c r="W480" s="115"/>
    </row>
    <row r="481" spans="1:104" s="114" customFormat="1" x14ac:dyDescent="0.2">
      <c r="B481" s="118"/>
      <c r="C481" s="119"/>
      <c r="D481" s="119"/>
      <c r="E481" s="115"/>
      <c r="H481" s="118"/>
      <c r="I481" s="119"/>
      <c r="J481" s="119"/>
      <c r="K481" s="115"/>
      <c r="N481" s="118"/>
      <c r="O481" s="119"/>
      <c r="P481" s="119"/>
      <c r="Q481" s="115"/>
      <c r="T481" s="118"/>
      <c r="U481" s="119"/>
      <c r="V481" s="119"/>
      <c r="W481" s="115"/>
    </row>
    <row r="482" spans="1:104" s="114" customFormat="1" x14ac:dyDescent="0.2">
      <c r="B482" s="118"/>
      <c r="C482" s="119"/>
      <c r="D482" s="119"/>
      <c r="E482" s="115"/>
      <c r="H482" s="118"/>
      <c r="I482" s="119"/>
      <c r="J482" s="119"/>
      <c r="K482" s="115"/>
      <c r="N482" s="118"/>
      <c r="O482" s="119"/>
      <c r="P482" s="119"/>
      <c r="Q482" s="115"/>
      <c r="T482" s="118"/>
      <c r="U482" s="119"/>
      <c r="V482" s="119"/>
      <c r="W482" s="115"/>
    </row>
    <row r="483" spans="1:104" s="114" customFormat="1" ht="13.5" thickBot="1" x14ac:dyDescent="0.25">
      <c r="B483" s="118"/>
      <c r="C483" s="119"/>
      <c r="D483" s="119"/>
      <c r="E483" s="115"/>
      <c r="H483" s="118"/>
      <c r="I483" s="119"/>
      <c r="J483" s="119"/>
      <c r="K483" s="115"/>
      <c r="N483" s="118"/>
      <c r="O483" s="119"/>
      <c r="P483" s="119"/>
      <c r="Q483" s="115"/>
      <c r="T483" s="118"/>
      <c r="U483" s="119"/>
      <c r="V483" s="119"/>
      <c r="W483" s="115"/>
    </row>
    <row r="484" spans="1:104" ht="13.5" thickBot="1" x14ac:dyDescent="0.25">
      <c r="A484" s="17">
        <v>22</v>
      </c>
      <c r="B484" s="18"/>
      <c r="C484" s="519" t="s">
        <v>167</v>
      </c>
      <c r="D484" s="519" t="s">
        <v>35</v>
      </c>
      <c r="E484" s="213">
        <f>+$W496</f>
        <v>0</v>
      </c>
      <c r="F484" s="114"/>
      <c r="G484" s="17"/>
      <c r="H484" s="18"/>
      <c r="I484" s="519" t="s">
        <v>167</v>
      </c>
      <c r="J484" s="519" t="s">
        <v>35</v>
      </c>
      <c r="K484" s="213">
        <f>+$W496</f>
        <v>0</v>
      </c>
      <c r="M484" s="17">
        <v>22</v>
      </c>
      <c r="N484" s="18"/>
      <c r="O484" s="519" t="s">
        <v>167</v>
      </c>
      <c r="P484" s="519" t="s">
        <v>35</v>
      </c>
      <c r="Q484" s="213">
        <f>+$W496</f>
        <v>0</v>
      </c>
      <c r="S484" s="17"/>
      <c r="T484" s="18"/>
      <c r="U484" s="519" t="s">
        <v>167</v>
      </c>
      <c r="V484" s="519" t="s">
        <v>35</v>
      </c>
      <c r="W484" s="519" t="s">
        <v>18</v>
      </c>
      <c r="X484" s="114"/>
      <c r="Y484" s="114"/>
      <c r="Z484" s="114"/>
      <c r="AA484" s="114"/>
      <c r="AB484" s="114"/>
      <c r="AC484" s="114"/>
      <c r="AD484" s="114"/>
      <c r="AE484" s="114"/>
      <c r="AF484" s="114"/>
      <c r="AG484" s="114"/>
      <c r="AH484" s="114"/>
      <c r="AI484" s="114"/>
      <c r="AJ484" s="114"/>
      <c r="AK484" s="114"/>
      <c r="AL484" s="114"/>
      <c r="AM484" s="114"/>
      <c r="AN484" s="114"/>
      <c r="AO484" s="114"/>
      <c r="AP484" s="114"/>
      <c r="AQ484" s="114"/>
      <c r="AR484" s="114"/>
      <c r="AS484" s="114"/>
      <c r="AT484" s="114"/>
      <c r="AU484" s="114"/>
      <c r="AV484" s="114"/>
      <c r="AW484" s="114"/>
      <c r="AX484" s="114"/>
      <c r="AY484" s="114"/>
      <c r="AZ484" s="114"/>
      <c r="BA484" s="114"/>
      <c r="BB484" s="114"/>
      <c r="BC484" s="114"/>
      <c r="BD484" s="114"/>
      <c r="BE484" s="114"/>
      <c r="BF484" s="114"/>
      <c r="BG484" s="114"/>
      <c r="BH484" s="114"/>
      <c r="BI484" s="114"/>
      <c r="BJ484" s="114"/>
      <c r="BK484" s="114"/>
      <c r="BL484" s="114"/>
      <c r="BM484" s="114"/>
      <c r="BN484" s="114"/>
      <c r="BO484" s="114"/>
      <c r="BP484" s="114"/>
      <c r="BQ484" s="114"/>
      <c r="BR484" s="114"/>
      <c r="BS484" s="114"/>
      <c r="BT484" s="114"/>
      <c r="BU484" s="114"/>
      <c r="BV484" s="114"/>
      <c r="BW484" s="114"/>
      <c r="BX484" s="114"/>
      <c r="BY484" s="114"/>
      <c r="BZ484" s="114"/>
      <c r="CA484" s="114"/>
      <c r="CB484" s="114"/>
      <c r="CC484" s="114"/>
      <c r="CD484" s="114"/>
      <c r="CE484" s="114"/>
      <c r="CF484" s="114"/>
      <c r="CG484" s="114"/>
      <c r="CH484" s="114"/>
      <c r="CI484" s="114"/>
      <c r="CJ484" s="114"/>
      <c r="CK484" s="114"/>
      <c r="CL484" s="114"/>
      <c r="CM484" s="114"/>
      <c r="CN484" s="114"/>
      <c r="CO484" s="114"/>
      <c r="CP484" s="114"/>
      <c r="CQ484" s="114"/>
      <c r="CR484" s="114"/>
      <c r="CS484" s="114"/>
      <c r="CT484" s="114"/>
      <c r="CU484" s="114"/>
      <c r="CV484" s="114"/>
      <c r="CW484" s="114"/>
      <c r="CX484" s="114"/>
      <c r="CY484" s="114"/>
      <c r="CZ484" s="114"/>
    </row>
    <row r="485" spans="1:104" ht="38.25" x14ac:dyDescent="0.2">
      <c r="A485" s="19" t="s">
        <v>7</v>
      </c>
      <c r="B485" s="35" t="str">
        <f>+" אסמכתא " &amp; B24 &amp;"         חזרה לטבלה "</f>
        <v xml:space="preserve"> אסמכתא          חזרה לטבלה </v>
      </c>
      <c r="C485" s="548"/>
      <c r="D485" s="548"/>
      <c r="E485" s="212" t="s">
        <v>18</v>
      </c>
      <c r="F485" s="114"/>
      <c r="G485" s="19" t="s">
        <v>23</v>
      </c>
      <c r="H485" s="35" t="e">
        <f>+" אסמכתא " &amp;#REF! &amp;"         חזרה לטבלה "</f>
        <v>#REF!</v>
      </c>
      <c r="I485" s="548"/>
      <c r="J485" s="548"/>
      <c r="K485" s="212" t="s">
        <v>18</v>
      </c>
      <c r="M485" s="19" t="s">
        <v>7</v>
      </c>
      <c r="N485" s="35" t="str">
        <f>+" אסמכתא " &amp; N24 &amp;"         חזרה לטבלה "</f>
        <v xml:space="preserve"> אסמכתא          חזרה לטבלה </v>
      </c>
      <c r="O485" s="548"/>
      <c r="P485" s="548"/>
      <c r="Q485" s="212" t="s">
        <v>18</v>
      </c>
      <c r="S485" s="19" t="s">
        <v>23</v>
      </c>
      <c r="T485" s="35" t="str">
        <f>+" אסמכתא " &amp; T24 &amp;"         חזרה לטבלה "</f>
        <v xml:space="preserve"> אסמכתא          חזרה לטבלה </v>
      </c>
      <c r="U485" s="548"/>
      <c r="V485" s="548"/>
      <c r="W485" s="548"/>
      <c r="X485" s="114"/>
      <c r="Y485" s="114"/>
      <c r="Z485" s="114"/>
      <c r="AA485" s="114"/>
      <c r="AB485" s="114"/>
      <c r="AC485" s="114"/>
      <c r="AD485" s="114"/>
      <c r="AE485" s="114"/>
      <c r="AF485" s="114"/>
      <c r="AG485" s="114"/>
      <c r="AH485" s="114"/>
      <c r="AI485" s="114"/>
      <c r="AJ485" s="114"/>
      <c r="AK485" s="114"/>
      <c r="AL485" s="114"/>
      <c r="AM485" s="114"/>
      <c r="AN485" s="114"/>
      <c r="AO485" s="114"/>
      <c r="AP485" s="114"/>
      <c r="AQ485" s="114"/>
      <c r="AR485" s="114"/>
      <c r="AS485" s="114"/>
      <c r="AT485" s="114"/>
      <c r="AU485" s="114"/>
      <c r="AV485" s="114"/>
      <c r="AW485" s="114"/>
      <c r="AX485" s="114"/>
      <c r="AY485" s="114"/>
      <c r="AZ485" s="114"/>
      <c r="BA485" s="114"/>
      <c r="BB485" s="114"/>
      <c r="BC485" s="114"/>
      <c r="BD485" s="114"/>
      <c r="BE485" s="114"/>
      <c r="BF485" s="114"/>
      <c r="BG485" s="114"/>
      <c r="BH485" s="114"/>
      <c r="BI485" s="114"/>
      <c r="BJ485" s="114"/>
      <c r="BK485" s="114"/>
      <c r="BL485" s="114"/>
      <c r="BM485" s="114"/>
      <c r="BN485" s="114"/>
      <c r="BO485" s="114"/>
      <c r="BP485" s="114"/>
      <c r="BQ485" s="114"/>
      <c r="BR485" s="114"/>
      <c r="BS485" s="114"/>
      <c r="BT485" s="114"/>
      <c r="BU485" s="114"/>
      <c r="BV485" s="114"/>
      <c r="BW485" s="114"/>
      <c r="BX485" s="114"/>
      <c r="BY485" s="114"/>
      <c r="BZ485" s="114"/>
      <c r="CA485" s="114"/>
      <c r="CB485" s="114"/>
      <c r="CC485" s="114"/>
      <c r="CD485" s="114"/>
      <c r="CE485" s="114"/>
      <c r="CF485" s="114"/>
      <c r="CG485" s="114"/>
      <c r="CH485" s="114"/>
      <c r="CI485" s="114"/>
      <c r="CJ485" s="114"/>
      <c r="CK485" s="114"/>
      <c r="CL485" s="114"/>
      <c r="CM485" s="114"/>
      <c r="CN485" s="114"/>
      <c r="CO485" s="114"/>
      <c r="CP485" s="114"/>
      <c r="CQ485" s="114"/>
      <c r="CR485" s="114"/>
      <c r="CS485" s="114"/>
      <c r="CT485" s="114"/>
      <c r="CU485" s="114"/>
      <c r="CV485" s="114"/>
      <c r="CW485" s="114"/>
      <c r="CX485" s="114"/>
      <c r="CY485" s="114"/>
      <c r="CZ485" s="114"/>
    </row>
    <row r="486" spans="1:104" s="114" customFormat="1" x14ac:dyDescent="0.2">
      <c r="A486" s="21">
        <v>1</v>
      </c>
      <c r="B486" s="21"/>
      <c r="C486" s="214"/>
      <c r="D486" s="214"/>
      <c r="E486" s="21"/>
      <c r="G486" s="21">
        <v>12</v>
      </c>
      <c r="H486" s="21"/>
      <c r="I486" s="214"/>
      <c r="J486" s="214"/>
      <c r="K486" s="21"/>
      <c r="M486" s="21">
        <v>23</v>
      </c>
      <c r="N486" s="21"/>
      <c r="O486" s="214"/>
      <c r="P486" s="214"/>
      <c r="Q486" s="21"/>
      <c r="S486" s="21">
        <v>34</v>
      </c>
      <c r="T486" s="21"/>
      <c r="U486" s="214"/>
      <c r="V486" s="214"/>
      <c r="W486" s="21"/>
    </row>
    <row r="487" spans="1:104" s="114" customFormat="1" x14ac:dyDescent="0.2">
      <c r="A487" s="21">
        <v>2</v>
      </c>
      <c r="B487" s="21"/>
      <c r="C487" s="214"/>
      <c r="D487" s="214"/>
      <c r="E487" s="21"/>
      <c r="G487" s="21">
        <v>13</v>
      </c>
      <c r="H487" s="21"/>
      <c r="I487" s="214"/>
      <c r="J487" s="214"/>
      <c r="K487" s="21"/>
      <c r="M487" s="21">
        <v>24</v>
      </c>
      <c r="N487" s="21"/>
      <c r="O487" s="214"/>
      <c r="P487" s="214"/>
      <c r="Q487" s="21"/>
      <c r="S487" s="21">
        <v>35</v>
      </c>
      <c r="T487" s="21"/>
      <c r="U487" s="214"/>
      <c r="V487" s="214"/>
      <c r="W487" s="21"/>
    </row>
    <row r="488" spans="1:104" s="114" customFormat="1" x14ac:dyDescent="0.2">
      <c r="A488" s="21">
        <v>3</v>
      </c>
      <c r="B488" s="21"/>
      <c r="C488" s="214"/>
      <c r="D488" s="214"/>
      <c r="E488" s="21"/>
      <c r="G488" s="21">
        <v>14</v>
      </c>
      <c r="H488" s="21"/>
      <c r="I488" s="214"/>
      <c r="J488" s="214"/>
      <c r="K488" s="21"/>
      <c r="M488" s="21">
        <v>25</v>
      </c>
      <c r="N488" s="21"/>
      <c r="O488" s="214"/>
      <c r="P488" s="214"/>
      <c r="Q488" s="21"/>
      <c r="S488" s="21">
        <v>36</v>
      </c>
      <c r="T488" s="21"/>
      <c r="U488" s="214"/>
      <c r="V488" s="214"/>
      <c r="W488" s="21"/>
    </row>
    <row r="489" spans="1:104" s="114" customFormat="1" x14ac:dyDescent="0.2">
      <c r="A489" s="21">
        <v>4</v>
      </c>
      <c r="B489" s="21"/>
      <c r="C489" s="214"/>
      <c r="D489" s="214"/>
      <c r="E489" s="21"/>
      <c r="G489" s="21">
        <v>15</v>
      </c>
      <c r="H489" s="21"/>
      <c r="I489" s="214"/>
      <c r="J489" s="214"/>
      <c r="K489" s="21"/>
      <c r="M489" s="21">
        <v>26</v>
      </c>
      <c r="N489" s="21"/>
      <c r="O489" s="214"/>
      <c r="P489" s="214"/>
      <c r="Q489" s="21"/>
      <c r="S489" s="21">
        <v>37</v>
      </c>
      <c r="T489" s="21"/>
      <c r="U489" s="214"/>
      <c r="V489" s="214"/>
      <c r="W489" s="21"/>
    </row>
    <row r="490" spans="1:104" s="114" customFormat="1" x14ac:dyDescent="0.2">
      <c r="A490" s="21">
        <v>5</v>
      </c>
      <c r="B490" s="21"/>
      <c r="C490" s="214"/>
      <c r="D490" s="214"/>
      <c r="E490" s="21"/>
      <c r="G490" s="21">
        <v>16</v>
      </c>
      <c r="H490" s="21"/>
      <c r="I490" s="214"/>
      <c r="J490" s="214"/>
      <c r="K490" s="21"/>
      <c r="M490" s="21">
        <v>27</v>
      </c>
      <c r="N490" s="21"/>
      <c r="O490" s="214"/>
      <c r="P490" s="214"/>
      <c r="Q490" s="21"/>
      <c r="S490" s="21">
        <v>38</v>
      </c>
      <c r="T490" s="21"/>
      <c r="U490" s="214"/>
      <c r="V490" s="214"/>
      <c r="W490" s="21"/>
    </row>
    <row r="491" spans="1:104" s="114" customFormat="1" x14ac:dyDescent="0.2">
      <c r="A491" s="21">
        <v>6</v>
      </c>
      <c r="B491" s="21"/>
      <c r="C491" s="214"/>
      <c r="D491" s="214"/>
      <c r="E491" s="21"/>
      <c r="G491" s="21">
        <v>17</v>
      </c>
      <c r="H491" s="21"/>
      <c r="I491" s="214"/>
      <c r="J491" s="214"/>
      <c r="K491" s="21"/>
      <c r="M491" s="21">
        <v>28</v>
      </c>
      <c r="N491" s="21"/>
      <c r="O491" s="214"/>
      <c r="P491" s="214"/>
      <c r="Q491" s="21"/>
      <c r="S491" s="21">
        <v>39</v>
      </c>
      <c r="T491" s="21"/>
      <c r="U491" s="214"/>
      <c r="V491" s="214"/>
      <c r="W491" s="21"/>
    </row>
    <row r="492" spans="1:104" s="114" customFormat="1" x14ac:dyDescent="0.2">
      <c r="A492" s="21">
        <v>7</v>
      </c>
      <c r="B492" s="21"/>
      <c r="C492" s="214"/>
      <c r="D492" s="214"/>
      <c r="E492" s="21"/>
      <c r="G492" s="21">
        <v>18</v>
      </c>
      <c r="H492" s="21"/>
      <c r="I492" s="214"/>
      <c r="J492" s="214"/>
      <c r="K492" s="21"/>
      <c r="M492" s="21">
        <v>29</v>
      </c>
      <c r="N492" s="21"/>
      <c r="O492" s="214"/>
      <c r="P492" s="214"/>
      <c r="Q492" s="21"/>
      <c r="S492" s="21">
        <v>40</v>
      </c>
      <c r="T492" s="21"/>
      <c r="U492" s="214"/>
      <c r="V492" s="214"/>
      <c r="W492" s="21"/>
    </row>
    <row r="493" spans="1:104" s="114" customFormat="1" x14ac:dyDescent="0.2">
      <c r="A493" s="21">
        <v>8</v>
      </c>
      <c r="B493" s="21"/>
      <c r="C493" s="214"/>
      <c r="D493" s="214"/>
      <c r="E493" s="21"/>
      <c r="G493" s="21">
        <v>19</v>
      </c>
      <c r="H493" s="21"/>
      <c r="I493" s="214"/>
      <c r="J493" s="214"/>
      <c r="K493" s="21"/>
      <c r="M493" s="21">
        <v>30</v>
      </c>
      <c r="N493" s="21"/>
      <c r="O493" s="214"/>
      <c r="P493" s="214"/>
      <c r="Q493" s="21"/>
      <c r="S493" s="21">
        <v>41</v>
      </c>
      <c r="T493" s="21"/>
      <c r="U493" s="214"/>
      <c r="V493" s="214"/>
      <c r="W493" s="21"/>
    </row>
    <row r="494" spans="1:104" s="114" customFormat="1" x14ac:dyDescent="0.2">
      <c r="A494" s="21">
        <v>9</v>
      </c>
      <c r="B494" s="21"/>
      <c r="C494" s="214"/>
      <c r="D494" s="214"/>
      <c r="E494" s="21"/>
      <c r="G494" s="21">
        <v>20</v>
      </c>
      <c r="H494" s="21"/>
      <c r="I494" s="214"/>
      <c r="J494" s="214"/>
      <c r="K494" s="21"/>
      <c r="M494" s="21">
        <v>31</v>
      </c>
      <c r="N494" s="21"/>
      <c r="O494" s="214"/>
      <c r="P494" s="214"/>
      <c r="Q494" s="21"/>
      <c r="S494" s="21">
        <v>42</v>
      </c>
      <c r="T494" s="21"/>
      <c r="U494" s="214"/>
      <c r="V494" s="214"/>
      <c r="W494" s="21"/>
    </row>
    <row r="495" spans="1:104" s="114" customFormat="1" x14ac:dyDescent="0.2">
      <c r="A495" s="21">
        <v>10</v>
      </c>
      <c r="B495" s="21"/>
      <c r="C495" s="214"/>
      <c r="D495" s="214"/>
      <c r="E495" s="21"/>
      <c r="G495" s="21">
        <v>21</v>
      </c>
      <c r="H495" s="21"/>
      <c r="I495" s="214"/>
      <c r="J495" s="214"/>
      <c r="K495" s="21"/>
      <c r="M495" s="21">
        <v>32</v>
      </c>
      <c r="N495" s="21"/>
      <c r="O495" s="214"/>
      <c r="P495" s="214"/>
      <c r="Q495" s="21"/>
      <c r="S495" s="21">
        <v>43</v>
      </c>
      <c r="T495" s="21"/>
      <c r="U495" s="214"/>
      <c r="V495" s="214"/>
      <c r="W495" s="21"/>
    </row>
    <row r="496" spans="1:104" s="114" customFormat="1" ht="13.5" thickBot="1" x14ac:dyDescent="0.25">
      <c r="A496" s="21">
        <v>11</v>
      </c>
      <c r="B496" s="21"/>
      <c r="C496" s="214"/>
      <c r="D496" s="214"/>
      <c r="E496" s="21"/>
      <c r="G496" s="21">
        <v>22</v>
      </c>
      <c r="H496" s="21"/>
      <c r="I496" s="214"/>
      <c r="J496" s="214"/>
      <c r="K496" s="21"/>
      <c r="M496" s="21">
        <v>33</v>
      </c>
      <c r="N496" s="21"/>
      <c r="O496" s="214"/>
      <c r="P496" s="214"/>
      <c r="Q496" s="21"/>
      <c r="S496" s="22"/>
      <c r="T496" s="209" t="s">
        <v>3</v>
      </c>
      <c r="U496" s="24"/>
      <c r="V496" s="24"/>
      <c r="W496" s="210">
        <f>SUM(E486:E496)+SUM(K486:K496)+SUM(W486:W495)+SUM(Q486:Q496)</f>
        <v>0</v>
      </c>
    </row>
    <row r="497" spans="1:104" s="114" customFormat="1" x14ac:dyDescent="0.2">
      <c r="B497" s="118"/>
      <c r="C497" s="119"/>
      <c r="D497" s="119"/>
      <c r="E497" s="115"/>
      <c r="H497" s="118"/>
      <c r="I497" s="119"/>
      <c r="J497" s="119"/>
      <c r="K497" s="115"/>
      <c r="N497" s="118"/>
      <c r="O497" s="119"/>
      <c r="P497" s="119"/>
      <c r="Q497" s="115"/>
      <c r="T497" s="118"/>
      <c r="U497" s="119"/>
      <c r="V497" s="119"/>
      <c r="W497" s="115"/>
    </row>
    <row r="498" spans="1:104" s="114" customFormat="1" x14ac:dyDescent="0.2">
      <c r="B498" s="118"/>
      <c r="C498" s="119"/>
      <c r="D498" s="119"/>
      <c r="E498" s="115"/>
      <c r="H498" s="118"/>
      <c r="I498" s="119"/>
      <c r="J498" s="119"/>
      <c r="K498" s="115"/>
      <c r="N498" s="118"/>
      <c r="O498" s="119"/>
      <c r="P498" s="119"/>
      <c r="Q498" s="115"/>
      <c r="T498" s="118"/>
      <c r="U498" s="119"/>
      <c r="V498" s="119"/>
      <c r="W498" s="115"/>
    </row>
    <row r="499" spans="1:104" s="114" customFormat="1" x14ac:dyDescent="0.2">
      <c r="B499" s="118"/>
      <c r="C499" s="119"/>
      <c r="D499" s="119"/>
      <c r="E499" s="115"/>
      <c r="H499" s="118"/>
      <c r="I499" s="119"/>
      <c r="J499" s="119"/>
      <c r="K499" s="115"/>
      <c r="N499" s="118"/>
      <c r="O499" s="119"/>
      <c r="P499" s="119"/>
      <c r="Q499" s="115"/>
      <c r="T499" s="118"/>
      <c r="U499" s="119"/>
      <c r="V499" s="119"/>
      <c r="W499" s="115"/>
    </row>
    <row r="500" spans="1:104" s="114" customFormat="1" x14ac:dyDescent="0.2">
      <c r="B500" s="118"/>
      <c r="C500" s="119"/>
      <c r="D500" s="119"/>
      <c r="E500" s="115"/>
      <c r="H500" s="118"/>
      <c r="I500" s="119"/>
      <c r="J500" s="119"/>
      <c r="K500" s="115"/>
      <c r="N500" s="118"/>
      <c r="O500" s="119"/>
      <c r="P500" s="119"/>
      <c r="Q500" s="115"/>
      <c r="T500" s="118"/>
      <c r="U500" s="119"/>
      <c r="V500" s="119"/>
      <c r="W500" s="115"/>
    </row>
    <row r="501" spans="1:104" s="114" customFormat="1" x14ac:dyDescent="0.2">
      <c r="B501" s="118"/>
      <c r="C501" s="119"/>
      <c r="D501" s="119"/>
      <c r="E501" s="115"/>
      <c r="H501" s="118"/>
      <c r="I501" s="119"/>
      <c r="J501" s="119"/>
      <c r="K501" s="115"/>
      <c r="N501" s="118"/>
      <c r="O501" s="119"/>
      <c r="P501" s="119"/>
      <c r="Q501" s="115"/>
      <c r="T501" s="118"/>
      <c r="U501" s="119"/>
      <c r="V501" s="119"/>
      <c r="W501" s="115"/>
    </row>
    <row r="502" spans="1:104" s="114" customFormat="1" x14ac:dyDescent="0.2">
      <c r="B502" s="118"/>
      <c r="C502" s="119"/>
      <c r="D502" s="119"/>
      <c r="E502" s="115"/>
      <c r="H502" s="118"/>
      <c r="I502" s="119"/>
      <c r="J502" s="119"/>
      <c r="K502" s="115"/>
      <c r="N502" s="118"/>
      <c r="O502" s="119"/>
      <c r="P502" s="119"/>
      <c r="Q502" s="115"/>
      <c r="T502" s="118"/>
      <c r="U502" s="119"/>
      <c r="V502" s="119"/>
      <c r="W502" s="115"/>
    </row>
    <row r="503" spans="1:104" s="114" customFormat="1" ht="13.5" thickBot="1" x14ac:dyDescent="0.25">
      <c r="B503" s="118"/>
      <c r="C503" s="119"/>
      <c r="D503" s="119"/>
      <c r="E503" s="115"/>
      <c r="H503" s="118"/>
      <c r="I503" s="119"/>
      <c r="J503" s="119"/>
      <c r="K503" s="115"/>
      <c r="N503" s="118"/>
      <c r="O503" s="119"/>
      <c r="P503" s="119"/>
      <c r="Q503" s="115"/>
      <c r="T503" s="118"/>
      <c r="U503" s="119"/>
      <c r="V503" s="119"/>
      <c r="W503" s="115"/>
    </row>
    <row r="504" spans="1:104" ht="13.5" thickBot="1" x14ac:dyDescent="0.25">
      <c r="A504" s="17">
        <v>23</v>
      </c>
      <c r="B504" s="18"/>
      <c r="C504" s="519" t="s">
        <v>167</v>
      </c>
      <c r="D504" s="519" t="s">
        <v>35</v>
      </c>
      <c r="E504" s="213">
        <f>+$W516</f>
        <v>0</v>
      </c>
      <c r="F504" s="114"/>
      <c r="G504" s="17"/>
      <c r="H504" s="18"/>
      <c r="I504" s="519" t="s">
        <v>167</v>
      </c>
      <c r="J504" s="519" t="s">
        <v>35</v>
      </c>
      <c r="K504" s="213">
        <f>+$W516</f>
        <v>0</v>
      </c>
      <c r="M504" s="17">
        <v>23</v>
      </c>
      <c r="N504" s="18"/>
      <c r="O504" s="519" t="s">
        <v>167</v>
      </c>
      <c r="P504" s="519" t="s">
        <v>35</v>
      </c>
      <c r="Q504" s="213">
        <f>+$W516</f>
        <v>0</v>
      </c>
      <c r="S504" s="17"/>
      <c r="T504" s="18"/>
      <c r="U504" s="519" t="s">
        <v>167</v>
      </c>
      <c r="V504" s="519" t="s">
        <v>35</v>
      </c>
      <c r="W504" s="519" t="s">
        <v>18</v>
      </c>
      <c r="X504" s="114"/>
      <c r="Y504" s="114"/>
      <c r="Z504" s="114"/>
      <c r="AA504" s="114"/>
      <c r="AB504" s="114"/>
      <c r="AC504" s="114"/>
      <c r="AD504" s="114"/>
      <c r="AE504" s="114"/>
      <c r="AF504" s="114"/>
      <c r="AG504" s="114"/>
      <c r="AH504" s="114"/>
      <c r="AI504" s="114"/>
      <c r="AJ504" s="114"/>
      <c r="AK504" s="114"/>
      <c r="AL504" s="114"/>
      <c r="AM504" s="114"/>
      <c r="AN504" s="114"/>
      <c r="AO504" s="114"/>
      <c r="AP504" s="114"/>
      <c r="AQ504" s="114"/>
      <c r="AR504" s="114"/>
      <c r="AS504" s="114"/>
      <c r="AT504" s="114"/>
      <c r="AU504" s="114"/>
      <c r="AV504" s="114"/>
      <c r="AW504" s="114"/>
      <c r="AX504" s="114"/>
      <c r="AY504" s="114"/>
      <c r="AZ504" s="114"/>
      <c r="BA504" s="114"/>
      <c r="BB504" s="114"/>
      <c r="BC504" s="114"/>
      <c r="BD504" s="114"/>
      <c r="BE504" s="114"/>
      <c r="BF504" s="114"/>
      <c r="BG504" s="114"/>
      <c r="BH504" s="114"/>
      <c r="BI504" s="114"/>
      <c r="BJ504" s="114"/>
      <c r="BK504" s="114"/>
      <c r="BL504" s="114"/>
      <c r="BM504" s="114"/>
      <c r="BN504" s="114"/>
      <c r="BO504" s="114"/>
      <c r="BP504" s="114"/>
      <c r="BQ504" s="114"/>
      <c r="BR504" s="114"/>
      <c r="BS504" s="114"/>
      <c r="BT504" s="114"/>
      <c r="BU504" s="114"/>
      <c r="BV504" s="114"/>
      <c r="BW504" s="114"/>
      <c r="BX504" s="114"/>
      <c r="BY504" s="114"/>
      <c r="BZ504" s="114"/>
      <c r="CA504" s="114"/>
      <c r="CB504" s="114"/>
      <c r="CC504" s="114"/>
      <c r="CD504" s="114"/>
      <c r="CE504" s="114"/>
      <c r="CF504" s="114"/>
      <c r="CG504" s="114"/>
      <c r="CH504" s="114"/>
      <c r="CI504" s="114"/>
      <c r="CJ504" s="114"/>
      <c r="CK504" s="114"/>
      <c r="CL504" s="114"/>
      <c r="CM504" s="114"/>
      <c r="CN504" s="114"/>
      <c r="CO504" s="114"/>
      <c r="CP504" s="114"/>
      <c r="CQ504" s="114"/>
      <c r="CR504" s="114"/>
      <c r="CS504" s="114"/>
      <c r="CT504" s="114"/>
      <c r="CU504" s="114"/>
      <c r="CV504" s="114"/>
      <c r="CW504" s="114"/>
      <c r="CX504" s="114"/>
      <c r="CY504" s="114"/>
      <c r="CZ504" s="114"/>
    </row>
    <row r="505" spans="1:104" ht="38.25" x14ac:dyDescent="0.2">
      <c r="A505" s="19" t="s">
        <v>7</v>
      </c>
      <c r="B505" s="35" t="str">
        <f>+" אסמכתא " &amp; B25 &amp;"         חזרה לטבלה "</f>
        <v xml:space="preserve"> אסמכתא          חזרה לטבלה </v>
      </c>
      <c r="C505" s="548"/>
      <c r="D505" s="548"/>
      <c r="E505" s="212" t="s">
        <v>18</v>
      </c>
      <c r="F505" s="114"/>
      <c r="G505" s="19" t="s">
        <v>23</v>
      </c>
      <c r="H505" s="35" t="e">
        <f>+" אסמכתא " &amp;#REF! &amp;"         חזרה לטבלה "</f>
        <v>#REF!</v>
      </c>
      <c r="I505" s="548"/>
      <c r="J505" s="548"/>
      <c r="K505" s="212" t="s">
        <v>18</v>
      </c>
      <c r="M505" s="19" t="s">
        <v>7</v>
      </c>
      <c r="N505" s="35" t="str">
        <f>+" אסמכתא " &amp; N25 &amp;"         חזרה לטבלה "</f>
        <v xml:space="preserve"> אסמכתא          חזרה לטבלה </v>
      </c>
      <c r="O505" s="548"/>
      <c r="P505" s="548"/>
      <c r="Q505" s="212" t="s">
        <v>18</v>
      </c>
      <c r="S505" s="19" t="s">
        <v>23</v>
      </c>
      <c r="T505" s="35" t="str">
        <f>+" אסמכתא " &amp; T25 &amp;"         חזרה לטבלה "</f>
        <v xml:space="preserve"> אסמכתא          חזרה לטבלה </v>
      </c>
      <c r="U505" s="548"/>
      <c r="V505" s="548"/>
      <c r="W505" s="548"/>
      <c r="X505" s="114"/>
      <c r="Y505" s="114"/>
      <c r="Z505" s="114"/>
      <c r="AA505" s="114"/>
      <c r="AB505" s="114"/>
      <c r="AC505" s="114"/>
      <c r="AD505" s="114"/>
      <c r="AE505" s="114"/>
      <c r="AF505" s="114"/>
      <c r="AG505" s="114"/>
      <c r="AH505" s="114"/>
      <c r="AI505" s="114"/>
      <c r="AJ505" s="114"/>
      <c r="AK505" s="114"/>
      <c r="AL505" s="114"/>
      <c r="AM505" s="114"/>
      <c r="AN505" s="114"/>
      <c r="AO505" s="114"/>
      <c r="AP505" s="114"/>
      <c r="AQ505" s="114"/>
      <c r="AR505" s="114"/>
      <c r="AS505" s="114"/>
      <c r="AT505" s="114"/>
      <c r="AU505" s="114"/>
      <c r="AV505" s="114"/>
      <c r="AW505" s="114"/>
      <c r="AX505" s="114"/>
      <c r="AY505" s="114"/>
      <c r="AZ505" s="114"/>
      <c r="BA505" s="114"/>
      <c r="BB505" s="114"/>
      <c r="BC505" s="114"/>
      <c r="BD505" s="114"/>
      <c r="BE505" s="114"/>
      <c r="BF505" s="114"/>
      <c r="BG505" s="114"/>
      <c r="BH505" s="114"/>
      <c r="BI505" s="114"/>
      <c r="BJ505" s="114"/>
      <c r="BK505" s="114"/>
      <c r="BL505" s="114"/>
      <c r="BM505" s="114"/>
      <c r="BN505" s="114"/>
      <c r="BO505" s="114"/>
      <c r="BP505" s="114"/>
      <c r="BQ505" s="114"/>
      <c r="BR505" s="114"/>
      <c r="BS505" s="114"/>
      <c r="BT505" s="114"/>
      <c r="BU505" s="114"/>
      <c r="BV505" s="114"/>
      <c r="BW505" s="114"/>
      <c r="BX505" s="114"/>
      <c r="BY505" s="114"/>
      <c r="BZ505" s="114"/>
      <c r="CA505" s="114"/>
      <c r="CB505" s="114"/>
      <c r="CC505" s="114"/>
      <c r="CD505" s="114"/>
      <c r="CE505" s="114"/>
      <c r="CF505" s="114"/>
      <c r="CG505" s="114"/>
      <c r="CH505" s="114"/>
      <c r="CI505" s="114"/>
      <c r="CJ505" s="114"/>
      <c r="CK505" s="114"/>
      <c r="CL505" s="114"/>
      <c r="CM505" s="114"/>
      <c r="CN505" s="114"/>
      <c r="CO505" s="114"/>
      <c r="CP505" s="114"/>
      <c r="CQ505" s="114"/>
      <c r="CR505" s="114"/>
      <c r="CS505" s="114"/>
      <c r="CT505" s="114"/>
      <c r="CU505" s="114"/>
      <c r="CV505" s="114"/>
      <c r="CW505" s="114"/>
      <c r="CX505" s="114"/>
      <c r="CY505" s="114"/>
      <c r="CZ505" s="114"/>
    </row>
    <row r="506" spans="1:104" s="114" customFormat="1" x14ac:dyDescent="0.2">
      <c r="A506" s="21">
        <v>1</v>
      </c>
      <c r="B506" s="21"/>
      <c r="C506" s="214"/>
      <c r="D506" s="214"/>
      <c r="E506" s="21"/>
      <c r="G506" s="21">
        <v>12</v>
      </c>
      <c r="H506" s="21"/>
      <c r="I506" s="214"/>
      <c r="J506" s="214"/>
      <c r="K506" s="21"/>
      <c r="M506" s="21">
        <v>23</v>
      </c>
      <c r="N506" s="21"/>
      <c r="O506" s="214"/>
      <c r="P506" s="214"/>
      <c r="Q506" s="21"/>
      <c r="S506" s="21">
        <v>34</v>
      </c>
      <c r="T506" s="21"/>
      <c r="U506" s="214"/>
      <c r="V506" s="214"/>
      <c r="W506" s="21"/>
    </row>
    <row r="507" spans="1:104" s="114" customFormat="1" x14ac:dyDescent="0.2">
      <c r="A507" s="21">
        <v>2</v>
      </c>
      <c r="B507" s="21"/>
      <c r="C507" s="214"/>
      <c r="D507" s="214"/>
      <c r="E507" s="21"/>
      <c r="G507" s="21">
        <v>13</v>
      </c>
      <c r="H507" s="21"/>
      <c r="I507" s="214"/>
      <c r="J507" s="214"/>
      <c r="K507" s="21"/>
      <c r="M507" s="21">
        <v>24</v>
      </c>
      <c r="N507" s="21"/>
      <c r="O507" s="214"/>
      <c r="P507" s="214"/>
      <c r="Q507" s="21"/>
      <c r="S507" s="21">
        <v>35</v>
      </c>
      <c r="T507" s="21"/>
      <c r="U507" s="214"/>
      <c r="V507" s="214"/>
      <c r="W507" s="21"/>
    </row>
    <row r="508" spans="1:104" s="114" customFormat="1" x14ac:dyDescent="0.2">
      <c r="A508" s="21">
        <v>3</v>
      </c>
      <c r="B508" s="21"/>
      <c r="C508" s="214"/>
      <c r="D508" s="214"/>
      <c r="E508" s="21"/>
      <c r="G508" s="21">
        <v>14</v>
      </c>
      <c r="H508" s="21"/>
      <c r="I508" s="214"/>
      <c r="J508" s="214"/>
      <c r="K508" s="21"/>
      <c r="M508" s="21">
        <v>25</v>
      </c>
      <c r="N508" s="21"/>
      <c r="O508" s="214"/>
      <c r="P508" s="214"/>
      <c r="Q508" s="21"/>
      <c r="S508" s="21">
        <v>36</v>
      </c>
      <c r="T508" s="21"/>
      <c r="U508" s="214"/>
      <c r="V508" s="214"/>
      <c r="W508" s="21"/>
    </row>
    <row r="509" spans="1:104" s="114" customFormat="1" x14ac:dyDescent="0.2">
      <c r="A509" s="21">
        <v>4</v>
      </c>
      <c r="B509" s="21"/>
      <c r="C509" s="214"/>
      <c r="D509" s="214"/>
      <c r="E509" s="21"/>
      <c r="G509" s="21">
        <v>15</v>
      </c>
      <c r="H509" s="21"/>
      <c r="I509" s="214"/>
      <c r="J509" s="214"/>
      <c r="K509" s="21"/>
      <c r="M509" s="21">
        <v>26</v>
      </c>
      <c r="N509" s="21"/>
      <c r="O509" s="214"/>
      <c r="P509" s="214"/>
      <c r="Q509" s="21"/>
      <c r="S509" s="21">
        <v>37</v>
      </c>
      <c r="T509" s="21"/>
      <c r="U509" s="214"/>
      <c r="V509" s="214"/>
      <c r="W509" s="21"/>
    </row>
    <row r="510" spans="1:104" s="114" customFormat="1" x14ac:dyDescent="0.2">
      <c r="A510" s="21">
        <v>5</v>
      </c>
      <c r="B510" s="21"/>
      <c r="C510" s="214"/>
      <c r="D510" s="214"/>
      <c r="E510" s="21"/>
      <c r="G510" s="21">
        <v>16</v>
      </c>
      <c r="H510" s="21"/>
      <c r="I510" s="214"/>
      <c r="J510" s="214"/>
      <c r="K510" s="21"/>
      <c r="M510" s="21">
        <v>27</v>
      </c>
      <c r="N510" s="21"/>
      <c r="O510" s="214"/>
      <c r="P510" s="214"/>
      <c r="Q510" s="21"/>
      <c r="S510" s="21">
        <v>38</v>
      </c>
      <c r="T510" s="21"/>
      <c r="U510" s="214"/>
      <c r="V510" s="214"/>
      <c r="W510" s="21"/>
    </row>
    <row r="511" spans="1:104" s="114" customFormat="1" x14ac:dyDescent="0.2">
      <c r="A511" s="21">
        <v>6</v>
      </c>
      <c r="B511" s="21"/>
      <c r="C511" s="214"/>
      <c r="D511" s="214"/>
      <c r="E511" s="21"/>
      <c r="G511" s="21">
        <v>17</v>
      </c>
      <c r="H511" s="21"/>
      <c r="I511" s="214"/>
      <c r="J511" s="214"/>
      <c r="K511" s="21"/>
      <c r="M511" s="21">
        <v>28</v>
      </c>
      <c r="N511" s="21"/>
      <c r="O511" s="214"/>
      <c r="P511" s="214"/>
      <c r="Q511" s="21"/>
      <c r="S511" s="21">
        <v>39</v>
      </c>
      <c r="T511" s="21"/>
      <c r="U511" s="214"/>
      <c r="V511" s="214"/>
      <c r="W511" s="21"/>
    </row>
    <row r="512" spans="1:104" s="114" customFormat="1" x14ac:dyDescent="0.2">
      <c r="A512" s="21">
        <v>7</v>
      </c>
      <c r="B512" s="21"/>
      <c r="C512" s="214"/>
      <c r="D512" s="214"/>
      <c r="E512" s="21"/>
      <c r="G512" s="21">
        <v>18</v>
      </c>
      <c r="H512" s="21"/>
      <c r="I512" s="214"/>
      <c r="J512" s="214"/>
      <c r="K512" s="21"/>
      <c r="M512" s="21">
        <v>29</v>
      </c>
      <c r="N512" s="21"/>
      <c r="O512" s="214"/>
      <c r="P512" s="214"/>
      <c r="Q512" s="21"/>
      <c r="S512" s="21">
        <v>40</v>
      </c>
      <c r="T512" s="21"/>
      <c r="U512" s="214"/>
      <c r="V512" s="214"/>
      <c r="W512" s="21"/>
    </row>
    <row r="513" spans="1:104" s="114" customFormat="1" x14ac:dyDescent="0.2">
      <c r="A513" s="21">
        <v>8</v>
      </c>
      <c r="B513" s="21"/>
      <c r="C513" s="214"/>
      <c r="D513" s="214"/>
      <c r="E513" s="21"/>
      <c r="G513" s="21">
        <v>19</v>
      </c>
      <c r="H513" s="21"/>
      <c r="I513" s="214"/>
      <c r="J513" s="214"/>
      <c r="K513" s="21"/>
      <c r="M513" s="21">
        <v>30</v>
      </c>
      <c r="N513" s="21"/>
      <c r="O513" s="214"/>
      <c r="P513" s="214"/>
      <c r="Q513" s="21"/>
      <c r="S513" s="21">
        <v>41</v>
      </c>
      <c r="T513" s="21"/>
      <c r="U513" s="214"/>
      <c r="V513" s="214"/>
      <c r="W513" s="21"/>
    </row>
    <row r="514" spans="1:104" s="114" customFormat="1" x14ac:dyDescent="0.2">
      <c r="A514" s="21">
        <v>9</v>
      </c>
      <c r="B514" s="21"/>
      <c r="C514" s="214"/>
      <c r="D514" s="214"/>
      <c r="E514" s="21"/>
      <c r="G514" s="21">
        <v>20</v>
      </c>
      <c r="H514" s="21"/>
      <c r="I514" s="214"/>
      <c r="J514" s="214"/>
      <c r="K514" s="21"/>
      <c r="M514" s="21">
        <v>31</v>
      </c>
      <c r="N514" s="21"/>
      <c r="O514" s="214"/>
      <c r="P514" s="214"/>
      <c r="Q514" s="21"/>
      <c r="S514" s="21">
        <v>42</v>
      </c>
      <c r="T514" s="21"/>
      <c r="U514" s="214"/>
      <c r="V514" s="214"/>
      <c r="W514" s="21"/>
    </row>
    <row r="515" spans="1:104" s="114" customFormat="1" x14ac:dyDescent="0.2">
      <c r="A515" s="21">
        <v>10</v>
      </c>
      <c r="B515" s="21"/>
      <c r="C515" s="214"/>
      <c r="D515" s="214"/>
      <c r="E515" s="21"/>
      <c r="G515" s="21">
        <v>21</v>
      </c>
      <c r="H515" s="21"/>
      <c r="I515" s="214"/>
      <c r="J515" s="214"/>
      <c r="K515" s="21"/>
      <c r="M515" s="21">
        <v>32</v>
      </c>
      <c r="N515" s="21"/>
      <c r="O515" s="214"/>
      <c r="P515" s="214"/>
      <c r="Q515" s="21"/>
      <c r="S515" s="21">
        <v>43</v>
      </c>
      <c r="T515" s="21"/>
      <c r="U515" s="214"/>
      <c r="V515" s="214"/>
      <c r="W515" s="21"/>
    </row>
    <row r="516" spans="1:104" s="114" customFormat="1" ht="13.5" thickBot="1" x14ac:dyDescent="0.25">
      <c r="A516" s="21">
        <v>11</v>
      </c>
      <c r="B516" s="21"/>
      <c r="C516" s="214"/>
      <c r="D516" s="214"/>
      <c r="E516" s="21"/>
      <c r="G516" s="21">
        <v>22</v>
      </c>
      <c r="H516" s="21"/>
      <c r="I516" s="214"/>
      <c r="J516" s="214"/>
      <c r="K516" s="21"/>
      <c r="M516" s="21">
        <v>33</v>
      </c>
      <c r="N516" s="21"/>
      <c r="O516" s="214"/>
      <c r="P516" s="214"/>
      <c r="Q516" s="21"/>
      <c r="S516" s="22"/>
      <c r="T516" s="209" t="s">
        <v>3</v>
      </c>
      <c r="U516" s="24"/>
      <c r="V516" s="24"/>
      <c r="W516" s="210">
        <f>SUM(E506:E516)+SUM(K506:K516)+SUM(W506:W515)+SUM(Q506:Q516)</f>
        <v>0</v>
      </c>
    </row>
    <row r="517" spans="1:104" s="114" customFormat="1" x14ac:dyDescent="0.2">
      <c r="B517" s="118"/>
      <c r="C517" s="119"/>
      <c r="D517" s="119"/>
      <c r="E517" s="115"/>
      <c r="H517" s="118"/>
      <c r="I517" s="119"/>
      <c r="J517" s="119"/>
      <c r="K517" s="115"/>
      <c r="N517" s="118"/>
      <c r="O517" s="119"/>
      <c r="P517" s="119"/>
      <c r="Q517" s="115"/>
      <c r="T517" s="118"/>
      <c r="U517" s="119"/>
      <c r="V517" s="119"/>
      <c r="W517" s="115"/>
    </row>
    <row r="518" spans="1:104" s="114" customFormat="1" x14ac:dyDescent="0.2">
      <c r="B518" s="118"/>
      <c r="C518" s="119"/>
      <c r="D518" s="119"/>
      <c r="E518" s="115"/>
      <c r="H518" s="118"/>
      <c r="I518" s="119"/>
      <c r="J518" s="119"/>
      <c r="K518" s="115"/>
      <c r="N518" s="118"/>
      <c r="O518" s="119"/>
      <c r="P518" s="119"/>
      <c r="Q518" s="115"/>
      <c r="T518" s="118"/>
      <c r="U518" s="119"/>
      <c r="V518" s="119"/>
      <c r="W518" s="115"/>
    </row>
    <row r="519" spans="1:104" s="114" customFormat="1" x14ac:dyDescent="0.2">
      <c r="B519" s="118"/>
      <c r="C519" s="119"/>
      <c r="D519" s="119"/>
      <c r="E519" s="115"/>
      <c r="H519" s="118"/>
      <c r="I519" s="119"/>
      <c r="J519" s="119"/>
      <c r="K519" s="115"/>
      <c r="N519" s="118"/>
      <c r="O519" s="119"/>
      <c r="P519" s="119"/>
      <c r="Q519" s="115"/>
      <c r="T519" s="118"/>
      <c r="U519" s="119"/>
      <c r="V519" s="119"/>
      <c r="W519" s="115"/>
    </row>
    <row r="520" spans="1:104" s="114" customFormat="1" x14ac:dyDescent="0.2">
      <c r="B520" s="118"/>
      <c r="C520" s="119"/>
      <c r="D520" s="119"/>
      <c r="E520" s="115"/>
      <c r="H520" s="118"/>
      <c r="I520" s="119"/>
      <c r="J520" s="119"/>
      <c r="K520" s="115"/>
      <c r="N520" s="118"/>
      <c r="O520" s="119"/>
      <c r="P520" s="119"/>
      <c r="Q520" s="115"/>
      <c r="T520" s="118"/>
      <c r="U520" s="119"/>
      <c r="V520" s="119"/>
      <c r="W520" s="115"/>
    </row>
    <row r="521" spans="1:104" s="114" customFormat="1" x14ac:dyDescent="0.2">
      <c r="B521" s="118"/>
      <c r="C521" s="119"/>
      <c r="D521" s="119"/>
      <c r="E521" s="115"/>
      <c r="H521" s="118"/>
      <c r="I521" s="119"/>
      <c r="J521" s="119"/>
      <c r="K521" s="115"/>
      <c r="N521" s="118"/>
      <c r="O521" s="119"/>
      <c r="P521" s="119"/>
      <c r="Q521" s="115"/>
      <c r="T521" s="118"/>
      <c r="U521" s="119"/>
      <c r="V521" s="119"/>
      <c r="W521" s="115"/>
    </row>
    <row r="522" spans="1:104" s="114" customFormat="1" x14ac:dyDescent="0.2">
      <c r="B522" s="118"/>
      <c r="C522" s="119"/>
      <c r="D522" s="119"/>
      <c r="E522" s="115"/>
      <c r="H522" s="118"/>
      <c r="I522" s="119"/>
      <c r="J522" s="119"/>
      <c r="K522" s="115"/>
      <c r="N522" s="118"/>
      <c r="O522" s="119"/>
      <c r="P522" s="119"/>
      <c r="Q522" s="115"/>
      <c r="T522" s="118"/>
      <c r="U522" s="119"/>
      <c r="V522" s="119"/>
      <c r="W522" s="115"/>
    </row>
    <row r="523" spans="1:104" s="114" customFormat="1" ht="13.5" thickBot="1" x14ac:dyDescent="0.25">
      <c r="B523" s="118"/>
      <c r="C523" s="119"/>
      <c r="D523" s="119"/>
      <c r="E523" s="115"/>
      <c r="H523" s="118"/>
      <c r="I523" s="119"/>
      <c r="J523" s="119"/>
      <c r="K523" s="115"/>
      <c r="N523" s="118"/>
      <c r="O523" s="119"/>
      <c r="P523" s="119"/>
      <c r="Q523" s="115"/>
      <c r="T523" s="118"/>
      <c r="U523" s="119"/>
      <c r="V523" s="119"/>
      <c r="W523" s="115"/>
    </row>
    <row r="524" spans="1:104" ht="13.5" thickBot="1" x14ac:dyDescent="0.25">
      <c r="A524" s="17">
        <v>24</v>
      </c>
      <c r="B524" s="18"/>
      <c r="C524" s="519" t="s">
        <v>167</v>
      </c>
      <c r="D524" s="519" t="s">
        <v>35</v>
      </c>
      <c r="E524" s="213">
        <f>+$W536</f>
        <v>0</v>
      </c>
      <c r="F524" s="114"/>
      <c r="G524" s="17"/>
      <c r="H524" s="18"/>
      <c r="I524" s="519" t="s">
        <v>167</v>
      </c>
      <c r="J524" s="519" t="s">
        <v>35</v>
      </c>
      <c r="K524" s="213">
        <f>+$W536</f>
        <v>0</v>
      </c>
      <c r="M524" s="17">
        <v>24</v>
      </c>
      <c r="N524" s="18"/>
      <c r="O524" s="519" t="s">
        <v>167</v>
      </c>
      <c r="P524" s="519" t="s">
        <v>35</v>
      </c>
      <c r="Q524" s="213">
        <f>+$W536</f>
        <v>0</v>
      </c>
      <c r="S524" s="17"/>
      <c r="T524" s="18"/>
      <c r="U524" s="519" t="s">
        <v>167</v>
      </c>
      <c r="V524" s="519" t="s">
        <v>35</v>
      </c>
      <c r="W524" s="519" t="s">
        <v>18</v>
      </c>
      <c r="X524" s="114"/>
      <c r="Y524" s="114"/>
      <c r="Z524" s="114"/>
      <c r="AA524" s="114"/>
      <c r="AB524" s="114"/>
      <c r="AC524" s="114"/>
      <c r="AD524" s="114"/>
      <c r="AE524" s="114"/>
      <c r="AF524" s="114"/>
      <c r="AG524" s="114"/>
      <c r="AH524" s="114"/>
      <c r="AI524" s="114"/>
      <c r="AJ524" s="114"/>
      <c r="AK524" s="114"/>
      <c r="AL524" s="114"/>
      <c r="AM524" s="114"/>
      <c r="AN524" s="114"/>
      <c r="AO524" s="114"/>
      <c r="AP524" s="114"/>
      <c r="AQ524" s="114"/>
      <c r="AR524" s="114"/>
      <c r="AS524" s="114"/>
      <c r="AT524" s="114"/>
      <c r="AU524" s="114"/>
      <c r="AV524" s="114"/>
      <c r="AW524" s="114"/>
      <c r="AX524" s="114"/>
      <c r="AY524" s="114"/>
      <c r="AZ524" s="114"/>
      <c r="BA524" s="114"/>
      <c r="BB524" s="114"/>
      <c r="BC524" s="114"/>
      <c r="BD524" s="114"/>
      <c r="BE524" s="114"/>
      <c r="BF524" s="114"/>
      <c r="BG524" s="114"/>
      <c r="BH524" s="114"/>
      <c r="BI524" s="114"/>
      <c r="BJ524" s="114"/>
      <c r="BK524" s="114"/>
      <c r="BL524" s="114"/>
      <c r="BM524" s="114"/>
      <c r="BN524" s="114"/>
      <c r="BO524" s="114"/>
      <c r="BP524" s="114"/>
      <c r="BQ524" s="114"/>
      <c r="BR524" s="114"/>
      <c r="BS524" s="114"/>
      <c r="BT524" s="114"/>
      <c r="BU524" s="114"/>
      <c r="BV524" s="114"/>
      <c r="BW524" s="114"/>
      <c r="BX524" s="114"/>
      <c r="BY524" s="114"/>
      <c r="BZ524" s="114"/>
      <c r="CA524" s="114"/>
      <c r="CB524" s="114"/>
      <c r="CC524" s="114"/>
      <c r="CD524" s="114"/>
      <c r="CE524" s="114"/>
      <c r="CF524" s="114"/>
      <c r="CG524" s="114"/>
      <c r="CH524" s="114"/>
      <c r="CI524" s="114"/>
      <c r="CJ524" s="114"/>
      <c r="CK524" s="114"/>
      <c r="CL524" s="114"/>
      <c r="CM524" s="114"/>
      <c r="CN524" s="114"/>
      <c r="CO524" s="114"/>
      <c r="CP524" s="114"/>
      <c r="CQ524" s="114"/>
      <c r="CR524" s="114"/>
      <c r="CS524" s="114"/>
      <c r="CT524" s="114"/>
      <c r="CU524" s="114"/>
      <c r="CV524" s="114"/>
      <c r="CW524" s="114"/>
      <c r="CX524" s="114"/>
      <c r="CY524" s="114"/>
      <c r="CZ524" s="114"/>
    </row>
    <row r="525" spans="1:104" ht="38.25" x14ac:dyDescent="0.2">
      <c r="A525" s="19" t="s">
        <v>7</v>
      </c>
      <c r="B525" s="35" t="str">
        <f>+" אסמכתא " &amp; B26 &amp;"         חזרה לטבלה "</f>
        <v xml:space="preserve"> אסמכתא          חזרה לטבלה </v>
      </c>
      <c r="C525" s="548"/>
      <c r="D525" s="548"/>
      <c r="E525" s="212" t="s">
        <v>18</v>
      </c>
      <c r="F525" s="114"/>
      <c r="G525" s="19" t="s">
        <v>23</v>
      </c>
      <c r="H525" s="35" t="e">
        <f>+" אסמכתא " &amp;#REF! &amp;"         חזרה לטבלה "</f>
        <v>#REF!</v>
      </c>
      <c r="I525" s="548"/>
      <c r="J525" s="548"/>
      <c r="K525" s="212" t="s">
        <v>18</v>
      </c>
      <c r="M525" s="19" t="s">
        <v>7</v>
      </c>
      <c r="N525" s="35" t="str">
        <f>+" אסמכתא " &amp; N26 &amp;"         חזרה לטבלה "</f>
        <v xml:space="preserve"> אסמכתא          חזרה לטבלה </v>
      </c>
      <c r="O525" s="548"/>
      <c r="P525" s="548"/>
      <c r="Q525" s="212" t="s">
        <v>18</v>
      </c>
      <c r="S525" s="19" t="s">
        <v>23</v>
      </c>
      <c r="T525" s="35" t="str">
        <f>+" אסמכתא " &amp; T26 &amp;"         חזרה לטבלה "</f>
        <v xml:space="preserve"> אסמכתא          חזרה לטבלה </v>
      </c>
      <c r="U525" s="548"/>
      <c r="V525" s="548"/>
      <c r="W525" s="548"/>
      <c r="X525" s="114"/>
      <c r="Y525" s="114"/>
      <c r="Z525" s="114"/>
      <c r="AA525" s="114"/>
      <c r="AB525" s="114"/>
      <c r="AC525" s="114"/>
      <c r="AD525" s="114"/>
      <c r="AE525" s="114"/>
      <c r="AF525" s="114"/>
      <c r="AG525" s="114"/>
      <c r="AH525" s="114"/>
      <c r="AI525" s="114"/>
      <c r="AJ525" s="114"/>
      <c r="AK525" s="114"/>
      <c r="AL525" s="114"/>
      <c r="AM525" s="114"/>
      <c r="AN525" s="114"/>
      <c r="AO525" s="114"/>
      <c r="AP525" s="114"/>
      <c r="AQ525" s="114"/>
      <c r="AR525" s="114"/>
      <c r="AS525" s="114"/>
      <c r="AT525" s="114"/>
      <c r="AU525" s="114"/>
      <c r="AV525" s="114"/>
      <c r="AW525" s="114"/>
      <c r="AX525" s="114"/>
      <c r="AY525" s="114"/>
      <c r="AZ525" s="114"/>
      <c r="BA525" s="114"/>
      <c r="BB525" s="114"/>
      <c r="BC525" s="114"/>
      <c r="BD525" s="114"/>
      <c r="BE525" s="114"/>
      <c r="BF525" s="114"/>
      <c r="BG525" s="114"/>
      <c r="BH525" s="114"/>
      <c r="BI525" s="114"/>
      <c r="BJ525" s="114"/>
      <c r="BK525" s="114"/>
      <c r="BL525" s="114"/>
      <c r="BM525" s="114"/>
      <c r="BN525" s="114"/>
      <c r="BO525" s="114"/>
      <c r="BP525" s="114"/>
      <c r="BQ525" s="114"/>
      <c r="BR525" s="114"/>
      <c r="BS525" s="114"/>
      <c r="BT525" s="114"/>
      <c r="BU525" s="114"/>
      <c r="BV525" s="114"/>
      <c r="BW525" s="114"/>
      <c r="BX525" s="114"/>
      <c r="BY525" s="114"/>
      <c r="BZ525" s="114"/>
      <c r="CA525" s="114"/>
      <c r="CB525" s="114"/>
      <c r="CC525" s="114"/>
      <c r="CD525" s="114"/>
      <c r="CE525" s="114"/>
      <c r="CF525" s="114"/>
      <c r="CG525" s="114"/>
      <c r="CH525" s="114"/>
      <c r="CI525" s="114"/>
      <c r="CJ525" s="114"/>
      <c r="CK525" s="114"/>
      <c r="CL525" s="114"/>
      <c r="CM525" s="114"/>
      <c r="CN525" s="114"/>
      <c r="CO525" s="114"/>
      <c r="CP525" s="114"/>
      <c r="CQ525" s="114"/>
      <c r="CR525" s="114"/>
      <c r="CS525" s="114"/>
      <c r="CT525" s="114"/>
      <c r="CU525" s="114"/>
      <c r="CV525" s="114"/>
      <c r="CW525" s="114"/>
      <c r="CX525" s="114"/>
      <c r="CY525" s="114"/>
      <c r="CZ525" s="114"/>
    </row>
    <row r="526" spans="1:104" s="114" customFormat="1" x14ac:dyDescent="0.2">
      <c r="A526" s="21">
        <v>1</v>
      </c>
      <c r="B526" s="21"/>
      <c r="C526" s="214"/>
      <c r="D526" s="214"/>
      <c r="E526" s="21"/>
      <c r="G526" s="21">
        <v>12</v>
      </c>
      <c r="H526" s="21"/>
      <c r="I526" s="214"/>
      <c r="J526" s="214"/>
      <c r="K526" s="21"/>
      <c r="M526" s="21">
        <v>23</v>
      </c>
      <c r="N526" s="21"/>
      <c r="O526" s="214"/>
      <c r="P526" s="214"/>
      <c r="Q526" s="21"/>
      <c r="S526" s="21">
        <v>34</v>
      </c>
      <c r="T526" s="21"/>
      <c r="U526" s="214"/>
      <c r="V526" s="214"/>
      <c r="W526" s="21"/>
    </row>
    <row r="527" spans="1:104" s="114" customFormat="1" x14ac:dyDescent="0.2">
      <c r="A527" s="21">
        <v>2</v>
      </c>
      <c r="B527" s="21"/>
      <c r="C527" s="214"/>
      <c r="D527" s="214"/>
      <c r="E527" s="21"/>
      <c r="G527" s="21">
        <v>13</v>
      </c>
      <c r="H527" s="21"/>
      <c r="I527" s="214"/>
      <c r="J527" s="214"/>
      <c r="K527" s="21"/>
      <c r="M527" s="21">
        <v>24</v>
      </c>
      <c r="N527" s="21"/>
      <c r="O527" s="214"/>
      <c r="P527" s="214"/>
      <c r="Q527" s="21"/>
      <c r="S527" s="21">
        <v>35</v>
      </c>
      <c r="T527" s="21"/>
      <c r="U527" s="214"/>
      <c r="V527" s="214"/>
      <c r="W527" s="21"/>
    </row>
    <row r="528" spans="1:104" s="114" customFormat="1" x14ac:dyDescent="0.2">
      <c r="A528" s="21">
        <v>3</v>
      </c>
      <c r="B528" s="21"/>
      <c r="C528" s="214"/>
      <c r="D528" s="214"/>
      <c r="E528" s="21"/>
      <c r="G528" s="21">
        <v>14</v>
      </c>
      <c r="H528" s="21"/>
      <c r="I528" s="214"/>
      <c r="J528" s="214"/>
      <c r="K528" s="21"/>
      <c r="M528" s="21">
        <v>25</v>
      </c>
      <c r="N528" s="21"/>
      <c r="O528" s="214"/>
      <c r="P528" s="214"/>
      <c r="Q528" s="21"/>
      <c r="S528" s="21">
        <v>36</v>
      </c>
      <c r="T528" s="21"/>
      <c r="U528" s="214"/>
      <c r="V528" s="214"/>
      <c r="W528" s="21"/>
    </row>
    <row r="529" spans="1:104" s="114" customFormat="1" x14ac:dyDescent="0.2">
      <c r="A529" s="21">
        <v>4</v>
      </c>
      <c r="B529" s="21"/>
      <c r="C529" s="214"/>
      <c r="D529" s="214"/>
      <c r="E529" s="21"/>
      <c r="G529" s="21">
        <v>15</v>
      </c>
      <c r="H529" s="21"/>
      <c r="I529" s="214"/>
      <c r="J529" s="214"/>
      <c r="K529" s="21"/>
      <c r="M529" s="21">
        <v>26</v>
      </c>
      <c r="N529" s="21"/>
      <c r="O529" s="214"/>
      <c r="P529" s="214"/>
      <c r="Q529" s="21"/>
      <c r="S529" s="21">
        <v>37</v>
      </c>
      <c r="T529" s="21"/>
      <c r="U529" s="214"/>
      <c r="V529" s="214"/>
      <c r="W529" s="21"/>
    </row>
    <row r="530" spans="1:104" s="114" customFormat="1" x14ac:dyDescent="0.2">
      <c r="A530" s="21">
        <v>5</v>
      </c>
      <c r="B530" s="21"/>
      <c r="C530" s="214"/>
      <c r="D530" s="214"/>
      <c r="E530" s="21"/>
      <c r="G530" s="21">
        <v>16</v>
      </c>
      <c r="H530" s="21"/>
      <c r="I530" s="214"/>
      <c r="J530" s="214"/>
      <c r="K530" s="21"/>
      <c r="M530" s="21">
        <v>27</v>
      </c>
      <c r="N530" s="21"/>
      <c r="O530" s="214"/>
      <c r="P530" s="214"/>
      <c r="Q530" s="21"/>
      <c r="S530" s="21">
        <v>38</v>
      </c>
      <c r="T530" s="21"/>
      <c r="U530" s="214"/>
      <c r="V530" s="214"/>
      <c r="W530" s="21"/>
    </row>
    <row r="531" spans="1:104" s="114" customFormat="1" x14ac:dyDescent="0.2">
      <c r="A531" s="21">
        <v>6</v>
      </c>
      <c r="B531" s="21"/>
      <c r="C531" s="214"/>
      <c r="D531" s="214"/>
      <c r="E531" s="21"/>
      <c r="G531" s="21">
        <v>17</v>
      </c>
      <c r="H531" s="21"/>
      <c r="I531" s="214"/>
      <c r="J531" s="214"/>
      <c r="K531" s="21"/>
      <c r="M531" s="21">
        <v>28</v>
      </c>
      <c r="N531" s="21"/>
      <c r="O531" s="214"/>
      <c r="P531" s="214"/>
      <c r="Q531" s="21"/>
      <c r="S531" s="21">
        <v>39</v>
      </c>
      <c r="T531" s="21"/>
      <c r="U531" s="214"/>
      <c r="V531" s="214"/>
      <c r="W531" s="21"/>
    </row>
    <row r="532" spans="1:104" s="114" customFormat="1" x14ac:dyDescent="0.2">
      <c r="A532" s="21">
        <v>7</v>
      </c>
      <c r="B532" s="21"/>
      <c r="C532" s="214"/>
      <c r="D532" s="214"/>
      <c r="E532" s="21"/>
      <c r="G532" s="21">
        <v>18</v>
      </c>
      <c r="H532" s="21"/>
      <c r="I532" s="214"/>
      <c r="J532" s="214"/>
      <c r="K532" s="21"/>
      <c r="M532" s="21">
        <v>29</v>
      </c>
      <c r="N532" s="21"/>
      <c r="O532" s="214"/>
      <c r="P532" s="214"/>
      <c r="Q532" s="21"/>
      <c r="S532" s="21">
        <v>40</v>
      </c>
      <c r="T532" s="21"/>
      <c r="U532" s="214"/>
      <c r="V532" s="214"/>
      <c r="W532" s="21"/>
    </row>
    <row r="533" spans="1:104" s="114" customFormat="1" x14ac:dyDescent="0.2">
      <c r="A533" s="21">
        <v>8</v>
      </c>
      <c r="B533" s="21"/>
      <c r="C533" s="214"/>
      <c r="D533" s="214"/>
      <c r="E533" s="21"/>
      <c r="G533" s="21">
        <v>19</v>
      </c>
      <c r="H533" s="21"/>
      <c r="I533" s="214"/>
      <c r="J533" s="214"/>
      <c r="K533" s="21"/>
      <c r="M533" s="21">
        <v>30</v>
      </c>
      <c r="N533" s="21"/>
      <c r="O533" s="214"/>
      <c r="P533" s="214"/>
      <c r="Q533" s="21"/>
      <c r="S533" s="21">
        <v>41</v>
      </c>
      <c r="T533" s="21"/>
      <c r="U533" s="214"/>
      <c r="V533" s="214"/>
      <c r="W533" s="21"/>
    </row>
    <row r="534" spans="1:104" s="114" customFormat="1" x14ac:dyDescent="0.2">
      <c r="A534" s="21">
        <v>9</v>
      </c>
      <c r="B534" s="21"/>
      <c r="C534" s="214"/>
      <c r="D534" s="214"/>
      <c r="E534" s="21"/>
      <c r="G534" s="21">
        <v>20</v>
      </c>
      <c r="H534" s="21"/>
      <c r="I534" s="214"/>
      <c r="J534" s="214"/>
      <c r="K534" s="21"/>
      <c r="M534" s="21">
        <v>31</v>
      </c>
      <c r="N534" s="21"/>
      <c r="O534" s="214"/>
      <c r="P534" s="214"/>
      <c r="Q534" s="21"/>
      <c r="S534" s="21">
        <v>42</v>
      </c>
      <c r="T534" s="21"/>
      <c r="U534" s="214"/>
      <c r="V534" s="214"/>
      <c r="W534" s="21"/>
    </row>
    <row r="535" spans="1:104" s="114" customFormat="1" x14ac:dyDescent="0.2">
      <c r="A535" s="21">
        <v>10</v>
      </c>
      <c r="B535" s="21"/>
      <c r="C535" s="214"/>
      <c r="D535" s="214"/>
      <c r="E535" s="21"/>
      <c r="G535" s="21">
        <v>21</v>
      </c>
      <c r="H535" s="21"/>
      <c r="I535" s="214"/>
      <c r="J535" s="214"/>
      <c r="K535" s="21"/>
      <c r="M535" s="21">
        <v>32</v>
      </c>
      <c r="N535" s="21"/>
      <c r="O535" s="214"/>
      <c r="P535" s="214"/>
      <c r="Q535" s="21"/>
      <c r="S535" s="21">
        <v>43</v>
      </c>
      <c r="T535" s="21"/>
      <c r="U535" s="214"/>
      <c r="V535" s="214"/>
      <c r="W535" s="21"/>
    </row>
    <row r="536" spans="1:104" s="114" customFormat="1" ht="13.5" thickBot="1" x14ac:dyDescent="0.25">
      <c r="A536" s="21">
        <v>11</v>
      </c>
      <c r="B536" s="21"/>
      <c r="C536" s="214"/>
      <c r="D536" s="214"/>
      <c r="E536" s="21"/>
      <c r="G536" s="21">
        <v>22</v>
      </c>
      <c r="H536" s="21"/>
      <c r="I536" s="214"/>
      <c r="J536" s="214"/>
      <c r="K536" s="21"/>
      <c r="M536" s="21">
        <v>33</v>
      </c>
      <c r="N536" s="21"/>
      <c r="O536" s="214"/>
      <c r="P536" s="214"/>
      <c r="Q536" s="21"/>
      <c r="S536" s="22"/>
      <c r="T536" s="209" t="s">
        <v>3</v>
      </c>
      <c r="U536" s="24"/>
      <c r="V536" s="24"/>
      <c r="W536" s="210">
        <f>SUM(E526:E536)+SUM(K526:K536)+SUM(W526:W535)+SUM(Q526:Q536)</f>
        <v>0</v>
      </c>
    </row>
    <row r="537" spans="1:104" s="114" customFormat="1" x14ac:dyDescent="0.2">
      <c r="B537" s="118"/>
      <c r="C537" s="119"/>
      <c r="D537" s="119"/>
      <c r="E537" s="115"/>
      <c r="H537" s="118"/>
      <c r="I537" s="119"/>
      <c r="J537" s="119"/>
      <c r="K537" s="115"/>
      <c r="N537" s="118"/>
      <c r="O537" s="119"/>
      <c r="P537" s="119"/>
      <c r="Q537" s="115"/>
      <c r="T537" s="118"/>
      <c r="U537" s="119"/>
      <c r="V537" s="119"/>
      <c r="W537" s="115"/>
    </row>
    <row r="538" spans="1:104" s="114" customFormat="1" x14ac:dyDescent="0.2">
      <c r="B538" s="118"/>
      <c r="C538" s="119"/>
      <c r="D538" s="119"/>
      <c r="E538" s="115"/>
      <c r="H538" s="118"/>
      <c r="I538" s="119"/>
      <c r="J538" s="119"/>
      <c r="K538" s="115"/>
      <c r="N538" s="118"/>
      <c r="O538" s="119"/>
      <c r="P538" s="119"/>
      <c r="Q538" s="115"/>
      <c r="T538" s="118"/>
      <c r="U538" s="119"/>
      <c r="V538" s="119"/>
      <c r="W538" s="115"/>
    </row>
    <row r="539" spans="1:104" s="114" customFormat="1" x14ac:dyDescent="0.2">
      <c r="B539" s="118"/>
      <c r="C539" s="119"/>
      <c r="D539" s="119"/>
      <c r="E539" s="115"/>
      <c r="H539" s="118"/>
      <c r="I539" s="119"/>
      <c r="J539" s="119"/>
      <c r="K539" s="115"/>
      <c r="N539" s="118"/>
      <c r="O539" s="119"/>
      <c r="P539" s="119"/>
      <c r="Q539" s="115"/>
      <c r="T539" s="118"/>
      <c r="U539" s="119"/>
      <c r="V539" s="119"/>
      <c r="W539" s="115"/>
    </row>
    <row r="540" spans="1:104" s="114" customFormat="1" x14ac:dyDescent="0.2">
      <c r="B540" s="118"/>
      <c r="C540" s="119"/>
      <c r="D540" s="119"/>
      <c r="E540" s="115"/>
      <c r="H540" s="118"/>
      <c r="I540" s="119"/>
      <c r="J540" s="119"/>
      <c r="K540" s="115"/>
      <c r="N540" s="118"/>
      <c r="O540" s="119"/>
      <c r="P540" s="119"/>
      <c r="Q540" s="115"/>
      <c r="T540" s="118"/>
      <c r="U540" s="119"/>
      <c r="V540" s="119"/>
      <c r="W540" s="115"/>
    </row>
    <row r="541" spans="1:104" s="114" customFormat="1" x14ac:dyDescent="0.2">
      <c r="B541" s="118"/>
      <c r="C541" s="119"/>
      <c r="D541" s="119"/>
      <c r="E541" s="115"/>
      <c r="H541" s="118"/>
      <c r="I541" s="119"/>
      <c r="J541" s="119"/>
      <c r="K541" s="115"/>
      <c r="N541" s="118"/>
      <c r="O541" s="119"/>
      <c r="P541" s="119"/>
      <c r="Q541" s="115"/>
      <c r="T541" s="118"/>
      <c r="U541" s="119"/>
      <c r="V541" s="119"/>
      <c r="W541" s="115"/>
    </row>
    <row r="542" spans="1:104" s="114" customFormat="1" x14ac:dyDescent="0.2">
      <c r="B542" s="118"/>
      <c r="C542" s="119"/>
      <c r="D542" s="119"/>
      <c r="E542" s="115"/>
      <c r="H542" s="118"/>
      <c r="I542" s="119"/>
      <c r="J542" s="119"/>
      <c r="K542" s="115"/>
      <c r="N542" s="118"/>
      <c r="O542" s="119"/>
      <c r="P542" s="119"/>
      <c r="Q542" s="115"/>
      <c r="T542" s="118"/>
      <c r="U542" s="119"/>
      <c r="V542" s="119"/>
      <c r="W542" s="115"/>
    </row>
    <row r="543" spans="1:104" s="114" customFormat="1" ht="13.5" thickBot="1" x14ac:dyDescent="0.25">
      <c r="B543" s="118"/>
      <c r="C543" s="119"/>
      <c r="D543" s="119"/>
      <c r="E543" s="115"/>
      <c r="H543" s="118"/>
      <c r="I543" s="119"/>
      <c r="J543" s="119"/>
      <c r="K543" s="115"/>
      <c r="N543" s="118"/>
      <c r="O543" s="119"/>
      <c r="P543" s="119"/>
      <c r="Q543" s="115"/>
      <c r="T543" s="118"/>
      <c r="U543" s="119"/>
      <c r="V543" s="119"/>
      <c r="W543" s="115"/>
    </row>
    <row r="544" spans="1:104" ht="13.5" thickBot="1" x14ac:dyDescent="0.25">
      <c r="A544" s="17">
        <v>25</v>
      </c>
      <c r="B544" s="18"/>
      <c r="C544" s="519" t="s">
        <v>167</v>
      </c>
      <c r="D544" s="519" t="s">
        <v>35</v>
      </c>
      <c r="E544" s="213">
        <f>+$W556</f>
        <v>0</v>
      </c>
      <c r="F544" s="114"/>
      <c r="G544" s="17"/>
      <c r="H544" s="18"/>
      <c r="I544" s="519" t="s">
        <v>167</v>
      </c>
      <c r="J544" s="519" t="s">
        <v>35</v>
      </c>
      <c r="K544" s="213">
        <f>+$W556</f>
        <v>0</v>
      </c>
      <c r="M544" s="17">
        <v>25</v>
      </c>
      <c r="N544" s="18"/>
      <c r="O544" s="519" t="s">
        <v>167</v>
      </c>
      <c r="P544" s="519" t="s">
        <v>35</v>
      </c>
      <c r="Q544" s="213">
        <f>+$W556</f>
        <v>0</v>
      </c>
      <c r="S544" s="17"/>
      <c r="T544" s="18"/>
      <c r="U544" s="519" t="s">
        <v>167</v>
      </c>
      <c r="V544" s="519" t="s">
        <v>35</v>
      </c>
      <c r="W544" s="519" t="s">
        <v>18</v>
      </c>
      <c r="X544" s="114"/>
      <c r="Y544" s="114"/>
      <c r="Z544" s="114"/>
      <c r="AA544" s="114"/>
      <c r="AB544" s="114"/>
      <c r="AC544" s="114"/>
      <c r="AD544" s="114"/>
      <c r="AE544" s="114"/>
      <c r="AF544" s="114"/>
      <c r="AG544" s="114"/>
      <c r="AH544" s="114"/>
      <c r="AI544" s="114"/>
      <c r="AJ544" s="114"/>
      <c r="AK544" s="114"/>
      <c r="AL544" s="114"/>
      <c r="AM544" s="114"/>
      <c r="AN544" s="114"/>
      <c r="AO544" s="114"/>
      <c r="AP544" s="114"/>
      <c r="AQ544" s="114"/>
      <c r="AR544" s="114"/>
      <c r="AS544" s="114"/>
      <c r="AT544" s="114"/>
      <c r="AU544" s="114"/>
      <c r="AV544" s="114"/>
      <c r="AW544" s="114"/>
      <c r="AX544" s="114"/>
      <c r="AY544" s="114"/>
      <c r="AZ544" s="114"/>
      <c r="BA544" s="114"/>
      <c r="BB544" s="114"/>
      <c r="BC544" s="114"/>
      <c r="BD544" s="114"/>
      <c r="BE544" s="114"/>
      <c r="BF544" s="114"/>
      <c r="BG544" s="114"/>
      <c r="BH544" s="114"/>
      <c r="BI544" s="114"/>
      <c r="BJ544" s="114"/>
      <c r="BK544" s="114"/>
      <c r="BL544" s="114"/>
      <c r="BM544" s="114"/>
      <c r="BN544" s="114"/>
      <c r="BO544" s="114"/>
      <c r="BP544" s="114"/>
      <c r="BQ544" s="114"/>
      <c r="BR544" s="114"/>
      <c r="BS544" s="114"/>
      <c r="BT544" s="114"/>
      <c r="BU544" s="114"/>
      <c r="BV544" s="114"/>
      <c r="BW544" s="114"/>
      <c r="BX544" s="114"/>
      <c r="BY544" s="114"/>
      <c r="BZ544" s="114"/>
      <c r="CA544" s="114"/>
      <c r="CB544" s="114"/>
      <c r="CC544" s="114"/>
      <c r="CD544" s="114"/>
      <c r="CE544" s="114"/>
      <c r="CF544" s="114"/>
      <c r="CG544" s="114"/>
      <c r="CH544" s="114"/>
      <c r="CI544" s="114"/>
      <c r="CJ544" s="114"/>
      <c r="CK544" s="114"/>
      <c r="CL544" s="114"/>
      <c r="CM544" s="114"/>
      <c r="CN544" s="114"/>
      <c r="CO544" s="114"/>
      <c r="CP544" s="114"/>
      <c r="CQ544" s="114"/>
      <c r="CR544" s="114"/>
      <c r="CS544" s="114"/>
      <c r="CT544" s="114"/>
      <c r="CU544" s="114"/>
      <c r="CV544" s="114"/>
      <c r="CW544" s="114"/>
      <c r="CX544" s="114"/>
      <c r="CY544" s="114"/>
      <c r="CZ544" s="114"/>
    </row>
    <row r="545" spans="1:104" ht="38.25" x14ac:dyDescent="0.2">
      <c r="A545" s="19" t="s">
        <v>7</v>
      </c>
      <c r="B545" s="35" t="str">
        <f>+" אסמכתא " &amp; B27 &amp;"         חזרה לטבלה "</f>
        <v xml:space="preserve"> אסמכתא          חזרה לטבלה </v>
      </c>
      <c r="C545" s="548"/>
      <c r="D545" s="548"/>
      <c r="E545" s="212" t="s">
        <v>18</v>
      </c>
      <c r="F545" s="114"/>
      <c r="G545" s="19" t="s">
        <v>23</v>
      </c>
      <c r="H545" s="35" t="e">
        <f>+" אסמכתא " &amp;#REF! &amp;"         חזרה לטבלה "</f>
        <v>#REF!</v>
      </c>
      <c r="I545" s="548"/>
      <c r="J545" s="548"/>
      <c r="K545" s="212" t="s">
        <v>18</v>
      </c>
      <c r="M545" s="19" t="s">
        <v>7</v>
      </c>
      <c r="N545" s="35" t="str">
        <f>+" אסמכתא " &amp; N27 &amp;"         חזרה לטבלה "</f>
        <v xml:space="preserve"> אסמכתא          חזרה לטבלה </v>
      </c>
      <c r="O545" s="548"/>
      <c r="P545" s="548"/>
      <c r="Q545" s="212" t="s">
        <v>18</v>
      </c>
      <c r="S545" s="19" t="s">
        <v>23</v>
      </c>
      <c r="T545" s="35" t="str">
        <f>+" אסמכתא " &amp; T27 &amp;"         חזרה לטבלה "</f>
        <v xml:space="preserve"> אסמכתא          חזרה לטבלה </v>
      </c>
      <c r="U545" s="548"/>
      <c r="V545" s="548"/>
      <c r="W545" s="548"/>
      <c r="X545" s="114"/>
      <c r="Y545" s="114"/>
      <c r="Z545" s="114"/>
      <c r="AA545" s="114"/>
      <c r="AB545" s="114"/>
      <c r="AC545" s="114"/>
      <c r="AD545" s="114"/>
      <c r="AE545" s="114"/>
      <c r="AF545" s="114"/>
      <c r="AG545" s="114"/>
      <c r="AH545" s="114"/>
      <c r="AI545" s="114"/>
      <c r="AJ545" s="114"/>
      <c r="AK545" s="114"/>
      <c r="AL545" s="114"/>
      <c r="AM545" s="114"/>
      <c r="AN545" s="114"/>
      <c r="AO545" s="114"/>
      <c r="AP545" s="114"/>
      <c r="AQ545" s="114"/>
      <c r="AR545" s="114"/>
      <c r="AS545" s="114"/>
      <c r="AT545" s="114"/>
      <c r="AU545" s="114"/>
      <c r="AV545" s="114"/>
      <c r="AW545" s="114"/>
      <c r="AX545" s="114"/>
      <c r="AY545" s="114"/>
      <c r="AZ545" s="114"/>
      <c r="BA545" s="114"/>
      <c r="BB545" s="114"/>
      <c r="BC545" s="114"/>
      <c r="BD545" s="114"/>
      <c r="BE545" s="114"/>
      <c r="BF545" s="114"/>
      <c r="BG545" s="114"/>
      <c r="BH545" s="114"/>
      <c r="BI545" s="114"/>
      <c r="BJ545" s="114"/>
      <c r="BK545" s="114"/>
      <c r="BL545" s="114"/>
      <c r="BM545" s="114"/>
      <c r="BN545" s="114"/>
      <c r="BO545" s="114"/>
      <c r="BP545" s="114"/>
      <c r="BQ545" s="114"/>
      <c r="BR545" s="114"/>
      <c r="BS545" s="114"/>
      <c r="BT545" s="114"/>
      <c r="BU545" s="114"/>
      <c r="BV545" s="114"/>
      <c r="BW545" s="114"/>
      <c r="BX545" s="114"/>
      <c r="BY545" s="114"/>
      <c r="BZ545" s="114"/>
      <c r="CA545" s="114"/>
      <c r="CB545" s="114"/>
      <c r="CC545" s="114"/>
      <c r="CD545" s="114"/>
      <c r="CE545" s="114"/>
      <c r="CF545" s="114"/>
      <c r="CG545" s="114"/>
      <c r="CH545" s="114"/>
      <c r="CI545" s="114"/>
      <c r="CJ545" s="114"/>
      <c r="CK545" s="114"/>
      <c r="CL545" s="114"/>
      <c r="CM545" s="114"/>
      <c r="CN545" s="114"/>
      <c r="CO545" s="114"/>
      <c r="CP545" s="114"/>
      <c r="CQ545" s="114"/>
      <c r="CR545" s="114"/>
      <c r="CS545" s="114"/>
      <c r="CT545" s="114"/>
      <c r="CU545" s="114"/>
      <c r="CV545" s="114"/>
      <c r="CW545" s="114"/>
      <c r="CX545" s="114"/>
      <c r="CY545" s="114"/>
      <c r="CZ545" s="114"/>
    </row>
    <row r="546" spans="1:104" s="114" customFormat="1" x14ac:dyDescent="0.2">
      <c r="A546" s="21">
        <v>1</v>
      </c>
      <c r="B546" s="21"/>
      <c r="C546" s="214"/>
      <c r="D546" s="214"/>
      <c r="E546" s="21"/>
      <c r="G546" s="21">
        <v>12</v>
      </c>
      <c r="H546" s="21"/>
      <c r="I546" s="214"/>
      <c r="J546" s="214"/>
      <c r="K546" s="21"/>
      <c r="M546" s="21">
        <v>23</v>
      </c>
      <c r="N546" s="21"/>
      <c r="O546" s="214"/>
      <c r="P546" s="214"/>
      <c r="Q546" s="21"/>
      <c r="S546" s="21">
        <v>34</v>
      </c>
      <c r="T546" s="21"/>
      <c r="U546" s="214"/>
      <c r="V546" s="214"/>
      <c r="W546" s="21"/>
    </row>
    <row r="547" spans="1:104" s="114" customFormat="1" x14ac:dyDescent="0.2">
      <c r="A547" s="21">
        <v>2</v>
      </c>
      <c r="B547" s="21"/>
      <c r="C547" s="214"/>
      <c r="D547" s="214"/>
      <c r="E547" s="21"/>
      <c r="G547" s="21">
        <v>13</v>
      </c>
      <c r="H547" s="21"/>
      <c r="I547" s="214"/>
      <c r="J547" s="214"/>
      <c r="K547" s="21"/>
      <c r="M547" s="21">
        <v>24</v>
      </c>
      <c r="N547" s="21"/>
      <c r="O547" s="214"/>
      <c r="P547" s="214"/>
      <c r="Q547" s="21"/>
      <c r="S547" s="21">
        <v>35</v>
      </c>
      <c r="T547" s="21"/>
      <c r="U547" s="214"/>
      <c r="V547" s="214"/>
      <c r="W547" s="21"/>
    </row>
    <row r="548" spans="1:104" s="114" customFormat="1" x14ac:dyDescent="0.2">
      <c r="A548" s="21">
        <v>3</v>
      </c>
      <c r="B548" s="21"/>
      <c r="C548" s="214"/>
      <c r="D548" s="214"/>
      <c r="E548" s="21"/>
      <c r="G548" s="21">
        <v>14</v>
      </c>
      <c r="H548" s="21"/>
      <c r="I548" s="214"/>
      <c r="J548" s="214"/>
      <c r="K548" s="21"/>
      <c r="M548" s="21">
        <v>25</v>
      </c>
      <c r="N548" s="21"/>
      <c r="O548" s="214"/>
      <c r="P548" s="214"/>
      <c r="Q548" s="21"/>
      <c r="S548" s="21">
        <v>36</v>
      </c>
      <c r="T548" s="21"/>
      <c r="U548" s="214"/>
      <c r="V548" s="214"/>
      <c r="W548" s="21"/>
    </row>
    <row r="549" spans="1:104" s="114" customFormat="1" x14ac:dyDescent="0.2">
      <c r="A549" s="21">
        <v>4</v>
      </c>
      <c r="B549" s="21"/>
      <c r="C549" s="214"/>
      <c r="D549" s="214"/>
      <c r="E549" s="21"/>
      <c r="G549" s="21">
        <v>15</v>
      </c>
      <c r="H549" s="21"/>
      <c r="I549" s="214"/>
      <c r="J549" s="214"/>
      <c r="K549" s="21"/>
      <c r="M549" s="21">
        <v>26</v>
      </c>
      <c r="N549" s="21"/>
      <c r="O549" s="214"/>
      <c r="P549" s="214"/>
      <c r="Q549" s="21"/>
      <c r="S549" s="21">
        <v>37</v>
      </c>
      <c r="T549" s="21"/>
      <c r="U549" s="214"/>
      <c r="V549" s="214"/>
      <c r="W549" s="21"/>
    </row>
    <row r="550" spans="1:104" s="114" customFormat="1" x14ac:dyDescent="0.2">
      <c r="A550" s="21">
        <v>5</v>
      </c>
      <c r="B550" s="21"/>
      <c r="C550" s="214"/>
      <c r="D550" s="214"/>
      <c r="E550" s="21"/>
      <c r="G550" s="21">
        <v>16</v>
      </c>
      <c r="H550" s="21"/>
      <c r="I550" s="214"/>
      <c r="J550" s="214"/>
      <c r="K550" s="21"/>
      <c r="M550" s="21">
        <v>27</v>
      </c>
      <c r="N550" s="21"/>
      <c r="O550" s="214"/>
      <c r="P550" s="214"/>
      <c r="Q550" s="21"/>
      <c r="S550" s="21">
        <v>38</v>
      </c>
      <c r="T550" s="21"/>
      <c r="U550" s="214"/>
      <c r="V550" s="214"/>
      <c r="W550" s="21"/>
    </row>
    <row r="551" spans="1:104" s="114" customFormat="1" x14ac:dyDescent="0.2">
      <c r="A551" s="21">
        <v>6</v>
      </c>
      <c r="B551" s="21"/>
      <c r="C551" s="214"/>
      <c r="D551" s="214"/>
      <c r="E551" s="21"/>
      <c r="G551" s="21">
        <v>17</v>
      </c>
      <c r="H551" s="21"/>
      <c r="I551" s="214"/>
      <c r="J551" s="214"/>
      <c r="K551" s="21"/>
      <c r="M551" s="21">
        <v>28</v>
      </c>
      <c r="N551" s="21"/>
      <c r="O551" s="214"/>
      <c r="P551" s="214"/>
      <c r="Q551" s="21"/>
      <c r="S551" s="21">
        <v>39</v>
      </c>
      <c r="T551" s="21"/>
      <c r="U551" s="214"/>
      <c r="V551" s="214"/>
      <c r="W551" s="21"/>
    </row>
    <row r="552" spans="1:104" s="114" customFormat="1" x14ac:dyDescent="0.2">
      <c r="A552" s="21">
        <v>7</v>
      </c>
      <c r="B552" s="21"/>
      <c r="C552" s="214"/>
      <c r="D552" s="214"/>
      <c r="E552" s="21"/>
      <c r="G552" s="21">
        <v>18</v>
      </c>
      <c r="H552" s="21"/>
      <c r="I552" s="214"/>
      <c r="J552" s="214"/>
      <c r="K552" s="21"/>
      <c r="M552" s="21">
        <v>29</v>
      </c>
      <c r="N552" s="21"/>
      <c r="O552" s="214"/>
      <c r="P552" s="214"/>
      <c r="Q552" s="21"/>
      <c r="S552" s="21">
        <v>40</v>
      </c>
      <c r="T552" s="21"/>
      <c r="U552" s="214"/>
      <c r="V552" s="214"/>
      <c r="W552" s="21"/>
    </row>
    <row r="553" spans="1:104" s="114" customFormat="1" x14ac:dyDescent="0.2">
      <c r="A553" s="21">
        <v>8</v>
      </c>
      <c r="B553" s="21"/>
      <c r="C553" s="214"/>
      <c r="D553" s="214"/>
      <c r="E553" s="21"/>
      <c r="G553" s="21">
        <v>19</v>
      </c>
      <c r="H553" s="21"/>
      <c r="I553" s="214"/>
      <c r="J553" s="214"/>
      <c r="K553" s="21"/>
      <c r="M553" s="21">
        <v>30</v>
      </c>
      <c r="N553" s="21"/>
      <c r="O553" s="214"/>
      <c r="P553" s="214"/>
      <c r="Q553" s="21"/>
      <c r="S553" s="21">
        <v>41</v>
      </c>
      <c r="T553" s="21"/>
      <c r="U553" s="214"/>
      <c r="V553" s="214"/>
      <c r="W553" s="21"/>
    </row>
    <row r="554" spans="1:104" s="114" customFormat="1" x14ac:dyDescent="0.2">
      <c r="A554" s="21">
        <v>9</v>
      </c>
      <c r="B554" s="21"/>
      <c r="C554" s="214"/>
      <c r="D554" s="214"/>
      <c r="E554" s="21"/>
      <c r="G554" s="21">
        <v>20</v>
      </c>
      <c r="H554" s="21"/>
      <c r="I554" s="214"/>
      <c r="J554" s="214"/>
      <c r="K554" s="21"/>
      <c r="M554" s="21">
        <v>31</v>
      </c>
      <c r="N554" s="21"/>
      <c r="O554" s="214"/>
      <c r="P554" s="214"/>
      <c r="Q554" s="21"/>
      <c r="S554" s="21">
        <v>42</v>
      </c>
      <c r="T554" s="21"/>
      <c r="U554" s="214"/>
      <c r="V554" s="214"/>
      <c r="W554" s="21"/>
    </row>
    <row r="555" spans="1:104" s="114" customFormat="1" x14ac:dyDescent="0.2">
      <c r="A555" s="21">
        <v>10</v>
      </c>
      <c r="B555" s="21"/>
      <c r="C555" s="214"/>
      <c r="D555" s="214"/>
      <c r="E555" s="21"/>
      <c r="G555" s="21">
        <v>21</v>
      </c>
      <c r="H555" s="21"/>
      <c r="I555" s="214"/>
      <c r="J555" s="214"/>
      <c r="K555" s="21"/>
      <c r="M555" s="21">
        <v>32</v>
      </c>
      <c r="N555" s="21"/>
      <c r="O555" s="214"/>
      <c r="P555" s="214"/>
      <c r="Q555" s="21"/>
      <c r="S555" s="21">
        <v>43</v>
      </c>
      <c r="T555" s="21"/>
      <c r="U555" s="214"/>
      <c r="V555" s="214"/>
      <c r="W555" s="21"/>
    </row>
    <row r="556" spans="1:104" s="114" customFormat="1" ht="13.5" thickBot="1" x14ac:dyDescent="0.25">
      <c r="A556" s="21">
        <v>11</v>
      </c>
      <c r="B556" s="21"/>
      <c r="C556" s="214"/>
      <c r="D556" s="214"/>
      <c r="E556" s="21"/>
      <c r="G556" s="21">
        <v>22</v>
      </c>
      <c r="H556" s="21"/>
      <c r="I556" s="214"/>
      <c r="J556" s="214"/>
      <c r="K556" s="21"/>
      <c r="M556" s="21">
        <v>33</v>
      </c>
      <c r="N556" s="21"/>
      <c r="O556" s="214"/>
      <c r="P556" s="214"/>
      <c r="Q556" s="21"/>
      <c r="S556" s="22"/>
      <c r="T556" s="209" t="s">
        <v>3</v>
      </c>
      <c r="U556" s="24"/>
      <c r="V556" s="24"/>
      <c r="W556" s="210">
        <f>SUM(E546:E556)+SUM(K546:K556)+SUM(W546:W555)+SUM(Q546:Q556)</f>
        <v>0</v>
      </c>
    </row>
    <row r="557" spans="1:104" s="114" customFormat="1" x14ac:dyDescent="0.2">
      <c r="B557" s="118"/>
      <c r="C557" s="119"/>
      <c r="D557" s="119"/>
      <c r="E557" s="115"/>
      <c r="H557" s="118"/>
      <c r="I557" s="119"/>
      <c r="J557" s="119"/>
      <c r="K557" s="115"/>
      <c r="N557" s="118"/>
      <c r="O557" s="119"/>
      <c r="P557" s="119"/>
      <c r="Q557" s="115"/>
      <c r="T557" s="118"/>
      <c r="U557" s="119"/>
      <c r="V557" s="119"/>
      <c r="W557" s="115"/>
    </row>
    <row r="558" spans="1:104" s="114" customFormat="1" x14ac:dyDescent="0.2">
      <c r="B558" s="118"/>
      <c r="C558" s="119"/>
      <c r="D558" s="119"/>
      <c r="E558" s="115"/>
      <c r="H558" s="118"/>
      <c r="I558" s="119"/>
      <c r="J558" s="119"/>
      <c r="K558" s="115"/>
      <c r="N558" s="118"/>
      <c r="O558" s="119"/>
      <c r="P558" s="119"/>
      <c r="Q558" s="115"/>
      <c r="T558" s="118"/>
      <c r="U558" s="119"/>
      <c r="V558" s="119"/>
      <c r="W558" s="115"/>
    </row>
    <row r="559" spans="1:104" s="114" customFormat="1" x14ac:dyDescent="0.2">
      <c r="B559" s="118"/>
      <c r="C559" s="119"/>
      <c r="D559" s="119"/>
      <c r="E559" s="115"/>
      <c r="H559" s="118"/>
      <c r="I559" s="119"/>
      <c r="J559" s="119"/>
      <c r="K559" s="115"/>
      <c r="N559" s="118"/>
      <c r="O559" s="119"/>
      <c r="P559" s="119"/>
      <c r="Q559" s="115"/>
      <c r="T559" s="118"/>
      <c r="U559" s="119"/>
      <c r="V559" s="119"/>
      <c r="W559" s="115"/>
    </row>
    <row r="560" spans="1:104" s="114" customFormat="1" x14ac:dyDescent="0.2">
      <c r="B560" s="118"/>
      <c r="C560" s="119"/>
      <c r="D560" s="119"/>
      <c r="E560" s="115"/>
      <c r="H560" s="118"/>
      <c r="I560" s="119"/>
      <c r="J560" s="119"/>
      <c r="K560" s="115"/>
      <c r="N560" s="118"/>
      <c r="O560" s="119"/>
      <c r="P560" s="119"/>
      <c r="Q560" s="115"/>
      <c r="T560" s="118"/>
      <c r="U560" s="119"/>
      <c r="V560" s="119"/>
      <c r="W560" s="115"/>
    </row>
    <row r="561" spans="1:104" s="114" customFormat="1" x14ac:dyDescent="0.2">
      <c r="B561" s="118"/>
      <c r="C561" s="119"/>
      <c r="D561" s="119"/>
      <c r="E561" s="115"/>
      <c r="H561" s="118"/>
      <c r="I561" s="119"/>
      <c r="J561" s="119"/>
      <c r="K561" s="115"/>
      <c r="N561" s="118"/>
      <c r="O561" s="119"/>
      <c r="P561" s="119"/>
      <c r="Q561" s="115"/>
      <c r="T561" s="118"/>
      <c r="U561" s="119"/>
      <c r="V561" s="119"/>
      <c r="W561" s="115"/>
    </row>
    <row r="562" spans="1:104" s="114" customFormat="1" x14ac:dyDescent="0.2">
      <c r="B562" s="118"/>
      <c r="C562" s="119"/>
      <c r="D562" s="119"/>
      <c r="E562" s="115"/>
      <c r="H562" s="118"/>
      <c r="I562" s="119"/>
      <c r="J562" s="119"/>
      <c r="K562" s="115"/>
      <c r="N562" s="118"/>
      <c r="O562" s="119"/>
      <c r="P562" s="119"/>
      <c r="Q562" s="115"/>
      <c r="T562" s="118"/>
      <c r="U562" s="119"/>
      <c r="V562" s="119"/>
      <c r="W562" s="115"/>
    </row>
    <row r="563" spans="1:104" s="114" customFormat="1" ht="13.5" thickBot="1" x14ac:dyDescent="0.25">
      <c r="B563" s="118"/>
      <c r="C563" s="119"/>
      <c r="D563" s="119"/>
      <c r="E563" s="115"/>
      <c r="H563" s="118"/>
      <c r="I563" s="119"/>
      <c r="J563" s="119"/>
      <c r="K563" s="115"/>
      <c r="N563" s="118"/>
      <c r="O563" s="119"/>
      <c r="P563" s="119"/>
      <c r="Q563" s="115"/>
      <c r="T563" s="118"/>
      <c r="U563" s="119"/>
      <c r="V563" s="119"/>
      <c r="W563" s="115"/>
    </row>
    <row r="564" spans="1:104" ht="13.5" thickBot="1" x14ac:dyDescent="0.25">
      <c r="A564" s="17">
        <v>26</v>
      </c>
      <c r="B564" s="18"/>
      <c r="C564" s="519" t="s">
        <v>167</v>
      </c>
      <c r="D564" s="519" t="s">
        <v>35</v>
      </c>
      <c r="E564" s="213">
        <f>+$W576</f>
        <v>0</v>
      </c>
      <c r="F564" s="114"/>
      <c r="G564" s="17"/>
      <c r="H564" s="18"/>
      <c r="I564" s="519" t="s">
        <v>167</v>
      </c>
      <c r="J564" s="519" t="s">
        <v>35</v>
      </c>
      <c r="K564" s="213">
        <f>+$W576</f>
        <v>0</v>
      </c>
      <c r="M564" s="17">
        <v>26</v>
      </c>
      <c r="N564" s="18"/>
      <c r="O564" s="519" t="s">
        <v>167</v>
      </c>
      <c r="P564" s="519" t="s">
        <v>35</v>
      </c>
      <c r="Q564" s="213">
        <f>+$W576</f>
        <v>0</v>
      </c>
      <c r="S564" s="17"/>
      <c r="T564" s="18"/>
      <c r="U564" s="519" t="s">
        <v>167</v>
      </c>
      <c r="V564" s="519" t="s">
        <v>35</v>
      </c>
      <c r="W564" s="519" t="s">
        <v>18</v>
      </c>
      <c r="X564" s="114"/>
      <c r="Y564" s="114"/>
      <c r="Z564" s="114"/>
      <c r="AA564" s="114"/>
      <c r="AB564" s="114"/>
      <c r="AC564" s="114"/>
      <c r="AD564" s="114"/>
      <c r="AE564" s="114"/>
      <c r="AF564" s="114"/>
      <c r="AG564" s="114"/>
      <c r="AH564" s="114"/>
      <c r="AI564" s="114"/>
      <c r="AJ564" s="114"/>
      <c r="AK564" s="114"/>
      <c r="AL564" s="114"/>
      <c r="AM564" s="114"/>
      <c r="AN564" s="114"/>
      <c r="AO564" s="114"/>
      <c r="AP564" s="114"/>
      <c r="AQ564" s="114"/>
      <c r="AR564" s="114"/>
      <c r="AS564" s="114"/>
      <c r="AT564" s="114"/>
      <c r="AU564" s="114"/>
      <c r="AV564" s="114"/>
      <c r="AW564" s="114"/>
      <c r="AX564" s="114"/>
      <c r="AY564" s="114"/>
      <c r="AZ564" s="114"/>
      <c r="BA564" s="114"/>
      <c r="BB564" s="114"/>
      <c r="BC564" s="114"/>
      <c r="BD564" s="114"/>
      <c r="BE564" s="114"/>
      <c r="BF564" s="114"/>
      <c r="BG564" s="114"/>
      <c r="BH564" s="114"/>
      <c r="BI564" s="114"/>
      <c r="BJ564" s="114"/>
      <c r="BK564" s="114"/>
      <c r="BL564" s="114"/>
      <c r="BM564" s="114"/>
      <c r="BN564" s="114"/>
      <c r="BO564" s="114"/>
      <c r="BP564" s="114"/>
      <c r="BQ564" s="114"/>
      <c r="BR564" s="114"/>
      <c r="BS564" s="114"/>
      <c r="BT564" s="114"/>
      <c r="BU564" s="114"/>
      <c r="BV564" s="114"/>
      <c r="BW564" s="114"/>
      <c r="BX564" s="114"/>
      <c r="BY564" s="114"/>
      <c r="BZ564" s="114"/>
      <c r="CA564" s="114"/>
      <c r="CB564" s="114"/>
      <c r="CC564" s="114"/>
      <c r="CD564" s="114"/>
      <c r="CE564" s="114"/>
      <c r="CF564" s="114"/>
      <c r="CG564" s="114"/>
      <c r="CH564" s="114"/>
      <c r="CI564" s="114"/>
      <c r="CJ564" s="114"/>
      <c r="CK564" s="114"/>
      <c r="CL564" s="114"/>
      <c r="CM564" s="114"/>
      <c r="CN564" s="114"/>
      <c r="CO564" s="114"/>
      <c r="CP564" s="114"/>
      <c r="CQ564" s="114"/>
      <c r="CR564" s="114"/>
      <c r="CS564" s="114"/>
      <c r="CT564" s="114"/>
      <c r="CU564" s="114"/>
      <c r="CV564" s="114"/>
      <c r="CW564" s="114"/>
      <c r="CX564" s="114"/>
      <c r="CY564" s="114"/>
      <c r="CZ564" s="114"/>
    </row>
    <row r="565" spans="1:104" ht="38.25" x14ac:dyDescent="0.2">
      <c r="A565" s="19" t="s">
        <v>7</v>
      </c>
      <c r="B565" s="35" t="str">
        <f>+" אסמכתא " &amp; B28 &amp;"         חזרה לטבלה "</f>
        <v xml:space="preserve"> אסמכתא          חזרה לטבלה </v>
      </c>
      <c r="C565" s="548"/>
      <c r="D565" s="548"/>
      <c r="E565" s="212" t="s">
        <v>18</v>
      </c>
      <c r="F565" s="114"/>
      <c r="G565" s="19" t="s">
        <v>23</v>
      </c>
      <c r="H565" s="35" t="e">
        <f>+" אסמכתא " &amp;#REF! &amp;"         חזרה לטבלה "</f>
        <v>#REF!</v>
      </c>
      <c r="I565" s="548"/>
      <c r="J565" s="548"/>
      <c r="K565" s="212" t="s">
        <v>18</v>
      </c>
      <c r="M565" s="19" t="s">
        <v>7</v>
      </c>
      <c r="N565" s="35" t="str">
        <f>+" אסמכתא " &amp; N28 &amp;"         חזרה לטבלה "</f>
        <v xml:space="preserve"> אסמכתא          חזרה לטבלה </v>
      </c>
      <c r="O565" s="548"/>
      <c r="P565" s="548"/>
      <c r="Q565" s="212" t="s">
        <v>18</v>
      </c>
      <c r="S565" s="19" t="s">
        <v>23</v>
      </c>
      <c r="T565" s="35" t="str">
        <f>+" אסמכתא " &amp; T28 &amp;"         חזרה לטבלה "</f>
        <v xml:space="preserve"> אסמכתא          חזרה לטבלה </v>
      </c>
      <c r="U565" s="548"/>
      <c r="V565" s="548"/>
      <c r="W565" s="548"/>
      <c r="X565" s="114"/>
      <c r="Y565" s="114"/>
      <c r="Z565" s="114"/>
      <c r="AA565" s="114"/>
      <c r="AB565" s="114"/>
      <c r="AC565" s="114"/>
      <c r="AD565" s="114"/>
      <c r="AE565" s="114"/>
      <c r="AF565" s="114"/>
      <c r="AG565" s="114"/>
      <c r="AH565" s="114"/>
      <c r="AI565" s="114"/>
      <c r="AJ565" s="114"/>
      <c r="AK565" s="114"/>
      <c r="AL565" s="114"/>
      <c r="AM565" s="114"/>
      <c r="AN565" s="114"/>
      <c r="AO565" s="114"/>
      <c r="AP565" s="114"/>
      <c r="AQ565" s="114"/>
      <c r="AR565" s="114"/>
      <c r="AS565" s="114"/>
      <c r="AT565" s="114"/>
      <c r="AU565" s="114"/>
      <c r="AV565" s="114"/>
      <c r="AW565" s="114"/>
      <c r="AX565" s="114"/>
      <c r="AY565" s="114"/>
      <c r="AZ565" s="114"/>
      <c r="BA565" s="114"/>
      <c r="BB565" s="114"/>
      <c r="BC565" s="114"/>
      <c r="BD565" s="114"/>
      <c r="BE565" s="114"/>
      <c r="BF565" s="114"/>
      <c r="BG565" s="114"/>
      <c r="BH565" s="114"/>
      <c r="BI565" s="114"/>
      <c r="BJ565" s="114"/>
      <c r="BK565" s="114"/>
      <c r="BL565" s="114"/>
      <c r="BM565" s="114"/>
      <c r="BN565" s="114"/>
      <c r="BO565" s="114"/>
      <c r="BP565" s="114"/>
      <c r="BQ565" s="114"/>
      <c r="BR565" s="114"/>
      <c r="BS565" s="114"/>
      <c r="BT565" s="114"/>
      <c r="BU565" s="114"/>
      <c r="BV565" s="114"/>
      <c r="BW565" s="114"/>
      <c r="BX565" s="114"/>
      <c r="BY565" s="114"/>
      <c r="BZ565" s="114"/>
      <c r="CA565" s="114"/>
      <c r="CB565" s="114"/>
      <c r="CC565" s="114"/>
      <c r="CD565" s="114"/>
      <c r="CE565" s="114"/>
      <c r="CF565" s="114"/>
      <c r="CG565" s="114"/>
      <c r="CH565" s="114"/>
      <c r="CI565" s="114"/>
      <c r="CJ565" s="114"/>
      <c r="CK565" s="114"/>
      <c r="CL565" s="114"/>
      <c r="CM565" s="114"/>
      <c r="CN565" s="114"/>
      <c r="CO565" s="114"/>
      <c r="CP565" s="114"/>
      <c r="CQ565" s="114"/>
      <c r="CR565" s="114"/>
      <c r="CS565" s="114"/>
      <c r="CT565" s="114"/>
      <c r="CU565" s="114"/>
      <c r="CV565" s="114"/>
      <c r="CW565" s="114"/>
      <c r="CX565" s="114"/>
      <c r="CY565" s="114"/>
      <c r="CZ565" s="114"/>
    </row>
    <row r="566" spans="1:104" s="114" customFormat="1" x14ac:dyDescent="0.2">
      <c r="A566" s="21">
        <v>1</v>
      </c>
      <c r="B566" s="21"/>
      <c r="C566" s="214"/>
      <c r="D566" s="214"/>
      <c r="E566" s="21"/>
      <c r="G566" s="21">
        <v>12</v>
      </c>
      <c r="H566" s="21"/>
      <c r="I566" s="214"/>
      <c r="J566" s="214"/>
      <c r="K566" s="21"/>
      <c r="M566" s="21">
        <v>23</v>
      </c>
      <c r="N566" s="21"/>
      <c r="O566" s="214"/>
      <c r="P566" s="214"/>
      <c r="Q566" s="21"/>
      <c r="S566" s="21">
        <v>34</v>
      </c>
      <c r="T566" s="21"/>
      <c r="U566" s="214"/>
      <c r="V566" s="214"/>
      <c r="W566" s="21"/>
    </row>
    <row r="567" spans="1:104" s="114" customFormat="1" x14ac:dyDescent="0.2">
      <c r="A567" s="21">
        <v>2</v>
      </c>
      <c r="B567" s="21"/>
      <c r="C567" s="214"/>
      <c r="D567" s="214"/>
      <c r="E567" s="21"/>
      <c r="G567" s="21">
        <v>13</v>
      </c>
      <c r="H567" s="21"/>
      <c r="I567" s="214"/>
      <c r="J567" s="214"/>
      <c r="K567" s="21"/>
      <c r="M567" s="21">
        <v>24</v>
      </c>
      <c r="N567" s="21"/>
      <c r="O567" s="214"/>
      <c r="P567" s="214"/>
      <c r="Q567" s="21"/>
      <c r="S567" s="21">
        <v>35</v>
      </c>
      <c r="T567" s="21"/>
      <c r="U567" s="214"/>
      <c r="V567" s="214"/>
      <c r="W567" s="21"/>
    </row>
    <row r="568" spans="1:104" s="114" customFormat="1" x14ac:dyDescent="0.2">
      <c r="A568" s="21">
        <v>3</v>
      </c>
      <c r="B568" s="21"/>
      <c r="C568" s="214"/>
      <c r="D568" s="214"/>
      <c r="E568" s="21"/>
      <c r="G568" s="21">
        <v>14</v>
      </c>
      <c r="H568" s="21"/>
      <c r="I568" s="214"/>
      <c r="J568" s="214"/>
      <c r="K568" s="21"/>
      <c r="M568" s="21">
        <v>25</v>
      </c>
      <c r="N568" s="21"/>
      <c r="O568" s="214"/>
      <c r="P568" s="214"/>
      <c r="Q568" s="21"/>
      <c r="S568" s="21">
        <v>36</v>
      </c>
      <c r="T568" s="21"/>
      <c r="U568" s="214"/>
      <c r="V568" s="214"/>
      <c r="W568" s="21"/>
    </row>
    <row r="569" spans="1:104" s="114" customFormat="1" x14ac:dyDescent="0.2">
      <c r="A569" s="21">
        <v>4</v>
      </c>
      <c r="B569" s="21"/>
      <c r="C569" s="214"/>
      <c r="D569" s="214"/>
      <c r="E569" s="21"/>
      <c r="G569" s="21">
        <v>15</v>
      </c>
      <c r="H569" s="21"/>
      <c r="I569" s="214"/>
      <c r="J569" s="214"/>
      <c r="K569" s="21"/>
      <c r="M569" s="21">
        <v>26</v>
      </c>
      <c r="N569" s="21"/>
      <c r="O569" s="214"/>
      <c r="P569" s="214"/>
      <c r="Q569" s="21"/>
      <c r="S569" s="21">
        <v>37</v>
      </c>
      <c r="T569" s="21"/>
      <c r="U569" s="214"/>
      <c r="V569" s="214"/>
      <c r="W569" s="21"/>
    </row>
    <row r="570" spans="1:104" s="114" customFormat="1" x14ac:dyDescent="0.2">
      <c r="A570" s="21">
        <v>5</v>
      </c>
      <c r="B570" s="21"/>
      <c r="C570" s="214"/>
      <c r="D570" s="214"/>
      <c r="E570" s="21"/>
      <c r="G570" s="21">
        <v>16</v>
      </c>
      <c r="H570" s="21"/>
      <c r="I570" s="214"/>
      <c r="J570" s="214"/>
      <c r="K570" s="21"/>
      <c r="M570" s="21">
        <v>27</v>
      </c>
      <c r="N570" s="21"/>
      <c r="O570" s="214"/>
      <c r="P570" s="214"/>
      <c r="Q570" s="21"/>
      <c r="S570" s="21">
        <v>38</v>
      </c>
      <c r="T570" s="21"/>
      <c r="U570" s="214"/>
      <c r="V570" s="214"/>
      <c r="W570" s="21"/>
    </row>
    <row r="571" spans="1:104" s="114" customFormat="1" x14ac:dyDescent="0.2">
      <c r="A571" s="21">
        <v>6</v>
      </c>
      <c r="B571" s="21"/>
      <c r="C571" s="214"/>
      <c r="D571" s="214"/>
      <c r="E571" s="21"/>
      <c r="G571" s="21">
        <v>17</v>
      </c>
      <c r="H571" s="21"/>
      <c r="I571" s="214"/>
      <c r="J571" s="214"/>
      <c r="K571" s="21"/>
      <c r="M571" s="21">
        <v>28</v>
      </c>
      <c r="N571" s="21"/>
      <c r="O571" s="214"/>
      <c r="P571" s="214"/>
      <c r="Q571" s="21"/>
      <c r="S571" s="21">
        <v>39</v>
      </c>
      <c r="T571" s="21"/>
      <c r="U571" s="214"/>
      <c r="V571" s="214"/>
      <c r="W571" s="21"/>
    </row>
    <row r="572" spans="1:104" s="114" customFormat="1" x14ac:dyDescent="0.2">
      <c r="A572" s="21">
        <v>7</v>
      </c>
      <c r="B572" s="21"/>
      <c r="C572" s="214"/>
      <c r="D572" s="214"/>
      <c r="E572" s="21"/>
      <c r="G572" s="21">
        <v>18</v>
      </c>
      <c r="H572" s="21"/>
      <c r="I572" s="214"/>
      <c r="J572" s="214"/>
      <c r="K572" s="21"/>
      <c r="M572" s="21">
        <v>29</v>
      </c>
      <c r="N572" s="21"/>
      <c r="O572" s="214"/>
      <c r="P572" s="214"/>
      <c r="Q572" s="21"/>
      <c r="S572" s="21">
        <v>40</v>
      </c>
      <c r="T572" s="21"/>
      <c r="U572" s="214"/>
      <c r="V572" s="214"/>
      <c r="W572" s="21"/>
    </row>
    <row r="573" spans="1:104" s="114" customFormat="1" x14ac:dyDescent="0.2">
      <c r="A573" s="21">
        <v>8</v>
      </c>
      <c r="B573" s="21"/>
      <c r="C573" s="214"/>
      <c r="D573" s="214"/>
      <c r="E573" s="21"/>
      <c r="G573" s="21">
        <v>19</v>
      </c>
      <c r="H573" s="21"/>
      <c r="I573" s="214"/>
      <c r="J573" s="214"/>
      <c r="K573" s="21"/>
      <c r="M573" s="21">
        <v>30</v>
      </c>
      <c r="N573" s="21"/>
      <c r="O573" s="214"/>
      <c r="P573" s="214"/>
      <c r="Q573" s="21"/>
      <c r="S573" s="21">
        <v>41</v>
      </c>
      <c r="T573" s="21"/>
      <c r="U573" s="214"/>
      <c r="V573" s="214"/>
      <c r="W573" s="21"/>
    </row>
    <row r="574" spans="1:104" s="114" customFormat="1" x14ac:dyDescent="0.2">
      <c r="A574" s="21">
        <v>9</v>
      </c>
      <c r="B574" s="21"/>
      <c r="C574" s="214"/>
      <c r="D574" s="214"/>
      <c r="E574" s="21"/>
      <c r="G574" s="21">
        <v>20</v>
      </c>
      <c r="H574" s="21"/>
      <c r="I574" s="214"/>
      <c r="J574" s="214"/>
      <c r="K574" s="21"/>
      <c r="M574" s="21">
        <v>31</v>
      </c>
      <c r="N574" s="21"/>
      <c r="O574" s="214"/>
      <c r="P574" s="214"/>
      <c r="Q574" s="21"/>
      <c r="S574" s="21">
        <v>42</v>
      </c>
      <c r="T574" s="21"/>
      <c r="U574" s="214"/>
      <c r="V574" s="214"/>
      <c r="W574" s="21"/>
    </row>
    <row r="575" spans="1:104" s="114" customFormat="1" x14ac:dyDescent="0.2">
      <c r="A575" s="21">
        <v>10</v>
      </c>
      <c r="B575" s="21"/>
      <c r="C575" s="214"/>
      <c r="D575" s="214"/>
      <c r="E575" s="21"/>
      <c r="G575" s="21">
        <v>21</v>
      </c>
      <c r="H575" s="21"/>
      <c r="I575" s="214"/>
      <c r="J575" s="214"/>
      <c r="K575" s="21"/>
      <c r="M575" s="21">
        <v>32</v>
      </c>
      <c r="N575" s="21"/>
      <c r="O575" s="214"/>
      <c r="P575" s="214"/>
      <c r="Q575" s="21"/>
      <c r="S575" s="21">
        <v>43</v>
      </c>
      <c r="T575" s="21"/>
      <c r="U575" s="214"/>
      <c r="V575" s="214"/>
      <c r="W575" s="21"/>
    </row>
    <row r="576" spans="1:104" s="114" customFormat="1" ht="13.5" thickBot="1" x14ac:dyDescent="0.25">
      <c r="A576" s="21">
        <v>11</v>
      </c>
      <c r="B576" s="21"/>
      <c r="C576" s="214"/>
      <c r="D576" s="214"/>
      <c r="E576" s="21"/>
      <c r="G576" s="21">
        <v>22</v>
      </c>
      <c r="H576" s="21"/>
      <c r="I576" s="214"/>
      <c r="J576" s="214"/>
      <c r="K576" s="21"/>
      <c r="M576" s="21">
        <v>33</v>
      </c>
      <c r="N576" s="21"/>
      <c r="O576" s="214"/>
      <c r="P576" s="214"/>
      <c r="Q576" s="21"/>
      <c r="S576" s="22"/>
      <c r="T576" s="209" t="s">
        <v>3</v>
      </c>
      <c r="U576" s="24"/>
      <c r="V576" s="24"/>
      <c r="W576" s="210">
        <f>SUM(E566:E576)+SUM(K566:K576)+SUM(W566:W575)+SUM(Q566:Q576)</f>
        <v>0</v>
      </c>
    </row>
    <row r="577" spans="1:104" s="114" customFormat="1" x14ac:dyDescent="0.2">
      <c r="B577" s="118"/>
      <c r="C577" s="119"/>
      <c r="D577" s="119"/>
      <c r="E577" s="115"/>
      <c r="H577" s="118"/>
      <c r="I577" s="119"/>
      <c r="J577" s="119"/>
      <c r="K577" s="115"/>
      <c r="N577" s="118"/>
      <c r="O577" s="119"/>
      <c r="P577" s="119"/>
      <c r="Q577" s="115"/>
      <c r="T577" s="118"/>
      <c r="U577" s="119"/>
      <c r="V577" s="119"/>
      <c r="W577" s="115"/>
    </row>
    <row r="578" spans="1:104" s="114" customFormat="1" x14ac:dyDescent="0.2">
      <c r="B578" s="118"/>
      <c r="C578" s="119"/>
      <c r="D578" s="119"/>
      <c r="E578" s="115"/>
      <c r="H578" s="118"/>
      <c r="I578" s="119"/>
      <c r="J578" s="119"/>
      <c r="K578" s="115"/>
      <c r="N578" s="118"/>
      <c r="O578" s="119"/>
      <c r="P578" s="119"/>
      <c r="Q578" s="115"/>
      <c r="T578" s="118"/>
      <c r="U578" s="119"/>
      <c r="V578" s="119"/>
      <c r="W578" s="115"/>
    </row>
    <row r="579" spans="1:104" s="114" customFormat="1" x14ac:dyDescent="0.2">
      <c r="B579" s="118"/>
      <c r="C579" s="119"/>
      <c r="D579" s="119"/>
      <c r="E579" s="115"/>
      <c r="H579" s="118"/>
      <c r="I579" s="119"/>
      <c r="J579" s="119"/>
      <c r="K579" s="115"/>
      <c r="N579" s="118"/>
      <c r="O579" s="119"/>
      <c r="P579" s="119"/>
      <c r="Q579" s="115"/>
      <c r="T579" s="118"/>
      <c r="U579" s="119"/>
      <c r="V579" s="119"/>
      <c r="W579" s="115"/>
    </row>
    <row r="580" spans="1:104" s="114" customFormat="1" x14ac:dyDescent="0.2">
      <c r="B580" s="118"/>
      <c r="C580" s="119"/>
      <c r="D580" s="119"/>
      <c r="E580" s="115"/>
      <c r="H580" s="118"/>
      <c r="I580" s="119"/>
      <c r="J580" s="119"/>
      <c r="K580" s="115"/>
      <c r="N580" s="118"/>
      <c r="O580" s="119"/>
      <c r="P580" s="119"/>
      <c r="Q580" s="115"/>
      <c r="T580" s="118"/>
      <c r="U580" s="119"/>
      <c r="V580" s="119"/>
      <c r="W580" s="115"/>
    </row>
    <row r="581" spans="1:104" s="114" customFormat="1" x14ac:dyDescent="0.2">
      <c r="B581" s="118"/>
      <c r="C581" s="119"/>
      <c r="D581" s="119"/>
      <c r="E581" s="115"/>
      <c r="H581" s="118"/>
      <c r="I581" s="119"/>
      <c r="J581" s="119"/>
      <c r="K581" s="115"/>
      <c r="N581" s="118"/>
      <c r="O581" s="119"/>
      <c r="P581" s="119"/>
      <c r="Q581" s="115"/>
      <c r="T581" s="118"/>
      <c r="U581" s="119"/>
      <c r="V581" s="119"/>
      <c r="W581" s="115"/>
    </row>
    <row r="582" spans="1:104" s="114" customFormat="1" x14ac:dyDescent="0.2">
      <c r="B582" s="118"/>
      <c r="C582" s="119"/>
      <c r="D582" s="119"/>
      <c r="E582" s="115"/>
      <c r="H582" s="118"/>
      <c r="I582" s="119"/>
      <c r="J582" s="119"/>
      <c r="K582" s="115"/>
      <c r="N582" s="118"/>
      <c r="O582" s="119"/>
      <c r="P582" s="119"/>
      <c r="Q582" s="115"/>
      <c r="T582" s="118"/>
      <c r="U582" s="119"/>
      <c r="V582" s="119"/>
      <c r="W582" s="115"/>
    </row>
    <row r="583" spans="1:104" s="114" customFormat="1" ht="13.5" thickBot="1" x14ac:dyDescent="0.25">
      <c r="B583" s="118"/>
      <c r="C583" s="119"/>
      <c r="D583" s="119"/>
      <c r="E583" s="115"/>
      <c r="H583" s="118"/>
      <c r="I583" s="119"/>
      <c r="J583" s="119"/>
      <c r="K583" s="115"/>
      <c r="N583" s="118"/>
      <c r="O583" s="119"/>
      <c r="P583" s="119"/>
      <c r="Q583" s="115"/>
      <c r="T583" s="118"/>
      <c r="U583" s="119"/>
      <c r="V583" s="119"/>
      <c r="W583" s="115"/>
    </row>
    <row r="584" spans="1:104" ht="13.5" thickBot="1" x14ac:dyDescent="0.25">
      <c r="A584" s="17">
        <v>27</v>
      </c>
      <c r="B584" s="18"/>
      <c r="C584" s="519" t="s">
        <v>167</v>
      </c>
      <c r="D584" s="519" t="s">
        <v>35</v>
      </c>
      <c r="E584" s="213">
        <f>+$W596</f>
        <v>0</v>
      </c>
      <c r="F584" s="114"/>
      <c r="G584" s="17"/>
      <c r="H584" s="18"/>
      <c r="I584" s="519" t="s">
        <v>167</v>
      </c>
      <c r="J584" s="519" t="s">
        <v>35</v>
      </c>
      <c r="K584" s="213">
        <f>+$W596</f>
        <v>0</v>
      </c>
      <c r="M584" s="17">
        <v>27</v>
      </c>
      <c r="N584" s="18"/>
      <c r="O584" s="519" t="s">
        <v>167</v>
      </c>
      <c r="P584" s="519" t="s">
        <v>35</v>
      </c>
      <c r="Q584" s="213">
        <f>+$W596</f>
        <v>0</v>
      </c>
      <c r="S584" s="17"/>
      <c r="T584" s="18"/>
      <c r="U584" s="519" t="s">
        <v>167</v>
      </c>
      <c r="V584" s="519" t="s">
        <v>35</v>
      </c>
      <c r="W584" s="519" t="s">
        <v>18</v>
      </c>
      <c r="X584" s="114"/>
      <c r="Y584" s="114"/>
      <c r="Z584" s="114"/>
      <c r="AA584" s="114"/>
      <c r="AB584" s="114"/>
      <c r="AC584" s="114"/>
      <c r="AD584" s="114"/>
      <c r="AE584" s="114"/>
      <c r="AF584" s="114"/>
      <c r="AG584" s="114"/>
      <c r="AH584" s="114"/>
      <c r="AI584" s="114"/>
      <c r="AJ584" s="114"/>
      <c r="AK584" s="114"/>
      <c r="AL584" s="114"/>
      <c r="AM584" s="114"/>
      <c r="AN584" s="114"/>
      <c r="AO584" s="114"/>
      <c r="AP584" s="114"/>
      <c r="AQ584" s="114"/>
      <c r="AR584" s="114"/>
      <c r="AS584" s="114"/>
      <c r="AT584" s="114"/>
      <c r="AU584" s="114"/>
      <c r="AV584" s="114"/>
      <c r="AW584" s="114"/>
      <c r="AX584" s="114"/>
      <c r="AY584" s="114"/>
      <c r="AZ584" s="114"/>
      <c r="BA584" s="114"/>
      <c r="BB584" s="114"/>
      <c r="BC584" s="114"/>
      <c r="BD584" s="114"/>
      <c r="BE584" s="114"/>
      <c r="BF584" s="114"/>
      <c r="BG584" s="114"/>
      <c r="BH584" s="114"/>
      <c r="BI584" s="114"/>
      <c r="BJ584" s="114"/>
      <c r="BK584" s="114"/>
      <c r="BL584" s="114"/>
      <c r="BM584" s="114"/>
      <c r="BN584" s="114"/>
      <c r="BO584" s="114"/>
      <c r="BP584" s="114"/>
      <c r="BQ584" s="114"/>
      <c r="BR584" s="114"/>
      <c r="BS584" s="114"/>
      <c r="BT584" s="114"/>
      <c r="BU584" s="114"/>
      <c r="BV584" s="114"/>
      <c r="BW584" s="114"/>
      <c r="BX584" s="114"/>
      <c r="BY584" s="114"/>
      <c r="BZ584" s="114"/>
      <c r="CA584" s="114"/>
      <c r="CB584" s="114"/>
      <c r="CC584" s="114"/>
      <c r="CD584" s="114"/>
      <c r="CE584" s="114"/>
      <c r="CF584" s="114"/>
      <c r="CG584" s="114"/>
      <c r="CH584" s="114"/>
      <c r="CI584" s="114"/>
      <c r="CJ584" s="114"/>
      <c r="CK584" s="114"/>
      <c r="CL584" s="114"/>
      <c r="CM584" s="114"/>
      <c r="CN584" s="114"/>
      <c r="CO584" s="114"/>
      <c r="CP584" s="114"/>
      <c r="CQ584" s="114"/>
      <c r="CR584" s="114"/>
      <c r="CS584" s="114"/>
      <c r="CT584" s="114"/>
      <c r="CU584" s="114"/>
      <c r="CV584" s="114"/>
      <c r="CW584" s="114"/>
      <c r="CX584" s="114"/>
      <c r="CY584" s="114"/>
      <c r="CZ584" s="114"/>
    </row>
    <row r="585" spans="1:104" ht="38.25" x14ac:dyDescent="0.2">
      <c r="A585" s="19" t="s">
        <v>7</v>
      </c>
      <c r="B585" s="35" t="str">
        <f>+" אסמכתא " &amp; B29 &amp;"         חזרה לטבלה "</f>
        <v xml:space="preserve"> אסמכתא          חזרה לטבלה </v>
      </c>
      <c r="C585" s="548"/>
      <c r="D585" s="548"/>
      <c r="E585" s="212" t="s">
        <v>18</v>
      </c>
      <c r="F585" s="114"/>
      <c r="G585" s="19" t="s">
        <v>23</v>
      </c>
      <c r="H585" s="35" t="e">
        <f>+" אסמכתא " &amp;#REF! &amp;"         חזרה לטבלה "</f>
        <v>#REF!</v>
      </c>
      <c r="I585" s="548"/>
      <c r="J585" s="548"/>
      <c r="K585" s="212" t="s">
        <v>18</v>
      </c>
      <c r="M585" s="19" t="s">
        <v>7</v>
      </c>
      <c r="N585" s="35" t="str">
        <f>+" אסמכתא " &amp; N29 &amp;"         חזרה לטבלה "</f>
        <v xml:space="preserve"> אסמכתא          חזרה לטבלה </v>
      </c>
      <c r="O585" s="548"/>
      <c r="P585" s="548"/>
      <c r="Q585" s="212" t="s">
        <v>18</v>
      </c>
      <c r="S585" s="19" t="s">
        <v>23</v>
      </c>
      <c r="T585" s="35" t="str">
        <f>+" אסמכתא " &amp; T29 &amp;"         חזרה לטבלה "</f>
        <v xml:space="preserve"> אסמכתא          חזרה לטבלה </v>
      </c>
      <c r="U585" s="548"/>
      <c r="V585" s="548"/>
      <c r="W585" s="548"/>
      <c r="X585" s="114"/>
      <c r="Y585" s="114"/>
      <c r="Z585" s="114"/>
      <c r="AA585" s="114"/>
      <c r="AB585" s="114"/>
      <c r="AC585" s="114"/>
      <c r="AD585" s="114"/>
      <c r="AE585" s="114"/>
      <c r="AF585" s="114"/>
      <c r="AG585" s="114"/>
      <c r="AH585" s="114"/>
      <c r="AI585" s="114"/>
      <c r="AJ585" s="114"/>
      <c r="AK585" s="114"/>
      <c r="AL585" s="114"/>
      <c r="AM585" s="114"/>
      <c r="AN585" s="114"/>
      <c r="AO585" s="114"/>
      <c r="AP585" s="114"/>
      <c r="AQ585" s="114"/>
      <c r="AR585" s="114"/>
      <c r="AS585" s="114"/>
      <c r="AT585" s="114"/>
      <c r="AU585" s="114"/>
      <c r="AV585" s="114"/>
      <c r="AW585" s="114"/>
      <c r="AX585" s="114"/>
      <c r="AY585" s="114"/>
      <c r="AZ585" s="114"/>
      <c r="BA585" s="114"/>
      <c r="BB585" s="114"/>
      <c r="BC585" s="114"/>
      <c r="BD585" s="114"/>
      <c r="BE585" s="114"/>
      <c r="BF585" s="114"/>
      <c r="BG585" s="114"/>
      <c r="BH585" s="114"/>
      <c r="BI585" s="114"/>
      <c r="BJ585" s="114"/>
      <c r="BK585" s="114"/>
      <c r="BL585" s="114"/>
      <c r="BM585" s="114"/>
      <c r="BN585" s="114"/>
      <c r="BO585" s="114"/>
      <c r="BP585" s="114"/>
      <c r="BQ585" s="114"/>
      <c r="BR585" s="114"/>
      <c r="BS585" s="114"/>
      <c r="BT585" s="114"/>
      <c r="BU585" s="114"/>
      <c r="BV585" s="114"/>
      <c r="BW585" s="114"/>
      <c r="BX585" s="114"/>
      <c r="BY585" s="114"/>
      <c r="BZ585" s="114"/>
      <c r="CA585" s="114"/>
      <c r="CB585" s="114"/>
      <c r="CC585" s="114"/>
      <c r="CD585" s="114"/>
      <c r="CE585" s="114"/>
      <c r="CF585" s="114"/>
      <c r="CG585" s="114"/>
      <c r="CH585" s="114"/>
      <c r="CI585" s="114"/>
      <c r="CJ585" s="114"/>
      <c r="CK585" s="114"/>
      <c r="CL585" s="114"/>
      <c r="CM585" s="114"/>
      <c r="CN585" s="114"/>
      <c r="CO585" s="114"/>
      <c r="CP585" s="114"/>
      <c r="CQ585" s="114"/>
      <c r="CR585" s="114"/>
      <c r="CS585" s="114"/>
      <c r="CT585" s="114"/>
      <c r="CU585" s="114"/>
      <c r="CV585" s="114"/>
      <c r="CW585" s="114"/>
      <c r="CX585" s="114"/>
      <c r="CY585" s="114"/>
      <c r="CZ585" s="114"/>
    </row>
    <row r="586" spans="1:104" s="114" customFormat="1" x14ac:dyDescent="0.2">
      <c r="A586" s="21">
        <v>1</v>
      </c>
      <c r="B586" s="21"/>
      <c r="C586" s="214"/>
      <c r="D586" s="214"/>
      <c r="E586" s="21"/>
      <c r="G586" s="21">
        <v>12</v>
      </c>
      <c r="H586" s="21"/>
      <c r="I586" s="214"/>
      <c r="J586" s="214"/>
      <c r="K586" s="21"/>
      <c r="M586" s="21">
        <v>23</v>
      </c>
      <c r="N586" s="21"/>
      <c r="O586" s="214"/>
      <c r="P586" s="214"/>
      <c r="Q586" s="21"/>
      <c r="S586" s="21">
        <v>34</v>
      </c>
      <c r="T586" s="21"/>
      <c r="U586" s="214"/>
      <c r="V586" s="214"/>
      <c r="W586" s="21"/>
    </row>
    <row r="587" spans="1:104" s="114" customFormat="1" x14ac:dyDescent="0.2">
      <c r="A587" s="21">
        <v>2</v>
      </c>
      <c r="B587" s="21"/>
      <c r="C587" s="214"/>
      <c r="D587" s="214"/>
      <c r="E587" s="21"/>
      <c r="G587" s="21">
        <v>13</v>
      </c>
      <c r="H587" s="21"/>
      <c r="I587" s="214"/>
      <c r="J587" s="214"/>
      <c r="K587" s="21"/>
      <c r="M587" s="21">
        <v>24</v>
      </c>
      <c r="N587" s="21"/>
      <c r="O587" s="214"/>
      <c r="P587" s="214"/>
      <c r="Q587" s="21"/>
      <c r="S587" s="21">
        <v>35</v>
      </c>
      <c r="T587" s="21"/>
      <c r="U587" s="214"/>
      <c r="V587" s="214"/>
      <c r="W587" s="21"/>
    </row>
    <row r="588" spans="1:104" s="114" customFormat="1" x14ac:dyDescent="0.2">
      <c r="A588" s="21">
        <v>3</v>
      </c>
      <c r="B588" s="21"/>
      <c r="C588" s="214"/>
      <c r="D588" s="214"/>
      <c r="E588" s="21"/>
      <c r="G588" s="21">
        <v>14</v>
      </c>
      <c r="H588" s="21"/>
      <c r="I588" s="214"/>
      <c r="J588" s="214"/>
      <c r="K588" s="21"/>
      <c r="M588" s="21">
        <v>25</v>
      </c>
      <c r="N588" s="21"/>
      <c r="O588" s="214"/>
      <c r="P588" s="214"/>
      <c r="Q588" s="21"/>
      <c r="S588" s="21">
        <v>36</v>
      </c>
      <c r="T588" s="21"/>
      <c r="U588" s="214"/>
      <c r="V588" s="214"/>
      <c r="W588" s="21"/>
    </row>
    <row r="589" spans="1:104" s="114" customFormat="1" x14ac:dyDescent="0.2">
      <c r="A589" s="21">
        <v>4</v>
      </c>
      <c r="B589" s="21"/>
      <c r="C589" s="214"/>
      <c r="D589" s="214"/>
      <c r="E589" s="21"/>
      <c r="G589" s="21">
        <v>15</v>
      </c>
      <c r="H589" s="21"/>
      <c r="I589" s="214"/>
      <c r="J589" s="214"/>
      <c r="K589" s="21"/>
      <c r="M589" s="21">
        <v>26</v>
      </c>
      <c r="N589" s="21"/>
      <c r="O589" s="214"/>
      <c r="P589" s="214"/>
      <c r="Q589" s="21"/>
      <c r="S589" s="21">
        <v>37</v>
      </c>
      <c r="T589" s="21"/>
      <c r="U589" s="214"/>
      <c r="V589" s="214"/>
      <c r="W589" s="21"/>
    </row>
    <row r="590" spans="1:104" s="114" customFormat="1" x14ac:dyDescent="0.2">
      <c r="A590" s="21">
        <v>5</v>
      </c>
      <c r="B590" s="21"/>
      <c r="C590" s="214"/>
      <c r="D590" s="214"/>
      <c r="E590" s="21"/>
      <c r="G590" s="21">
        <v>16</v>
      </c>
      <c r="H590" s="21"/>
      <c r="I590" s="214"/>
      <c r="J590" s="214"/>
      <c r="K590" s="21"/>
      <c r="M590" s="21">
        <v>27</v>
      </c>
      <c r="N590" s="21"/>
      <c r="O590" s="214"/>
      <c r="P590" s="214"/>
      <c r="Q590" s="21"/>
      <c r="S590" s="21">
        <v>38</v>
      </c>
      <c r="T590" s="21"/>
      <c r="U590" s="214"/>
      <c r="V590" s="214"/>
      <c r="W590" s="21"/>
    </row>
    <row r="591" spans="1:104" s="114" customFormat="1" x14ac:dyDescent="0.2">
      <c r="A591" s="21">
        <v>6</v>
      </c>
      <c r="B591" s="21"/>
      <c r="C591" s="214"/>
      <c r="D591" s="214"/>
      <c r="E591" s="21"/>
      <c r="G591" s="21">
        <v>17</v>
      </c>
      <c r="H591" s="21"/>
      <c r="I591" s="214"/>
      <c r="J591" s="214"/>
      <c r="K591" s="21"/>
      <c r="M591" s="21">
        <v>28</v>
      </c>
      <c r="N591" s="21"/>
      <c r="O591" s="214"/>
      <c r="P591" s="214"/>
      <c r="Q591" s="21"/>
      <c r="S591" s="21">
        <v>39</v>
      </c>
      <c r="T591" s="21"/>
      <c r="U591" s="214"/>
      <c r="V591" s="214"/>
      <c r="W591" s="21"/>
    </row>
    <row r="592" spans="1:104" s="114" customFormat="1" x14ac:dyDescent="0.2">
      <c r="A592" s="21">
        <v>7</v>
      </c>
      <c r="B592" s="21"/>
      <c r="C592" s="214"/>
      <c r="D592" s="214"/>
      <c r="E592" s="21"/>
      <c r="G592" s="21">
        <v>18</v>
      </c>
      <c r="H592" s="21"/>
      <c r="I592" s="214"/>
      <c r="J592" s="214"/>
      <c r="K592" s="21"/>
      <c r="M592" s="21">
        <v>29</v>
      </c>
      <c r="N592" s="21"/>
      <c r="O592" s="214"/>
      <c r="P592" s="214"/>
      <c r="Q592" s="21"/>
      <c r="S592" s="21">
        <v>40</v>
      </c>
      <c r="T592" s="21"/>
      <c r="U592" s="214"/>
      <c r="V592" s="214"/>
      <c r="W592" s="21"/>
    </row>
    <row r="593" spans="1:104" s="114" customFormat="1" x14ac:dyDescent="0.2">
      <c r="A593" s="21">
        <v>8</v>
      </c>
      <c r="B593" s="21"/>
      <c r="C593" s="214"/>
      <c r="D593" s="214"/>
      <c r="E593" s="21"/>
      <c r="G593" s="21">
        <v>19</v>
      </c>
      <c r="H593" s="21"/>
      <c r="I593" s="214"/>
      <c r="J593" s="214"/>
      <c r="K593" s="21"/>
      <c r="M593" s="21">
        <v>30</v>
      </c>
      <c r="N593" s="21"/>
      <c r="O593" s="214"/>
      <c r="P593" s="214"/>
      <c r="Q593" s="21"/>
      <c r="S593" s="21">
        <v>41</v>
      </c>
      <c r="T593" s="21"/>
      <c r="U593" s="214"/>
      <c r="V593" s="214"/>
      <c r="W593" s="21"/>
    </row>
    <row r="594" spans="1:104" s="114" customFormat="1" x14ac:dyDescent="0.2">
      <c r="A594" s="21">
        <v>9</v>
      </c>
      <c r="B594" s="21"/>
      <c r="C594" s="214"/>
      <c r="D594" s="214"/>
      <c r="E594" s="21"/>
      <c r="G594" s="21">
        <v>20</v>
      </c>
      <c r="H594" s="21"/>
      <c r="I594" s="214"/>
      <c r="J594" s="214"/>
      <c r="K594" s="21"/>
      <c r="M594" s="21">
        <v>31</v>
      </c>
      <c r="N594" s="21"/>
      <c r="O594" s="214"/>
      <c r="P594" s="214"/>
      <c r="Q594" s="21"/>
      <c r="S594" s="21">
        <v>42</v>
      </c>
      <c r="T594" s="21"/>
      <c r="U594" s="214"/>
      <c r="V594" s="214"/>
      <c r="W594" s="21"/>
    </row>
    <row r="595" spans="1:104" s="114" customFormat="1" x14ac:dyDescent="0.2">
      <c r="A595" s="21">
        <v>10</v>
      </c>
      <c r="B595" s="21"/>
      <c r="C595" s="214"/>
      <c r="D595" s="214"/>
      <c r="E595" s="21"/>
      <c r="G595" s="21">
        <v>21</v>
      </c>
      <c r="H595" s="21"/>
      <c r="I595" s="214"/>
      <c r="J595" s="214"/>
      <c r="K595" s="21"/>
      <c r="M595" s="21">
        <v>32</v>
      </c>
      <c r="N595" s="21"/>
      <c r="O595" s="214"/>
      <c r="P595" s="214"/>
      <c r="Q595" s="21"/>
      <c r="S595" s="21">
        <v>43</v>
      </c>
      <c r="T595" s="21"/>
      <c r="U595" s="214"/>
      <c r="V595" s="214"/>
      <c r="W595" s="21"/>
    </row>
    <row r="596" spans="1:104" s="114" customFormat="1" ht="13.5" thickBot="1" x14ac:dyDescent="0.25">
      <c r="A596" s="21">
        <v>11</v>
      </c>
      <c r="B596" s="21"/>
      <c r="C596" s="214"/>
      <c r="D596" s="214"/>
      <c r="E596" s="21"/>
      <c r="G596" s="21">
        <v>22</v>
      </c>
      <c r="H596" s="21"/>
      <c r="I596" s="214"/>
      <c r="J596" s="214"/>
      <c r="K596" s="21"/>
      <c r="M596" s="21">
        <v>33</v>
      </c>
      <c r="N596" s="21"/>
      <c r="O596" s="214"/>
      <c r="P596" s="214"/>
      <c r="Q596" s="21"/>
      <c r="S596" s="22"/>
      <c r="T596" s="209" t="s">
        <v>3</v>
      </c>
      <c r="U596" s="24"/>
      <c r="V596" s="24"/>
      <c r="W596" s="210">
        <f>SUM(E586:E596)+SUM(K586:K596)+SUM(W586:W595)+SUM(Q586:Q596)</f>
        <v>0</v>
      </c>
    </row>
    <row r="597" spans="1:104" s="114" customFormat="1" x14ac:dyDescent="0.2">
      <c r="B597" s="118"/>
      <c r="C597" s="119"/>
      <c r="D597" s="119"/>
      <c r="E597" s="115"/>
      <c r="H597" s="118"/>
      <c r="I597" s="119"/>
      <c r="J597" s="119"/>
      <c r="K597" s="115"/>
      <c r="N597" s="118"/>
      <c r="O597" s="119"/>
      <c r="P597" s="119"/>
      <c r="Q597" s="115"/>
      <c r="T597" s="118"/>
      <c r="U597" s="119"/>
      <c r="V597" s="119"/>
      <c r="W597" s="115"/>
    </row>
    <row r="598" spans="1:104" s="114" customFormat="1" x14ac:dyDescent="0.2">
      <c r="B598" s="118"/>
      <c r="C598" s="119"/>
      <c r="D598" s="119"/>
      <c r="E598" s="115"/>
      <c r="H598" s="118"/>
      <c r="I598" s="119"/>
      <c r="J598" s="119"/>
      <c r="K598" s="115"/>
      <c r="N598" s="118"/>
      <c r="O598" s="119"/>
      <c r="P598" s="119"/>
      <c r="Q598" s="115"/>
      <c r="T598" s="118"/>
      <c r="U598" s="119"/>
      <c r="V598" s="119"/>
      <c r="W598" s="115"/>
    </row>
    <row r="599" spans="1:104" s="114" customFormat="1" x14ac:dyDescent="0.2">
      <c r="B599" s="118"/>
      <c r="C599" s="119"/>
      <c r="D599" s="119"/>
      <c r="E599" s="115"/>
      <c r="H599" s="118"/>
      <c r="I599" s="119"/>
      <c r="J599" s="119"/>
      <c r="K599" s="115"/>
      <c r="N599" s="118"/>
      <c r="O599" s="119"/>
      <c r="P599" s="119"/>
      <c r="Q599" s="115"/>
      <c r="T599" s="118"/>
      <c r="U599" s="119"/>
      <c r="V599" s="119"/>
      <c r="W599" s="115"/>
    </row>
    <row r="600" spans="1:104" s="114" customFormat="1" x14ac:dyDescent="0.2">
      <c r="B600" s="118"/>
      <c r="C600" s="119"/>
      <c r="D600" s="119"/>
      <c r="E600" s="115"/>
      <c r="H600" s="118"/>
      <c r="I600" s="119"/>
      <c r="J600" s="119"/>
      <c r="K600" s="115"/>
      <c r="N600" s="118"/>
      <c r="O600" s="119"/>
      <c r="P600" s="119"/>
      <c r="Q600" s="115"/>
      <c r="T600" s="118"/>
      <c r="U600" s="119"/>
      <c r="V600" s="119"/>
      <c r="W600" s="115"/>
    </row>
    <row r="601" spans="1:104" s="114" customFormat="1" x14ac:dyDescent="0.2">
      <c r="B601" s="118"/>
      <c r="C601" s="119"/>
      <c r="D601" s="119"/>
      <c r="E601" s="115"/>
      <c r="H601" s="118"/>
      <c r="I601" s="119"/>
      <c r="J601" s="119"/>
      <c r="K601" s="115"/>
      <c r="N601" s="118"/>
      <c r="O601" s="119"/>
      <c r="P601" s="119"/>
      <c r="Q601" s="115"/>
      <c r="T601" s="118"/>
      <c r="U601" s="119"/>
      <c r="V601" s="119"/>
      <c r="W601" s="115"/>
    </row>
    <row r="602" spans="1:104" s="114" customFormat="1" x14ac:dyDescent="0.2">
      <c r="B602" s="118"/>
      <c r="C602" s="119"/>
      <c r="D602" s="119"/>
      <c r="E602" s="115"/>
      <c r="H602" s="118"/>
      <c r="I602" s="119"/>
      <c r="J602" s="119"/>
      <c r="K602" s="115"/>
      <c r="N602" s="118"/>
      <c r="O602" s="119"/>
      <c r="P602" s="119"/>
      <c r="Q602" s="115"/>
      <c r="T602" s="118"/>
      <c r="U602" s="119"/>
      <c r="V602" s="119"/>
      <c r="W602" s="115"/>
    </row>
    <row r="603" spans="1:104" s="114" customFormat="1" ht="13.5" thickBot="1" x14ac:dyDescent="0.25">
      <c r="B603" s="118"/>
      <c r="C603" s="119"/>
      <c r="D603" s="119"/>
      <c r="E603" s="115"/>
      <c r="H603" s="118"/>
      <c r="I603" s="119"/>
      <c r="J603" s="119"/>
      <c r="K603" s="115"/>
      <c r="N603" s="118"/>
      <c r="O603" s="119"/>
      <c r="P603" s="119"/>
      <c r="Q603" s="115"/>
      <c r="T603" s="118"/>
      <c r="U603" s="119"/>
      <c r="V603" s="119"/>
      <c r="W603" s="115"/>
    </row>
    <row r="604" spans="1:104" ht="13.5" thickBot="1" x14ac:dyDescent="0.25">
      <c r="A604" s="17">
        <v>28</v>
      </c>
      <c r="B604" s="18"/>
      <c r="C604" s="519" t="s">
        <v>167</v>
      </c>
      <c r="D604" s="519" t="s">
        <v>35</v>
      </c>
      <c r="E604" s="213">
        <f>+$W616</f>
        <v>0</v>
      </c>
      <c r="F604" s="114"/>
      <c r="G604" s="17"/>
      <c r="H604" s="18"/>
      <c r="I604" s="519" t="s">
        <v>167</v>
      </c>
      <c r="J604" s="519" t="s">
        <v>35</v>
      </c>
      <c r="K604" s="213">
        <f>+$W616</f>
        <v>0</v>
      </c>
      <c r="M604" s="17">
        <v>28</v>
      </c>
      <c r="N604" s="18"/>
      <c r="O604" s="519" t="s">
        <v>167</v>
      </c>
      <c r="P604" s="519" t="s">
        <v>35</v>
      </c>
      <c r="Q604" s="213">
        <f>+$W616</f>
        <v>0</v>
      </c>
      <c r="S604" s="17"/>
      <c r="T604" s="18"/>
      <c r="U604" s="519" t="s">
        <v>167</v>
      </c>
      <c r="V604" s="519" t="s">
        <v>35</v>
      </c>
      <c r="W604" s="519" t="s">
        <v>18</v>
      </c>
      <c r="X604" s="114"/>
      <c r="Y604" s="114"/>
      <c r="Z604" s="114"/>
      <c r="AA604" s="114"/>
      <c r="AB604" s="114"/>
      <c r="AC604" s="114"/>
      <c r="AD604" s="114"/>
      <c r="AE604" s="114"/>
      <c r="AF604" s="114"/>
      <c r="AG604" s="114"/>
      <c r="AH604" s="114"/>
      <c r="AI604" s="114"/>
      <c r="AJ604" s="114"/>
      <c r="AK604" s="114"/>
      <c r="AL604" s="114"/>
      <c r="AM604" s="114"/>
      <c r="AN604" s="114"/>
      <c r="AO604" s="114"/>
      <c r="AP604" s="114"/>
      <c r="AQ604" s="114"/>
      <c r="AR604" s="114"/>
      <c r="AS604" s="114"/>
      <c r="AT604" s="114"/>
      <c r="AU604" s="114"/>
      <c r="AV604" s="114"/>
      <c r="AW604" s="114"/>
      <c r="AX604" s="114"/>
      <c r="AY604" s="114"/>
      <c r="AZ604" s="114"/>
      <c r="BA604" s="114"/>
      <c r="BB604" s="114"/>
      <c r="BC604" s="114"/>
      <c r="BD604" s="114"/>
      <c r="BE604" s="114"/>
      <c r="BF604" s="114"/>
      <c r="BG604" s="114"/>
      <c r="BH604" s="114"/>
      <c r="BI604" s="114"/>
      <c r="BJ604" s="114"/>
      <c r="BK604" s="114"/>
      <c r="BL604" s="114"/>
      <c r="BM604" s="114"/>
      <c r="BN604" s="114"/>
      <c r="BO604" s="114"/>
      <c r="BP604" s="114"/>
      <c r="BQ604" s="114"/>
      <c r="BR604" s="114"/>
      <c r="BS604" s="114"/>
      <c r="BT604" s="114"/>
      <c r="BU604" s="114"/>
      <c r="BV604" s="114"/>
      <c r="BW604" s="114"/>
      <c r="BX604" s="114"/>
      <c r="BY604" s="114"/>
      <c r="BZ604" s="114"/>
      <c r="CA604" s="114"/>
      <c r="CB604" s="114"/>
      <c r="CC604" s="114"/>
      <c r="CD604" s="114"/>
      <c r="CE604" s="114"/>
      <c r="CF604" s="114"/>
      <c r="CG604" s="114"/>
      <c r="CH604" s="114"/>
      <c r="CI604" s="114"/>
      <c r="CJ604" s="114"/>
      <c r="CK604" s="114"/>
      <c r="CL604" s="114"/>
      <c r="CM604" s="114"/>
      <c r="CN604" s="114"/>
      <c r="CO604" s="114"/>
      <c r="CP604" s="114"/>
      <c r="CQ604" s="114"/>
      <c r="CR604" s="114"/>
      <c r="CS604" s="114"/>
      <c r="CT604" s="114"/>
      <c r="CU604" s="114"/>
      <c r="CV604" s="114"/>
      <c r="CW604" s="114"/>
      <c r="CX604" s="114"/>
      <c r="CY604" s="114"/>
      <c r="CZ604" s="114"/>
    </row>
    <row r="605" spans="1:104" ht="38.25" x14ac:dyDescent="0.2">
      <c r="A605" s="19" t="s">
        <v>7</v>
      </c>
      <c r="B605" s="35" t="str">
        <f>+" אסמכתא " &amp; B30 &amp;"         חזרה לטבלה "</f>
        <v xml:space="preserve"> אסמכתא          חזרה לטבלה </v>
      </c>
      <c r="C605" s="548"/>
      <c r="D605" s="548"/>
      <c r="E605" s="212" t="s">
        <v>18</v>
      </c>
      <c r="F605" s="114"/>
      <c r="G605" s="19" t="s">
        <v>23</v>
      </c>
      <c r="H605" s="35" t="e">
        <f>+" אסמכתא " &amp;#REF! &amp;"         חזרה לטבלה "</f>
        <v>#REF!</v>
      </c>
      <c r="I605" s="548"/>
      <c r="J605" s="548"/>
      <c r="K605" s="212" t="s">
        <v>18</v>
      </c>
      <c r="M605" s="19" t="s">
        <v>7</v>
      </c>
      <c r="N605" s="35" t="str">
        <f>+" אסמכתא " &amp; N30 &amp;"         חזרה לטבלה "</f>
        <v xml:space="preserve"> אסמכתא          חזרה לטבלה </v>
      </c>
      <c r="O605" s="548"/>
      <c r="P605" s="548"/>
      <c r="Q605" s="212" t="s">
        <v>18</v>
      </c>
      <c r="S605" s="19" t="s">
        <v>23</v>
      </c>
      <c r="T605" s="35" t="str">
        <f>+" אסמכתא " &amp; T30 &amp;"         חזרה לטבלה "</f>
        <v xml:space="preserve"> אסמכתא          חזרה לטבלה </v>
      </c>
      <c r="U605" s="548"/>
      <c r="V605" s="548"/>
      <c r="W605" s="548"/>
      <c r="X605" s="114"/>
      <c r="Y605" s="114"/>
      <c r="Z605" s="114"/>
      <c r="AA605" s="114"/>
      <c r="AB605" s="114"/>
      <c r="AC605" s="114"/>
      <c r="AD605" s="114"/>
      <c r="AE605" s="114"/>
      <c r="AF605" s="114"/>
      <c r="AG605" s="114"/>
      <c r="AH605" s="114"/>
      <c r="AI605" s="114"/>
      <c r="AJ605" s="114"/>
      <c r="AK605" s="114"/>
      <c r="AL605" s="114"/>
      <c r="AM605" s="114"/>
      <c r="AN605" s="114"/>
      <c r="AO605" s="114"/>
      <c r="AP605" s="114"/>
      <c r="AQ605" s="114"/>
      <c r="AR605" s="114"/>
      <c r="AS605" s="114"/>
      <c r="AT605" s="114"/>
      <c r="AU605" s="114"/>
      <c r="AV605" s="114"/>
      <c r="AW605" s="114"/>
      <c r="AX605" s="114"/>
      <c r="AY605" s="114"/>
      <c r="AZ605" s="114"/>
      <c r="BA605" s="114"/>
      <c r="BB605" s="114"/>
      <c r="BC605" s="114"/>
      <c r="BD605" s="114"/>
      <c r="BE605" s="114"/>
      <c r="BF605" s="114"/>
      <c r="BG605" s="114"/>
      <c r="BH605" s="114"/>
      <c r="BI605" s="114"/>
      <c r="BJ605" s="114"/>
      <c r="BK605" s="114"/>
      <c r="BL605" s="114"/>
      <c r="BM605" s="114"/>
      <c r="BN605" s="114"/>
      <c r="BO605" s="114"/>
      <c r="BP605" s="114"/>
      <c r="BQ605" s="114"/>
      <c r="BR605" s="114"/>
      <c r="BS605" s="114"/>
      <c r="BT605" s="114"/>
      <c r="BU605" s="114"/>
      <c r="BV605" s="114"/>
      <c r="BW605" s="114"/>
      <c r="BX605" s="114"/>
      <c r="BY605" s="114"/>
      <c r="BZ605" s="114"/>
      <c r="CA605" s="114"/>
      <c r="CB605" s="114"/>
      <c r="CC605" s="114"/>
      <c r="CD605" s="114"/>
      <c r="CE605" s="114"/>
      <c r="CF605" s="114"/>
      <c r="CG605" s="114"/>
      <c r="CH605" s="114"/>
      <c r="CI605" s="114"/>
      <c r="CJ605" s="114"/>
      <c r="CK605" s="114"/>
      <c r="CL605" s="114"/>
      <c r="CM605" s="114"/>
      <c r="CN605" s="114"/>
      <c r="CO605" s="114"/>
      <c r="CP605" s="114"/>
      <c r="CQ605" s="114"/>
      <c r="CR605" s="114"/>
      <c r="CS605" s="114"/>
      <c r="CT605" s="114"/>
      <c r="CU605" s="114"/>
      <c r="CV605" s="114"/>
      <c r="CW605" s="114"/>
      <c r="CX605" s="114"/>
      <c r="CY605" s="114"/>
      <c r="CZ605" s="114"/>
    </row>
    <row r="606" spans="1:104" s="114" customFormat="1" x14ac:dyDescent="0.2">
      <c r="A606" s="21">
        <v>1</v>
      </c>
      <c r="B606" s="21"/>
      <c r="C606" s="214"/>
      <c r="D606" s="214"/>
      <c r="E606" s="21"/>
      <c r="G606" s="21">
        <v>12</v>
      </c>
      <c r="H606" s="21"/>
      <c r="I606" s="214"/>
      <c r="J606" s="214"/>
      <c r="K606" s="21"/>
      <c r="M606" s="21">
        <v>23</v>
      </c>
      <c r="N606" s="21"/>
      <c r="O606" s="214"/>
      <c r="P606" s="214"/>
      <c r="Q606" s="21"/>
      <c r="S606" s="21">
        <v>34</v>
      </c>
      <c r="T606" s="21"/>
      <c r="U606" s="214"/>
      <c r="V606" s="214"/>
      <c r="W606" s="21"/>
    </row>
    <row r="607" spans="1:104" s="114" customFormat="1" x14ac:dyDescent="0.2">
      <c r="A607" s="21">
        <v>2</v>
      </c>
      <c r="B607" s="21"/>
      <c r="C607" s="214"/>
      <c r="D607" s="214"/>
      <c r="E607" s="21"/>
      <c r="G607" s="21">
        <v>13</v>
      </c>
      <c r="H607" s="21"/>
      <c r="I607" s="214"/>
      <c r="J607" s="214"/>
      <c r="K607" s="21"/>
      <c r="M607" s="21">
        <v>24</v>
      </c>
      <c r="N607" s="21"/>
      <c r="O607" s="214"/>
      <c r="P607" s="214"/>
      <c r="Q607" s="21"/>
      <c r="S607" s="21">
        <v>35</v>
      </c>
      <c r="T607" s="21"/>
      <c r="U607" s="214"/>
      <c r="V607" s="214"/>
      <c r="W607" s="21"/>
    </row>
    <row r="608" spans="1:104" s="114" customFormat="1" x14ac:dyDescent="0.2">
      <c r="A608" s="21">
        <v>3</v>
      </c>
      <c r="B608" s="21"/>
      <c r="C608" s="214"/>
      <c r="D608" s="214"/>
      <c r="E608" s="21"/>
      <c r="G608" s="21">
        <v>14</v>
      </c>
      <c r="H608" s="21"/>
      <c r="I608" s="214"/>
      <c r="J608" s="214"/>
      <c r="K608" s="21"/>
      <c r="M608" s="21">
        <v>25</v>
      </c>
      <c r="N608" s="21"/>
      <c r="O608" s="214"/>
      <c r="P608" s="214"/>
      <c r="Q608" s="21"/>
      <c r="S608" s="21">
        <v>36</v>
      </c>
      <c r="T608" s="21"/>
      <c r="U608" s="214"/>
      <c r="V608" s="214"/>
      <c r="W608" s="21"/>
    </row>
    <row r="609" spans="1:104" s="114" customFormat="1" x14ac:dyDescent="0.2">
      <c r="A609" s="21">
        <v>4</v>
      </c>
      <c r="B609" s="21"/>
      <c r="C609" s="214"/>
      <c r="D609" s="214"/>
      <c r="E609" s="21"/>
      <c r="G609" s="21">
        <v>15</v>
      </c>
      <c r="H609" s="21"/>
      <c r="I609" s="214"/>
      <c r="J609" s="214"/>
      <c r="K609" s="21"/>
      <c r="M609" s="21">
        <v>26</v>
      </c>
      <c r="N609" s="21"/>
      <c r="O609" s="214"/>
      <c r="P609" s="214"/>
      <c r="Q609" s="21"/>
      <c r="S609" s="21">
        <v>37</v>
      </c>
      <c r="T609" s="21"/>
      <c r="U609" s="214"/>
      <c r="V609" s="214"/>
      <c r="W609" s="21"/>
    </row>
    <row r="610" spans="1:104" s="114" customFormat="1" x14ac:dyDescent="0.2">
      <c r="A610" s="21">
        <v>5</v>
      </c>
      <c r="B610" s="21"/>
      <c r="C610" s="214"/>
      <c r="D610" s="214"/>
      <c r="E610" s="21"/>
      <c r="G610" s="21">
        <v>16</v>
      </c>
      <c r="H610" s="21"/>
      <c r="I610" s="214"/>
      <c r="J610" s="214"/>
      <c r="K610" s="21"/>
      <c r="M610" s="21">
        <v>27</v>
      </c>
      <c r="N610" s="21"/>
      <c r="O610" s="214"/>
      <c r="P610" s="214"/>
      <c r="Q610" s="21"/>
      <c r="S610" s="21">
        <v>38</v>
      </c>
      <c r="T610" s="21"/>
      <c r="U610" s="214"/>
      <c r="V610" s="214"/>
      <c r="W610" s="21"/>
    </row>
    <row r="611" spans="1:104" s="114" customFormat="1" x14ac:dyDescent="0.2">
      <c r="A611" s="21">
        <v>6</v>
      </c>
      <c r="B611" s="21"/>
      <c r="C611" s="214"/>
      <c r="D611" s="214"/>
      <c r="E611" s="21"/>
      <c r="G611" s="21">
        <v>17</v>
      </c>
      <c r="H611" s="21"/>
      <c r="I611" s="214"/>
      <c r="J611" s="214"/>
      <c r="K611" s="21"/>
      <c r="M611" s="21">
        <v>28</v>
      </c>
      <c r="N611" s="21"/>
      <c r="O611" s="214"/>
      <c r="P611" s="214"/>
      <c r="Q611" s="21"/>
      <c r="S611" s="21">
        <v>39</v>
      </c>
      <c r="T611" s="21"/>
      <c r="U611" s="214"/>
      <c r="V611" s="214"/>
      <c r="W611" s="21"/>
    </row>
    <row r="612" spans="1:104" s="114" customFormat="1" x14ac:dyDescent="0.2">
      <c r="A612" s="21">
        <v>7</v>
      </c>
      <c r="B612" s="21"/>
      <c r="C612" s="214"/>
      <c r="D612" s="214"/>
      <c r="E612" s="21"/>
      <c r="G612" s="21">
        <v>18</v>
      </c>
      <c r="H612" s="21"/>
      <c r="I612" s="214"/>
      <c r="J612" s="214"/>
      <c r="K612" s="21"/>
      <c r="M612" s="21">
        <v>29</v>
      </c>
      <c r="N612" s="21"/>
      <c r="O612" s="214"/>
      <c r="P612" s="214"/>
      <c r="Q612" s="21"/>
      <c r="S612" s="21">
        <v>40</v>
      </c>
      <c r="T612" s="21"/>
      <c r="U612" s="214"/>
      <c r="V612" s="214"/>
      <c r="W612" s="21"/>
    </row>
    <row r="613" spans="1:104" s="114" customFormat="1" x14ac:dyDescent="0.2">
      <c r="A613" s="21">
        <v>8</v>
      </c>
      <c r="B613" s="21"/>
      <c r="C613" s="214"/>
      <c r="D613" s="214"/>
      <c r="E613" s="21"/>
      <c r="G613" s="21">
        <v>19</v>
      </c>
      <c r="H613" s="21"/>
      <c r="I613" s="214"/>
      <c r="J613" s="214"/>
      <c r="K613" s="21"/>
      <c r="M613" s="21">
        <v>30</v>
      </c>
      <c r="N613" s="21"/>
      <c r="O613" s="214"/>
      <c r="P613" s="214"/>
      <c r="Q613" s="21"/>
      <c r="S613" s="21">
        <v>41</v>
      </c>
      <c r="T613" s="21"/>
      <c r="U613" s="214"/>
      <c r="V613" s="214"/>
      <c r="W613" s="21"/>
    </row>
    <row r="614" spans="1:104" s="114" customFormat="1" x14ac:dyDescent="0.2">
      <c r="A614" s="21">
        <v>9</v>
      </c>
      <c r="B614" s="21"/>
      <c r="C614" s="214"/>
      <c r="D614" s="214"/>
      <c r="E614" s="21"/>
      <c r="G614" s="21">
        <v>20</v>
      </c>
      <c r="H614" s="21"/>
      <c r="I614" s="214"/>
      <c r="J614" s="214"/>
      <c r="K614" s="21"/>
      <c r="M614" s="21">
        <v>31</v>
      </c>
      <c r="N614" s="21"/>
      <c r="O614" s="214"/>
      <c r="P614" s="214"/>
      <c r="Q614" s="21"/>
      <c r="S614" s="21">
        <v>42</v>
      </c>
      <c r="T614" s="21"/>
      <c r="U614" s="214"/>
      <c r="V614" s="214"/>
      <c r="W614" s="21"/>
    </row>
    <row r="615" spans="1:104" s="114" customFormat="1" x14ac:dyDescent="0.2">
      <c r="A615" s="21">
        <v>10</v>
      </c>
      <c r="B615" s="21"/>
      <c r="C615" s="214"/>
      <c r="D615" s="214"/>
      <c r="E615" s="21"/>
      <c r="G615" s="21">
        <v>21</v>
      </c>
      <c r="H615" s="21"/>
      <c r="I615" s="214"/>
      <c r="J615" s="214"/>
      <c r="K615" s="21"/>
      <c r="M615" s="21">
        <v>32</v>
      </c>
      <c r="N615" s="21"/>
      <c r="O615" s="214"/>
      <c r="P615" s="214"/>
      <c r="Q615" s="21"/>
      <c r="S615" s="21">
        <v>43</v>
      </c>
      <c r="T615" s="21"/>
      <c r="U615" s="214"/>
      <c r="V615" s="214"/>
      <c r="W615" s="21"/>
    </row>
    <row r="616" spans="1:104" s="114" customFormat="1" ht="13.5" thickBot="1" x14ac:dyDescent="0.25">
      <c r="A616" s="21">
        <v>11</v>
      </c>
      <c r="B616" s="21"/>
      <c r="C616" s="214"/>
      <c r="D616" s="214"/>
      <c r="E616" s="21"/>
      <c r="G616" s="21">
        <v>22</v>
      </c>
      <c r="H616" s="21"/>
      <c r="I616" s="214"/>
      <c r="J616" s="214"/>
      <c r="K616" s="21"/>
      <c r="M616" s="21">
        <v>33</v>
      </c>
      <c r="N616" s="21"/>
      <c r="O616" s="214"/>
      <c r="P616" s="214"/>
      <c r="Q616" s="21"/>
      <c r="S616" s="22"/>
      <c r="T616" s="209" t="s">
        <v>3</v>
      </c>
      <c r="U616" s="24"/>
      <c r="V616" s="24"/>
      <c r="W616" s="210">
        <f>SUM(E606:E616)+SUM(K606:K616)+SUM(W606:W615)+SUM(Q606:Q616)</f>
        <v>0</v>
      </c>
    </row>
    <row r="617" spans="1:104" s="114" customFormat="1" x14ac:dyDescent="0.2">
      <c r="B617" s="118"/>
      <c r="C617" s="119"/>
      <c r="D617" s="119"/>
      <c r="E617" s="115"/>
      <c r="H617" s="118"/>
      <c r="I617" s="119"/>
      <c r="J617" s="119"/>
      <c r="K617" s="115"/>
      <c r="N617" s="118"/>
      <c r="O617" s="119"/>
      <c r="P617" s="119"/>
      <c r="Q617" s="115"/>
      <c r="T617" s="118"/>
      <c r="U617" s="119"/>
      <c r="V617" s="119"/>
      <c r="W617" s="115"/>
    </row>
    <row r="618" spans="1:104" s="114" customFormat="1" x14ac:dyDescent="0.2">
      <c r="B618" s="118"/>
      <c r="C618" s="119"/>
      <c r="D618" s="119"/>
      <c r="E618" s="115"/>
      <c r="H618" s="118"/>
      <c r="I618" s="119"/>
      <c r="J618" s="119"/>
      <c r="K618" s="115"/>
      <c r="N618" s="118"/>
      <c r="O618" s="119"/>
      <c r="P618" s="119"/>
      <c r="Q618" s="115"/>
      <c r="T618" s="118"/>
      <c r="U618" s="119"/>
      <c r="V618" s="119"/>
      <c r="W618" s="115"/>
    </row>
    <row r="619" spans="1:104" s="114" customFormat="1" x14ac:dyDescent="0.2">
      <c r="B619" s="118"/>
      <c r="C619" s="119"/>
      <c r="D619" s="119"/>
      <c r="E619" s="115"/>
      <c r="H619" s="118"/>
      <c r="I619" s="119"/>
      <c r="J619" s="119"/>
      <c r="K619" s="115"/>
      <c r="N619" s="118"/>
      <c r="O619" s="119"/>
      <c r="P619" s="119"/>
      <c r="Q619" s="115"/>
      <c r="T619" s="118"/>
      <c r="U619" s="119"/>
      <c r="V619" s="119"/>
      <c r="W619" s="115"/>
    </row>
    <row r="620" spans="1:104" s="114" customFormat="1" x14ac:dyDescent="0.2">
      <c r="B620" s="118"/>
      <c r="C620" s="119"/>
      <c r="D620" s="119"/>
      <c r="E620" s="115"/>
      <c r="H620" s="118"/>
      <c r="I620" s="119"/>
      <c r="J620" s="119"/>
      <c r="K620" s="115"/>
      <c r="N620" s="118"/>
      <c r="O620" s="119"/>
      <c r="P620" s="119"/>
      <c r="Q620" s="115"/>
      <c r="T620" s="118"/>
      <c r="U620" s="119"/>
      <c r="V620" s="119"/>
      <c r="W620" s="115"/>
    </row>
    <row r="621" spans="1:104" s="114" customFormat="1" x14ac:dyDescent="0.2">
      <c r="B621" s="118"/>
      <c r="C621" s="119"/>
      <c r="D621" s="119"/>
      <c r="E621" s="115"/>
      <c r="H621" s="118"/>
      <c r="I621" s="119"/>
      <c r="J621" s="119"/>
      <c r="K621" s="115"/>
      <c r="N621" s="118"/>
      <c r="O621" s="119"/>
      <c r="P621" s="119"/>
      <c r="Q621" s="115"/>
      <c r="T621" s="118"/>
      <c r="U621" s="119"/>
      <c r="V621" s="119"/>
      <c r="W621" s="115"/>
    </row>
    <row r="622" spans="1:104" s="114" customFormat="1" x14ac:dyDescent="0.2">
      <c r="B622" s="118"/>
      <c r="C622" s="119"/>
      <c r="D622" s="119"/>
      <c r="E622" s="115"/>
      <c r="H622" s="118"/>
      <c r="I622" s="119"/>
      <c r="J622" s="119"/>
      <c r="K622" s="115"/>
      <c r="N622" s="118"/>
      <c r="O622" s="119"/>
      <c r="P622" s="119"/>
      <c r="Q622" s="115"/>
      <c r="T622" s="118"/>
      <c r="U622" s="119"/>
      <c r="V622" s="119"/>
      <c r="W622" s="115"/>
    </row>
    <row r="623" spans="1:104" s="114" customFormat="1" ht="13.5" thickBot="1" x14ac:dyDescent="0.25">
      <c r="B623" s="118"/>
      <c r="C623" s="119"/>
      <c r="D623" s="119"/>
      <c r="E623" s="115"/>
      <c r="H623" s="118"/>
      <c r="I623" s="119"/>
      <c r="J623" s="119"/>
      <c r="K623" s="115"/>
      <c r="N623" s="118"/>
      <c r="O623" s="119"/>
      <c r="P623" s="119"/>
      <c r="Q623" s="115"/>
      <c r="T623" s="118"/>
      <c r="U623" s="119"/>
      <c r="V623" s="119"/>
      <c r="W623" s="115"/>
    </row>
    <row r="624" spans="1:104" ht="13.5" thickBot="1" x14ac:dyDescent="0.25">
      <c r="A624" s="17">
        <v>29</v>
      </c>
      <c r="B624" s="18"/>
      <c r="C624" s="519" t="s">
        <v>167</v>
      </c>
      <c r="D624" s="519" t="s">
        <v>35</v>
      </c>
      <c r="E624" s="213">
        <f>+$W636</f>
        <v>0</v>
      </c>
      <c r="F624" s="114"/>
      <c r="G624" s="17"/>
      <c r="H624" s="18"/>
      <c r="I624" s="519" t="s">
        <v>167</v>
      </c>
      <c r="J624" s="519" t="s">
        <v>35</v>
      </c>
      <c r="K624" s="213">
        <f>+$W636</f>
        <v>0</v>
      </c>
      <c r="M624" s="17">
        <v>29</v>
      </c>
      <c r="N624" s="18"/>
      <c r="O624" s="519" t="s">
        <v>167</v>
      </c>
      <c r="P624" s="519" t="s">
        <v>35</v>
      </c>
      <c r="Q624" s="213">
        <f>+$W636</f>
        <v>0</v>
      </c>
      <c r="S624" s="17"/>
      <c r="T624" s="18"/>
      <c r="U624" s="519" t="s">
        <v>167</v>
      </c>
      <c r="V624" s="519" t="s">
        <v>35</v>
      </c>
      <c r="W624" s="519" t="s">
        <v>18</v>
      </c>
      <c r="X624" s="114"/>
      <c r="Y624" s="114"/>
      <c r="Z624" s="114"/>
      <c r="AA624" s="114"/>
      <c r="AB624" s="114"/>
      <c r="AC624" s="114"/>
      <c r="AD624" s="114"/>
      <c r="AE624" s="114"/>
      <c r="AF624" s="114"/>
      <c r="AG624" s="114"/>
      <c r="AH624" s="114"/>
      <c r="AI624" s="114"/>
      <c r="AJ624" s="114"/>
      <c r="AK624" s="114"/>
      <c r="AL624" s="114"/>
      <c r="AM624" s="114"/>
      <c r="AN624" s="114"/>
      <c r="AO624" s="114"/>
      <c r="AP624" s="114"/>
      <c r="AQ624" s="114"/>
      <c r="AR624" s="114"/>
      <c r="AS624" s="114"/>
      <c r="AT624" s="114"/>
      <c r="AU624" s="114"/>
      <c r="AV624" s="114"/>
      <c r="AW624" s="114"/>
      <c r="AX624" s="114"/>
      <c r="AY624" s="114"/>
      <c r="AZ624" s="114"/>
      <c r="BA624" s="114"/>
      <c r="BB624" s="114"/>
      <c r="BC624" s="114"/>
      <c r="BD624" s="114"/>
      <c r="BE624" s="114"/>
      <c r="BF624" s="114"/>
      <c r="BG624" s="114"/>
      <c r="BH624" s="114"/>
      <c r="BI624" s="114"/>
      <c r="BJ624" s="114"/>
      <c r="BK624" s="114"/>
      <c r="BL624" s="114"/>
      <c r="BM624" s="114"/>
      <c r="BN624" s="114"/>
      <c r="BO624" s="114"/>
      <c r="BP624" s="114"/>
      <c r="BQ624" s="114"/>
      <c r="BR624" s="114"/>
      <c r="BS624" s="114"/>
      <c r="BT624" s="114"/>
      <c r="BU624" s="114"/>
      <c r="BV624" s="114"/>
      <c r="BW624" s="114"/>
      <c r="BX624" s="114"/>
      <c r="BY624" s="114"/>
      <c r="BZ624" s="114"/>
      <c r="CA624" s="114"/>
      <c r="CB624" s="114"/>
      <c r="CC624" s="114"/>
      <c r="CD624" s="114"/>
      <c r="CE624" s="114"/>
      <c r="CF624" s="114"/>
      <c r="CG624" s="114"/>
      <c r="CH624" s="114"/>
      <c r="CI624" s="114"/>
      <c r="CJ624" s="114"/>
      <c r="CK624" s="114"/>
      <c r="CL624" s="114"/>
      <c r="CM624" s="114"/>
      <c r="CN624" s="114"/>
      <c r="CO624" s="114"/>
      <c r="CP624" s="114"/>
      <c r="CQ624" s="114"/>
      <c r="CR624" s="114"/>
      <c r="CS624" s="114"/>
      <c r="CT624" s="114"/>
      <c r="CU624" s="114"/>
      <c r="CV624" s="114"/>
      <c r="CW624" s="114"/>
      <c r="CX624" s="114"/>
      <c r="CY624" s="114"/>
      <c r="CZ624" s="114"/>
    </row>
    <row r="625" spans="1:104" ht="38.25" x14ac:dyDescent="0.2">
      <c r="A625" s="19" t="s">
        <v>7</v>
      </c>
      <c r="B625" s="35" t="str">
        <f>+" אסמכתא " &amp; B31 &amp;"         חזרה לטבלה "</f>
        <v xml:space="preserve"> אסמכתא          חזרה לטבלה </v>
      </c>
      <c r="C625" s="548"/>
      <c r="D625" s="548"/>
      <c r="E625" s="212" t="s">
        <v>18</v>
      </c>
      <c r="F625" s="114"/>
      <c r="G625" s="19" t="s">
        <v>23</v>
      </c>
      <c r="H625" s="35" t="e">
        <f>+" אסמכתא " &amp;#REF! &amp;"         חזרה לטבלה "</f>
        <v>#REF!</v>
      </c>
      <c r="I625" s="548"/>
      <c r="J625" s="548"/>
      <c r="K625" s="212" t="s">
        <v>18</v>
      </c>
      <c r="M625" s="19" t="s">
        <v>7</v>
      </c>
      <c r="N625" s="35" t="str">
        <f>+" אסמכתא " &amp; N31 &amp;"         חזרה לטבלה "</f>
        <v xml:space="preserve"> אסמכתא          חזרה לטבלה </v>
      </c>
      <c r="O625" s="548"/>
      <c r="P625" s="548"/>
      <c r="Q625" s="212" t="s">
        <v>18</v>
      </c>
      <c r="S625" s="19" t="s">
        <v>23</v>
      </c>
      <c r="T625" s="35" t="str">
        <f>+" אסמכתא " &amp; T31 &amp;"         חזרה לטבלה "</f>
        <v xml:space="preserve"> אסמכתא          חזרה לטבלה </v>
      </c>
      <c r="U625" s="548"/>
      <c r="V625" s="548"/>
      <c r="W625" s="548"/>
      <c r="X625" s="114"/>
      <c r="Y625" s="114"/>
      <c r="Z625" s="114"/>
      <c r="AA625" s="114"/>
      <c r="AB625" s="114"/>
      <c r="AC625" s="114"/>
      <c r="AD625" s="114"/>
      <c r="AE625" s="114"/>
      <c r="AF625" s="114"/>
      <c r="AG625" s="114"/>
      <c r="AH625" s="114"/>
      <c r="AI625" s="114"/>
      <c r="AJ625" s="114"/>
      <c r="AK625" s="114"/>
      <c r="AL625" s="114"/>
      <c r="AM625" s="114"/>
      <c r="AN625" s="114"/>
      <c r="AO625" s="114"/>
      <c r="AP625" s="114"/>
      <c r="AQ625" s="114"/>
      <c r="AR625" s="114"/>
      <c r="AS625" s="114"/>
      <c r="AT625" s="114"/>
      <c r="AU625" s="114"/>
      <c r="AV625" s="114"/>
      <c r="AW625" s="114"/>
      <c r="AX625" s="114"/>
      <c r="AY625" s="114"/>
      <c r="AZ625" s="114"/>
      <c r="BA625" s="114"/>
      <c r="BB625" s="114"/>
      <c r="BC625" s="114"/>
      <c r="BD625" s="114"/>
      <c r="BE625" s="114"/>
      <c r="BF625" s="114"/>
      <c r="BG625" s="114"/>
      <c r="BH625" s="114"/>
      <c r="BI625" s="114"/>
      <c r="BJ625" s="114"/>
      <c r="BK625" s="114"/>
      <c r="BL625" s="114"/>
      <c r="BM625" s="114"/>
      <c r="BN625" s="114"/>
      <c r="BO625" s="114"/>
      <c r="BP625" s="114"/>
      <c r="BQ625" s="114"/>
      <c r="BR625" s="114"/>
      <c r="BS625" s="114"/>
      <c r="BT625" s="114"/>
      <c r="BU625" s="114"/>
      <c r="BV625" s="114"/>
      <c r="BW625" s="114"/>
      <c r="BX625" s="114"/>
      <c r="BY625" s="114"/>
      <c r="BZ625" s="114"/>
      <c r="CA625" s="114"/>
      <c r="CB625" s="114"/>
      <c r="CC625" s="114"/>
      <c r="CD625" s="114"/>
      <c r="CE625" s="114"/>
      <c r="CF625" s="114"/>
      <c r="CG625" s="114"/>
      <c r="CH625" s="114"/>
      <c r="CI625" s="114"/>
      <c r="CJ625" s="114"/>
      <c r="CK625" s="114"/>
      <c r="CL625" s="114"/>
      <c r="CM625" s="114"/>
      <c r="CN625" s="114"/>
      <c r="CO625" s="114"/>
      <c r="CP625" s="114"/>
      <c r="CQ625" s="114"/>
      <c r="CR625" s="114"/>
      <c r="CS625" s="114"/>
      <c r="CT625" s="114"/>
      <c r="CU625" s="114"/>
      <c r="CV625" s="114"/>
      <c r="CW625" s="114"/>
      <c r="CX625" s="114"/>
      <c r="CY625" s="114"/>
      <c r="CZ625" s="114"/>
    </row>
    <row r="626" spans="1:104" s="114" customFormat="1" x14ac:dyDescent="0.2">
      <c r="A626" s="21">
        <v>1</v>
      </c>
      <c r="B626" s="21"/>
      <c r="C626" s="214"/>
      <c r="D626" s="214"/>
      <c r="E626" s="21"/>
      <c r="G626" s="21">
        <v>12</v>
      </c>
      <c r="H626" s="21"/>
      <c r="I626" s="214"/>
      <c r="J626" s="214"/>
      <c r="K626" s="21"/>
      <c r="M626" s="21">
        <v>23</v>
      </c>
      <c r="N626" s="21"/>
      <c r="O626" s="214"/>
      <c r="P626" s="214"/>
      <c r="Q626" s="21"/>
      <c r="S626" s="21">
        <v>34</v>
      </c>
      <c r="T626" s="21"/>
      <c r="U626" s="214"/>
      <c r="V626" s="214"/>
      <c r="W626" s="21"/>
    </row>
    <row r="627" spans="1:104" s="114" customFormat="1" x14ac:dyDescent="0.2">
      <c r="A627" s="21">
        <v>2</v>
      </c>
      <c r="B627" s="21"/>
      <c r="C627" s="214"/>
      <c r="D627" s="214"/>
      <c r="E627" s="21"/>
      <c r="G627" s="21">
        <v>13</v>
      </c>
      <c r="H627" s="21"/>
      <c r="I627" s="214"/>
      <c r="J627" s="214"/>
      <c r="K627" s="21"/>
      <c r="M627" s="21">
        <v>24</v>
      </c>
      <c r="N627" s="21"/>
      <c r="O627" s="214"/>
      <c r="P627" s="214"/>
      <c r="Q627" s="21"/>
      <c r="S627" s="21">
        <v>35</v>
      </c>
      <c r="T627" s="21"/>
      <c r="U627" s="214"/>
      <c r="V627" s="214"/>
      <c r="W627" s="21"/>
    </row>
    <row r="628" spans="1:104" s="114" customFormat="1" x14ac:dyDescent="0.2">
      <c r="A628" s="21">
        <v>3</v>
      </c>
      <c r="B628" s="21"/>
      <c r="C628" s="214"/>
      <c r="D628" s="214"/>
      <c r="E628" s="21"/>
      <c r="G628" s="21">
        <v>14</v>
      </c>
      <c r="H628" s="21"/>
      <c r="I628" s="214"/>
      <c r="J628" s="214"/>
      <c r="K628" s="21"/>
      <c r="M628" s="21">
        <v>25</v>
      </c>
      <c r="N628" s="21"/>
      <c r="O628" s="214"/>
      <c r="P628" s="214"/>
      <c r="Q628" s="21"/>
      <c r="S628" s="21">
        <v>36</v>
      </c>
      <c r="T628" s="21"/>
      <c r="U628" s="214"/>
      <c r="V628" s="214"/>
      <c r="W628" s="21"/>
    </row>
    <row r="629" spans="1:104" s="114" customFormat="1" x14ac:dyDescent="0.2">
      <c r="A629" s="21">
        <v>4</v>
      </c>
      <c r="B629" s="21"/>
      <c r="C629" s="214"/>
      <c r="D629" s="214"/>
      <c r="E629" s="21"/>
      <c r="G629" s="21">
        <v>15</v>
      </c>
      <c r="H629" s="21"/>
      <c r="I629" s="214"/>
      <c r="J629" s="214"/>
      <c r="K629" s="21"/>
      <c r="M629" s="21">
        <v>26</v>
      </c>
      <c r="N629" s="21"/>
      <c r="O629" s="214"/>
      <c r="P629" s="214"/>
      <c r="Q629" s="21"/>
      <c r="S629" s="21">
        <v>37</v>
      </c>
      <c r="T629" s="21"/>
      <c r="U629" s="214"/>
      <c r="V629" s="214"/>
      <c r="W629" s="21"/>
    </row>
    <row r="630" spans="1:104" s="114" customFormat="1" x14ac:dyDescent="0.2">
      <c r="A630" s="21">
        <v>5</v>
      </c>
      <c r="B630" s="21"/>
      <c r="C630" s="214"/>
      <c r="D630" s="214"/>
      <c r="E630" s="21"/>
      <c r="G630" s="21">
        <v>16</v>
      </c>
      <c r="H630" s="21"/>
      <c r="I630" s="214"/>
      <c r="J630" s="214"/>
      <c r="K630" s="21"/>
      <c r="M630" s="21">
        <v>27</v>
      </c>
      <c r="N630" s="21"/>
      <c r="O630" s="214"/>
      <c r="P630" s="214"/>
      <c r="Q630" s="21"/>
      <c r="S630" s="21">
        <v>38</v>
      </c>
      <c r="T630" s="21"/>
      <c r="U630" s="214"/>
      <c r="V630" s="214"/>
      <c r="W630" s="21"/>
    </row>
    <row r="631" spans="1:104" s="114" customFormat="1" x14ac:dyDescent="0.2">
      <c r="A631" s="21">
        <v>6</v>
      </c>
      <c r="B631" s="21"/>
      <c r="C631" s="214"/>
      <c r="D631" s="214"/>
      <c r="E631" s="21"/>
      <c r="G631" s="21">
        <v>17</v>
      </c>
      <c r="H631" s="21"/>
      <c r="I631" s="214"/>
      <c r="J631" s="214"/>
      <c r="K631" s="21"/>
      <c r="M631" s="21">
        <v>28</v>
      </c>
      <c r="N631" s="21"/>
      <c r="O631" s="214"/>
      <c r="P631" s="214"/>
      <c r="Q631" s="21"/>
      <c r="S631" s="21">
        <v>39</v>
      </c>
      <c r="T631" s="21"/>
      <c r="U631" s="214"/>
      <c r="V631" s="214"/>
      <c r="W631" s="21"/>
    </row>
    <row r="632" spans="1:104" s="114" customFormat="1" x14ac:dyDescent="0.2">
      <c r="A632" s="21">
        <v>7</v>
      </c>
      <c r="B632" s="21"/>
      <c r="C632" s="214"/>
      <c r="D632" s="214"/>
      <c r="E632" s="21"/>
      <c r="G632" s="21">
        <v>18</v>
      </c>
      <c r="H632" s="21"/>
      <c r="I632" s="214"/>
      <c r="J632" s="214"/>
      <c r="K632" s="21"/>
      <c r="M632" s="21">
        <v>29</v>
      </c>
      <c r="N632" s="21"/>
      <c r="O632" s="214"/>
      <c r="P632" s="214"/>
      <c r="Q632" s="21"/>
      <c r="S632" s="21">
        <v>40</v>
      </c>
      <c r="T632" s="21"/>
      <c r="U632" s="214"/>
      <c r="V632" s="214"/>
      <c r="W632" s="21"/>
    </row>
    <row r="633" spans="1:104" s="114" customFormat="1" x14ac:dyDescent="0.2">
      <c r="A633" s="21">
        <v>8</v>
      </c>
      <c r="B633" s="21"/>
      <c r="C633" s="214"/>
      <c r="D633" s="214"/>
      <c r="E633" s="21"/>
      <c r="G633" s="21">
        <v>19</v>
      </c>
      <c r="H633" s="21"/>
      <c r="I633" s="214"/>
      <c r="J633" s="214"/>
      <c r="K633" s="21"/>
      <c r="M633" s="21">
        <v>30</v>
      </c>
      <c r="N633" s="21"/>
      <c r="O633" s="214"/>
      <c r="P633" s="214"/>
      <c r="Q633" s="21"/>
      <c r="S633" s="21">
        <v>41</v>
      </c>
      <c r="T633" s="21"/>
      <c r="U633" s="214"/>
      <c r="V633" s="214"/>
      <c r="W633" s="21"/>
    </row>
    <row r="634" spans="1:104" s="114" customFormat="1" x14ac:dyDescent="0.2">
      <c r="A634" s="21">
        <v>9</v>
      </c>
      <c r="B634" s="21"/>
      <c r="C634" s="214"/>
      <c r="D634" s="214"/>
      <c r="E634" s="21"/>
      <c r="G634" s="21">
        <v>20</v>
      </c>
      <c r="H634" s="21"/>
      <c r="I634" s="214"/>
      <c r="J634" s="214"/>
      <c r="K634" s="21"/>
      <c r="M634" s="21">
        <v>31</v>
      </c>
      <c r="N634" s="21"/>
      <c r="O634" s="214"/>
      <c r="P634" s="214"/>
      <c r="Q634" s="21"/>
      <c r="S634" s="21">
        <v>42</v>
      </c>
      <c r="T634" s="21"/>
      <c r="U634" s="214"/>
      <c r="V634" s="214"/>
      <c r="W634" s="21"/>
    </row>
    <row r="635" spans="1:104" s="114" customFormat="1" x14ac:dyDescent="0.2">
      <c r="A635" s="21">
        <v>10</v>
      </c>
      <c r="B635" s="21"/>
      <c r="C635" s="214"/>
      <c r="D635" s="214"/>
      <c r="E635" s="21"/>
      <c r="G635" s="21">
        <v>21</v>
      </c>
      <c r="H635" s="21"/>
      <c r="I635" s="214"/>
      <c r="J635" s="214"/>
      <c r="K635" s="21"/>
      <c r="M635" s="21">
        <v>32</v>
      </c>
      <c r="N635" s="21"/>
      <c r="O635" s="214"/>
      <c r="P635" s="214"/>
      <c r="Q635" s="21"/>
      <c r="S635" s="21">
        <v>43</v>
      </c>
      <c r="T635" s="21"/>
      <c r="U635" s="214"/>
      <c r="V635" s="214"/>
      <c r="W635" s="21"/>
    </row>
    <row r="636" spans="1:104" s="114" customFormat="1" ht="13.5" thickBot="1" x14ac:dyDescent="0.25">
      <c r="A636" s="21">
        <v>11</v>
      </c>
      <c r="B636" s="21"/>
      <c r="C636" s="214"/>
      <c r="D636" s="214"/>
      <c r="E636" s="21"/>
      <c r="G636" s="21">
        <v>22</v>
      </c>
      <c r="H636" s="21"/>
      <c r="I636" s="214"/>
      <c r="J636" s="214"/>
      <c r="K636" s="21"/>
      <c r="M636" s="21">
        <v>33</v>
      </c>
      <c r="N636" s="21"/>
      <c r="O636" s="214"/>
      <c r="P636" s="214"/>
      <c r="Q636" s="21"/>
      <c r="S636" s="22"/>
      <c r="T636" s="209" t="s">
        <v>3</v>
      </c>
      <c r="U636" s="24"/>
      <c r="V636" s="24"/>
      <c r="W636" s="210">
        <f>SUM(E626:E636)+SUM(K626:K636)+SUM(W626:W635)+SUM(Q626:Q636)</f>
        <v>0</v>
      </c>
    </row>
    <row r="637" spans="1:104" s="114" customFormat="1" x14ac:dyDescent="0.2">
      <c r="B637" s="118"/>
      <c r="C637" s="119"/>
      <c r="D637" s="119"/>
      <c r="E637" s="115"/>
      <c r="H637" s="118"/>
      <c r="I637" s="119"/>
      <c r="J637" s="119"/>
      <c r="K637" s="115"/>
      <c r="N637" s="118"/>
      <c r="O637" s="119"/>
      <c r="P637" s="119"/>
      <c r="Q637" s="115"/>
      <c r="T637" s="118"/>
      <c r="U637" s="119"/>
      <c r="V637" s="119"/>
      <c r="W637" s="115"/>
    </row>
    <row r="638" spans="1:104" s="114" customFormat="1" x14ac:dyDescent="0.2">
      <c r="B638" s="118"/>
      <c r="C638" s="119"/>
      <c r="D638" s="119"/>
      <c r="E638" s="115"/>
      <c r="H638" s="118"/>
      <c r="I638" s="119"/>
      <c r="J638" s="119"/>
      <c r="K638" s="115"/>
      <c r="N638" s="118"/>
      <c r="O638" s="119"/>
      <c r="P638" s="119"/>
      <c r="Q638" s="115"/>
      <c r="T638" s="118"/>
      <c r="U638" s="119"/>
      <c r="V638" s="119"/>
      <c r="W638" s="115"/>
    </row>
    <row r="639" spans="1:104" s="114" customFormat="1" x14ac:dyDescent="0.2">
      <c r="B639" s="118"/>
      <c r="C639" s="119"/>
      <c r="D639" s="119"/>
      <c r="E639" s="115"/>
      <c r="H639" s="118"/>
      <c r="I639" s="119"/>
      <c r="J639" s="119"/>
      <c r="K639" s="115"/>
      <c r="N639" s="118"/>
      <c r="O639" s="119"/>
      <c r="P639" s="119"/>
      <c r="Q639" s="115"/>
      <c r="T639" s="118"/>
      <c r="U639" s="119"/>
      <c r="V639" s="119"/>
      <c r="W639" s="115"/>
    </row>
    <row r="640" spans="1:104" s="114" customFormat="1" x14ac:dyDescent="0.2">
      <c r="B640" s="118"/>
      <c r="C640" s="119"/>
      <c r="D640" s="119"/>
      <c r="E640" s="115"/>
      <c r="H640" s="118"/>
      <c r="I640" s="119"/>
      <c r="J640" s="119"/>
      <c r="K640" s="115"/>
      <c r="N640" s="118"/>
      <c r="O640" s="119"/>
      <c r="P640" s="119"/>
      <c r="Q640" s="115"/>
      <c r="T640" s="118"/>
      <c r="U640" s="119"/>
      <c r="V640" s="119"/>
      <c r="W640" s="115"/>
    </row>
    <row r="641" spans="1:104" s="114" customFormat="1" x14ac:dyDescent="0.2">
      <c r="B641" s="118"/>
      <c r="C641" s="119"/>
      <c r="D641" s="119"/>
      <c r="E641" s="115"/>
      <c r="H641" s="118"/>
      <c r="I641" s="119"/>
      <c r="J641" s="119"/>
      <c r="K641" s="115"/>
      <c r="N641" s="118"/>
      <c r="O641" s="119"/>
      <c r="P641" s="119"/>
      <c r="Q641" s="115"/>
      <c r="T641" s="118"/>
      <c r="U641" s="119"/>
      <c r="V641" s="119"/>
      <c r="W641" s="115"/>
    </row>
    <row r="642" spans="1:104" s="114" customFormat="1" x14ac:dyDescent="0.2">
      <c r="B642" s="118"/>
      <c r="C642" s="119"/>
      <c r="D642" s="119"/>
      <c r="E642" s="115"/>
      <c r="H642" s="118"/>
      <c r="I642" s="119"/>
      <c r="J642" s="119"/>
      <c r="K642" s="115"/>
      <c r="N642" s="118"/>
      <c r="O642" s="119"/>
      <c r="P642" s="119"/>
      <c r="Q642" s="115"/>
      <c r="T642" s="118"/>
      <c r="U642" s="119"/>
      <c r="V642" s="119"/>
      <c r="W642" s="115"/>
    </row>
    <row r="643" spans="1:104" s="114" customFormat="1" ht="13.5" thickBot="1" x14ac:dyDescent="0.25">
      <c r="B643" s="118"/>
      <c r="C643" s="119"/>
      <c r="D643" s="119"/>
      <c r="E643" s="115"/>
      <c r="H643" s="118"/>
      <c r="I643" s="119"/>
      <c r="J643" s="119"/>
      <c r="K643" s="115"/>
      <c r="N643" s="118"/>
      <c r="O643" s="119"/>
      <c r="P643" s="119"/>
      <c r="Q643" s="115"/>
      <c r="T643" s="118"/>
      <c r="U643" s="119"/>
      <c r="V643" s="119"/>
      <c r="W643" s="115"/>
    </row>
    <row r="644" spans="1:104" ht="13.5" thickBot="1" x14ac:dyDescent="0.25">
      <c r="A644" s="17">
        <v>30</v>
      </c>
      <c r="B644" s="18"/>
      <c r="C644" s="519" t="s">
        <v>167</v>
      </c>
      <c r="D644" s="519" t="s">
        <v>35</v>
      </c>
      <c r="E644" s="213">
        <f>+$W656</f>
        <v>0</v>
      </c>
      <c r="F644" s="114"/>
      <c r="G644" s="17"/>
      <c r="H644" s="18"/>
      <c r="I644" s="519" t="s">
        <v>167</v>
      </c>
      <c r="J644" s="519" t="s">
        <v>35</v>
      </c>
      <c r="K644" s="213">
        <f>+$W656</f>
        <v>0</v>
      </c>
      <c r="M644" s="17">
        <v>30</v>
      </c>
      <c r="N644" s="18"/>
      <c r="O644" s="519" t="s">
        <v>167</v>
      </c>
      <c r="P644" s="519" t="s">
        <v>35</v>
      </c>
      <c r="Q644" s="213">
        <f>+$W656</f>
        <v>0</v>
      </c>
      <c r="S644" s="17"/>
      <c r="T644" s="18"/>
      <c r="U644" s="519" t="s">
        <v>167</v>
      </c>
      <c r="V644" s="519" t="s">
        <v>35</v>
      </c>
      <c r="W644" s="519" t="s">
        <v>18</v>
      </c>
      <c r="X644" s="114"/>
      <c r="Y644" s="114"/>
      <c r="Z644" s="114"/>
      <c r="AA644" s="114"/>
      <c r="AB644" s="114"/>
      <c r="AC644" s="114"/>
      <c r="AD644" s="114"/>
      <c r="AE644" s="114"/>
      <c r="AF644" s="114"/>
      <c r="AG644" s="114"/>
      <c r="AH644" s="114"/>
      <c r="AI644" s="114"/>
      <c r="AJ644" s="114"/>
      <c r="AK644" s="114"/>
      <c r="AL644" s="114"/>
      <c r="AM644" s="114"/>
      <c r="AN644" s="114"/>
      <c r="AO644" s="114"/>
      <c r="AP644" s="114"/>
      <c r="AQ644" s="114"/>
      <c r="AR644" s="114"/>
      <c r="AS644" s="114"/>
      <c r="AT644" s="114"/>
      <c r="AU644" s="114"/>
      <c r="AV644" s="114"/>
      <c r="AW644" s="114"/>
      <c r="AX644" s="114"/>
      <c r="AY644" s="114"/>
      <c r="AZ644" s="114"/>
      <c r="BA644" s="114"/>
      <c r="BB644" s="114"/>
      <c r="BC644" s="114"/>
      <c r="BD644" s="114"/>
      <c r="BE644" s="114"/>
      <c r="BF644" s="114"/>
      <c r="BG644" s="114"/>
      <c r="BH644" s="114"/>
      <c r="BI644" s="114"/>
      <c r="BJ644" s="114"/>
      <c r="BK644" s="114"/>
      <c r="BL644" s="114"/>
      <c r="BM644" s="114"/>
      <c r="BN644" s="114"/>
      <c r="BO644" s="114"/>
      <c r="BP644" s="114"/>
      <c r="BQ644" s="114"/>
      <c r="BR644" s="114"/>
      <c r="BS644" s="114"/>
      <c r="BT644" s="114"/>
      <c r="BU644" s="114"/>
      <c r="BV644" s="114"/>
      <c r="BW644" s="114"/>
      <c r="BX644" s="114"/>
      <c r="BY644" s="114"/>
      <c r="BZ644" s="114"/>
      <c r="CA644" s="114"/>
      <c r="CB644" s="114"/>
      <c r="CC644" s="114"/>
      <c r="CD644" s="114"/>
      <c r="CE644" s="114"/>
      <c r="CF644" s="114"/>
      <c r="CG644" s="114"/>
      <c r="CH644" s="114"/>
      <c r="CI644" s="114"/>
      <c r="CJ644" s="114"/>
      <c r="CK644" s="114"/>
      <c r="CL644" s="114"/>
      <c r="CM644" s="114"/>
      <c r="CN644" s="114"/>
      <c r="CO644" s="114"/>
      <c r="CP644" s="114"/>
      <c r="CQ644" s="114"/>
      <c r="CR644" s="114"/>
      <c r="CS644" s="114"/>
      <c r="CT644" s="114"/>
      <c r="CU644" s="114"/>
      <c r="CV644" s="114"/>
      <c r="CW644" s="114"/>
      <c r="CX644" s="114"/>
      <c r="CY644" s="114"/>
      <c r="CZ644" s="114"/>
    </row>
    <row r="645" spans="1:104" ht="38.25" x14ac:dyDescent="0.2">
      <c r="A645" s="19" t="s">
        <v>7</v>
      </c>
      <c r="B645" s="35" t="str">
        <f>+" אסמכתא " &amp; B32 &amp;"         חזרה לטבלה "</f>
        <v xml:space="preserve"> אסמכתא          חזרה לטבלה </v>
      </c>
      <c r="C645" s="548"/>
      <c r="D645" s="548"/>
      <c r="E645" s="212" t="s">
        <v>18</v>
      </c>
      <c r="F645" s="114"/>
      <c r="G645" s="19" t="s">
        <v>23</v>
      </c>
      <c r="H645" s="35" t="e">
        <f>+" אסמכתא " &amp;#REF! &amp;"         חזרה לטבלה "</f>
        <v>#REF!</v>
      </c>
      <c r="I645" s="548"/>
      <c r="J645" s="548"/>
      <c r="K645" s="212" t="s">
        <v>18</v>
      </c>
      <c r="M645" s="19" t="s">
        <v>7</v>
      </c>
      <c r="N645" s="35" t="str">
        <f>+" אסמכתא " &amp; N32 &amp;"         חזרה לטבלה "</f>
        <v xml:space="preserve"> אסמכתא          חזרה לטבלה </v>
      </c>
      <c r="O645" s="548"/>
      <c r="P645" s="548"/>
      <c r="Q645" s="212" t="s">
        <v>18</v>
      </c>
      <c r="S645" s="19" t="s">
        <v>23</v>
      </c>
      <c r="T645" s="35" t="str">
        <f>+" אסמכתא " &amp; T32 &amp;"         חזרה לטבלה "</f>
        <v xml:space="preserve"> אסמכתא          חזרה לטבלה </v>
      </c>
      <c r="U645" s="548"/>
      <c r="V645" s="548"/>
      <c r="W645" s="548"/>
      <c r="X645" s="114"/>
      <c r="Y645" s="114"/>
      <c r="Z645" s="114"/>
      <c r="AA645" s="114"/>
      <c r="AB645" s="114"/>
      <c r="AC645" s="114"/>
      <c r="AD645" s="114"/>
      <c r="AE645" s="114"/>
      <c r="AF645" s="114"/>
      <c r="AG645" s="114"/>
      <c r="AH645" s="114"/>
      <c r="AI645" s="114"/>
      <c r="AJ645" s="114"/>
      <c r="AK645" s="114"/>
      <c r="AL645" s="114"/>
      <c r="AM645" s="114"/>
      <c r="AN645" s="114"/>
      <c r="AO645" s="114"/>
      <c r="AP645" s="114"/>
      <c r="AQ645" s="114"/>
      <c r="AR645" s="114"/>
      <c r="AS645" s="114"/>
      <c r="AT645" s="114"/>
      <c r="AU645" s="114"/>
      <c r="AV645" s="114"/>
      <c r="AW645" s="114"/>
      <c r="AX645" s="114"/>
      <c r="AY645" s="114"/>
      <c r="AZ645" s="114"/>
      <c r="BA645" s="114"/>
      <c r="BB645" s="114"/>
      <c r="BC645" s="114"/>
      <c r="BD645" s="114"/>
      <c r="BE645" s="114"/>
      <c r="BF645" s="114"/>
      <c r="BG645" s="114"/>
      <c r="BH645" s="114"/>
      <c r="BI645" s="114"/>
      <c r="BJ645" s="114"/>
      <c r="BK645" s="114"/>
      <c r="BL645" s="114"/>
      <c r="BM645" s="114"/>
      <c r="BN645" s="114"/>
      <c r="BO645" s="114"/>
      <c r="BP645" s="114"/>
      <c r="BQ645" s="114"/>
      <c r="BR645" s="114"/>
      <c r="BS645" s="114"/>
      <c r="BT645" s="114"/>
      <c r="BU645" s="114"/>
      <c r="BV645" s="114"/>
      <c r="BW645" s="114"/>
      <c r="BX645" s="114"/>
      <c r="BY645" s="114"/>
      <c r="BZ645" s="114"/>
      <c r="CA645" s="114"/>
      <c r="CB645" s="114"/>
      <c r="CC645" s="114"/>
      <c r="CD645" s="114"/>
      <c r="CE645" s="114"/>
      <c r="CF645" s="114"/>
      <c r="CG645" s="114"/>
      <c r="CH645" s="114"/>
      <c r="CI645" s="114"/>
      <c r="CJ645" s="114"/>
      <c r="CK645" s="114"/>
      <c r="CL645" s="114"/>
      <c r="CM645" s="114"/>
      <c r="CN645" s="114"/>
      <c r="CO645" s="114"/>
      <c r="CP645" s="114"/>
      <c r="CQ645" s="114"/>
      <c r="CR645" s="114"/>
      <c r="CS645" s="114"/>
      <c r="CT645" s="114"/>
      <c r="CU645" s="114"/>
      <c r="CV645" s="114"/>
      <c r="CW645" s="114"/>
      <c r="CX645" s="114"/>
      <c r="CY645" s="114"/>
      <c r="CZ645" s="114"/>
    </row>
    <row r="646" spans="1:104" s="114" customFormat="1" x14ac:dyDescent="0.2">
      <c r="A646" s="21">
        <v>1</v>
      </c>
      <c r="B646" s="21"/>
      <c r="C646" s="214"/>
      <c r="D646" s="214"/>
      <c r="E646" s="21"/>
      <c r="G646" s="21">
        <v>12</v>
      </c>
      <c r="H646" s="21"/>
      <c r="I646" s="214"/>
      <c r="J646" s="214"/>
      <c r="K646" s="21"/>
      <c r="M646" s="21">
        <v>23</v>
      </c>
      <c r="N646" s="21"/>
      <c r="O646" s="214"/>
      <c r="P646" s="214"/>
      <c r="Q646" s="21"/>
      <c r="S646" s="21">
        <v>34</v>
      </c>
      <c r="T646" s="21"/>
      <c r="U646" s="214"/>
      <c r="V646" s="214"/>
      <c r="W646" s="21"/>
    </row>
    <row r="647" spans="1:104" s="114" customFormat="1" x14ac:dyDescent="0.2">
      <c r="A647" s="21">
        <v>2</v>
      </c>
      <c r="B647" s="21"/>
      <c r="C647" s="214"/>
      <c r="D647" s="214"/>
      <c r="E647" s="21"/>
      <c r="G647" s="21">
        <v>13</v>
      </c>
      <c r="H647" s="21"/>
      <c r="I647" s="214"/>
      <c r="J647" s="214"/>
      <c r="K647" s="21"/>
      <c r="M647" s="21">
        <v>24</v>
      </c>
      <c r="N647" s="21"/>
      <c r="O647" s="214"/>
      <c r="P647" s="214"/>
      <c r="Q647" s="21"/>
      <c r="S647" s="21">
        <v>35</v>
      </c>
      <c r="T647" s="21"/>
      <c r="U647" s="214"/>
      <c r="V647" s="214"/>
      <c r="W647" s="21"/>
    </row>
    <row r="648" spans="1:104" s="114" customFormat="1" x14ac:dyDescent="0.2">
      <c r="A648" s="21">
        <v>3</v>
      </c>
      <c r="B648" s="21"/>
      <c r="C648" s="214"/>
      <c r="D648" s="214"/>
      <c r="E648" s="21"/>
      <c r="G648" s="21">
        <v>14</v>
      </c>
      <c r="H648" s="21"/>
      <c r="I648" s="214"/>
      <c r="J648" s="214"/>
      <c r="K648" s="21"/>
      <c r="M648" s="21">
        <v>25</v>
      </c>
      <c r="N648" s="21"/>
      <c r="O648" s="214"/>
      <c r="P648" s="214"/>
      <c r="Q648" s="21"/>
      <c r="S648" s="21">
        <v>36</v>
      </c>
      <c r="T648" s="21"/>
      <c r="U648" s="214"/>
      <c r="V648" s="214"/>
      <c r="W648" s="21"/>
    </row>
    <row r="649" spans="1:104" s="114" customFormat="1" x14ac:dyDescent="0.2">
      <c r="A649" s="21">
        <v>4</v>
      </c>
      <c r="B649" s="21"/>
      <c r="C649" s="214"/>
      <c r="D649" s="214"/>
      <c r="E649" s="21"/>
      <c r="G649" s="21">
        <v>15</v>
      </c>
      <c r="H649" s="21"/>
      <c r="I649" s="214"/>
      <c r="J649" s="214"/>
      <c r="K649" s="21"/>
      <c r="M649" s="21">
        <v>26</v>
      </c>
      <c r="N649" s="21"/>
      <c r="O649" s="214"/>
      <c r="P649" s="214"/>
      <c r="Q649" s="21"/>
      <c r="S649" s="21">
        <v>37</v>
      </c>
      <c r="T649" s="21"/>
      <c r="U649" s="214"/>
      <c r="V649" s="214"/>
      <c r="W649" s="21"/>
    </row>
    <row r="650" spans="1:104" s="114" customFormat="1" x14ac:dyDescent="0.2">
      <c r="A650" s="21">
        <v>5</v>
      </c>
      <c r="B650" s="21"/>
      <c r="C650" s="214"/>
      <c r="D650" s="214"/>
      <c r="E650" s="21"/>
      <c r="G650" s="21">
        <v>16</v>
      </c>
      <c r="H650" s="21"/>
      <c r="I650" s="214"/>
      <c r="J650" s="214"/>
      <c r="K650" s="21"/>
      <c r="M650" s="21">
        <v>27</v>
      </c>
      <c r="N650" s="21"/>
      <c r="O650" s="214"/>
      <c r="P650" s="214"/>
      <c r="Q650" s="21"/>
      <c r="S650" s="21">
        <v>38</v>
      </c>
      <c r="T650" s="21"/>
      <c r="U650" s="214"/>
      <c r="V650" s="214"/>
      <c r="W650" s="21"/>
    </row>
    <row r="651" spans="1:104" s="114" customFormat="1" x14ac:dyDescent="0.2">
      <c r="A651" s="21">
        <v>6</v>
      </c>
      <c r="B651" s="21"/>
      <c r="C651" s="214"/>
      <c r="D651" s="214"/>
      <c r="E651" s="21"/>
      <c r="G651" s="21">
        <v>17</v>
      </c>
      <c r="H651" s="21"/>
      <c r="I651" s="214"/>
      <c r="J651" s="214"/>
      <c r="K651" s="21"/>
      <c r="M651" s="21">
        <v>28</v>
      </c>
      <c r="N651" s="21"/>
      <c r="O651" s="214"/>
      <c r="P651" s="214"/>
      <c r="Q651" s="21"/>
      <c r="S651" s="21">
        <v>39</v>
      </c>
      <c r="T651" s="21"/>
      <c r="U651" s="214"/>
      <c r="V651" s="214"/>
      <c r="W651" s="21"/>
    </row>
    <row r="652" spans="1:104" s="114" customFormat="1" x14ac:dyDescent="0.2">
      <c r="A652" s="21">
        <v>7</v>
      </c>
      <c r="B652" s="21"/>
      <c r="C652" s="214"/>
      <c r="D652" s="214"/>
      <c r="E652" s="21"/>
      <c r="G652" s="21">
        <v>18</v>
      </c>
      <c r="H652" s="21"/>
      <c r="I652" s="214"/>
      <c r="J652" s="214"/>
      <c r="K652" s="21"/>
      <c r="M652" s="21">
        <v>29</v>
      </c>
      <c r="N652" s="21"/>
      <c r="O652" s="214"/>
      <c r="P652" s="214"/>
      <c r="Q652" s="21"/>
      <c r="S652" s="21">
        <v>40</v>
      </c>
      <c r="T652" s="21"/>
      <c r="U652" s="214"/>
      <c r="V652" s="214"/>
      <c r="W652" s="21"/>
    </row>
    <row r="653" spans="1:104" s="114" customFormat="1" x14ac:dyDescent="0.2">
      <c r="A653" s="21">
        <v>8</v>
      </c>
      <c r="B653" s="21"/>
      <c r="C653" s="214"/>
      <c r="D653" s="214"/>
      <c r="E653" s="21"/>
      <c r="G653" s="21">
        <v>19</v>
      </c>
      <c r="H653" s="21"/>
      <c r="I653" s="214"/>
      <c r="J653" s="214"/>
      <c r="K653" s="21"/>
      <c r="M653" s="21">
        <v>30</v>
      </c>
      <c r="N653" s="21"/>
      <c r="O653" s="214"/>
      <c r="P653" s="214"/>
      <c r="Q653" s="21"/>
      <c r="S653" s="21">
        <v>41</v>
      </c>
      <c r="T653" s="21"/>
      <c r="U653" s="214"/>
      <c r="V653" s="214"/>
      <c r="W653" s="21"/>
    </row>
    <row r="654" spans="1:104" s="114" customFormat="1" x14ac:dyDescent="0.2">
      <c r="A654" s="21">
        <v>9</v>
      </c>
      <c r="B654" s="21"/>
      <c r="C654" s="214"/>
      <c r="D654" s="214"/>
      <c r="E654" s="21"/>
      <c r="G654" s="21">
        <v>20</v>
      </c>
      <c r="H654" s="21"/>
      <c r="I654" s="214"/>
      <c r="J654" s="214"/>
      <c r="K654" s="21"/>
      <c r="M654" s="21">
        <v>31</v>
      </c>
      <c r="N654" s="21"/>
      <c r="O654" s="214"/>
      <c r="P654" s="214"/>
      <c r="Q654" s="21"/>
      <c r="S654" s="21">
        <v>42</v>
      </c>
      <c r="T654" s="21"/>
      <c r="U654" s="214"/>
      <c r="V654" s="214"/>
      <c r="W654" s="21"/>
    </row>
    <row r="655" spans="1:104" s="114" customFormat="1" x14ac:dyDescent="0.2">
      <c r="A655" s="21">
        <v>10</v>
      </c>
      <c r="B655" s="21"/>
      <c r="C655" s="214"/>
      <c r="D655" s="214"/>
      <c r="E655" s="21"/>
      <c r="G655" s="21">
        <v>21</v>
      </c>
      <c r="H655" s="21"/>
      <c r="I655" s="214"/>
      <c r="J655" s="214"/>
      <c r="K655" s="21"/>
      <c r="M655" s="21">
        <v>32</v>
      </c>
      <c r="N655" s="21"/>
      <c r="O655" s="214"/>
      <c r="P655" s="214"/>
      <c r="Q655" s="21"/>
      <c r="S655" s="21">
        <v>43</v>
      </c>
      <c r="T655" s="21"/>
      <c r="U655" s="214"/>
      <c r="V655" s="214"/>
      <c r="W655" s="21"/>
    </row>
    <row r="656" spans="1:104" s="114" customFormat="1" ht="13.5" thickBot="1" x14ac:dyDescent="0.25">
      <c r="A656" s="21">
        <v>11</v>
      </c>
      <c r="B656" s="21"/>
      <c r="C656" s="214"/>
      <c r="D656" s="214"/>
      <c r="E656" s="21"/>
      <c r="G656" s="21">
        <v>22</v>
      </c>
      <c r="H656" s="21"/>
      <c r="I656" s="214"/>
      <c r="J656" s="214"/>
      <c r="K656" s="21"/>
      <c r="M656" s="21">
        <v>33</v>
      </c>
      <c r="N656" s="21"/>
      <c r="O656" s="214"/>
      <c r="P656" s="214"/>
      <c r="Q656" s="21"/>
      <c r="S656" s="22"/>
      <c r="T656" s="209" t="s">
        <v>3</v>
      </c>
      <c r="U656" s="24"/>
      <c r="V656" s="24"/>
      <c r="W656" s="210">
        <f>SUM(E646:E656)+SUM(K646:K656)+SUM(W646:W655)+SUM(Q646:Q656)</f>
        <v>0</v>
      </c>
    </row>
    <row r="657" spans="1:104" s="114" customFormat="1" x14ac:dyDescent="0.2">
      <c r="B657" s="118"/>
      <c r="C657" s="119"/>
      <c r="D657" s="119"/>
      <c r="E657" s="115"/>
      <c r="H657" s="118"/>
      <c r="I657" s="119"/>
      <c r="J657" s="119"/>
      <c r="K657" s="115"/>
      <c r="N657" s="118"/>
      <c r="O657" s="119"/>
      <c r="P657" s="119"/>
      <c r="Q657" s="115"/>
      <c r="T657" s="118"/>
      <c r="U657" s="119"/>
      <c r="V657" s="119"/>
      <c r="W657" s="115"/>
    </row>
    <row r="658" spans="1:104" s="114" customFormat="1" x14ac:dyDescent="0.2">
      <c r="B658" s="118"/>
      <c r="C658" s="119"/>
      <c r="D658" s="119"/>
      <c r="E658" s="115"/>
      <c r="H658" s="118"/>
      <c r="I658" s="119"/>
      <c r="J658" s="119"/>
      <c r="K658" s="115"/>
      <c r="N658" s="118"/>
      <c r="O658" s="119"/>
      <c r="P658" s="119"/>
      <c r="Q658" s="115"/>
      <c r="T658" s="118"/>
      <c r="U658" s="119"/>
      <c r="V658" s="119"/>
      <c r="W658" s="115"/>
    </row>
    <row r="659" spans="1:104" s="114" customFormat="1" x14ac:dyDescent="0.2">
      <c r="B659" s="118"/>
      <c r="C659" s="119"/>
      <c r="D659" s="119"/>
      <c r="E659" s="115"/>
      <c r="H659" s="118"/>
      <c r="I659" s="119"/>
      <c r="J659" s="119"/>
      <c r="K659" s="115"/>
      <c r="N659" s="118"/>
      <c r="O659" s="119"/>
      <c r="P659" s="119"/>
      <c r="Q659" s="115"/>
      <c r="T659" s="118"/>
      <c r="U659" s="119"/>
      <c r="V659" s="119"/>
      <c r="W659" s="115"/>
    </row>
    <row r="660" spans="1:104" s="114" customFormat="1" x14ac:dyDescent="0.2">
      <c r="B660" s="118"/>
      <c r="C660" s="119"/>
      <c r="D660" s="119"/>
      <c r="E660" s="115"/>
      <c r="H660" s="118"/>
      <c r="I660" s="119"/>
      <c r="J660" s="119"/>
      <c r="K660" s="115"/>
      <c r="N660" s="118"/>
      <c r="O660" s="119"/>
      <c r="P660" s="119"/>
      <c r="Q660" s="115"/>
      <c r="T660" s="118"/>
      <c r="U660" s="119"/>
      <c r="V660" s="119"/>
      <c r="W660" s="115"/>
    </row>
    <row r="661" spans="1:104" s="114" customFormat="1" x14ac:dyDescent="0.2">
      <c r="B661" s="118"/>
      <c r="C661" s="119"/>
      <c r="D661" s="119"/>
      <c r="E661" s="115"/>
      <c r="H661" s="118"/>
      <c r="I661" s="119"/>
      <c r="J661" s="119"/>
      <c r="K661" s="115"/>
      <c r="N661" s="118"/>
      <c r="O661" s="119"/>
      <c r="P661" s="119"/>
      <c r="Q661" s="115"/>
      <c r="T661" s="118"/>
      <c r="U661" s="119"/>
      <c r="V661" s="119"/>
      <c r="W661" s="115"/>
    </row>
    <row r="662" spans="1:104" s="114" customFormat="1" x14ac:dyDescent="0.2">
      <c r="B662" s="118"/>
      <c r="C662" s="119"/>
      <c r="D662" s="119"/>
      <c r="E662" s="115"/>
      <c r="H662" s="118"/>
      <c r="I662" s="119"/>
      <c r="J662" s="119"/>
      <c r="K662" s="115"/>
      <c r="N662" s="118"/>
      <c r="O662" s="119"/>
      <c r="P662" s="119"/>
      <c r="Q662" s="115"/>
      <c r="T662" s="118"/>
      <c r="U662" s="119"/>
      <c r="V662" s="119"/>
      <c r="W662" s="115"/>
    </row>
    <row r="663" spans="1:104" s="114" customFormat="1" ht="13.5" thickBot="1" x14ac:dyDescent="0.25">
      <c r="B663" s="118"/>
      <c r="C663" s="119"/>
      <c r="D663" s="119"/>
      <c r="E663" s="115"/>
      <c r="H663" s="118"/>
      <c r="I663" s="119"/>
      <c r="J663" s="119"/>
      <c r="K663" s="115"/>
      <c r="N663" s="118"/>
      <c r="O663" s="119"/>
      <c r="P663" s="119"/>
      <c r="Q663" s="115"/>
      <c r="T663" s="118"/>
      <c r="U663" s="119"/>
      <c r="V663" s="119"/>
      <c r="W663" s="115"/>
    </row>
    <row r="664" spans="1:104" ht="13.5" thickBot="1" x14ac:dyDescent="0.25">
      <c r="A664" s="17">
        <v>31</v>
      </c>
      <c r="B664" s="18"/>
      <c r="C664" s="519" t="s">
        <v>167</v>
      </c>
      <c r="D664" s="519" t="s">
        <v>35</v>
      </c>
      <c r="E664" s="213">
        <f>+$W676</f>
        <v>0</v>
      </c>
      <c r="F664" s="114"/>
      <c r="G664" s="17"/>
      <c r="H664" s="18"/>
      <c r="I664" s="519" t="s">
        <v>167</v>
      </c>
      <c r="J664" s="519" t="s">
        <v>35</v>
      </c>
      <c r="K664" s="213">
        <f>+$W676</f>
        <v>0</v>
      </c>
      <c r="M664" s="17">
        <v>31</v>
      </c>
      <c r="N664" s="18"/>
      <c r="O664" s="519" t="s">
        <v>167</v>
      </c>
      <c r="P664" s="519" t="s">
        <v>35</v>
      </c>
      <c r="Q664" s="213">
        <f>+$W676</f>
        <v>0</v>
      </c>
      <c r="S664" s="17"/>
      <c r="T664" s="18"/>
      <c r="U664" s="519" t="s">
        <v>167</v>
      </c>
      <c r="V664" s="519" t="s">
        <v>35</v>
      </c>
      <c r="W664" s="519" t="s">
        <v>18</v>
      </c>
      <c r="X664" s="114"/>
      <c r="Y664" s="114"/>
      <c r="Z664" s="114"/>
      <c r="AA664" s="114"/>
      <c r="AB664" s="114"/>
      <c r="AC664" s="114"/>
      <c r="AD664" s="114"/>
      <c r="AE664" s="114"/>
      <c r="AF664" s="114"/>
      <c r="AG664" s="114"/>
      <c r="AH664" s="114"/>
      <c r="AI664" s="114"/>
      <c r="AJ664" s="114"/>
      <c r="AK664" s="114"/>
      <c r="AL664" s="114"/>
      <c r="AM664" s="114"/>
      <c r="AN664" s="114"/>
      <c r="AO664" s="114"/>
      <c r="AP664" s="114"/>
      <c r="AQ664" s="114"/>
      <c r="AR664" s="114"/>
      <c r="AS664" s="114"/>
      <c r="AT664" s="114"/>
      <c r="AU664" s="114"/>
      <c r="AV664" s="114"/>
      <c r="AW664" s="114"/>
      <c r="AX664" s="114"/>
      <c r="AY664" s="114"/>
      <c r="AZ664" s="114"/>
      <c r="BA664" s="114"/>
      <c r="BB664" s="114"/>
      <c r="BC664" s="114"/>
      <c r="BD664" s="114"/>
      <c r="BE664" s="114"/>
      <c r="BF664" s="114"/>
      <c r="BG664" s="114"/>
      <c r="BH664" s="114"/>
      <c r="BI664" s="114"/>
      <c r="BJ664" s="114"/>
      <c r="BK664" s="114"/>
      <c r="BL664" s="114"/>
      <c r="BM664" s="114"/>
      <c r="BN664" s="114"/>
      <c r="BO664" s="114"/>
      <c r="BP664" s="114"/>
      <c r="BQ664" s="114"/>
      <c r="BR664" s="114"/>
      <c r="BS664" s="114"/>
      <c r="BT664" s="114"/>
      <c r="BU664" s="114"/>
      <c r="BV664" s="114"/>
      <c r="BW664" s="114"/>
      <c r="BX664" s="114"/>
      <c r="BY664" s="114"/>
      <c r="BZ664" s="114"/>
      <c r="CA664" s="114"/>
      <c r="CB664" s="114"/>
      <c r="CC664" s="114"/>
      <c r="CD664" s="114"/>
      <c r="CE664" s="114"/>
      <c r="CF664" s="114"/>
      <c r="CG664" s="114"/>
      <c r="CH664" s="114"/>
      <c r="CI664" s="114"/>
      <c r="CJ664" s="114"/>
      <c r="CK664" s="114"/>
      <c r="CL664" s="114"/>
      <c r="CM664" s="114"/>
      <c r="CN664" s="114"/>
      <c r="CO664" s="114"/>
      <c r="CP664" s="114"/>
      <c r="CQ664" s="114"/>
      <c r="CR664" s="114"/>
      <c r="CS664" s="114"/>
      <c r="CT664" s="114"/>
      <c r="CU664" s="114"/>
      <c r="CV664" s="114"/>
      <c r="CW664" s="114"/>
      <c r="CX664" s="114"/>
      <c r="CY664" s="114"/>
      <c r="CZ664" s="114"/>
    </row>
    <row r="665" spans="1:104" ht="38.25" x14ac:dyDescent="0.2">
      <c r="A665" s="19" t="s">
        <v>7</v>
      </c>
      <c r="B665" s="35" t="str">
        <f>+" אסמכתא " &amp; B33 &amp;"         חזרה לטבלה "</f>
        <v xml:space="preserve"> אסמכתא          חזרה לטבלה </v>
      </c>
      <c r="C665" s="548"/>
      <c r="D665" s="548"/>
      <c r="E665" s="212" t="s">
        <v>18</v>
      </c>
      <c r="F665" s="114"/>
      <c r="G665" s="19" t="s">
        <v>23</v>
      </c>
      <c r="H665" s="35" t="e">
        <f>+" אסמכתא " &amp;#REF! &amp;"         חזרה לטבלה "</f>
        <v>#REF!</v>
      </c>
      <c r="I665" s="548"/>
      <c r="J665" s="548"/>
      <c r="K665" s="212" t="s">
        <v>18</v>
      </c>
      <c r="M665" s="19" t="s">
        <v>7</v>
      </c>
      <c r="N665" s="35" t="str">
        <f>+" אסמכתא " &amp; N33 &amp;"         חזרה לטבלה "</f>
        <v xml:space="preserve"> אסמכתא          חזרה לטבלה </v>
      </c>
      <c r="O665" s="548"/>
      <c r="P665" s="548"/>
      <c r="Q665" s="212" t="s">
        <v>18</v>
      </c>
      <c r="S665" s="19" t="s">
        <v>23</v>
      </c>
      <c r="T665" s="35" t="str">
        <f>+" אסמכתא " &amp; T33 &amp;"         חזרה לטבלה "</f>
        <v xml:space="preserve"> אסמכתא          חזרה לטבלה </v>
      </c>
      <c r="U665" s="548"/>
      <c r="V665" s="548"/>
      <c r="W665" s="548"/>
      <c r="X665" s="114"/>
      <c r="Y665" s="114"/>
      <c r="Z665" s="114"/>
      <c r="AA665" s="114"/>
      <c r="AB665" s="114"/>
      <c r="AC665" s="114"/>
      <c r="AD665" s="114"/>
      <c r="AE665" s="114"/>
      <c r="AF665" s="114"/>
      <c r="AG665" s="114"/>
      <c r="AH665" s="114"/>
      <c r="AI665" s="114"/>
      <c r="AJ665" s="114"/>
      <c r="AK665" s="114"/>
      <c r="AL665" s="114"/>
      <c r="AM665" s="114"/>
      <c r="AN665" s="114"/>
      <c r="AO665" s="114"/>
      <c r="AP665" s="114"/>
      <c r="AQ665" s="114"/>
      <c r="AR665" s="114"/>
      <c r="AS665" s="114"/>
      <c r="AT665" s="114"/>
      <c r="AU665" s="114"/>
      <c r="AV665" s="114"/>
      <c r="AW665" s="114"/>
      <c r="AX665" s="114"/>
      <c r="AY665" s="114"/>
      <c r="AZ665" s="114"/>
      <c r="BA665" s="114"/>
      <c r="BB665" s="114"/>
      <c r="BC665" s="114"/>
      <c r="BD665" s="114"/>
      <c r="BE665" s="114"/>
      <c r="BF665" s="114"/>
      <c r="BG665" s="114"/>
      <c r="BH665" s="114"/>
      <c r="BI665" s="114"/>
      <c r="BJ665" s="114"/>
      <c r="BK665" s="114"/>
      <c r="BL665" s="114"/>
      <c r="BM665" s="114"/>
      <c r="BN665" s="114"/>
      <c r="BO665" s="114"/>
      <c r="BP665" s="114"/>
      <c r="BQ665" s="114"/>
      <c r="BR665" s="114"/>
      <c r="BS665" s="114"/>
      <c r="BT665" s="114"/>
      <c r="BU665" s="114"/>
      <c r="BV665" s="114"/>
      <c r="BW665" s="114"/>
      <c r="BX665" s="114"/>
      <c r="BY665" s="114"/>
      <c r="BZ665" s="114"/>
      <c r="CA665" s="114"/>
      <c r="CB665" s="114"/>
      <c r="CC665" s="114"/>
      <c r="CD665" s="114"/>
      <c r="CE665" s="114"/>
      <c r="CF665" s="114"/>
      <c r="CG665" s="114"/>
      <c r="CH665" s="114"/>
      <c r="CI665" s="114"/>
      <c r="CJ665" s="114"/>
      <c r="CK665" s="114"/>
      <c r="CL665" s="114"/>
      <c r="CM665" s="114"/>
      <c r="CN665" s="114"/>
      <c r="CO665" s="114"/>
      <c r="CP665" s="114"/>
      <c r="CQ665" s="114"/>
      <c r="CR665" s="114"/>
      <c r="CS665" s="114"/>
      <c r="CT665" s="114"/>
      <c r="CU665" s="114"/>
      <c r="CV665" s="114"/>
      <c r="CW665" s="114"/>
      <c r="CX665" s="114"/>
      <c r="CY665" s="114"/>
      <c r="CZ665" s="114"/>
    </row>
    <row r="666" spans="1:104" s="114" customFormat="1" x14ac:dyDescent="0.2">
      <c r="A666" s="21">
        <v>1</v>
      </c>
      <c r="B666" s="21"/>
      <c r="C666" s="214"/>
      <c r="D666" s="214"/>
      <c r="E666" s="21"/>
      <c r="G666" s="21">
        <v>12</v>
      </c>
      <c r="H666" s="21"/>
      <c r="I666" s="214"/>
      <c r="J666" s="214"/>
      <c r="K666" s="21"/>
      <c r="M666" s="21">
        <v>23</v>
      </c>
      <c r="N666" s="21"/>
      <c r="O666" s="214"/>
      <c r="P666" s="214"/>
      <c r="Q666" s="21"/>
      <c r="S666" s="21">
        <v>34</v>
      </c>
      <c r="T666" s="21"/>
      <c r="U666" s="214"/>
      <c r="V666" s="214"/>
      <c r="W666" s="21"/>
    </row>
    <row r="667" spans="1:104" s="114" customFormat="1" x14ac:dyDescent="0.2">
      <c r="A667" s="21">
        <v>2</v>
      </c>
      <c r="B667" s="21"/>
      <c r="C667" s="214"/>
      <c r="D667" s="214"/>
      <c r="E667" s="21"/>
      <c r="G667" s="21">
        <v>13</v>
      </c>
      <c r="H667" s="21"/>
      <c r="I667" s="214"/>
      <c r="J667" s="214"/>
      <c r="K667" s="21"/>
      <c r="M667" s="21">
        <v>24</v>
      </c>
      <c r="N667" s="21"/>
      <c r="O667" s="214"/>
      <c r="P667" s="214"/>
      <c r="Q667" s="21"/>
      <c r="S667" s="21">
        <v>35</v>
      </c>
      <c r="T667" s="21"/>
      <c r="U667" s="214"/>
      <c r="V667" s="214"/>
      <c r="W667" s="21"/>
    </row>
    <row r="668" spans="1:104" s="114" customFormat="1" x14ac:dyDescent="0.2">
      <c r="A668" s="21">
        <v>3</v>
      </c>
      <c r="B668" s="21"/>
      <c r="C668" s="214"/>
      <c r="D668" s="214"/>
      <c r="E668" s="21"/>
      <c r="G668" s="21">
        <v>14</v>
      </c>
      <c r="H668" s="21"/>
      <c r="I668" s="214"/>
      <c r="J668" s="214"/>
      <c r="K668" s="21"/>
      <c r="M668" s="21">
        <v>25</v>
      </c>
      <c r="N668" s="21"/>
      <c r="O668" s="214"/>
      <c r="P668" s="214"/>
      <c r="Q668" s="21"/>
      <c r="S668" s="21">
        <v>36</v>
      </c>
      <c r="T668" s="21"/>
      <c r="U668" s="214"/>
      <c r="V668" s="214"/>
      <c r="W668" s="21"/>
    </row>
    <row r="669" spans="1:104" s="114" customFormat="1" x14ac:dyDescent="0.2">
      <c r="A669" s="21">
        <v>4</v>
      </c>
      <c r="B669" s="21"/>
      <c r="C669" s="214"/>
      <c r="D669" s="214"/>
      <c r="E669" s="21"/>
      <c r="G669" s="21">
        <v>15</v>
      </c>
      <c r="H669" s="21"/>
      <c r="I669" s="214"/>
      <c r="J669" s="214"/>
      <c r="K669" s="21"/>
      <c r="M669" s="21">
        <v>26</v>
      </c>
      <c r="N669" s="21"/>
      <c r="O669" s="214"/>
      <c r="P669" s="214"/>
      <c r="Q669" s="21"/>
      <c r="S669" s="21">
        <v>37</v>
      </c>
      <c r="T669" s="21"/>
      <c r="U669" s="214"/>
      <c r="V669" s="214"/>
      <c r="W669" s="21"/>
    </row>
    <row r="670" spans="1:104" s="114" customFormat="1" x14ac:dyDescent="0.2">
      <c r="A670" s="21">
        <v>5</v>
      </c>
      <c r="B670" s="21"/>
      <c r="C670" s="214"/>
      <c r="D670" s="214"/>
      <c r="E670" s="21"/>
      <c r="G670" s="21">
        <v>16</v>
      </c>
      <c r="H670" s="21"/>
      <c r="I670" s="214"/>
      <c r="J670" s="214"/>
      <c r="K670" s="21"/>
      <c r="M670" s="21">
        <v>27</v>
      </c>
      <c r="N670" s="21"/>
      <c r="O670" s="214"/>
      <c r="P670" s="214"/>
      <c r="Q670" s="21"/>
      <c r="S670" s="21">
        <v>38</v>
      </c>
      <c r="T670" s="21"/>
      <c r="U670" s="214"/>
      <c r="V670" s="214"/>
      <c r="W670" s="21"/>
    </row>
    <row r="671" spans="1:104" s="114" customFormat="1" x14ac:dyDescent="0.2">
      <c r="A671" s="21">
        <v>6</v>
      </c>
      <c r="B671" s="21"/>
      <c r="C671" s="214"/>
      <c r="D671" s="214"/>
      <c r="E671" s="21"/>
      <c r="G671" s="21">
        <v>17</v>
      </c>
      <c r="H671" s="21"/>
      <c r="I671" s="214"/>
      <c r="J671" s="214"/>
      <c r="K671" s="21"/>
      <c r="M671" s="21">
        <v>28</v>
      </c>
      <c r="N671" s="21"/>
      <c r="O671" s="214"/>
      <c r="P671" s="214"/>
      <c r="Q671" s="21"/>
      <c r="S671" s="21">
        <v>39</v>
      </c>
      <c r="T671" s="21"/>
      <c r="U671" s="214"/>
      <c r="V671" s="214"/>
      <c r="W671" s="21"/>
    </row>
    <row r="672" spans="1:104" s="114" customFormat="1" x14ac:dyDescent="0.2">
      <c r="A672" s="21">
        <v>7</v>
      </c>
      <c r="B672" s="21"/>
      <c r="C672" s="214"/>
      <c r="D672" s="214"/>
      <c r="E672" s="21"/>
      <c r="G672" s="21">
        <v>18</v>
      </c>
      <c r="H672" s="21"/>
      <c r="I672" s="214"/>
      <c r="J672" s="214"/>
      <c r="K672" s="21"/>
      <c r="M672" s="21">
        <v>29</v>
      </c>
      <c r="N672" s="21"/>
      <c r="O672" s="214"/>
      <c r="P672" s="214"/>
      <c r="Q672" s="21"/>
      <c r="S672" s="21">
        <v>40</v>
      </c>
      <c r="T672" s="21"/>
      <c r="U672" s="214"/>
      <c r="V672" s="214"/>
      <c r="W672" s="21"/>
    </row>
    <row r="673" spans="1:104" s="114" customFormat="1" x14ac:dyDescent="0.2">
      <c r="A673" s="21">
        <v>8</v>
      </c>
      <c r="B673" s="21"/>
      <c r="C673" s="214"/>
      <c r="D673" s="214"/>
      <c r="E673" s="21"/>
      <c r="G673" s="21">
        <v>19</v>
      </c>
      <c r="H673" s="21"/>
      <c r="I673" s="214"/>
      <c r="J673" s="214"/>
      <c r="K673" s="21"/>
      <c r="M673" s="21">
        <v>30</v>
      </c>
      <c r="N673" s="21"/>
      <c r="O673" s="214"/>
      <c r="P673" s="214"/>
      <c r="Q673" s="21"/>
      <c r="S673" s="21">
        <v>41</v>
      </c>
      <c r="T673" s="21"/>
      <c r="U673" s="214"/>
      <c r="V673" s="214"/>
      <c r="W673" s="21"/>
    </row>
    <row r="674" spans="1:104" s="114" customFormat="1" x14ac:dyDescent="0.2">
      <c r="A674" s="21">
        <v>9</v>
      </c>
      <c r="B674" s="21"/>
      <c r="C674" s="214"/>
      <c r="D674" s="214"/>
      <c r="E674" s="21"/>
      <c r="G674" s="21">
        <v>20</v>
      </c>
      <c r="H674" s="21"/>
      <c r="I674" s="214"/>
      <c r="J674" s="214"/>
      <c r="K674" s="21"/>
      <c r="M674" s="21">
        <v>31</v>
      </c>
      <c r="N674" s="21"/>
      <c r="O674" s="214"/>
      <c r="P674" s="214"/>
      <c r="Q674" s="21"/>
      <c r="S674" s="21">
        <v>42</v>
      </c>
      <c r="T674" s="21"/>
      <c r="U674" s="214"/>
      <c r="V674" s="214"/>
      <c r="W674" s="21"/>
    </row>
    <row r="675" spans="1:104" s="114" customFormat="1" x14ac:dyDescent="0.2">
      <c r="A675" s="21">
        <v>10</v>
      </c>
      <c r="B675" s="21"/>
      <c r="C675" s="214"/>
      <c r="D675" s="214"/>
      <c r="E675" s="21"/>
      <c r="G675" s="21">
        <v>21</v>
      </c>
      <c r="H675" s="21"/>
      <c r="I675" s="214"/>
      <c r="J675" s="214"/>
      <c r="K675" s="21"/>
      <c r="M675" s="21">
        <v>32</v>
      </c>
      <c r="N675" s="21"/>
      <c r="O675" s="214"/>
      <c r="P675" s="214"/>
      <c r="Q675" s="21"/>
      <c r="S675" s="21">
        <v>43</v>
      </c>
      <c r="T675" s="21"/>
      <c r="U675" s="214"/>
      <c r="V675" s="214"/>
      <c r="W675" s="21"/>
    </row>
    <row r="676" spans="1:104" s="114" customFormat="1" ht="13.5" thickBot="1" x14ac:dyDescent="0.25">
      <c r="A676" s="21">
        <v>11</v>
      </c>
      <c r="B676" s="21"/>
      <c r="C676" s="214"/>
      <c r="D676" s="214"/>
      <c r="E676" s="21"/>
      <c r="G676" s="21">
        <v>22</v>
      </c>
      <c r="H676" s="21"/>
      <c r="I676" s="214"/>
      <c r="J676" s="214"/>
      <c r="K676" s="21"/>
      <c r="M676" s="21">
        <v>33</v>
      </c>
      <c r="N676" s="21"/>
      <c r="O676" s="214"/>
      <c r="P676" s="214"/>
      <c r="Q676" s="21"/>
      <c r="S676" s="22"/>
      <c r="T676" s="209" t="s">
        <v>3</v>
      </c>
      <c r="U676" s="24"/>
      <c r="V676" s="24"/>
      <c r="W676" s="210">
        <f>SUM(E666:E676)+SUM(K666:K676)+SUM(W666:W675)+SUM(Q666:Q676)</f>
        <v>0</v>
      </c>
    </row>
    <row r="677" spans="1:104" s="114" customFormat="1" x14ac:dyDescent="0.2">
      <c r="B677" s="118"/>
      <c r="C677" s="119"/>
      <c r="D677" s="119"/>
      <c r="E677" s="115"/>
      <c r="H677" s="118"/>
      <c r="I677" s="119"/>
      <c r="J677" s="119"/>
      <c r="K677" s="115"/>
      <c r="N677" s="118"/>
      <c r="O677" s="119"/>
      <c r="P677" s="119"/>
      <c r="Q677" s="115"/>
      <c r="T677" s="118"/>
      <c r="U677" s="119"/>
      <c r="V677" s="119"/>
      <c r="W677" s="115"/>
    </row>
    <row r="678" spans="1:104" s="114" customFormat="1" x14ac:dyDescent="0.2">
      <c r="B678" s="118"/>
      <c r="C678" s="119"/>
      <c r="D678" s="119"/>
      <c r="E678" s="115"/>
      <c r="H678" s="118"/>
      <c r="I678" s="119"/>
      <c r="J678" s="119"/>
      <c r="K678" s="115"/>
      <c r="N678" s="118"/>
      <c r="O678" s="119"/>
      <c r="P678" s="119"/>
      <c r="Q678" s="115"/>
      <c r="T678" s="118"/>
      <c r="U678" s="119"/>
      <c r="V678" s="119"/>
      <c r="W678" s="115"/>
    </row>
    <row r="679" spans="1:104" s="114" customFormat="1" x14ac:dyDescent="0.2">
      <c r="B679" s="118"/>
      <c r="C679" s="119"/>
      <c r="D679" s="119"/>
      <c r="E679" s="115"/>
      <c r="H679" s="118"/>
      <c r="I679" s="119"/>
      <c r="J679" s="119"/>
      <c r="K679" s="115"/>
      <c r="N679" s="118"/>
      <c r="O679" s="119"/>
      <c r="P679" s="119"/>
      <c r="Q679" s="115"/>
      <c r="T679" s="118"/>
      <c r="U679" s="119"/>
      <c r="V679" s="119"/>
      <c r="W679" s="115"/>
    </row>
    <row r="680" spans="1:104" s="114" customFormat="1" x14ac:dyDescent="0.2">
      <c r="B680" s="118"/>
      <c r="C680" s="119"/>
      <c r="D680" s="119"/>
      <c r="E680" s="115"/>
      <c r="H680" s="118"/>
      <c r="I680" s="119"/>
      <c r="J680" s="119"/>
      <c r="K680" s="115"/>
      <c r="N680" s="118"/>
      <c r="O680" s="119"/>
      <c r="P680" s="119"/>
      <c r="Q680" s="115"/>
      <c r="T680" s="118"/>
      <c r="U680" s="119"/>
      <c r="V680" s="119"/>
      <c r="W680" s="115"/>
    </row>
    <row r="681" spans="1:104" s="114" customFormat="1" x14ac:dyDescent="0.2">
      <c r="B681" s="118"/>
      <c r="C681" s="119"/>
      <c r="D681" s="119"/>
      <c r="E681" s="115"/>
      <c r="H681" s="118"/>
      <c r="I681" s="119"/>
      <c r="J681" s="119"/>
      <c r="K681" s="115"/>
      <c r="N681" s="118"/>
      <c r="O681" s="119"/>
      <c r="P681" s="119"/>
      <c r="Q681" s="115"/>
      <c r="T681" s="118"/>
      <c r="U681" s="119"/>
      <c r="V681" s="119"/>
      <c r="W681" s="115"/>
    </row>
    <row r="682" spans="1:104" s="114" customFormat="1" x14ac:dyDescent="0.2">
      <c r="B682" s="118"/>
      <c r="C682" s="119"/>
      <c r="D682" s="119"/>
      <c r="E682" s="115"/>
      <c r="H682" s="118"/>
      <c r="I682" s="119"/>
      <c r="J682" s="119"/>
      <c r="K682" s="115"/>
      <c r="N682" s="118"/>
      <c r="O682" s="119"/>
      <c r="P682" s="119"/>
      <c r="Q682" s="115"/>
      <c r="T682" s="118"/>
      <c r="U682" s="119"/>
      <c r="V682" s="119"/>
      <c r="W682" s="115"/>
    </row>
    <row r="683" spans="1:104" s="114" customFormat="1" ht="13.5" thickBot="1" x14ac:dyDescent="0.25">
      <c r="B683" s="118"/>
      <c r="C683" s="119"/>
      <c r="D683" s="119"/>
      <c r="E683" s="115"/>
      <c r="H683" s="118"/>
      <c r="I683" s="119"/>
      <c r="J683" s="119"/>
      <c r="K683" s="115"/>
      <c r="N683" s="118"/>
      <c r="O683" s="119"/>
      <c r="P683" s="119"/>
      <c r="Q683" s="115"/>
      <c r="T683" s="118"/>
      <c r="U683" s="119"/>
      <c r="V683" s="119"/>
      <c r="W683" s="115"/>
    </row>
    <row r="684" spans="1:104" ht="13.5" thickBot="1" x14ac:dyDescent="0.25">
      <c r="A684" s="17">
        <v>32</v>
      </c>
      <c r="B684" s="18"/>
      <c r="C684" s="519" t="s">
        <v>167</v>
      </c>
      <c r="D684" s="519" t="s">
        <v>35</v>
      </c>
      <c r="E684" s="213">
        <f>+$W696</f>
        <v>0</v>
      </c>
      <c r="F684" s="114"/>
      <c r="G684" s="17"/>
      <c r="H684" s="18"/>
      <c r="I684" s="519" t="s">
        <v>167</v>
      </c>
      <c r="J684" s="519" t="s">
        <v>35</v>
      </c>
      <c r="K684" s="213">
        <f>+$W696</f>
        <v>0</v>
      </c>
      <c r="M684" s="17">
        <v>32</v>
      </c>
      <c r="N684" s="18"/>
      <c r="O684" s="519" t="s">
        <v>167</v>
      </c>
      <c r="P684" s="519" t="s">
        <v>35</v>
      </c>
      <c r="Q684" s="213">
        <f>+$W696</f>
        <v>0</v>
      </c>
      <c r="S684" s="17"/>
      <c r="T684" s="18"/>
      <c r="U684" s="519" t="s">
        <v>167</v>
      </c>
      <c r="V684" s="519" t="s">
        <v>35</v>
      </c>
      <c r="W684" s="519" t="s">
        <v>18</v>
      </c>
      <c r="X684" s="114"/>
      <c r="Y684" s="114"/>
      <c r="Z684" s="114"/>
      <c r="AA684" s="114"/>
      <c r="AB684" s="114"/>
      <c r="AC684" s="114"/>
      <c r="AD684" s="114"/>
      <c r="AE684" s="114"/>
      <c r="AF684" s="114"/>
      <c r="AG684" s="114"/>
      <c r="AH684" s="114"/>
      <c r="AI684" s="114"/>
      <c r="AJ684" s="114"/>
      <c r="AK684" s="114"/>
      <c r="AL684" s="114"/>
      <c r="AM684" s="114"/>
      <c r="AN684" s="114"/>
      <c r="AO684" s="114"/>
      <c r="AP684" s="114"/>
      <c r="AQ684" s="114"/>
      <c r="AR684" s="114"/>
      <c r="AS684" s="114"/>
      <c r="AT684" s="114"/>
      <c r="AU684" s="114"/>
      <c r="AV684" s="114"/>
      <c r="AW684" s="114"/>
      <c r="AX684" s="114"/>
      <c r="AY684" s="114"/>
      <c r="AZ684" s="114"/>
      <c r="BA684" s="114"/>
      <c r="BB684" s="114"/>
      <c r="BC684" s="114"/>
      <c r="BD684" s="114"/>
      <c r="BE684" s="114"/>
      <c r="BF684" s="114"/>
      <c r="BG684" s="114"/>
      <c r="BH684" s="114"/>
      <c r="BI684" s="114"/>
      <c r="BJ684" s="114"/>
      <c r="BK684" s="114"/>
      <c r="BL684" s="114"/>
      <c r="BM684" s="114"/>
      <c r="BN684" s="114"/>
      <c r="BO684" s="114"/>
      <c r="BP684" s="114"/>
      <c r="BQ684" s="114"/>
      <c r="BR684" s="114"/>
      <c r="BS684" s="114"/>
      <c r="BT684" s="114"/>
      <c r="BU684" s="114"/>
      <c r="BV684" s="114"/>
      <c r="BW684" s="114"/>
      <c r="BX684" s="114"/>
      <c r="BY684" s="114"/>
      <c r="BZ684" s="114"/>
      <c r="CA684" s="114"/>
      <c r="CB684" s="114"/>
      <c r="CC684" s="114"/>
      <c r="CD684" s="114"/>
      <c r="CE684" s="114"/>
      <c r="CF684" s="114"/>
      <c r="CG684" s="114"/>
      <c r="CH684" s="114"/>
      <c r="CI684" s="114"/>
      <c r="CJ684" s="114"/>
      <c r="CK684" s="114"/>
      <c r="CL684" s="114"/>
      <c r="CM684" s="114"/>
      <c r="CN684" s="114"/>
      <c r="CO684" s="114"/>
      <c r="CP684" s="114"/>
      <c r="CQ684" s="114"/>
      <c r="CR684" s="114"/>
      <c r="CS684" s="114"/>
      <c r="CT684" s="114"/>
      <c r="CU684" s="114"/>
      <c r="CV684" s="114"/>
      <c r="CW684" s="114"/>
      <c r="CX684" s="114"/>
      <c r="CY684" s="114"/>
      <c r="CZ684" s="114"/>
    </row>
    <row r="685" spans="1:104" ht="38.25" x14ac:dyDescent="0.2">
      <c r="A685" s="19" t="s">
        <v>7</v>
      </c>
      <c r="B685" s="35" t="str">
        <f>+" אסמכתא " &amp; B34 &amp;"         חזרה לטבלה "</f>
        <v xml:space="preserve"> אסמכתא          חזרה לטבלה </v>
      </c>
      <c r="C685" s="548"/>
      <c r="D685" s="548"/>
      <c r="E685" s="212" t="s">
        <v>18</v>
      </c>
      <c r="F685" s="114"/>
      <c r="G685" s="19" t="s">
        <v>23</v>
      </c>
      <c r="H685" s="35" t="e">
        <f>+" אסמכתא " &amp;#REF! &amp;"         חזרה לטבלה "</f>
        <v>#REF!</v>
      </c>
      <c r="I685" s="548"/>
      <c r="J685" s="548"/>
      <c r="K685" s="212" t="s">
        <v>18</v>
      </c>
      <c r="M685" s="19" t="s">
        <v>7</v>
      </c>
      <c r="N685" s="35" t="str">
        <f>+" אסמכתא " &amp; N34 &amp;"         חזרה לטבלה "</f>
        <v xml:space="preserve"> אסמכתא          חזרה לטבלה </v>
      </c>
      <c r="O685" s="548"/>
      <c r="P685" s="548"/>
      <c r="Q685" s="212" t="s">
        <v>18</v>
      </c>
      <c r="S685" s="19" t="s">
        <v>23</v>
      </c>
      <c r="T685" s="35" t="str">
        <f>+" אסמכתא " &amp; T34 &amp;"         חזרה לטבלה "</f>
        <v xml:space="preserve"> אסמכתא          חזרה לטבלה </v>
      </c>
      <c r="U685" s="548"/>
      <c r="V685" s="548"/>
      <c r="W685" s="548"/>
      <c r="X685" s="114"/>
      <c r="Y685" s="114"/>
      <c r="Z685" s="114"/>
      <c r="AA685" s="114"/>
      <c r="AB685" s="114"/>
      <c r="AC685" s="114"/>
      <c r="AD685" s="114"/>
      <c r="AE685" s="114"/>
      <c r="AF685" s="114"/>
      <c r="AG685" s="114"/>
      <c r="AH685" s="114"/>
      <c r="AI685" s="114"/>
      <c r="AJ685" s="114"/>
      <c r="AK685" s="114"/>
      <c r="AL685" s="114"/>
      <c r="AM685" s="114"/>
      <c r="AN685" s="114"/>
      <c r="AO685" s="114"/>
      <c r="AP685" s="114"/>
      <c r="AQ685" s="114"/>
      <c r="AR685" s="114"/>
      <c r="AS685" s="114"/>
      <c r="AT685" s="114"/>
      <c r="AU685" s="114"/>
      <c r="AV685" s="114"/>
      <c r="AW685" s="114"/>
      <c r="AX685" s="114"/>
      <c r="AY685" s="114"/>
      <c r="AZ685" s="114"/>
      <c r="BA685" s="114"/>
      <c r="BB685" s="114"/>
      <c r="BC685" s="114"/>
      <c r="BD685" s="114"/>
      <c r="BE685" s="114"/>
      <c r="BF685" s="114"/>
      <c r="BG685" s="114"/>
      <c r="BH685" s="114"/>
      <c r="BI685" s="114"/>
      <c r="BJ685" s="114"/>
      <c r="BK685" s="114"/>
      <c r="BL685" s="114"/>
      <c r="BM685" s="114"/>
      <c r="BN685" s="114"/>
      <c r="BO685" s="114"/>
      <c r="BP685" s="114"/>
      <c r="BQ685" s="114"/>
      <c r="BR685" s="114"/>
      <c r="BS685" s="114"/>
      <c r="BT685" s="114"/>
      <c r="BU685" s="114"/>
      <c r="BV685" s="114"/>
      <c r="BW685" s="114"/>
      <c r="BX685" s="114"/>
      <c r="BY685" s="114"/>
      <c r="BZ685" s="114"/>
      <c r="CA685" s="114"/>
      <c r="CB685" s="114"/>
      <c r="CC685" s="114"/>
      <c r="CD685" s="114"/>
      <c r="CE685" s="114"/>
      <c r="CF685" s="114"/>
      <c r="CG685" s="114"/>
      <c r="CH685" s="114"/>
      <c r="CI685" s="114"/>
      <c r="CJ685" s="114"/>
      <c r="CK685" s="114"/>
      <c r="CL685" s="114"/>
      <c r="CM685" s="114"/>
      <c r="CN685" s="114"/>
      <c r="CO685" s="114"/>
      <c r="CP685" s="114"/>
      <c r="CQ685" s="114"/>
      <c r="CR685" s="114"/>
      <c r="CS685" s="114"/>
      <c r="CT685" s="114"/>
      <c r="CU685" s="114"/>
      <c r="CV685" s="114"/>
      <c r="CW685" s="114"/>
      <c r="CX685" s="114"/>
      <c r="CY685" s="114"/>
      <c r="CZ685" s="114"/>
    </row>
    <row r="686" spans="1:104" s="114" customFormat="1" x14ac:dyDescent="0.2">
      <c r="A686" s="21">
        <v>1</v>
      </c>
      <c r="B686" s="21"/>
      <c r="C686" s="214"/>
      <c r="D686" s="214"/>
      <c r="E686" s="21"/>
      <c r="G686" s="21">
        <v>12</v>
      </c>
      <c r="H686" s="21"/>
      <c r="I686" s="214"/>
      <c r="J686" s="214"/>
      <c r="K686" s="21"/>
      <c r="M686" s="21">
        <v>23</v>
      </c>
      <c r="N686" s="21"/>
      <c r="O686" s="214"/>
      <c r="P686" s="214"/>
      <c r="Q686" s="21"/>
      <c r="S686" s="21">
        <v>34</v>
      </c>
      <c r="T686" s="21"/>
      <c r="U686" s="214"/>
      <c r="V686" s="214"/>
      <c r="W686" s="21"/>
    </row>
    <row r="687" spans="1:104" s="114" customFormat="1" x14ac:dyDescent="0.2">
      <c r="A687" s="21">
        <v>2</v>
      </c>
      <c r="B687" s="21"/>
      <c r="C687" s="214"/>
      <c r="D687" s="214"/>
      <c r="E687" s="21"/>
      <c r="G687" s="21">
        <v>13</v>
      </c>
      <c r="H687" s="21"/>
      <c r="I687" s="214"/>
      <c r="J687" s="214"/>
      <c r="K687" s="21"/>
      <c r="M687" s="21">
        <v>24</v>
      </c>
      <c r="N687" s="21"/>
      <c r="O687" s="214"/>
      <c r="P687" s="214"/>
      <c r="Q687" s="21"/>
      <c r="S687" s="21">
        <v>35</v>
      </c>
      <c r="T687" s="21"/>
      <c r="U687" s="214"/>
      <c r="V687" s="214"/>
      <c r="W687" s="21"/>
    </row>
    <row r="688" spans="1:104" s="114" customFormat="1" x14ac:dyDescent="0.2">
      <c r="A688" s="21">
        <v>3</v>
      </c>
      <c r="B688" s="21"/>
      <c r="C688" s="214"/>
      <c r="D688" s="214"/>
      <c r="E688" s="21"/>
      <c r="G688" s="21">
        <v>14</v>
      </c>
      <c r="H688" s="21"/>
      <c r="I688" s="214"/>
      <c r="J688" s="214"/>
      <c r="K688" s="21"/>
      <c r="M688" s="21">
        <v>25</v>
      </c>
      <c r="N688" s="21"/>
      <c r="O688" s="214"/>
      <c r="P688" s="214"/>
      <c r="Q688" s="21"/>
      <c r="S688" s="21">
        <v>36</v>
      </c>
      <c r="T688" s="21"/>
      <c r="U688" s="214"/>
      <c r="V688" s="214"/>
      <c r="W688" s="21"/>
    </row>
    <row r="689" spans="1:104" s="114" customFormat="1" x14ac:dyDescent="0.2">
      <c r="A689" s="21">
        <v>4</v>
      </c>
      <c r="B689" s="21"/>
      <c r="C689" s="214"/>
      <c r="D689" s="214"/>
      <c r="E689" s="21"/>
      <c r="G689" s="21">
        <v>15</v>
      </c>
      <c r="H689" s="21"/>
      <c r="I689" s="214"/>
      <c r="J689" s="214"/>
      <c r="K689" s="21"/>
      <c r="M689" s="21">
        <v>26</v>
      </c>
      <c r="N689" s="21"/>
      <c r="O689" s="214"/>
      <c r="P689" s="214"/>
      <c r="Q689" s="21"/>
      <c r="S689" s="21">
        <v>37</v>
      </c>
      <c r="T689" s="21"/>
      <c r="U689" s="214"/>
      <c r="V689" s="214"/>
      <c r="W689" s="21"/>
    </row>
    <row r="690" spans="1:104" s="114" customFormat="1" x14ac:dyDescent="0.2">
      <c r="A690" s="21">
        <v>5</v>
      </c>
      <c r="B690" s="21"/>
      <c r="C690" s="214"/>
      <c r="D690" s="214"/>
      <c r="E690" s="21"/>
      <c r="G690" s="21">
        <v>16</v>
      </c>
      <c r="H690" s="21"/>
      <c r="I690" s="214"/>
      <c r="J690" s="214"/>
      <c r="K690" s="21"/>
      <c r="M690" s="21">
        <v>27</v>
      </c>
      <c r="N690" s="21"/>
      <c r="O690" s="214"/>
      <c r="P690" s="214"/>
      <c r="Q690" s="21"/>
      <c r="S690" s="21">
        <v>38</v>
      </c>
      <c r="T690" s="21"/>
      <c r="U690" s="214"/>
      <c r="V690" s="214"/>
      <c r="W690" s="21"/>
    </row>
    <row r="691" spans="1:104" s="114" customFormat="1" x14ac:dyDescent="0.2">
      <c r="A691" s="21">
        <v>6</v>
      </c>
      <c r="B691" s="21"/>
      <c r="C691" s="214"/>
      <c r="D691" s="214"/>
      <c r="E691" s="21"/>
      <c r="G691" s="21">
        <v>17</v>
      </c>
      <c r="H691" s="21"/>
      <c r="I691" s="214"/>
      <c r="J691" s="214"/>
      <c r="K691" s="21"/>
      <c r="M691" s="21">
        <v>28</v>
      </c>
      <c r="N691" s="21"/>
      <c r="O691" s="214"/>
      <c r="P691" s="214"/>
      <c r="Q691" s="21"/>
      <c r="S691" s="21">
        <v>39</v>
      </c>
      <c r="T691" s="21"/>
      <c r="U691" s="214"/>
      <c r="V691" s="214"/>
      <c r="W691" s="21"/>
    </row>
    <row r="692" spans="1:104" s="114" customFormat="1" x14ac:dyDescent="0.2">
      <c r="A692" s="21">
        <v>7</v>
      </c>
      <c r="B692" s="21"/>
      <c r="C692" s="214"/>
      <c r="D692" s="214"/>
      <c r="E692" s="21"/>
      <c r="G692" s="21">
        <v>18</v>
      </c>
      <c r="H692" s="21"/>
      <c r="I692" s="214"/>
      <c r="J692" s="214"/>
      <c r="K692" s="21"/>
      <c r="M692" s="21">
        <v>29</v>
      </c>
      <c r="N692" s="21"/>
      <c r="O692" s="214"/>
      <c r="P692" s="214"/>
      <c r="Q692" s="21"/>
      <c r="S692" s="21">
        <v>40</v>
      </c>
      <c r="T692" s="21"/>
      <c r="U692" s="214"/>
      <c r="V692" s="214"/>
      <c r="W692" s="21"/>
    </row>
    <row r="693" spans="1:104" s="114" customFormat="1" x14ac:dyDescent="0.2">
      <c r="A693" s="21">
        <v>8</v>
      </c>
      <c r="B693" s="21"/>
      <c r="C693" s="214"/>
      <c r="D693" s="214"/>
      <c r="E693" s="21"/>
      <c r="G693" s="21">
        <v>19</v>
      </c>
      <c r="H693" s="21"/>
      <c r="I693" s="214"/>
      <c r="J693" s="214"/>
      <c r="K693" s="21"/>
      <c r="M693" s="21">
        <v>30</v>
      </c>
      <c r="N693" s="21"/>
      <c r="O693" s="214"/>
      <c r="P693" s="214"/>
      <c r="Q693" s="21"/>
      <c r="S693" s="21">
        <v>41</v>
      </c>
      <c r="T693" s="21"/>
      <c r="U693" s="214"/>
      <c r="V693" s="214"/>
      <c r="W693" s="21"/>
    </row>
    <row r="694" spans="1:104" s="114" customFormat="1" x14ac:dyDescent="0.2">
      <c r="A694" s="21">
        <v>9</v>
      </c>
      <c r="B694" s="21"/>
      <c r="C694" s="214"/>
      <c r="D694" s="214"/>
      <c r="E694" s="21"/>
      <c r="G694" s="21">
        <v>20</v>
      </c>
      <c r="H694" s="21"/>
      <c r="I694" s="214"/>
      <c r="J694" s="214"/>
      <c r="K694" s="21"/>
      <c r="M694" s="21">
        <v>31</v>
      </c>
      <c r="N694" s="21"/>
      <c r="O694" s="214"/>
      <c r="P694" s="214"/>
      <c r="Q694" s="21"/>
      <c r="S694" s="21">
        <v>42</v>
      </c>
      <c r="T694" s="21"/>
      <c r="U694" s="214"/>
      <c r="V694" s="214"/>
      <c r="W694" s="21"/>
    </row>
    <row r="695" spans="1:104" s="114" customFormat="1" x14ac:dyDescent="0.2">
      <c r="A695" s="21">
        <v>10</v>
      </c>
      <c r="B695" s="21"/>
      <c r="C695" s="214"/>
      <c r="D695" s="214"/>
      <c r="E695" s="21"/>
      <c r="G695" s="21">
        <v>21</v>
      </c>
      <c r="H695" s="21"/>
      <c r="I695" s="214"/>
      <c r="J695" s="214"/>
      <c r="K695" s="21"/>
      <c r="M695" s="21">
        <v>32</v>
      </c>
      <c r="N695" s="21"/>
      <c r="O695" s="214"/>
      <c r="P695" s="214"/>
      <c r="Q695" s="21"/>
      <c r="S695" s="21">
        <v>43</v>
      </c>
      <c r="T695" s="21"/>
      <c r="U695" s="214"/>
      <c r="V695" s="214"/>
      <c r="W695" s="21"/>
    </row>
    <row r="696" spans="1:104" s="114" customFormat="1" ht="13.5" thickBot="1" x14ac:dyDescent="0.25">
      <c r="A696" s="21">
        <v>11</v>
      </c>
      <c r="B696" s="21"/>
      <c r="C696" s="214"/>
      <c r="D696" s="214"/>
      <c r="E696" s="21"/>
      <c r="G696" s="21">
        <v>22</v>
      </c>
      <c r="H696" s="21"/>
      <c r="I696" s="214"/>
      <c r="J696" s="214"/>
      <c r="K696" s="21"/>
      <c r="M696" s="21">
        <v>33</v>
      </c>
      <c r="N696" s="21"/>
      <c r="O696" s="214"/>
      <c r="P696" s="214"/>
      <c r="Q696" s="21"/>
      <c r="S696" s="22"/>
      <c r="T696" s="209" t="s">
        <v>3</v>
      </c>
      <c r="U696" s="24"/>
      <c r="V696" s="24"/>
      <c r="W696" s="210">
        <f>SUM(E686:E696)+SUM(K686:K696)+SUM(W686:W695)+SUM(Q686:Q696)</f>
        <v>0</v>
      </c>
    </row>
    <row r="697" spans="1:104" s="114" customFormat="1" x14ac:dyDescent="0.2">
      <c r="B697" s="118"/>
      <c r="C697" s="119"/>
      <c r="D697" s="119"/>
      <c r="E697" s="115"/>
      <c r="H697" s="118"/>
      <c r="I697" s="119"/>
      <c r="J697" s="119"/>
      <c r="K697" s="115"/>
      <c r="N697" s="118"/>
      <c r="O697" s="119"/>
      <c r="P697" s="119"/>
      <c r="Q697" s="115"/>
      <c r="T697" s="118"/>
      <c r="U697" s="119"/>
      <c r="V697" s="119"/>
      <c r="W697" s="115"/>
    </row>
    <row r="698" spans="1:104" s="114" customFormat="1" x14ac:dyDescent="0.2">
      <c r="B698" s="118"/>
      <c r="C698" s="119"/>
      <c r="D698" s="119"/>
      <c r="E698" s="115"/>
      <c r="H698" s="118"/>
      <c r="I698" s="119"/>
      <c r="J698" s="119"/>
      <c r="K698" s="115"/>
      <c r="N698" s="118"/>
      <c r="O698" s="119"/>
      <c r="P698" s="119"/>
      <c r="Q698" s="115"/>
      <c r="T698" s="118"/>
      <c r="U698" s="119"/>
      <c r="V698" s="119"/>
      <c r="W698" s="115"/>
    </row>
    <row r="699" spans="1:104" s="114" customFormat="1" x14ac:dyDescent="0.2">
      <c r="B699" s="118"/>
      <c r="C699" s="119"/>
      <c r="D699" s="119"/>
      <c r="E699" s="115"/>
      <c r="H699" s="118"/>
      <c r="I699" s="119"/>
      <c r="J699" s="119"/>
      <c r="K699" s="115"/>
      <c r="N699" s="118"/>
      <c r="O699" s="119"/>
      <c r="P699" s="119"/>
      <c r="Q699" s="115"/>
      <c r="T699" s="118"/>
      <c r="U699" s="119"/>
      <c r="V699" s="119"/>
      <c r="W699" s="115"/>
    </row>
    <row r="700" spans="1:104" s="114" customFormat="1" x14ac:dyDescent="0.2">
      <c r="B700" s="118"/>
      <c r="C700" s="119"/>
      <c r="D700" s="119"/>
      <c r="E700" s="115"/>
      <c r="H700" s="118"/>
      <c r="I700" s="119"/>
      <c r="J700" s="119"/>
      <c r="K700" s="115"/>
      <c r="N700" s="118"/>
      <c r="O700" s="119"/>
      <c r="P700" s="119"/>
      <c r="Q700" s="115"/>
      <c r="T700" s="118"/>
      <c r="U700" s="119"/>
      <c r="V700" s="119"/>
      <c r="W700" s="115"/>
    </row>
    <row r="701" spans="1:104" s="114" customFormat="1" x14ac:dyDescent="0.2">
      <c r="B701" s="118"/>
      <c r="C701" s="119"/>
      <c r="D701" s="119"/>
      <c r="E701" s="115"/>
      <c r="H701" s="118"/>
      <c r="I701" s="119"/>
      <c r="J701" s="119"/>
      <c r="K701" s="115"/>
      <c r="N701" s="118"/>
      <c r="O701" s="119"/>
      <c r="P701" s="119"/>
      <c r="Q701" s="115"/>
      <c r="T701" s="118"/>
      <c r="U701" s="119"/>
      <c r="V701" s="119"/>
      <c r="W701" s="115"/>
    </row>
    <row r="702" spans="1:104" s="114" customFormat="1" x14ac:dyDescent="0.2">
      <c r="B702" s="118"/>
      <c r="C702" s="119"/>
      <c r="D702" s="119"/>
      <c r="E702" s="115"/>
      <c r="H702" s="118"/>
      <c r="I702" s="119"/>
      <c r="J702" s="119"/>
      <c r="K702" s="115"/>
      <c r="N702" s="118"/>
      <c r="O702" s="119"/>
      <c r="P702" s="119"/>
      <c r="Q702" s="115"/>
      <c r="T702" s="118"/>
      <c r="U702" s="119"/>
      <c r="V702" s="119"/>
      <c r="W702" s="115"/>
    </row>
    <row r="703" spans="1:104" s="114" customFormat="1" ht="13.5" thickBot="1" x14ac:dyDescent="0.25">
      <c r="B703" s="118"/>
      <c r="C703" s="119"/>
      <c r="D703" s="119"/>
      <c r="E703" s="115"/>
      <c r="H703" s="118"/>
      <c r="I703" s="119"/>
      <c r="J703" s="119"/>
      <c r="K703" s="115"/>
      <c r="N703" s="118"/>
      <c r="O703" s="119"/>
      <c r="P703" s="119"/>
      <c r="Q703" s="115"/>
      <c r="T703" s="118"/>
      <c r="U703" s="119"/>
      <c r="V703" s="119"/>
      <c r="W703" s="115"/>
    </row>
    <row r="704" spans="1:104" ht="13.5" thickBot="1" x14ac:dyDescent="0.25">
      <c r="A704" s="17">
        <v>33</v>
      </c>
      <c r="B704" s="18"/>
      <c r="C704" s="519" t="s">
        <v>167</v>
      </c>
      <c r="D704" s="519" t="s">
        <v>35</v>
      </c>
      <c r="E704" s="213">
        <f>+$W716</f>
        <v>0</v>
      </c>
      <c r="F704" s="114"/>
      <c r="G704" s="17"/>
      <c r="H704" s="18"/>
      <c r="I704" s="519" t="s">
        <v>167</v>
      </c>
      <c r="J704" s="519" t="s">
        <v>35</v>
      </c>
      <c r="K704" s="213">
        <f>+$W716</f>
        <v>0</v>
      </c>
      <c r="M704" s="17">
        <v>33</v>
      </c>
      <c r="N704" s="18"/>
      <c r="O704" s="519" t="s">
        <v>167</v>
      </c>
      <c r="P704" s="519" t="s">
        <v>35</v>
      </c>
      <c r="Q704" s="213">
        <f>+$W716</f>
        <v>0</v>
      </c>
      <c r="S704" s="17"/>
      <c r="T704" s="18"/>
      <c r="U704" s="519" t="s">
        <v>167</v>
      </c>
      <c r="V704" s="519" t="s">
        <v>35</v>
      </c>
      <c r="W704" s="519" t="s">
        <v>18</v>
      </c>
      <c r="X704" s="114"/>
      <c r="Y704" s="114"/>
      <c r="Z704" s="114"/>
      <c r="AA704" s="114"/>
      <c r="AB704" s="114"/>
      <c r="AC704" s="114"/>
      <c r="AD704" s="114"/>
      <c r="AE704" s="114"/>
      <c r="AF704" s="114"/>
      <c r="AG704" s="114"/>
      <c r="AH704" s="114"/>
      <c r="AI704" s="114"/>
      <c r="AJ704" s="114"/>
      <c r="AK704" s="114"/>
      <c r="AL704" s="114"/>
      <c r="AM704" s="114"/>
      <c r="AN704" s="114"/>
      <c r="AO704" s="114"/>
      <c r="AP704" s="114"/>
      <c r="AQ704" s="114"/>
      <c r="AR704" s="114"/>
      <c r="AS704" s="114"/>
      <c r="AT704" s="114"/>
      <c r="AU704" s="114"/>
      <c r="AV704" s="114"/>
      <c r="AW704" s="114"/>
      <c r="AX704" s="114"/>
      <c r="AY704" s="114"/>
      <c r="AZ704" s="114"/>
      <c r="BA704" s="114"/>
      <c r="BB704" s="114"/>
      <c r="BC704" s="114"/>
      <c r="BD704" s="114"/>
      <c r="BE704" s="114"/>
      <c r="BF704" s="114"/>
      <c r="BG704" s="114"/>
      <c r="BH704" s="114"/>
      <c r="BI704" s="114"/>
      <c r="BJ704" s="114"/>
      <c r="BK704" s="114"/>
      <c r="BL704" s="114"/>
      <c r="BM704" s="114"/>
      <c r="BN704" s="114"/>
      <c r="BO704" s="114"/>
      <c r="BP704" s="114"/>
      <c r="BQ704" s="114"/>
      <c r="BR704" s="114"/>
      <c r="BS704" s="114"/>
      <c r="BT704" s="114"/>
      <c r="BU704" s="114"/>
      <c r="BV704" s="114"/>
      <c r="BW704" s="114"/>
      <c r="BX704" s="114"/>
      <c r="BY704" s="114"/>
      <c r="BZ704" s="114"/>
      <c r="CA704" s="114"/>
      <c r="CB704" s="114"/>
      <c r="CC704" s="114"/>
      <c r="CD704" s="114"/>
      <c r="CE704" s="114"/>
      <c r="CF704" s="114"/>
      <c r="CG704" s="114"/>
      <c r="CH704" s="114"/>
      <c r="CI704" s="114"/>
      <c r="CJ704" s="114"/>
      <c r="CK704" s="114"/>
      <c r="CL704" s="114"/>
      <c r="CM704" s="114"/>
      <c r="CN704" s="114"/>
      <c r="CO704" s="114"/>
      <c r="CP704" s="114"/>
      <c r="CQ704" s="114"/>
      <c r="CR704" s="114"/>
      <c r="CS704" s="114"/>
      <c r="CT704" s="114"/>
      <c r="CU704" s="114"/>
      <c r="CV704" s="114"/>
      <c r="CW704" s="114"/>
      <c r="CX704" s="114"/>
      <c r="CY704" s="114"/>
      <c r="CZ704" s="114"/>
    </row>
    <row r="705" spans="1:104" ht="38.25" x14ac:dyDescent="0.2">
      <c r="A705" s="19" t="s">
        <v>7</v>
      </c>
      <c r="B705" s="35" t="str">
        <f>+" אסמכתא " &amp; B35 &amp;"         חזרה לטבלה "</f>
        <v xml:space="preserve"> אסמכתא          חזרה לטבלה </v>
      </c>
      <c r="C705" s="548"/>
      <c r="D705" s="548"/>
      <c r="E705" s="212" t="s">
        <v>18</v>
      </c>
      <c r="F705" s="114"/>
      <c r="G705" s="19" t="s">
        <v>23</v>
      </c>
      <c r="H705" s="35" t="e">
        <f>+" אסמכתא " &amp;#REF! &amp;"         חזרה לטבלה "</f>
        <v>#REF!</v>
      </c>
      <c r="I705" s="548"/>
      <c r="J705" s="548"/>
      <c r="K705" s="212" t="s">
        <v>18</v>
      </c>
      <c r="M705" s="19" t="s">
        <v>7</v>
      </c>
      <c r="N705" s="35" t="str">
        <f>+" אסמכתא " &amp; N35 &amp;"         חזרה לטבלה "</f>
        <v xml:space="preserve"> אסמכתא          חזרה לטבלה </v>
      </c>
      <c r="O705" s="548"/>
      <c r="P705" s="548"/>
      <c r="Q705" s="212" t="s">
        <v>18</v>
      </c>
      <c r="S705" s="19" t="s">
        <v>23</v>
      </c>
      <c r="T705" s="35" t="str">
        <f>+" אסמכתא " &amp; T35 &amp;"         חזרה לטבלה "</f>
        <v xml:space="preserve"> אסמכתא          חזרה לטבלה </v>
      </c>
      <c r="U705" s="548"/>
      <c r="V705" s="548"/>
      <c r="W705" s="548"/>
      <c r="X705" s="114"/>
      <c r="Y705" s="114"/>
      <c r="Z705" s="114"/>
      <c r="AA705" s="114"/>
      <c r="AB705" s="114"/>
      <c r="AC705" s="114"/>
      <c r="AD705" s="114"/>
      <c r="AE705" s="114"/>
      <c r="AF705" s="114"/>
      <c r="AG705" s="114"/>
      <c r="AH705" s="114"/>
      <c r="AI705" s="114"/>
      <c r="AJ705" s="114"/>
      <c r="AK705" s="114"/>
      <c r="AL705" s="114"/>
      <c r="AM705" s="114"/>
      <c r="AN705" s="114"/>
      <c r="AO705" s="114"/>
      <c r="AP705" s="114"/>
      <c r="AQ705" s="114"/>
      <c r="AR705" s="114"/>
      <c r="AS705" s="114"/>
      <c r="AT705" s="114"/>
      <c r="AU705" s="114"/>
      <c r="AV705" s="114"/>
      <c r="AW705" s="114"/>
      <c r="AX705" s="114"/>
      <c r="AY705" s="114"/>
      <c r="AZ705" s="114"/>
      <c r="BA705" s="114"/>
      <c r="BB705" s="114"/>
      <c r="BC705" s="114"/>
      <c r="BD705" s="114"/>
      <c r="BE705" s="114"/>
      <c r="BF705" s="114"/>
      <c r="BG705" s="114"/>
      <c r="BH705" s="114"/>
      <c r="BI705" s="114"/>
      <c r="BJ705" s="114"/>
      <c r="BK705" s="114"/>
      <c r="BL705" s="114"/>
      <c r="BM705" s="114"/>
      <c r="BN705" s="114"/>
      <c r="BO705" s="114"/>
      <c r="BP705" s="114"/>
      <c r="BQ705" s="114"/>
      <c r="BR705" s="114"/>
      <c r="BS705" s="114"/>
      <c r="BT705" s="114"/>
      <c r="BU705" s="114"/>
      <c r="BV705" s="114"/>
      <c r="BW705" s="114"/>
      <c r="BX705" s="114"/>
      <c r="BY705" s="114"/>
      <c r="BZ705" s="114"/>
      <c r="CA705" s="114"/>
      <c r="CB705" s="114"/>
      <c r="CC705" s="114"/>
      <c r="CD705" s="114"/>
      <c r="CE705" s="114"/>
      <c r="CF705" s="114"/>
      <c r="CG705" s="114"/>
      <c r="CH705" s="114"/>
      <c r="CI705" s="114"/>
      <c r="CJ705" s="114"/>
      <c r="CK705" s="114"/>
      <c r="CL705" s="114"/>
      <c r="CM705" s="114"/>
      <c r="CN705" s="114"/>
      <c r="CO705" s="114"/>
      <c r="CP705" s="114"/>
      <c r="CQ705" s="114"/>
      <c r="CR705" s="114"/>
      <c r="CS705" s="114"/>
      <c r="CT705" s="114"/>
      <c r="CU705" s="114"/>
      <c r="CV705" s="114"/>
      <c r="CW705" s="114"/>
      <c r="CX705" s="114"/>
      <c r="CY705" s="114"/>
      <c r="CZ705" s="114"/>
    </row>
    <row r="706" spans="1:104" s="114" customFormat="1" x14ac:dyDescent="0.2">
      <c r="A706" s="21">
        <v>1</v>
      </c>
      <c r="B706" s="21"/>
      <c r="C706" s="214"/>
      <c r="D706" s="214"/>
      <c r="E706" s="21"/>
      <c r="G706" s="21">
        <v>12</v>
      </c>
      <c r="H706" s="21"/>
      <c r="I706" s="214"/>
      <c r="J706" s="214"/>
      <c r="K706" s="21"/>
      <c r="M706" s="21">
        <v>23</v>
      </c>
      <c r="N706" s="21"/>
      <c r="O706" s="214"/>
      <c r="P706" s="214"/>
      <c r="Q706" s="21"/>
      <c r="S706" s="21">
        <v>34</v>
      </c>
      <c r="T706" s="21"/>
      <c r="U706" s="214"/>
      <c r="V706" s="214"/>
      <c r="W706" s="21"/>
    </row>
    <row r="707" spans="1:104" s="114" customFormat="1" x14ac:dyDescent="0.2">
      <c r="A707" s="21">
        <v>2</v>
      </c>
      <c r="B707" s="21"/>
      <c r="C707" s="214"/>
      <c r="D707" s="214"/>
      <c r="E707" s="21"/>
      <c r="G707" s="21">
        <v>13</v>
      </c>
      <c r="H707" s="21"/>
      <c r="I707" s="214"/>
      <c r="J707" s="214"/>
      <c r="K707" s="21"/>
      <c r="M707" s="21">
        <v>24</v>
      </c>
      <c r="N707" s="21"/>
      <c r="O707" s="214"/>
      <c r="P707" s="214"/>
      <c r="Q707" s="21"/>
      <c r="S707" s="21">
        <v>35</v>
      </c>
      <c r="T707" s="21"/>
      <c r="U707" s="214"/>
      <c r="V707" s="214"/>
      <c r="W707" s="21"/>
    </row>
    <row r="708" spans="1:104" s="114" customFormat="1" x14ac:dyDescent="0.2">
      <c r="A708" s="21">
        <v>3</v>
      </c>
      <c r="B708" s="21"/>
      <c r="C708" s="214"/>
      <c r="D708" s="214"/>
      <c r="E708" s="21"/>
      <c r="G708" s="21">
        <v>14</v>
      </c>
      <c r="H708" s="21"/>
      <c r="I708" s="214"/>
      <c r="J708" s="214"/>
      <c r="K708" s="21"/>
      <c r="M708" s="21">
        <v>25</v>
      </c>
      <c r="N708" s="21"/>
      <c r="O708" s="214"/>
      <c r="P708" s="214"/>
      <c r="Q708" s="21"/>
      <c r="S708" s="21">
        <v>36</v>
      </c>
      <c r="T708" s="21"/>
      <c r="U708" s="214"/>
      <c r="V708" s="214"/>
      <c r="W708" s="21"/>
    </row>
    <row r="709" spans="1:104" s="114" customFormat="1" x14ac:dyDescent="0.2">
      <c r="A709" s="21">
        <v>4</v>
      </c>
      <c r="B709" s="21"/>
      <c r="C709" s="214"/>
      <c r="D709" s="214"/>
      <c r="E709" s="21"/>
      <c r="G709" s="21">
        <v>15</v>
      </c>
      <c r="H709" s="21"/>
      <c r="I709" s="214"/>
      <c r="J709" s="214"/>
      <c r="K709" s="21"/>
      <c r="M709" s="21">
        <v>26</v>
      </c>
      <c r="N709" s="21"/>
      <c r="O709" s="214"/>
      <c r="P709" s="214"/>
      <c r="Q709" s="21"/>
      <c r="S709" s="21">
        <v>37</v>
      </c>
      <c r="T709" s="21"/>
      <c r="U709" s="214"/>
      <c r="V709" s="214"/>
      <c r="W709" s="21"/>
    </row>
    <row r="710" spans="1:104" s="114" customFormat="1" x14ac:dyDescent="0.2">
      <c r="A710" s="21">
        <v>5</v>
      </c>
      <c r="B710" s="21"/>
      <c r="C710" s="214"/>
      <c r="D710" s="214"/>
      <c r="E710" s="21"/>
      <c r="G710" s="21">
        <v>16</v>
      </c>
      <c r="H710" s="21"/>
      <c r="I710" s="214"/>
      <c r="J710" s="214"/>
      <c r="K710" s="21"/>
      <c r="M710" s="21">
        <v>27</v>
      </c>
      <c r="N710" s="21"/>
      <c r="O710" s="214"/>
      <c r="P710" s="214"/>
      <c r="Q710" s="21"/>
      <c r="S710" s="21">
        <v>38</v>
      </c>
      <c r="T710" s="21"/>
      <c r="U710" s="214"/>
      <c r="V710" s="214"/>
      <c r="W710" s="21"/>
    </row>
    <row r="711" spans="1:104" s="114" customFormat="1" x14ac:dyDescent="0.2">
      <c r="A711" s="21">
        <v>6</v>
      </c>
      <c r="B711" s="21"/>
      <c r="C711" s="214"/>
      <c r="D711" s="214"/>
      <c r="E711" s="21"/>
      <c r="G711" s="21">
        <v>17</v>
      </c>
      <c r="H711" s="21"/>
      <c r="I711" s="214"/>
      <c r="J711" s="214"/>
      <c r="K711" s="21"/>
      <c r="M711" s="21">
        <v>28</v>
      </c>
      <c r="N711" s="21"/>
      <c r="O711" s="214"/>
      <c r="P711" s="214"/>
      <c r="Q711" s="21"/>
      <c r="S711" s="21">
        <v>39</v>
      </c>
      <c r="T711" s="21"/>
      <c r="U711" s="214"/>
      <c r="V711" s="214"/>
      <c r="W711" s="21"/>
    </row>
    <row r="712" spans="1:104" s="114" customFormat="1" x14ac:dyDescent="0.2">
      <c r="A712" s="21">
        <v>7</v>
      </c>
      <c r="B712" s="21"/>
      <c r="C712" s="214"/>
      <c r="D712" s="214"/>
      <c r="E712" s="21"/>
      <c r="G712" s="21">
        <v>18</v>
      </c>
      <c r="H712" s="21"/>
      <c r="I712" s="214"/>
      <c r="J712" s="214"/>
      <c r="K712" s="21"/>
      <c r="M712" s="21">
        <v>29</v>
      </c>
      <c r="N712" s="21"/>
      <c r="O712" s="214"/>
      <c r="P712" s="214"/>
      <c r="Q712" s="21"/>
      <c r="S712" s="21">
        <v>40</v>
      </c>
      <c r="T712" s="21"/>
      <c r="U712" s="214"/>
      <c r="V712" s="214"/>
      <c r="W712" s="21"/>
    </row>
    <row r="713" spans="1:104" s="114" customFormat="1" x14ac:dyDescent="0.2">
      <c r="A713" s="21">
        <v>8</v>
      </c>
      <c r="B713" s="21"/>
      <c r="C713" s="214"/>
      <c r="D713" s="214"/>
      <c r="E713" s="21"/>
      <c r="G713" s="21">
        <v>19</v>
      </c>
      <c r="H713" s="21"/>
      <c r="I713" s="214"/>
      <c r="J713" s="214"/>
      <c r="K713" s="21"/>
      <c r="M713" s="21">
        <v>30</v>
      </c>
      <c r="N713" s="21"/>
      <c r="O713" s="214"/>
      <c r="P713" s="214"/>
      <c r="Q713" s="21"/>
      <c r="S713" s="21">
        <v>41</v>
      </c>
      <c r="T713" s="21"/>
      <c r="U713" s="214"/>
      <c r="V713" s="214"/>
      <c r="W713" s="21"/>
    </row>
    <row r="714" spans="1:104" s="114" customFormat="1" x14ac:dyDescent="0.2">
      <c r="A714" s="21">
        <v>9</v>
      </c>
      <c r="B714" s="21"/>
      <c r="C714" s="214"/>
      <c r="D714" s="214"/>
      <c r="E714" s="21"/>
      <c r="G714" s="21">
        <v>20</v>
      </c>
      <c r="H714" s="21"/>
      <c r="I714" s="214"/>
      <c r="J714" s="214"/>
      <c r="K714" s="21"/>
      <c r="M714" s="21">
        <v>31</v>
      </c>
      <c r="N714" s="21"/>
      <c r="O714" s="214"/>
      <c r="P714" s="214"/>
      <c r="Q714" s="21"/>
      <c r="S714" s="21">
        <v>42</v>
      </c>
      <c r="T714" s="21"/>
      <c r="U714" s="214"/>
      <c r="V714" s="214"/>
      <c r="W714" s="21"/>
    </row>
    <row r="715" spans="1:104" s="114" customFormat="1" x14ac:dyDescent="0.2">
      <c r="A715" s="21">
        <v>10</v>
      </c>
      <c r="B715" s="21"/>
      <c r="C715" s="214"/>
      <c r="D715" s="214"/>
      <c r="E715" s="21"/>
      <c r="G715" s="21">
        <v>21</v>
      </c>
      <c r="H715" s="21"/>
      <c r="I715" s="214"/>
      <c r="J715" s="214"/>
      <c r="K715" s="21"/>
      <c r="M715" s="21">
        <v>32</v>
      </c>
      <c r="N715" s="21"/>
      <c r="O715" s="214"/>
      <c r="P715" s="214"/>
      <c r="Q715" s="21"/>
      <c r="S715" s="21">
        <v>43</v>
      </c>
      <c r="T715" s="21"/>
      <c r="U715" s="214"/>
      <c r="V715" s="214"/>
      <c r="W715" s="21"/>
    </row>
    <row r="716" spans="1:104" s="114" customFormat="1" ht="13.5" thickBot="1" x14ac:dyDescent="0.25">
      <c r="A716" s="21">
        <v>11</v>
      </c>
      <c r="B716" s="21"/>
      <c r="C716" s="214"/>
      <c r="D716" s="214"/>
      <c r="E716" s="21"/>
      <c r="G716" s="21">
        <v>22</v>
      </c>
      <c r="H716" s="21"/>
      <c r="I716" s="214"/>
      <c r="J716" s="214"/>
      <c r="K716" s="21"/>
      <c r="M716" s="21">
        <v>33</v>
      </c>
      <c r="N716" s="21"/>
      <c r="O716" s="214"/>
      <c r="P716" s="214"/>
      <c r="Q716" s="21"/>
      <c r="S716" s="22"/>
      <c r="T716" s="209" t="s">
        <v>3</v>
      </c>
      <c r="U716" s="24"/>
      <c r="V716" s="24"/>
      <c r="W716" s="210">
        <f>SUM(E706:E716)+SUM(K706:K716)+SUM(W706:W715)+SUM(Q706:Q716)</f>
        <v>0</v>
      </c>
    </row>
    <row r="717" spans="1:104" s="114" customFormat="1" x14ac:dyDescent="0.2">
      <c r="B717" s="118"/>
      <c r="C717" s="119"/>
      <c r="D717" s="119"/>
      <c r="E717" s="115"/>
      <c r="H717" s="118"/>
      <c r="I717" s="119"/>
      <c r="J717" s="119"/>
      <c r="K717" s="115"/>
      <c r="N717" s="118"/>
      <c r="O717" s="119"/>
      <c r="P717" s="119"/>
      <c r="Q717" s="115"/>
      <c r="T717" s="118"/>
      <c r="U717" s="119"/>
      <c r="V717" s="119"/>
      <c r="W717" s="115"/>
    </row>
    <row r="718" spans="1:104" s="114" customFormat="1" x14ac:dyDescent="0.2">
      <c r="B718" s="118"/>
      <c r="C718" s="119"/>
      <c r="D718" s="119"/>
      <c r="E718" s="115"/>
      <c r="H718" s="118"/>
      <c r="I718" s="119"/>
      <c r="J718" s="119"/>
      <c r="K718" s="115"/>
      <c r="N718" s="118"/>
      <c r="O718" s="119"/>
      <c r="P718" s="119"/>
      <c r="Q718" s="115"/>
      <c r="T718" s="118"/>
      <c r="U718" s="119"/>
      <c r="V718" s="119"/>
      <c r="W718" s="115"/>
    </row>
    <row r="719" spans="1:104" s="114" customFormat="1" x14ac:dyDescent="0.2">
      <c r="B719" s="118"/>
      <c r="C719" s="119"/>
      <c r="D719" s="119"/>
      <c r="E719" s="115"/>
      <c r="H719" s="118"/>
      <c r="I719" s="119"/>
      <c r="J719" s="119"/>
      <c r="K719" s="115"/>
      <c r="N719" s="118"/>
      <c r="O719" s="119"/>
      <c r="P719" s="119"/>
      <c r="Q719" s="115"/>
      <c r="T719" s="118"/>
      <c r="U719" s="119"/>
      <c r="V719" s="119"/>
      <c r="W719" s="115"/>
    </row>
    <row r="720" spans="1:104" s="114" customFormat="1" x14ac:dyDescent="0.2">
      <c r="B720" s="118"/>
      <c r="C720" s="119"/>
      <c r="D720" s="119"/>
      <c r="E720" s="115"/>
      <c r="H720" s="118"/>
      <c r="I720" s="119"/>
      <c r="J720" s="119"/>
      <c r="K720" s="115"/>
      <c r="N720" s="118"/>
      <c r="O720" s="119"/>
      <c r="P720" s="119"/>
      <c r="Q720" s="115"/>
      <c r="T720" s="118"/>
      <c r="U720" s="119"/>
      <c r="V720" s="119"/>
      <c r="W720" s="115"/>
    </row>
    <row r="721" spans="1:104" s="114" customFormat="1" x14ac:dyDescent="0.2">
      <c r="B721" s="118"/>
      <c r="C721" s="119"/>
      <c r="D721" s="119"/>
      <c r="E721" s="115"/>
      <c r="H721" s="118"/>
      <c r="I721" s="119"/>
      <c r="J721" s="119"/>
      <c r="K721" s="115"/>
      <c r="N721" s="118"/>
      <c r="O721" s="119"/>
      <c r="P721" s="119"/>
      <c r="Q721" s="115"/>
      <c r="T721" s="118"/>
      <c r="U721" s="119"/>
      <c r="V721" s="119"/>
      <c r="W721" s="115"/>
    </row>
    <row r="722" spans="1:104" s="114" customFormat="1" x14ac:dyDescent="0.2">
      <c r="B722" s="118"/>
      <c r="C722" s="119"/>
      <c r="D722" s="119"/>
      <c r="E722" s="115"/>
      <c r="H722" s="118"/>
      <c r="I722" s="119"/>
      <c r="J722" s="119"/>
      <c r="K722" s="115"/>
      <c r="N722" s="118"/>
      <c r="O722" s="119"/>
      <c r="P722" s="119"/>
      <c r="Q722" s="115"/>
      <c r="T722" s="118"/>
      <c r="U722" s="119"/>
      <c r="V722" s="119"/>
      <c r="W722" s="115"/>
    </row>
    <row r="723" spans="1:104" s="114" customFormat="1" ht="13.5" thickBot="1" x14ac:dyDescent="0.25">
      <c r="B723" s="118"/>
      <c r="C723" s="119"/>
      <c r="D723" s="119"/>
      <c r="E723" s="115"/>
      <c r="H723" s="118"/>
      <c r="I723" s="119"/>
      <c r="J723" s="119"/>
      <c r="K723" s="115"/>
      <c r="N723" s="118"/>
      <c r="O723" s="119"/>
      <c r="P723" s="119"/>
      <c r="Q723" s="115"/>
      <c r="T723" s="118"/>
      <c r="U723" s="119"/>
      <c r="V723" s="119"/>
      <c r="W723" s="115"/>
    </row>
    <row r="724" spans="1:104" ht="13.5" thickBot="1" x14ac:dyDescent="0.25">
      <c r="A724" s="17">
        <v>34</v>
      </c>
      <c r="B724" s="18"/>
      <c r="C724" s="519" t="s">
        <v>167</v>
      </c>
      <c r="D724" s="519" t="s">
        <v>35</v>
      </c>
      <c r="E724" s="213">
        <f>+$W736</f>
        <v>0</v>
      </c>
      <c r="F724" s="114"/>
      <c r="G724" s="17"/>
      <c r="H724" s="18"/>
      <c r="I724" s="519" t="s">
        <v>167</v>
      </c>
      <c r="J724" s="519" t="s">
        <v>35</v>
      </c>
      <c r="K724" s="213">
        <f>+$W736</f>
        <v>0</v>
      </c>
      <c r="M724" s="17">
        <v>34</v>
      </c>
      <c r="N724" s="18"/>
      <c r="O724" s="519" t="s">
        <v>167</v>
      </c>
      <c r="P724" s="519" t="s">
        <v>35</v>
      </c>
      <c r="Q724" s="213">
        <f>+$W736</f>
        <v>0</v>
      </c>
      <c r="S724" s="17"/>
      <c r="T724" s="18"/>
      <c r="U724" s="519" t="s">
        <v>167</v>
      </c>
      <c r="V724" s="519" t="s">
        <v>35</v>
      </c>
      <c r="W724" s="519" t="s">
        <v>18</v>
      </c>
      <c r="X724" s="114"/>
      <c r="Y724" s="114"/>
      <c r="Z724" s="114"/>
      <c r="AA724" s="114"/>
      <c r="AB724" s="114"/>
      <c r="AC724" s="114"/>
      <c r="AD724" s="114"/>
      <c r="AE724" s="114"/>
      <c r="AF724" s="114"/>
      <c r="AG724" s="114"/>
      <c r="AH724" s="114"/>
      <c r="AI724" s="114"/>
      <c r="AJ724" s="114"/>
      <c r="AK724" s="114"/>
      <c r="AL724" s="114"/>
      <c r="AM724" s="114"/>
      <c r="AN724" s="114"/>
      <c r="AO724" s="114"/>
      <c r="AP724" s="114"/>
      <c r="AQ724" s="114"/>
      <c r="AR724" s="114"/>
      <c r="AS724" s="114"/>
      <c r="AT724" s="114"/>
      <c r="AU724" s="114"/>
      <c r="AV724" s="114"/>
      <c r="AW724" s="114"/>
      <c r="AX724" s="114"/>
      <c r="AY724" s="114"/>
      <c r="AZ724" s="114"/>
      <c r="BA724" s="114"/>
      <c r="BB724" s="114"/>
      <c r="BC724" s="114"/>
      <c r="BD724" s="114"/>
      <c r="BE724" s="114"/>
      <c r="BF724" s="114"/>
      <c r="BG724" s="114"/>
      <c r="BH724" s="114"/>
      <c r="BI724" s="114"/>
      <c r="BJ724" s="114"/>
      <c r="BK724" s="114"/>
      <c r="BL724" s="114"/>
      <c r="BM724" s="114"/>
      <c r="BN724" s="114"/>
      <c r="BO724" s="114"/>
      <c r="BP724" s="114"/>
      <c r="BQ724" s="114"/>
      <c r="BR724" s="114"/>
      <c r="BS724" s="114"/>
      <c r="BT724" s="114"/>
      <c r="BU724" s="114"/>
      <c r="BV724" s="114"/>
      <c r="BW724" s="114"/>
      <c r="BX724" s="114"/>
      <c r="BY724" s="114"/>
      <c r="BZ724" s="114"/>
      <c r="CA724" s="114"/>
      <c r="CB724" s="114"/>
      <c r="CC724" s="114"/>
      <c r="CD724" s="114"/>
      <c r="CE724" s="114"/>
      <c r="CF724" s="114"/>
      <c r="CG724" s="114"/>
      <c r="CH724" s="114"/>
      <c r="CI724" s="114"/>
      <c r="CJ724" s="114"/>
      <c r="CK724" s="114"/>
      <c r="CL724" s="114"/>
      <c r="CM724" s="114"/>
      <c r="CN724" s="114"/>
      <c r="CO724" s="114"/>
      <c r="CP724" s="114"/>
      <c r="CQ724" s="114"/>
      <c r="CR724" s="114"/>
      <c r="CS724" s="114"/>
      <c r="CT724" s="114"/>
      <c r="CU724" s="114"/>
      <c r="CV724" s="114"/>
      <c r="CW724" s="114"/>
      <c r="CX724" s="114"/>
      <c r="CY724" s="114"/>
      <c r="CZ724" s="114"/>
    </row>
    <row r="725" spans="1:104" ht="38.25" x14ac:dyDescent="0.2">
      <c r="A725" s="19" t="s">
        <v>7</v>
      </c>
      <c r="B725" s="35" t="str">
        <f>+" אסמכתא " &amp; B36 &amp;"         חזרה לטבלה "</f>
        <v xml:space="preserve"> אסמכתא          חזרה לטבלה </v>
      </c>
      <c r="C725" s="548"/>
      <c r="D725" s="548"/>
      <c r="E725" s="212" t="s">
        <v>18</v>
      </c>
      <c r="F725" s="114"/>
      <c r="G725" s="19" t="s">
        <v>23</v>
      </c>
      <c r="H725" s="35" t="e">
        <f>+" אסמכתא " &amp;#REF! &amp;"         חזרה לטבלה "</f>
        <v>#REF!</v>
      </c>
      <c r="I725" s="548"/>
      <c r="J725" s="548"/>
      <c r="K725" s="212" t="s">
        <v>18</v>
      </c>
      <c r="M725" s="19" t="s">
        <v>7</v>
      </c>
      <c r="N725" s="35" t="str">
        <f>+" אסמכתא " &amp; N36 &amp;"         חזרה לטבלה "</f>
        <v xml:space="preserve"> אסמכתא          חזרה לטבלה </v>
      </c>
      <c r="O725" s="548"/>
      <c r="P725" s="548"/>
      <c r="Q725" s="212" t="s">
        <v>18</v>
      </c>
      <c r="S725" s="19" t="s">
        <v>23</v>
      </c>
      <c r="T725" s="35" t="str">
        <f>+" אסמכתא " &amp; T36 &amp;"         חזרה לטבלה "</f>
        <v xml:space="preserve"> אסמכתא          חזרה לטבלה </v>
      </c>
      <c r="U725" s="548"/>
      <c r="V725" s="548"/>
      <c r="W725" s="548"/>
      <c r="X725" s="114"/>
      <c r="Y725" s="114"/>
      <c r="Z725" s="114"/>
      <c r="AA725" s="114"/>
      <c r="AB725" s="114"/>
      <c r="AC725" s="114"/>
      <c r="AD725" s="114"/>
      <c r="AE725" s="114"/>
      <c r="AF725" s="114"/>
      <c r="AG725" s="114"/>
      <c r="AH725" s="114"/>
      <c r="AI725" s="114"/>
      <c r="AJ725" s="114"/>
      <c r="AK725" s="114"/>
      <c r="AL725" s="114"/>
      <c r="AM725" s="114"/>
      <c r="AN725" s="114"/>
      <c r="AO725" s="114"/>
      <c r="AP725" s="114"/>
      <c r="AQ725" s="114"/>
      <c r="AR725" s="114"/>
      <c r="AS725" s="114"/>
      <c r="AT725" s="114"/>
      <c r="AU725" s="114"/>
      <c r="AV725" s="114"/>
      <c r="AW725" s="114"/>
      <c r="AX725" s="114"/>
      <c r="AY725" s="114"/>
      <c r="AZ725" s="114"/>
      <c r="BA725" s="114"/>
      <c r="BB725" s="114"/>
      <c r="BC725" s="114"/>
      <c r="BD725" s="114"/>
      <c r="BE725" s="114"/>
      <c r="BF725" s="114"/>
      <c r="BG725" s="114"/>
      <c r="BH725" s="114"/>
      <c r="BI725" s="114"/>
      <c r="BJ725" s="114"/>
      <c r="BK725" s="114"/>
      <c r="BL725" s="114"/>
      <c r="BM725" s="114"/>
      <c r="BN725" s="114"/>
      <c r="BO725" s="114"/>
      <c r="BP725" s="114"/>
      <c r="BQ725" s="114"/>
      <c r="BR725" s="114"/>
      <c r="BS725" s="114"/>
      <c r="BT725" s="114"/>
      <c r="BU725" s="114"/>
      <c r="BV725" s="114"/>
      <c r="BW725" s="114"/>
      <c r="BX725" s="114"/>
      <c r="BY725" s="114"/>
      <c r="BZ725" s="114"/>
      <c r="CA725" s="114"/>
      <c r="CB725" s="114"/>
      <c r="CC725" s="114"/>
      <c r="CD725" s="114"/>
      <c r="CE725" s="114"/>
      <c r="CF725" s="114"/>
      <c r="CG725" s="114"/>
      <c r="CH725" s="114"/>
      <c r="CI725" s="114"/>
      <c r="CJ725" s="114"/>
      <c r="CK725" s="114"/>
      <c r="CL725" s="114"/>
      <c r="CM725" s="114"/>
      <c r="CN725" s="114"/>
      <c r="CO725" s="114"/>
      <c r="CP725" s="114"/>
      <c r="CQ725" s="114"/>
      <c r="CR725" s="114"/>
      <c r="CS725" s="114"/>
      <c r="CT725" s="114"/>
      <c r="CU725" s="114"/>
      <c r="CV725" s="114"/>
      <c r="CW725" s="114"/>
      <c r="CX725" s="114"/>
      <c r="CY725" s="114"/>
      <c r="CZ725" s="114"/>
    </row>
    <row r="726" spans="1:104" s="114" customFormat="1" x14ac:dyDescent="0.2">
      <c r="A726" s="21">
        <v>1</v>
      </c>
      <c r="B726" s="21"/>
      <c r="C726" s="214"/>
      <c r="D726" s="214"/>
      <c r="E726" s="21"/>
      <c r="G726" s="21">
        <v>12</v>
      </c>
      <c r="H726" s="21"/>
      <c r="I726" s="214"/>
      <c r="J726" s="214"/>
      <c r="K726" s="21"/>
      <c r="M726" s="21">
        <v>23</v>
      </c>
      <c r="N726" s="21"/>
      <c r="O726" s="214"/>
      <c r="P726" s="214"/>
      <c r="Q726" s="21"/>
      <c r="S726" s="21">
        <v>34</v>
      </c>
      <c r="T726" s="21"/>
      <c r="U726" s="214"/>
      <c r="V726" s="214"/>
      <c r="W726" s="21"/>
    </row>
    <row r="727" spans="1:104" s="114" customFormat="1" x14ac:dyDescent="0.2">
      <c r="A727" s="21">
        <v>2</v>
      </c>
      <c r="B727" s="21"/>
      <c r="C727" s="214"/>
      <c r="D727" s="214"/>
      <c r="E727" s="21"/>
      <c r="G727" s="21">
        <v>13</v>
      </c>
      <c r="H727" s="21"/>
      <c r="I727" s="214"/>
      <c r="J727" s="214"/>
      <c r="K727" s="21"/>
      <c r="M727" s="21">
        <v>24</v>
      </c>
      <c r="N727" s="21"/>
      <c r="O727" s="214"/>
      <c r="P727" s="214"/>
      <c r="Q727" s="21"/>
      <c r="S727" s="21">
        <v>35</v>
      </c>
      <c r="T727" s="21"/>
      <c r="U727" s="214"/>
      <c r="V727" s="214"/>
      <c r="W727" s="21"/>
    </row>
    <row r="728" spans="1:104" s="114" customFormat="1" x14ac:dyDescent="0.2">
      <c r="A728" s="21">
        <v>3</v>
      </c>
      <c r="B728" s="21"/>
      <c r="C728" s="214"/>
      <c r="D728" s="214"/>
      <c r="E728" s="21"/>
      <c r="G728" s="21">
        <v>14</v>
      </c>
      <c r="H728" s="21"/>
      <c r="I728" s="214"/>
      <c r="J728" s="214"/>
      <c r="K728" s="21"/>
      <c r="M728" s="21">
        <v>25</v>
      </c>
      <c r="N728" s="21"/>
      <c r="O728" s="214"/>
      <c r="P728" s="214"/>
      <c r="Q728" s="21"/>
      <c r="S728" s="21">
        <v>36</v>
      </c>
      <c r="T728" s="21"/>
      <c r="U728" s="214"/>
      <c r="V728" s="214"/>
      <c r="W728" s="21"/>
    </row>
    <row r="729" spans="1:104" s="114" customFormat="1" x14ac:dyDescent="0.2">
      <c r="A729" s="21">
        <v>4</v>
      </c>
      <c r="B729" s="21"/>
      <c r="C729" s="214"/>
      <c r="D729" s="214"/>
      <c r="E729" s="21"/>
      <c r="G729" s="21">
        <v>15</v>
      </c>
      <c r="H729" s="21"/>
      <c r="I729" s="214"/>
      <c r="J729" s="214"/>
      <c r="K729" s="21"/>
      <c r="M729" s="21">
        <v>26</v>
      </c>
      <c r="N729" s="21"/>
      <c r="O729" s="214"/>
      <c r="P729" s="214"/>
      <c r="Q729" s="21"/>
      <c r="S729" s="21">
        <v>37</v>
      </c>
      <c r="T729" s="21"/>
      <c r="U729" s="214"/>
      <c r="V729" s="214"/>
      <c r="W729" s="21"/>
    </row>
    <row r="730" spans="1:104" s="114" customFormat="1" x14ac:dyDescent="0.2">
      <c r="A730" s="21">
        <v>5</v>
      </c>
      <c r="B730" s="21"/>
      <c r="C730" s="214"/>
      <c r="D730" s="214"/>
      <c r="E730" s="21"/>
      <c r="G730" s="21">
        <v>16</v>
      </c>
      <c r="H730" s="21"/>
      <c r="I730" s="214"/>
      <c r="J730" s="214"/>
      <c r="K730" s="21"/>
      <c r="M730" s="21">
        <v>27</v>
      </c>
      <c r="N730" s="21"/>
      <c r="O730" s="214"/>
      <c r="P730" s="214"/>
      <c r="Q730" s="21"/>
      <c r="S730" s="21">
        <v>38</v>
      </c>
      <c r="T730" s="21"/>
      <c r="U730" s="214"/>
      <c r="V730" s="214"/>
      <c r="W730" s="21"/>
    </row>
    <row r="731" spans="1:104" s="114" customFormat="1" x14ac:dyDescent="0.2">
      <c r="A731" s="21">
        <v>6</v>
      </c>
      <c r="B731" s="21"/>
      <c r="C731" s="214"/>
      <c r="D731" s="214"/>
      <c r="E731" s="21"/>
      <c r="G731" s="21">
        <v>17</v>
      </c>
      <c r="H731" s="21"/>
      <c r="I731" s="214"/>
      <c r="J731" s="214"/>
      <c r="K731" s="21"/>
      <c r="M731" s="21">
        <v>28</v>
      </c>
      <c r="N731" s="21"/>
      <c r="O731" s="214"/>
      <c r="P731" s="214"/>
      <c r="Q731" s="21"/>
      <c r="S731" s="21">
        <v>39</v>
      </c>
      <c r="T731" s="21"/>
      <c r="U731" s="214"/>
      <c r="V731" s="214"/>
      <c r="W731" s="21"/>
    </row>
    <row r="732" spans="1:104" s="114" customFormat="1" x14ac:dyDescent="0.2">
      <c r="A732" s="21">
        <v>7</v>
      </c>
      <c r="B732" s="21"/>
      <c r="C732" s="214"/>
      <c r="D732" s="214"/>
      <c r="E732" s="21"/>
      <c r="G732" s="21">
        <v>18</v>
      </c>
      <c r="H732" s="21"/>
      <c r="I732" s="214"/>
      <c r="J732" s="214"/>
      <c r="K732" s="21"/>
      <c r="M732" s="21">
        <v>29</v>
      </c>
      <c r="N732" s="21"/>
      <c r="O732" s="214"/>
      <c r="P732" s="214"/>
      <c r="Q732" s="21"/>
      <c r="S732" s="21">
        <v>40</v>
      </c>
      <c r="T732" s="21"/>
      <c r="U732" s="214"/>
      <c r="V732" s="214"/>
      <c r="W732" s="21"/>
    </row>
    <row r="733" spans="1:104" s="114" customFormat="1" x14ac:dyDescent="0.2">
      <c r="A733" s="21">
        <v>8</v>
      </c>
      <c r="B733" s="21"/>
      <c r="C733" s="214"/>
      <c r="D733" s="214"/>
      <c r="E733" s="21"/>
      <c r="G733" s="21">
        <v>19</v>
      </c>
      <c r="H733" s="21"/>
      <c r="I733" s="214"/>
      <c r="J733" s="214"/>
      <c r="K733" s="21"/>
      <c r="M733" s="21">
        <v>30</v>
      </c>
      <c r="N733" s="21"/>
      <c r="O733" s="214"/>
      <c r="P733" s="214"/>
      <c r="Q733" s="21"/>
      <c r="S733" s="21">
        <v>41</v>
      </c>
      <c r="T733" s="21"/>
      <c r="U733" s="214"/>
      <c r="V733" s="214"/>
      <c r="W733" s="21"/>
    </row>
    <row r="734" spans="1:104" s="114" customFormat="1" x14ac:dyDescent="0.2">
      <c r="A734" s="21">
        <v>9</v>
      </c>
      <c r="B734" s="21"/>
      <c r="C734" s="214"/>
      <c r="D734" s="214"/>
      <c r="E734" s="21"/>
      <c r="G734" s="21">
        <v>20</v>
      </c>
      <c r="H734" s="21"/>
      <c r="I734" s="214"/>
      <c r="J734" s="214"/>
      <c r="K734" s="21"/>
      <c r="M734" s="21">
        <v>31</v>
      </c>
      <c r="N734" s="21"/>
      <c r="O734" s="214"/>
      <c r="P734" s="214"/>
      <c r="Q734" s="21"/>
      <c r="S734" s="21">
        <v>42</v>
      </c>
      <c r="T734" s="21"/>
      <c r="U734" s="214"/>
      <c r="V734" s="214"/>
      <c r="W734" s="21"/>
    </row>
    <row r="735" spans="1:104" s="114" customFormat="1" x14ac:dyDescent="0.2">
      <c r="A735" s="21">
        <v>10</v>
      </c>
      <c r="B735" s="21"/>
      <c r="C735" s="214"/>
      <c r="D735" s="214"/>
      <c r="E735" s="21"/>
      <c r="G735" s="21">
        <v>21</v>
      </c>
      <c r="H735" s="21"/>
      <c r="I735" s="214"/>
      <c r="J735" s="214"/>
      <c r="K735" s="21"/>
      <c r="M735" s="21">
        <v>32</v>
      </c>
      <c r="N735" s="21"/>
      <c r="O735" s="214"/>
      <c r="P735" s="214"/>
      <c r="Q735" s="21"/>
      <c r="S735" s="21">
        <v>43</v>
      </c>
      <c r="T735" s="21"/>
      <c r="U735" s="214"/>
      <c r="V735" s="214"/>
      <c r="W735" s="21"/>
    </row>
    <row r="736" spans="1:104" s="114" customFormat="1" ht="13.5" thickBot="1" x14ac:dyDescent="0.25">
      <c r="A736" s="21">
        <v>11</v>
      </c>
      <c r="B736" s="21"/>
      <c r="C736" s="214"/>
      <c r="D736" s="214"/>
      <c r="E736" s="21"/>
      <c r="G736" s="21">
        <v>22</v>
      </c>
      <c r="H736" s="21"/>
      <c r="I736" s="214"/>
      <c r="J736" s="214"/>
      <c r="K736" s="21"/>
      <c r="M736" s="21">
        <v>33</v>
      </c>
      <c r="N736" s="21"/>
      <c r="O736" s="214"/>
      <c r="P736" s="214"/>
      <c r="Q736" s="21"/>
      <c r="S736" s="22"/>
      <c r="T736" s="209" t="s">
        <v>3</v>
      </c>
      <c r="U736" s="24"/>
      <c r="V736" s="24"/>
      <c r="W736" s="210">
        <f>SUM(E726:E736)+SUM(K726:K736)+SUM(W726:W735)+SUM(Q726:Q736)</f>
        <v>0</v>
      </c>
    </row>
    <row r="737" spans="1:104" s="114" customFormat="1" x14ac:dyDescent="0.2">
      <c r="B737" s="118"/>
      <c r="C737" s="119"/>
      <c r="D737" s="119"/>
      <c r="E737" s="115"/>
      <c r="H737" s="118"/>
      <c r="I737" s="119"/>
      <c r="J737" s="119"/>
      <c r="K737" s="115"/>
      <c r="N737" s="118"/>
      <c r="O737" s="119"/>
      <c r="P737" s="119"/>
      <c r="Q737" s="115"/>
      <c r="T737" s="118"/>
      <c r="U737" s="119"/>
      <c r="V737" s="119"/>
      <c r="W737" s="115"/>
    </row>
    <row r="738" spans="1:104" s="114" customFormat="1" x14ac:dyDescent="0.2">
      <c r="B738" s="118"/>
      <c r="C738" s="119"/>
      <c r="D738" s="119"/>
      <c r="E738" s="115"/>
      <c r="H738" s="118"/>
      <c r="I738" s="119"/>
      <c r="J738" s="119"/>
      <c r="K738" s="115"/>
      <c r="N738" s="118"/>
      <c r="O738" s="119"/>
      <c r="P738" s="119"/>
      <c r="Q738" s="115"/>
      <c r="T738" s="118"/>
      <c r="U738" s="119"/>
      <c r="V738" s="119"/>
      <c r="W738" s="115"/>
    </row>
    <row r="739" spans="1:104" s="114" customFormat="1" x14ac:dyDescent="0.2">
      <c r="B739" s="118"/>
      <c r="C739" s="119"/>
      <c r="D739" s="119"/>
      <c r="E739" s="115"/>
      <c r="H739" s="118"/>
      <c r="I739" s="119"/>
      <c r="J739" s="119"/>
      <c r="K739" s="115"/>
      <c r="N739" s="118"/>
      <c r="O739" s="119"/>
      <c r="P739" s="119"/>
      <c r="Q739" s="115"/>
      <c r="T739" s="118"/>
      <c r="U739" s="119"/>
      <c r="V739" s="119"/>
      <c r="W739" s="115"/>
    </row>
    <row r="740" spans="1:104" s="114" customFormat="1" x14ac:dyDescent="0.2">
      <c r="B740" s="118"/>
      <c r="C740" s="119"/>
      <c r="D740" s="119"/>
      <c r="E740" s="115"/>
      <c r="H740" s="118"/>
      <c r="I740" s="119"/>
      <c r="J740" s="119"/>
      <c r="K740" s="115"/>
      <c r="N740" s="118"/>
      <c r="O740" s="119"/>
      <c r="P740" s="119"/>
      <c r="Q740" s="115"/>
      <c r="T740" s="118"/>
      <c r="U740" s="119"/>
      <c r="V740" s="119"/>
      <c r="W740" s="115"/>
    </row>
    <row r="741" spans="1:104" s="114" customFormat="1" x14ac:dyDescent="0.2">
      <c r="B741" s="118"/>
      <c r="C741" s="119"/>
      <c r="D741" s="119"/>
      <c r="E741" s="115"/>
      <c r="H741" s="118"/>
      <c r="I741" s="119"/>
      <c r="J741" s="119"/>
      <c r="K741" s="115"/>
      <c r="N741" s="118"/>
      <c r="O741" s="119"/>
      <c r="P741" s="119"/>
      <c r="Q741" s="115"/>
      <c r="T741" s="118"/>
      <c r="U741" s="119"/>
      <c r="V741" s="119"/>
      <c r="W741" s="115"/>
    </row>
    <row r="742" spans="1:104" s="114" customFormat="1" x14ac:dyDescent="0.2">
      <c r="B742" s="118"/>
      <c r="C742" s="119"/>
      <c r="D742" s="119"/>
      <c r="E742" s="115"/>
      <c r="H742" s="118"/>
      <c r="I742" s="119"/>
      <c r="J742" s="119"/>
      <c r="K742" s="115"/>
      <c r="N742" s="118"/>
      <c r="O742" s="119"/>
      <c r="P742" s="119"/>
      <c r="Q742" s="115"/>
      <c r="T742" s="118"/>
      <c r="U742" s="119"/>
      <c r="V742" s="119"/>
      <c r="W742" s="115"/>
    </row>
    <row r="743" spans="1:104" s="114" customFormat="1" ht="13.5" thickBot="1" x14ac:dyDescent="0.25">
      <c r="B743" s="118"/>
      <c r="C743" s="119"/>
      <c r="D743" s="119"/>
      <c r="E743" s="115"/>
      <c r="H743" s="118"/>
      <c r="I743" s="119"/>
      <c r="J743" s="119"/>
      <c r="K743" s="115"/>
      <c r="N743" s="118"/>
      <c r="O743" s="119"/>
      <c r="P743" s="119"/>
      <c r="Q743" s="115"/>
      <c r="T743" s="118"/>
      <c r="U743" s="119"/>
      <c r="V743" s="119"/>
      <c r="W743" s="115"/>
    </row>
    <row r="744" spans="1:104" ht="13.5" thickBot="1" x14ac:dyDescent="0.25">
      <c r="A744" s="17">
        <v>35</v>
      </c>
      <c r="B744" s="18"/>
      <c r="C744" s="519" t="s">
        <v>167</v>
      </c>
      <c r="D744" s="519" t="s">
        <v>35</v>
      </c>
      <c r="E744" s="213">
        <f>+$W756</f>
        <v>0</v>
      </c>
      <c r="F744" s="114"/>
      <c r="G744" s="17"/>
      <c r="H744" s="18"/>
      <c r="I744" s="519" t="s">
        <v>167</v>
      </c>
      <c r="J744" s="519" t="s">
        <v>35</v>
      </c>
      <c r="K744" s="213">
        <f>+$W756</f>
        <v>0</v>
      </c>
      <c r="M744" s="17">
        <v>35</v>
      </c>
      <c r="N744" s="18"/>
      <c r="O744" s="519" t="s">
        <v>167</v>
      </c>
      <c r="P744" s="519" t="s">
        <v>35</v>
      </c>
      <c r="Q744" s="213">
        <f>+$W756</f>
        <v>0</v>
      </c>
      <c r="S744" s="17"/>
      <c r="T744" s="18"/>
      <c r="U744" s="519" t="s">
        <v>167</v>
      </c>
      <c r="V744" s="519" t="s">
        <v>35</v>
      </c>
      <c r="W744" s="519" t="s">
        <v>18</v>
      </c>
      <c r="X744" s="114"/>
      <c r="Y744" s="114"/>
      <c r="Z744" s="114"/>
      <c r="AA744" s="114"/>
      <c r="AB744" s="114"/>
      <c r="AC744" s="114"/>
      <c r="AD744" s="114"/>
      <c r="AE744" s="114"/>
      <c r="AF744" s="114"/>
      <c r="AG744" s="114"/>
      <c r="AH744" s="114"/>
      <c r="AI744" s="114"/>
      <c r="AJ744" s="114"/>
      <c r="AK744" s="114"/>
      <c r="AL744" s="114"/>
      <c r="AM744" s="114"/>
      <c r="AN744" s="114"/>
      <c r="AO744" s="114"/>
      <c r="AP744" s="114"/>
      <c r="AQ744" s="114"/>
      <c r="AR744" s="114"/>
      <c r="AS744" s="114"/>
      <c r="AT744" s="114"/>
      <c r="AU744" s="114"/>
      <c r="AV744" s="114"/>
      <c r="AW744" s="114"/>
      <c r="AX744" s="114"/>
      <c r="AY744" s="114"/>
      <c r="AZ744" s="114"/>
      <c r="BA744" s="114"/>
      <c r="BB744" s="114"/>
      <c r="BC744" s="114"/>
      <c r="BD744" s="114"/>
      <c r="BE744" s="114"/>
      <c r="BF744" s="114"/>
      <c r="BG744" s="114"/>
      <c r="BH744" s="114"/>
      <c r="BI744" s="114"/>
      <c r="BJ744" s="114"/>
      <c r="BK744" s="114"/>
      <c r="BL744" s="114"/>
      <c r="BM744" s="114"/>
      <c r="BN744" s="114"/>
      <c r="BO744" s="114"/>
      <c r="BP744" s="114"/>
      <c r="BQ744" s="114"/>
      <c r="BR744" s="114"/>
      <c r="BS744" s="114"/>
      <c r="BT744" s="114"/>
      <c r="BU744" s="114"/>
      <c r="BV744" s="114"/>
      <c r="BW744" s="114"/>
      <c r="BX744" s="114"/>
      <c r="BY744" s="114"/>
      <c r="BZ744" s="114"/>
      <c r="CA744" s="114"/>
      <c r="CB744" s="114"/>
      <c r="CC744" s="114"/>
      <c r="CD744" s="114"/>
      <c r="CE744" s="114"/>
      <c r="CF744" s="114"/>
      <c r="CG744" s="114"/>
      <c r="CH744" s="114"/>
      <c r="CI744" s="114"/>
      <c r="CJ744" s="114"/>
      <c r="CK744" s="114"/>
      <c r="CL744" s="114"/>
      <c r="CM744" s="114"/>
      <c r="CN744" s="114"/>
      <c r="CO744" s="114"/>
      <c r="CP744" s="114"/>
      <c r="CQ744" s="114"/>
      <c r="CR744" s="114"/>
      <c r="CS744" s="114"/>
      <c r="CT744" s="114"/>
      <c r="CU744" s="114"/>
      <c r="CV744" s="114"/>
      <c r="CW744" s="114"/>
      <c r="CX744" s="114"/>
      <c r="CY744" s="114"/>
      <c r="CZ744" s="114"/>
    </row>
    <row r="745" spans="1:104" ht="38.25" x14ac:dyDescent="0.2">
      <c r="A745" s="19" t="s">
        <v>7</v>
      </c>
      <c r="B745" s="35" t="str">
        <f>+" אסמכתא " &amp; B37 &amp;"         חזרה לטבלה "</f>
        <v xml:space="preserve"> אסמכתא          חזרה לטבלה </v>
      </c>
      <c r="C745" s="548"/>
      <c r="D745" s="548"/>
      <c r="E745" s="212" t="s">
        <v>18</v>
      </c>
      <c r="F745" s="114"/>
      <c r="G745" s="19" t="s">
        <v>23</v>
      </c>
      <c r="H745" s="35" t="e">
        <f>+" אסמכתא " &amp;#REF! &amp;"         חזרה לטבלה "</f>
        <v>#REF!</v>
      </c>
      <c r="I745" s="548"/>
      <c r="J745" s="548"/>
      <c r="K745" s="212" t="s">
        <v>18</v>
      </c>
      <c r="M745" s="19" t="s">
        <v>7</v>
      </c>
      <c r="N745" s="35" t="str">
        <f>+" אסמכתא " &amp; N37 &amp;"         חזרה לטבלה "</f>
        <v xml:space="preserve"> אסמכתא          חזרה לטבלה </v>
      </c>
      <c r="O745" s="548"/>
      <c r="P745" s="548"/>
      <c r="Q745" s="212" t="s">
        <v>18</v>
      </c>
      <c r="S745" s="19" t="s">
        <v>23</v>
      </c>
      <c r="T745" s="35" t="str">
        <f>+" אסמכתא " &amp; T37 &amp;"         חזרה לטבלה "</f>
        <v xml:space="preserve"> אסמכתא          חזרה לטבלה </v>
      </c>
      <c r="U745" s="548"/>
      <c r="V745" s="548"/>
      <c r="W745" s="548"/>
      <c r="X745" s="114"/>
      <c r="Y745" s="114"/>
      <c r="Z745" s="114"/>
      <c r="AA745" s="114"/>
      <c r="AB745" s="114"/>
      <c r="AC745" s="114"/>
      <c r="AD745" s="114"/>
      <c r="AE745" s="114"/>
      <c r="AF745" s="114"/>
      <c r="AG745" s="114"/>
      <c r="AH745" s="114"/>
      <c r="AI745" s="114"/>
      <c r="AJ745" s="114"/>
      <c r="AK745" s="114"/>
      <c r="AL745" s="114"/>
      <c r="AM745" s="114"/>
      <c r="AN745" s="114"/>
      <c r="AO745" s="114"/>
      <c r="AP745" s="114"/>
      <c r="AQ745" s="114"/>
      <c r="AR745" s="114"/>
      <c r="AS745" s="114"/>
      <c r="AT745" s="114"/>
      <c r="AU745" s="114"/>
      <c r="AV745" s="114"/>
      <c r="AW745" s="114"/>
      <c r="AX745" s="114"/>
      <c r="AY745" s="114"/>
      <c r="AZ745" s="114"/>
      <c r="BA745" s="114"/>
      <c r="BB745" s="114"/>
      <c r="BC745" s="114"/>
      <c r="BD745" s="114"/>
      <c r="BE745" s="114"/>
      <c r="BF745" s="114"/>
      <c r="BG745" s="114"/>
      <c r="BH745" s="114"/>
      <c r="BI745" s="114"/>
      <c r="BJ745" s="114"/>
      <c r="BK745" s="114"/>
      <c r="BL745" s="114"/>
      <c r="BM745" s="114"/>
      <c r="BN745" s="114"/>
      <c r="BO745" s="114"/>
      <c r="BP745" s="114"/>
      <c r="BQ745" s="114"/>
      <c r="BR745" s="114"/>
      <c r="BS745" s="114"/>
      <c r="BT745" s="114"/>
      <c r="BU745" s="114"/>
      <c r="BV745" s="114"/>
      <c r="BW745" s="114"/>
      <c r="BX745" s="114"/>
      <c r="BY745" s="114"/>
      <c r="BZ745" s="114"/>
      <c r="CA745" s="114"/>
      <c r="CB745" s="114"/>
      <c r="CC745" s="114"/>
      <c r="CD745" s="114"/>
      <c r="CE745" s="114"/>
      <c r="CF745" s="114"/>
      <c r="CG745" s="114"/>
      <c r="CH745" s="114"/>
      <c r="CI745" s="114"/>
      <c r="CJ745" s="114"/>
      <c r="CK745" s="114"/>
      <c r="CL745" s="114"/>
      <c r="CM745" s="114"/>
      <c r="CN745" s="114"/>
      <c r="CO745" s="114"/>
      <c r="CP745" s="114"/>
      <c r="CQ745" s="114"/>
      <c r="CR745" s="114"/>
      <c r="CS745" s="114"/>
      <c r="CT745" s="114"/>
      <c r="CU745" s="114"/>
      <c r="CV745" s="114"/>
      <c r="CW745" s="114"/>
      <c r="CX745" s="114"/>
      <c r="CY745" s="114"/>
      <c r="CZ745" s="114"/>
    </row>
    <row r="746" spans="1:104" s="114" customFormat="1" x14ac:dyDescent="0.2">
      <c r="A746" s="21">
        <v>1</v>
      </c>
      <c r="B746" s="21"/>
      <c r="C746" s="214"/>
      <c r="D746" s="214"/>
      <c r="E746" s="21"/>
      <c r="G746" s="21">
        <v>12</v>
      </c>
      <c r="H746" s="21"/>
      <c r="I746" s="214"/>
      <c r="J746" s="214"/>
      <c r="K746" s="21"/>
      <c r="M746" s="21">
        <v>23</v>
      </c>
      <c r="N746" s="21"/>
      <c r="O746" s="214"/>
      <c r="P746" s="214"/>
      <c r="Q746" s="21"/>
      <c r="S746" s="21">
        <v>34</v>
      </c>
      <c r="T746" s="21"/>
      <c r="U746" s="214"/>
      <c r="V746" s="214"/>
      <c r="W746" s="21"/>
    </row>
    <row r="747" spans="1:104" s="114" customFormat="1" x14ac:dyDescent="0.2">
      <c r="A747" s="21">
        <v>2</v>
      </c>
      <c r="B747" s="21"/>
      <c r="C747" s="214"/>
      <c r="D747" s="214"/>
      <c r="E747" s="21"/>
      <c r="G747" s="21">
        <v>13</v>
      </c>
      <c r="H747" s="21"/>
      <c r="I747" s="214"/>
      <c r="J747" s="214"/>
      <c r="K747" s="21"/>
      <c r="M747" s="21">
        <v>24</v>
      </c>
      <c r="N747" s="21"/>
      <c r="O747" s="214"/>
      <c r="P747" s="214"/>
      <c r="Q747" s="21"/>
      <c r="S747" s="21">
        <v>35</v>
      </c>
      <c r="T747" s="21"/>
      <c r="U747" s="214"/>
      <c r="V747" s="214"/>
      <c r="W747" s="21"/>
    </row>
    <row r="748" spans="1:104" s="114" customFormat="1" x14ac:dyDescent="0.2">
      <c r="A748" s="21">
        <v>3</v>
      </c>
      <c r="B748" s="21"/>
      <c r="C748" s="214"/>
      <c r="D748" s="214"/>
      <c r="E748" s="21"/>
      <c r="G748" s="21">
        <v>14</v>
      </c>
      <c r="H748" s="21"/>
      <c r="I748" s="214"/>
      <c r="J748" s="214"/>
      <c r="K748" s="21"/>
      <c r="M748" s="21">
        <v>25</v>
      </c>
      <c r="N748" s="21"/>
      <c r="O748" s="214"/>
      <c r="P748" s="214"/>
      <c r="Q748" s="21"/>
      <c r="S748" s="21">
        <v>36</v>
      </c>
      <c r="T748" s="21"/>
      <c r="U748" s="214"/>
      <c r="V748" s="214"/>
      <c r="W748" s="21"/>
    </row>
    <row r="749" spans="1:104" s="114" customFormat="1" x14ac:dyDescent="0.2">
      <c r="A749" s="21">
        <v>4</v>
      </c>
      <c r="B749" s="21"/>
      <c r="C749" s="214"/>
      <c r="D749" s="214"/>
      <c r="E749" s="21"/>
      <c r="G749" s="21">
        <v>15</v>
      </c>
      <c r="H749" s="21"/>
      <c r="I749" s="214"/>
      <c r="J749" s="214"/>
      <c r="K749" s="21"/>
      <c r="M749" s="21">
        <v>26</v>
      </c>
      <c r="N749" s="21"/>
      <c r="O749" s="214"/>
      <c r="P749" s="214"/>
      <c r="Q749" s="21"/>
      <c r="S749" s="21">
        <v>37</v>
      </c>
      <c r="T749" s="21"/>
      <c r="U749" s="214"/>
      <c r="V749" s="214"/>
      <c r="W749" s="21"/>
    </row>
    <row r="750" spans="1:104" s="114" customFormat="1" x14ac:dyDescent="0.2">
      <c r="A750" s="21">
        <v>5</v>
      </c>
      <c r="B750" s="21"/>
      <c r="C750" s="214"/>
      <c r="D750" s="214"/>
      <c r="E750" s="21"/>
      <c r="G750" s="21">
        <v>16</v>
      </c>
      <c r="H750" s="21"/>
      <c r="I750" s="214"/>
      <c r="J750" s="214"/>
      <c r="K750" s="21"/>
      <c r="M750" s="21">
        <v>27</v>
      </c>
      <c r="N750" s="21"/>
      <c r="O750" s="214"/>
      <c r="P750" s="214"/>
      <c r="Q750" s="21"/>
      <c r="S750" s="21">
        <v>38</v>
      </c>
      <c r="T750" s="21"/>
      <c r="U750" s="214"/>
      <c r="V750" s="214"/>
      <c r="W750" s="21"/>
    </row>
    <row r="751" spans="1:104" s="114" customFormat="1" x14ac:dyDescent="0.2">
      <c r="A751" s="21">
        <v>6</v>
      </c>
      <c r="B751" s="21"/>
      <c r="C751" s="214"/>
      <c r="D751" s="214"/>
      <c r="E751" s="21"/>
      <c r="G751" s="21">
        <v>17</v>
      </c>
      <c r="H751" s="21"/>
      <c r="I751" s="214"/>
      <c r="J751" s="214"/>
      <c r="K751" s="21"/>
      <c r="M751" s="21">
        <v>28</v>
      </c>
      <c r="N751" s="21"/>
      <c r="O751" s="214"/>
      <c r="P751" s="214"/>
      <c r="Q751" s="21"/>
      <c r="S751" s="21">
        <v>39</v>
      </c>
      <c r="T751" s="21"/>
      <c r="U751" s="214"/>
      <c r="V751" s="214"/>
      <c r="W751" s="21"/>
    </row>
    <row r="752" spans="1:104" s="114" customFormat="1" x14ac:dyDescent="0.2">
      <c r="A752" s="21">
        <v>7</v>
      </c>
      <c r="B752" s="21"/>
      <c r="C752" s="214"/>
      <c r="D752" s="214"/>
      <c r="E752" s="21"/>
      <c r="G752" s="21">
        <v>18</v>
      </c>
      <c r="H752" s="21"/>
      <c r="I752" s="214"/>
      <c r="J752" s="214"/>
      <c r="K752" s="21"/>
      <c r="M752" s="21">
        <v>29</v>
      </c>
      <c r="N752" s="21"/>
      <c r="O752" s="214"/>
      <c r="P752" s="214"/>
      <c r="Q752" s="21"/>
      <c r="S752" s="21">
        <v>40</v>
      </c>
      <c r="T752" s="21"/>
      <c r="U752" s="214"/>
      <c r="V752" s="214"/>
      <c r="W752" s="21"/>
    </row>
    <row r="753" spans="1:104" s="114" customFormat="1" x14ac:dyDescent="0.2">
      <c r="A753" s="21">
        <v>8</v>
      </c>
      <c r="B753" s="21"/>
      <c r="C753" s="214"/>
      <c r="D753" s="214"/>
      <c r="E753" s="21"/>
      <c r="G753" s="21">
        <v>19</v>
      </c>
      <c r="H753" s="21"/>
      <c r="I753" s="214"/>
      <c r="J753" s="214"/>
      <c r="K753" s="21"/>
      <c r="M753" s="21">
        <v>30</v>
      </c>
      <c r="N753" s="21"/>
      <c r="O753" s="214"/>
      <c r="P753" s="214"/>
      <c r="Q753" s="21"/>
      <c r="S753" s="21">
        <v>41</v>
      </c>
      <c r="T753" s="21"/>
      <c r="U753" s="214"/>
      <c r="V753" s="214"/>
      <c r="W753" s="21"/>
    </row>
    <row r="754" spans="1:104" s="114" customFormat="1" x14ac:dyDescent="0.2">
      <c r="A754" s="21">
        <v>9</v>
      </c>
      <c r="B754" s="21"/>
      <c r="C754" s="214"/>
      <c r="D754" s="214"/>
      <c r="E754" s="21"/>
      <c r="G754" s="21">
        <v>20</v>
      </c>
      <c r="H754" s="21"/>
      <c r="I754" s="214"/>
      <c r="J754" s="214"/>
      <c r="K754" s="21"/>
      <c r="M754" s="21">
        <v>31</v>
      </c>
      <c r="N754" s="21"/>
      <c r="O754" s="214"/>
      <c r="P754" s="214"/>
      <c r="Q754" s="21"/>
      <c r="S754" s="21">
        <v>42</v>
      </c>
      <c r="T754" s="21"/>
      <c r="U754" s="214"/>
      <c r="V754" s="214"/>
      <c r="W754" s="21"/>
    </row>
    <row r="755" spans="1:104" s="114" customFormat="1" x14ac:dyDescent="0.2">
      <c r="A755" s="21">
        <v>10</v>
      </c>
      <c r="B755" s="21"/>
      <c r="C755" s="214"/>
      <c r="D755" s="214"/>
      <c r="E755" s="21"/>
      <c r="G755" s="21">
        <v>21</v>
      </c>
      <c r="H755" s="21"/>
      <c r="I755" s="214"/>
      <c r="J755" s="214"/>
      <c r="K755" s="21"/>
      <c r="M755" s="21">
        <v>32</v>
      </c>
      <c r="N755" s="21"/>
      <c r="O755" s="214"/>
      <c r="P755" s="214"/>
      <c r="Q755" s="21"/>
      <c r="S755" s="21">
        <v>43</v>
      </c>
      <c r="T755" s="21"/>
      <c r="U755" s="214"/>
      <c r="V755" s="214"/>
      <c r="W755" s="21"/>
    </row>
    <row r="756" spans="1:104" s="114" customFormat="1" ht="13.5" thickBot="1" x14ac:dyDescent="0.25">
      <c r="A756" s="21">
        <v>11</v>
      </c>
      <c r="B756" s="21"/>
      <c r="C756" s="214"/>
      <c r="D756" s="214"/>
      <c r="E756" s="21"/>
      <c r="G756" s="21">
        <v>22</v>
      </c>
      <c r="H756" s="21"/>
      <c r="I756" s="214"/>
      <c r="J756" s="214"/>
      <c r="K756" s="21"/>
      <c r="M756" s="21">
        <v>33</v>
      </c>
      <c r="N756" s="21"/>
      <c r="O756" s="214"/>
      <c r="P756" s="214"/>
      <c r="Q756" s="21"/>
      <c r="S756" s="22"/>
      <c r="T756" s="209" t="s">
        <v>3</v>
      </c>
      <c r="U756" s="24"/>
      <c r="V756" s="24"/>
      <c r="W756" s="210">
        <f>SUM(E746:E756)+SUM(K746:K756)+SUM(W746:W755)+SUM(Q746:Q756)</f>
        <v>0</v>
      </c>
    </row>
    <row r="757" spans="1:104" s="114" customFormat="1" x14ac:dyDescent="0.2">
      <c r="B757" s="118"/>
      <c r="C757" s="119"/>
      <c r="D757" s="119"/>
      <c r="E757" s="115"/>
      <c r="H757" s="118"/>
      <c r="I757" s="119"/>
      <c r="J757" s="119"/>
      <c r="K757" s="115"/>
      <c r="N757" s="118"/>
      <c r="O757" s="119"/>
      <c r="P757" s="119"/>
      <c r="Q757" s="115"/>
      <c r="T757" s="118"/>
      <c r="U757" s="119"/>
      <c r="V757" s="119"/>
      <c r="W757" s="115"/>
    </row>
    <row r="758" spans="1:104" s="114" customFormat="1" x14ac:dyDescent="0.2">
      <c r="B758" s="118"/>
      <c r="C758" s="119"/>
      <c r="D758" s="119"/>
      <c r="E758" s="115"/>
      <c r="H758" s="118"/>
      <c r="I758" s="119"/>
      <c r="J758" s="119"/>
      <c r="K758" s="115"/>
      <c r="N758" s="118"/>
      <c r="O758" s="119"/>
      <c r="P758" s="119"/>
      <c r="Q758" s="115"/>
      <c r="T758" s="118"/>
      <c r="U758" s="119"/>
      <c r="V758" s="119"/>
      <c r="W758" s="115"/>
    </row>
    <row r="759" spans="1:104" s="114" customFormat="1" x14ac:dyDescent="0.2">
      <c r="B759" s="118"/>
      <c r="C759" s="119"/>
      <c r="D759" s="119"/>
      <c r="E759" s="115"/>
      <c r="H759" s="118"/>
      <c r="I759" s="119"/>
      <c r="J759" s="119"/>
      <c r="K759" s="115"/>
      <c r="N759" s="118"/>
      <c r="O759" s="119"/>
      <c r="P759" s="119"/>
      <c r="Q759" s="115"/>
      <c r="T759" s="118"/>
      <c r="U759" s="119"/>
      <c r="V759" s="119"/>
      <c r="W759" s="115"/>
    </row>
    <row r="760" spans="1:104" s="114" customFormat="1" x14ac:dyDescent="0.2">
      <c r="B760" s="118"/>
      <c r="C760" s="119"/>
      <c r="D760" s="119"/>
      <c r="E760" s="115"/>
      <c r="H760" s="118"/>
      <c r="I760" s="119"/>
      <c r="J760" s="119"/>
      <c r="K760" s="115"/>
      <c r="N760" s="118"/>
      <c r="O760" s="119"/>
      <c r="P760" s="119"/>
      <c r="Q760" s="115"/>
      <c r="T760" s="118"/>
      <c r="U760" s="119"/>
      <c r="V760" s="119"/>
      <c r="W760" s="115"/>
    </row>
    <row r="761" spans="1:104" s="114" customFormat="1" x14ac:dyDescent="0.2">
      <c r="B761" s="118"/>
      <c r="C761" s="119"/>
      <c r="D761" s="119"/>
      <c r="E761" s="115"/>
      <c r="H761" s="118"/>
      <c r="I761" s="119"/>
      <c r="J761" s="119"/>
      <c r="K761" s="115"/>
      <c r="N761" s="118"/>
      <c r="O761" s="119"/>
      <c r="P761" s="119"/>
      <c r="Q761" s="115"/>
      <c r="T761" s="118"/>
      <c r="U761" s="119"/>
      <c r="V761" s="119"/>
      <c r="W761" s="115"/>
    </row>
    <row r="762" spans="1:104" s="114" customFormat="1" x14ac:dyDescent="0.2">
      <c r="B762" s="118"/>
      <c r="C762" s="119"/>
      <c r="D762" s="119"/>
      <c r="E762" s="115"/>
      <c r="H762" s="118"/>
      <c r="I762" s="119"/>
      <c r="J762" s="119"/>
      <c r="K762" s="115"/>
      <c r="N762" s="118"/>
      <c r="O762" s="119"/>
      <c r="P762" s="119"/>
      <c r="Q762" s="115"/>
      <c r="T762" s="118"/>
      <c r="U762" s="119"/>
      <c r="V762" s="119"/>
      <c r="W762" s="115"/>
    </row>
    <row r="763" spans="1:104" s="114" customFormat="1" ht="13.5" thickBot="1" x14ac:dyDescent="0.25">
      <c r="B763" s="118"/>
      <c r="C763" s="119"/>
      <c r="D763" s="119"/>
      <c r="E763" s="115"/>
      <c r="H763" s="118"/>
      <c r="I763" s="119"/>
      <c r="J763" s="119"/>
      <c r="K763" s="115"/>
      <c r="N763" s="118"/>
      <c r="O763" s="119"/>
      <c r="P763" s="119"/>
      <c r="Q763" s="115"/>
      <c r="T763" s="118"/>
      <c r="U763" s="119"/>
      <c r="V763" s="119"/>
      <c r="W763" s="115"/>
    </row>
    <row r="764" spans="1:104" ht="13.5" thickBot="1" x14ac:dyDescent="0.25">
      <c r="A764" s="17">
        <v>36</v>
      </c>
      <c r="B764" s="18"/>
      <c r="C764" s="519" t="s">
        <v>167</v>
      </c>
      <c r="D764" s="519" t="s">
        <v>35</v>
      </c>
      <c r="E764" s="213">
        <f>+$W776</f>
        <v>0</v>
      </c>
      <c r="F764" s="114"/>
      <c r="G764" s="17"/>
      <c r="H764" s="18"/>
      <c r="I764" s="519" t="s">
        <v>167</v>
      </c>
      <c r="J764" s="519" t="s">
        <v>35</v>
      </c>
      <c r="K764" s="213">
        <f>+$W776</f>
        <v>0</v>
      </c>
      <c r="M764" s="17">
        <v>36</v>
      </c>
      <c r="N764" s="18"/>
      <c r="O764" s="519" t="s">
        <v>167</v>
      </c>
      <c r="P764" s="519" t="s">
        <v>35</v>
      </c>
      <c r="Q764" s="213">
        <f>+$W776</f>
        <v>0</v>
      </c>
      <c r="S764" s="17"/>
      <c r="T764" s="18"/>
      <c r="U764" s="519" t="s">
        <v>167</v>
      </c>
      <c r="V764" s="519" t="s">
        <v>35</v>
      </c>
      <c r="W764" s="519" t="s">
        <v>18</v>
      </c>
      <c r="X764" s="114"/>
      <c r="Y764" s="114"/>
      <c r="Z764" s="114"/>
      <c r="AA764" s="114"/>
      <c r="AB764" s="114"/>
      <c r="AC764" s="114"/>
      <c r="AD764" s="114"/>
      <c r="AE764" s="114"/>
      <c r="AF764" s="114"/>
      <c r="AG764" s="114"/>
      <c r="AH764" s="114"/>
      <c r="AI764" s="114"/>
      <c r="AJ764" s="114"/>
      <c r="AK764" s="114"/>
      <c r="AL764" s="114"/>
      <c r="AM764" s="114"/>
      <c r="AN764" s="114"/>
      <c r="AO764" s="114"/>
      <c r="AP764" s="114"/>
      <c r="AQ764" s="114"/>
      <c r="AR764" s="114"/>
      <c r="AS764" s="114"/>
      <c r="AT764" s="114"/>
      <c r="AU764" s="114"/>
      <c r="AV764" s="114"/>
      <c r="AW764" s="114"/>
      <c r="AX764" s="114"/>
      <c r="AY764" s="114"/>
      <c r="AZ764" s="114"/>
      <c r="BA764" s="114"/>
      <c r="BB764" s="114"/>
      <c r="BC764" s="114"/>
      <c r="BD764" s="114"/>
      <c r="BE764" s="114"/>
      <c r="BF764" s="114"/>
      <c r="BG764" s="114"/>
      <c r="BH764" s="114"/>
      <c r="BI764" s="114"/>
      <c r="BJ764" s="114"/>
      <c r="BK764" s="114"/>
      <c r="BL764" s="114"/>
      <c r="BM764" s="114"/>
      <c r="BN764" s="114"/>
      <c r="BO764" s="114"/>
      <c r="BP764" s="114"/>
      <c r="BQ764" s="114"/>
      <c r="BR764" s="114"/>
      <c r="BS764" s="114"/>
      <c r="BT764" s="114"/>
      <c r="BU764" s="114"/>
      <c r="BV764" s="114"/>
      <c r="BW764" s="114"/>
      <c r="BX764" s="114"/>
      <c r="BY764" s="114"/>
      <c r="BZ764" s="114"/>
      <c r="CA764" s="114"/>
      <c r="CB764" s="114"/>
      <c r="CC764" s="114"/>
      <c r="CD764" s="114"/>
      <c r="CE764" s="114"/>
      <c r="CF764" s="114"/>
      <c r="CG764" s="114"/>
      <c r="CH764" s="114"/>
      <c r="CI764" s="114"/>
      <c r="CJ764" s="114"/>
      <c r="CK764" s="114"/>
      <c r="CL764" s="114"/>
      <c r="CM764" s="114"/>
      <c r="CN764" s="114"/>
      <c r="CO764" s="114"/>
      <c r="CP764" s="114"/>
      <c r="CQ764" s="114"/>
      <c r="CR764" s="114"/>
      <c r="CS764" s="114"/>
      <c r="CT764" s="114"/>
      <c r="CU764" s="114"/>
      <c r="CV764" s="114"/>
      <c r="CW764" s="114"/>
      <c r="CX764" s="114"/>
      <c r="CY764" s="114"/>
      <c r="CZ764" s="114"/>
    </row>
    <row r="765" spans="1:104" ht="38.25" x14ac:dyDescent="0.2">
      <c r="A765" s="19" t="s">
        <v>7</v>
      </c>
      <c r="B765" s="35" t="str">
        <f>+" אסמכתא " &amp; B38 &amp;"         חזרה לטבלה "</f>
        <v xml:space="preserve"> אסמכתא          חזרה לטבלה </v>
      </c>
      <c r="C765" s="548"/>
      <c r="D765" s="548"/>
      <c r="E765" s="212" t="s">
        <v>18</v>
      </c>
      <c r="F765" s="114"/>
      <c r="G765" s="19" t="s">
        <v>23</v>
      </c>
      <c r="H765" s="35" t="e">
        <f>+" אסמכתא " &amp;#REF! &amp;"         חזרה לטבלה "</f>
        <v>#REF!</v>
      </c>
      <c r="I765" s="548"/>
      <c r="J765" s="548"/>
      <c r="K765" s="212" t="s">
        <v>18</v>
      </c>
      <c r="M765" s="19" t="s">
        <v>7</v>
      </c>
      <c r="N765" s="35" t="str">
        <f>+" אסמכתא " &amp; N38 &amp;"         חזרה לטבלה "</f>
        <v xml:space="preserve"> אסמכתא          חזרה לטבלה </v>
      </c>
      <c r="O765" s="548"/>
      <c r="P765" s="548"/>
      <c r="Q765" s="212" t="s">
        <v>18</v>
      </c>
      <c r="S765" s="19" t="s">
        <v>23</v>
      </c>
      <c r="T765" s="35" t="str">
        <f>+" אסמכתא " &amp; T38 &amp;"         חזרה לטבלה "</f>
        <v xml:space="preserve"> אסמכתא          חזרה לטבלה </v>
      </c>
      <c r="U765" s="548"/>
      <c r="V765" s="548"/>
      <c r="W765" s="548"/>
      <c r="X765" s="114"/>
      <c r="Y765" s="114"/>
      <c r="Z765" s="114"/>
      <c r="AA765" s="114"/>
      <c r="AB765" s="114"/>
      <c r="AC765" s="114"/>
      <c r="AD765" s="114"/>
      <c r="AE765" s="114"/>
      <c r="AF765" s="114"/>
      <c r="AG765" s="114"/>
      <c r="AH765" s="114"/>
      <c r="AI765" s="114"/>
      <c r="AJ765" s="114"/>
      <c r="AK765" s="114"/>
      <c r="AL765" s="114"/>
      <c r="AM765" s="114"/>
      <c r="AN765" s="114"/>
      <c r="AO765" s="114"/>
      <c r="AP765" s="114"/>
      <c r="AQ765" s="114"/>
      <c r="AR765" s="114"/>
      <c r="AS765" s="114"/>
      <c r="AT765" s="114"/>
      <c r="AU765" s="114"/>
      <c r="AV765" s="114"/>
      <c r="AW765" s="114"/>
      <c r="AX765" s="114"/>
      <c r="AY765" s="114"/>
      <c r="AZ765" s="114"/>
      <c r="BA765" s="114"/>
      <c r="BB765" s="114"/>
      <c r="BC765" s="114"/>
      <c r="BD765" s="114"/>
      <c r="BE765" s="114"/>
      <c r="BF765" s="114"/>
      <c r="BG765" s="114"/>
      <c r="BH765" s="114"/>
      <c r="BI765" s="114"/>
      <c r="BJ765" s="114"/>
      <c r="BK765" s="114"/>
      <c r="BL765" s="114"/>
      <c r="BM765" s="114"/>
      <c r="BN765" s="114"/>
      <c r="BO765" s="114"/>
      <c r="BP765" s="114"/>
      <c r="BQ765" s="114"/>
      <c r="BR765" s="114"/>
      <c r="BS765" s="114"/>
      <c r="BT765" s="114"/>
      <c r="BU765" s="114"/>
      <c r="BV765" s="114"/>
      <c r="BW765" s="114"/>
      <c r="BX765" s="114"/>
      <c r="BY765" s="114"/>
      <c r="BZ765" s="114"/>
      <c r="CA765" s="114"/>
      <c r="CB765" s="114"/>
      <c r="CC765" s="114"/>
      <c r="CD765" s="114"/>
      <c r="CE765" s="114"/>
      <c r="CF765" s="114"/>
      <c r="CG765" s="114"/>
      <c r="CH765" s="114"/>
      <c r="CI765" s="114"/>
      <c r="CJ765" s="114"/>
      <c r="CK765" s="114"/>
      <c r="CL765" s="114"/>
      <c r="CM765" s="114"/>
      <c r="CN765" s="114"/>
      <c r="CO765" s="114"/>
      <c r="CP765" s="114"/>
      <c r="CQ765" s="114"/>
      <c r="CR765" s="114"/>
      <c r="CS765" s="114"/>
      <c r="CT765" s="114"/>
      <c r="CU765" s="114"/>
      <c r="CV765" s="114"/>
      <c r="CW765" s="114"/>
      <c r="CX765" s="114"/>
      <c r="CY765" s="114"/>
      <c r="CZ765" s="114"/>
    </row>
    <row r="766" spans="1:104" s="114" customFormat="1" x14ac:dyDescent="0.2">
      <c r="A766" s="21">
        <v>1</v>
      </c>
      <c r="B766" s="21"/>
      <c r="C766" s="214"/>
      <c r="D766" s="214"/>
      <c r="E766" s="21"/>
      <c r="G766" s="21">
        <v>12</v>
      </c>
      <c r="H766" s="21"/>
      <c r="I766" s="214"/>
      <c r="J766" s="214"/>
      <c r="K766" s="21"/>
      <c r="M766" s="21">
        <v>23</v>
      </c>
      <c r="N766" s="21"/>
      <c r="O766" s="214"/>
      <c r="P766" s="214"/>
      <c r="Q766" s="21"/>
      <c r="S766" s="21">
        <v>34</v>
      </c>
      <c r="T766" s="21"/>
      <c r="U766" s="214"/>
      <c r="V766" s="214"/>
      <c r="W766" s="21"/>
    </row>
    <row r="767" spans="1:104" s="114" customFormat="1" x14ac:dyDescent="0.2">
      <c r="A767" s="21">
        <v>2</v>
      </c>
      <c r="B767" s="21"/>
      <c r="C767" s="214"/>
      <c r="D767" s="214"/>
      <c r="E767" s="21"/>
      <c r="G767" s="21">
        <v>13</v>
      </c>
      <c r="H767" s="21"/>
      <c r="I767" s="214"/>
      <c r="J767" s="214"/>
      <c r="K767" s="21"/>
      <c r="M767" s="21">
        <v>24</v>
      </c>
      <c r="N767" s="21"/>
      <c r="O767" s="214"/>
      <c r="P767" s="214"/>
      <c r="Q767" s="21"/>
      <c r="S767" s="21">
        <v>35</v>
      </c>
      <c r="T767" s="21"/>
      <c r="U767" s="214"/>
      <c r="V767" s="214"/>
      <c r="W767" s="21"/>
    </row>
    <row r="768" spans="1:104" s="114" customFormat="1" x14ac:dyDescent="0.2">
      <c r="A768" s="21">
        <v>3</v>
      </c>
      <c r="B768" s="21"/>
      <c r="C768" s="214"/>
      <c r="D768" s="214"/>
      <c r="E768" s="21"/>
      <c r="G768" s="21">
        <v>14</v>
      </c>
      <c r="H768" s="21"/>
      <c r="I768" s="214"/>
      <c r="J768" s="214"/>
      <c r="K768" s="21"/>
      <c r="M768" s="21">
        <v>25</v>
      </c>
      <c r="N768" s="21"/>
      <c r="O768" s="214"/>
      <c r="P768" s="214"/>
      <c r="Q768" s="21"/>
      <c r="S768" s="21">
        <v>36</v>
      </c>
      <c r="T768" s="21"/>
      <c r="U768" s="214"/>
      <c r="V768" s="214"/>
      <c r="W768" s="21"/>
    </row>
    <row r="769" spans="1:104" s="114" customFormat="1" x14ac:dyDescent="0.2">
      <c r="A769" s="21">
        <v>4</v>
      </c>
      <c r="B769" s="21"/>
      <c r="C769" s="214"/>
      <c r="D769" s="214"/>
      <c r="E769" s="21"/>
      <c r="G769" s="21">
        <v>15</v>
      </c>
      <c r="H769" s="21"/>
      <c r="I769" s="214"/>
      <c r="J769" s="214"/>
      <c r="K769" s="21"/>
      <c r="M769" s="21">
        <v>26</v>
      </c>
      <c r="N769" s="21"/>
      <c r="O769" s="214"/>
      <c r="P769" s="214"/>
      <c r="Q769" s="21"/>
      <c r="S769" s="21">
        <v>37</v>
      </c>
      <c r="T769" s="21"/>
      <c r="U769" s="214"/>
      <c r="V769" s="214"/>
      <c r="W769" s="21"/>
    </row>
    <row r="770" spans="1:104" s="114" customFormat="1" x14ac:dyDescent="0.2">
      <c r="A770" s="21">
        <v>5</v>
      </c>
      <c r="B770" s="21"/>
      <c r="C770" s="214"/>
      <c r="D770" s="214"/>
      <c r="E770" s="21"/>
      <c r="G770" s="21">
        <v>16</v>
      </c>
      <c r="H770" s="21"/>
      <c r="I770" s="214"/>
      <c r="J770" s="214"/>
      <c r="K770" s="21"/>
      <c r="M770" s="21">
        <v>27</v>
      </c>
      <c r="N770" s="21"/>
      <c r="O770" s="214"/>
      <c r="P770" s="214"/>
      <c r="Q770" s="21"/>
      <c r="S770" s="21">
        <v>38</v>
      </c>
      <c r="T770" s="21"/>
      <c r="U770" s="214"/>
      <c r="V770" s="214"/>
      <c r="W770" s="21"/>
    </row>
    <row r="771" spans="1:104" s="114" customFormat="1" x14ac:dyDescent="0.2">
      <c r="A771" s="21">
        <v>6</v>
      </c>
      <c r="B771" s="21"/>
      <c r="C771" s="214"/>
      <c r="D771" s="214"/>
      <c r="E771" s="21"/>
      <c r="G771" s="21">
        <v>17</v>
      </c>
      <c r="H771" s="21"/>
      <c r="I771" s="214"/>
      <c r="J771" s="214"/>
      <c r="K771" s="21"/>
      <c r="M771" s="21">
        <v>28</v>
      </c>
      <c r="N771" s="21"/>
      <c r="O771" s="214"/>
      <c r="P771" s="214"/>
      <c r="Q771" s="21"/>
      <c r="S771" s="21">
        <v>39</v>
      </c>
      <c r="T771" s="21"/>
      <c r="U771" s="214"/>
      <c r="V771" s="214"/>
      <c r="W771" s="21"/>
    </row>
    <row r="772" spans="1:104" s="114" customFormat="1" x14ac:dyDescent="0.2">
      <c r="A772" s="21">
        <v>7</v>
      </c>
      <c r="B772" s="21"/>
      <c r="C772" s="214"/>
      <c r="D772" s="214"/>
      <c r="E772" s="21"/>
      <c r="G772" s="21">
        <v>18</v>
      </c>
      <c r="H772" s="21"/>
      <c r="I772" s="214"/>
      <c r="J772" s="214"/>
      <c r="K772" s="21"/>
      <c r="M772" s="21">
        <v>29</v>
      </c>
      <c r="N772" s="21"/>
      <c r="O772" s="214"/>
      <c r="P772" s="214"/>
      <c r="Q772" s="21"/>
      <c r="S772" s="21">
        <v>40</v>
      </c>
      <c r="T772" s="21"/>
      <c r="U772" s="214"/>
      <c r="V772" s="214"/>
      <c r="W772" s="21"/>
    </row>
    <row r="773" spans="1:104" s="114" customFormat="1" x14ac:dyDescent="0.2">
      <c r="A773" s="21">
        <v>8</v>
      </c>
      <c r="B773" s="21"/>
      <c r="C773" s="214"/>
      <c r="D773" s="214"/>
      <c r="E773" s="21"/>
      <c r="G773" s="21">
        <v>19</v>
      </c>
      <c r="H773" s="21"/>
      <c r="I773" s="214"/>
      <c r="J773" s="214"/>
      <c r="K773" s="21"/>
      <c r="M773" s="21">
        <v>30</v>
      </c>
      <c r="N773" s="21"/>
      <c r="O773" s="214"/>
      <c r="P773" s="214"/>
      <c r="Q773" s="21"/>
      <c r="S773" s="21">
        <v>41</v>
      </c>
      <c r="T773" s="21"/>
      <c r="U773" s="214"/>
      <c r="V773" s="214"/>
      <c r="W773" s="21"/>
    </row>
    <row r="774" spans="1:104" s="114" customFormat="1" x14ac:dyDescent="0.2">
      <c r="A774" s="21">
        <v>9</v>
      </c>
      <c r="B774" s="21"/>
      <c r="C774" s="214"/>
      <c r="D774" s="214"/>
      <c r="E774" s="21"/>
      <c r="G774" s="21">
        <v>20</v>
      </c>
      <c r="H774" s="21"/>
      <c r="I774" s="214"/>
      <c r="J774" s="214"/>
      <c r="K774" s="21"/>
      <c r="M774" s="21">
        <v>31</v>
      </c>
      <c r="N774" s="21"/>
      <c r="O774" s="214"/>
      <c r="P774" s="214"/>
      <c r="Q774" s="21"/>
      <c r="S774" s="21">
        <v>42</v>
      </c>
      <c r="T774" s="21"/>
      <c r="U774" s="214"/>
      <c r="V774" s="214"/>
      <c r="W774" s="21"/>
    </row>
    <row r="775" spans="1:104" s="114" customFormat="1" x14ac:dyDescent="0.2">
      <c r="A775" s="21">
        <v>10</v>
      </c>
      <c r="B775" s="21"/>
      <c r="C775" s="214"/>
      <c r="D775" s="214"/>
      <c r="E775" s="21"/>
      <c r="G775" s="21">
        <v>21</v>
      </c>
      <c r="H775" s="21"/>
      <c r="I775" s="214"/>
      <c r="J775" s="214"/>
      <c r="K775" s="21"/>
      <c r="M775" s="21">
        <v>32</v>
      </c>
      <c r="N775" s="21"/>
      <c r="O775" s="214"/>
      <c r="P775" s="214"/>
      <c r="Q775" s="21"/>
      <c r="S775" s="21">
        <v>43</v>
      </c>
      <c r="T775" s="21"/>
      <c r="U775" s="214"/>
      <c r="V775" s="214"/>
      <c r="W775" s="21"/>
    </row>
    <row r="776" spans="1:104" s="114" customFormat="1" ht="13.5" thickBot="1" x14ac:dyDescent="0.25">
      <c r="A776" s="21">
        <v>11</v>
      </c>
      <c r="B776" s="21"/>
      <c r="C776" s="214"/>
      <c r="D776" s="214"/>
      <c r="E776" s="21"/>
      <c r="G776" s="21">
        <v>22</v>
      </c>
      <c r="H776" s="21"/>
      <c r="I776" s="214"/>
      <c r="J776" s="214"/>
      <c r="K776" s="21"/>
      <c r="M776" s="21">
        <v>33</v>
      </c>
      <c r="N776" s="21"/>
      <c r="O776" s="214"/>
      <c r="P776" s="214"/>
      <c r="Q776" s="21"/>
      <c r="S776" s="22"/>
      <c r="T776" s="209" t="s">
        <v>3</v>
      </c>
      <c r="U776" s="24"/>
      <c r="V776" s="24"/>
      <c r="W776" s="210">
        <f>SUM(E766:E776)+SUM(K766:K776)+SUM(W766:W775)+SUM(Q766:Q776)</f>
        <v>0</v>
      </c>
    </row>
    <row r="777" spans="1:104" s="114" customFormat="1" x14ac:dyDescent="0.2">
      <c r="B777" s="118"/>
      <c r="C777" s="119"/>
      <c r="D777" s="119"/>
      <c r="E777" s="115"/>
      <c r="H777" s="118"/>
      <c r="I777" s="119"/>
      <c r="J777" s="119"/>
      <c r="K777" s="115"/>
      <c r="N777" s="118"/>
      <c r="O777" s="119"/>
      <c r="P777" s="119"/>
      <c r="Q777" s="115"/>
      <c r="T777" s="118"/>
      <c r="U777" s="119"/>
      <c r="V777" s="119"/>
      <c r="W777" s="115"/>
    </row>
    <row r="778" spans="1:104" s="114" customFormat="1" x14ac:dyDescent="0.2">
      <c r="B778" s="118"/>
      <c r="C778" s="119"/>
      <c r="D778" s="119"/>
      <c r="E778" s="115"/>
      <c r="H778" s="118"/>
      <c r="I778" s="119"/>
      <c r="J778" s="119"/>
      <c r="K778" s="115"/>
      <c r="N778" s="118"/>
      <c r="O778" s="119"/>
      <c r="P778" s="119"/>
      <c r="Q778" s="115"/>
      <c r="T778" s="118"/>
      <c r="U778" s="119"/>
      <c r="V778" s="119"/>
      <c r="W778" s="115"/>
    </row>
    <row r="779" spans="1:104" s="114" customFormat="1" x14ac:dyDescent="0.2">
      <c r="B779" s="118"/>
      <c r="C779" s="119"/>
      <c r="D779" s="119"/>
      <c r="E779" s="115"/>
      <c r="H779" s="118"/>
      <c r="I779" s="119"/>
      <c r="J779" s="119"/>
      <c r="K779" s="115"/>
      <c r="N779" s="118"/>
      <c r="O779" s="119"/>
      <c r="P779" s="119"/>
      <c r="Q779" s="115"/>
      <c r="T779" s="118"/>
      <c r="U779" s="119"/>
      <c r="V779" s="119"/>
      <c r="W779" s="115"/>
    </row>
    <row r="780" spans="1:104" s="114" customFormat="1" x14ac:dyDescent="0.2">
      <c r="B780" s="118"/>
      <c r="C780" s="119"/>
      <c r="D780" s="119"/>
      <c r="E780" s="115"/>
      <c r="H780" s="118"/>
      <c r="I780" s="119"/>
      <c r="J780" s="119"/>
      <c r="K780" s="115"/>
      <c r="N780" s="118"/>
      <c r="O780" s="119"/>
      <c r="P780" s="119"/>
      <c r="Q780" s="115"/>
      <c r="T780" s="118"/>
      <c r="U780" s="119"/>
      <c r="V780" s="119"/>
      <c r="W780" s="115"/>
    </row>
    <row r="781" spans="1:104" s="114" customFormat="1" x14ac:dyDescent="0.2">
      <c r="B781" s="118"/>
      <c r="C781" s="119"/>
      <c r="D781" s="119"/>
      <c r="E781" s="115"/>
      <c r="H781" s="118"/>
      <c r="I781" s="119"/>
      <c r="J781" s="119"/>
      <c r="K781" s="115"/>
      <c r="N781" s="118"/>
      <c r="O781" s="119"/>
      <c r="P781" s="119"/>
      <c r="Q781" s="115"/>
      <c r="T781" s="118"/>
      <c r="U781" s="119"/>
      <c r="V781" s="119"/>
      <c r="W781" s="115"/>
    </row>
    <row r="782" spans="1:104" s="114" customFormat="1" x14ac:dyDescent="0.2">
      <c r="B782" s="118"/>
      <c r="C782" s="119"/>
      <c r="D782" s="119"/>
      <c r="E782" s="115"/>
      <c r="H782" s="118"/>
      <c r="I782" s="119"/>
      <c r="J782" s="119"/>
      <c r="K782" s="115"/>
      <c r="N782" s="118"/>
      <c r="O782" s="119"/>
      <c r="P782" s="119"/>
      <c r="Q782" s="115"/>
      <c r="T782" s="118"/>
      <c r="U782" s="119"/>
      <c r="V782" s="119"/>
      <c r="W782" s="115"/>
    </row>
    <row r="783" spans="1:104" s="114" customFormat="1" ht="13.5" thickBot="1" x14ac:dyDescent="0.25">
      <c r="B783" s="118"/>
      <c r="C783" s="119"/>
      <c r="D783" s="119"/>
      <c r="E783" s="115"/>
      <c r="H783" s="118"/>
      <c r="I783" s="119"/>
      <c r="J783" s="119"/>
      <c r="K783" s="115"/>
      <c r="N783" s="118"/>
      <c r="O783" s="119"/>
      <c r="P783" s="119"/>
      <c r="Q783" s="115"/>
      <c r="T783" s="118"/>
      <c r="U783" s="119"/>
      <c r="V783" s="119"/>
      <c r="W783" s="115"/>
    </row>
    <row r="784" spans="1:104" ht="13.5" thickBot="1" x14ac:dyDescent="0.25">
      <c r="A784" s="17">
        <v>37</v>
      </c>
      <c r="B784" s="18"/>
      <c r="C784" s="519" t="s">
        <v>167</v>
      </c>
      <c r="D784" s="519" t="s">
        <v>35</v>
      </c>
      <c r="E784" s="213">
        <f>+$W796</f>
        <v>0</v>
      </c>
      <c r="F784" s="114"/>
      <c r="G784" s="17"/>
      <c r="H784" s="18"/>
      <c r="I784" s="519" t="s">
        <v>167</v>
      </c>
      <c r="J784" s="519" t="s">
        <v>35</v>
      </c>
      <c r="K784" s="213">
        <f>+$W796</f>
        <v>0</v>
      </c>
      <c r="M784" s="17">
        <v>37</v>
      </c>
      <c r="N784" s="18"/>
      <c r="O784" s="519" t="s">
        <v>167</v>
      </c>
      <c r="P784" s="519" t="s">
        <v>35</v>
      </c>
      <c r="Q784" s="213">
        <f>+$W796</f>
        <v>0</v>
      </c>
      <c r="S784" s="17"/>
      <c r="T784" s="18"/>
      <c r="U784" s="519" t="s">
        <v>167</v>
      </c>
      <c r="V784" s="519" t="s">
        <v>35</v>
      </c>
      <c r="W784" s="519" t="s">
        <v>18</v>
      </c>
      <c r="X784" s="114"/>
      <c r="Y784" s="114"/>
      <c r="Z784" s="114"/>
      <c r="AA784" s="114"/>
      <c r="AB784" s="114"/>
      <c r="AC784" s="114"/>
      <c r="AD784" s="114"/>
      <c r="AE784" s="114"/>
      <c r="AF784" s="114"/>
      <c r="AG784" s="114"/>
      <c r="AH784" s="114"/>
      <c r="AI784" s="114"/>
      <c r="AJ784" s="114"/>
      <c r="AK784" s="114"/>
      <c r="AL784" s="114"/>
      <c r="AM784" s="114"/>
      <c r="AN784" s="114"/>
      <c r="AO784" s="114"/>
      <c r="AP784" s="114"/>
      <c r="AQ784" s="114"/>
      <c r="AR784" s="114"/>
      <c r="AS784" s="114"/>
      <c r="AT784" s="114"/>
      <c r="AU784" s="114"/>
      <c r="AV784" s="114"/>
      <c r="AW784" s="114"/>
      <c r="AX784" s="114"/>
      <c r="AY784" s="114"/>
      <c r="AZ784" s="114"/>
      <c r="BA784" s="114"/>
      <c r="BB784" s="114"/>
      <c r="BC784" s="114"/>
      <c r="BD784" s="114"/>
      <c r="BE784" s="114"/>
      <c r="BF784" s="114"/>
      <c r="BG784" s="114"/>
      <c r="BH784" s="114"/>
      <c r="BI784" s="114"/>
      <c r="BJ784" s="114"/>
      <c r="BK784" s="114"/>
      <c r="BL784" s="114"/>
      <c r="BM784" s="114"/>
      <c r="BN784" s="114"/>
      <c r="BO784" s="114"/>
      <c r="BP784" s="114"/>
      <c r="BQ784" s="114"/>
      <c r="BR784" s="114"/>
      <c r="BS784" s="114"/>
      <c r="BT784" s="114"/>
      <c r="BU784" s="114"/>
      <c r="BV784" s="114"/>
      <c r="BW784" s="114"/>
      <c r="BX784" s="114"/>
      <c r="BY784" s="114"/>
      <c r="BZ784" s="114"/>
      <c r="CA784" s="114"/>
      <c r="CB784" s="114"/>
      <c r="CC784" s="114"/>
      <c r="CD784" s="114"/>
      <c r="CE784" s="114"/>
      <c r="CF784" s="114"/>
      <c r="CG784" s="114"/>
      <c r="CH784" s="114"/>
      <c r="CI784" s="114"/>
      <c r="CJ784" s="114"/>
      <c r="CK784" s="114"/>
      <c r="CL784" s="114"/>
      <c r="CM784" s="114"/>
      <c r="CN784" s="114"/>
      <c r="CO784" s="114"/>
      <c r="CP784" s="114"/>
      <c r="CQ784" s="114"/>
      <c r="CR784" s="114"/>
      <c r="CS784" s="114"/>
      <c r="CT784" s="114"/>
      <c r="CU784" s="114"/>
      <c r="CV784" s="114"/>
      <c r="CW784" s="114"/>
      <c r="CX784" s="114"/>
      <c r="CY784" s="114"/>
      <c r="CZ784" s="114"/>
    </row>
    <row r="785" spans="1:104" ht="38.25" x14ac:dyDescent="0.2">
      <c r="A785" s="19" t="s">
        <v>7</v>
      </c>
      <c r="B785" s="35" t="str">
        <f>+" אסמכתא " &amp; B39 &amp;"         חזרה לטבלה "</f>
        <v xml:space="preserve"> אסמכתא          חזרה לטבלה </v>
      </c>
      <c r="C785" s="548"/>
      <c r="D785" s="548"/>
      <c r="E785" s="212" t="s">
        <v>18</v>
      </c>
      <c r="F785" s="114"/>
      <c r="G785" s="19" t="s">
        <v>23</v>
      </c>
      <c r="H785" s="35" t="e">
        <f>+" אסמכתא " &amp;#REF! &amp;"         חזרה לטבלה "</f>
        <v>#REF!</v>
      </c>
      <c r="I785" s="548"/>
      <c r="J785" s="548"/>
      <c r="K785" s="212" t="s">
        <v>18</v>
      </c>
      <c r="M785" s="19" t="s">
        <v>7</v>
      </c>
      <c r="N785" s="35" t="str">
        <f>+" אסמכתא " &amp; N39 &amp;"         חזרה לטבלה "</f>
        <v xml:space="preserve"> אסמכתא          חזרה לטבלה </v>
      </c>
      <c r="O785" s="548"/>
      <c r="P785" s="548"/>
      <c r="Q785" s="212" t="s">
        <v>18</v>
      </c>
      <c r="S785" s="19" t="s">
        <v>23</v>
      </c>
      <c r="T785" s="35" t="str">
        <f>+" אסמכתא " &amp; T39 &amp;"         חזרה לטבלה "</f>
        <v xml:space="preserve"> אסמכתא          חזרה לטבלה </v>
      </c>
      <c r="U785" s="548"/>
      <c r="V785" s="548"/>
      <c r="W785" s="548"/>
      <c r="X785" s="114"/>
      <c r="Y785" s="114"/>
      <c r="Z785" s="114"/>
      <c r="AA785" s="114"/>
      <c r="AB785" s="114"/>
      <c r="AC785" s="114"/>
      <c r="AD785" s="114"/>
      <c r="AE785" s="114"/>
      <c r="AF785" s="114"/>
      <c r="AG785" s="114"/>
      <c r="AH785" s="114"/>
      <c r="AI785" s="114"/>
      <c r="AJ785" s="114"/>
      <c r="AK785" s="114"/>
      <c r="AL785" s="114"/>
      <c r="AM785" s="114"/>
      <c r="AN785" s="114"/>
      <c r="AO785" s="114"/>
      <c r="AP785" s="114"/>
      <c r="AQ785" s="114"/>
      <c r="AR785" s="114"/>
      <c r="AS785" s="114"/>
      <c r="AT785" s="114"/>
      <c r="AU785" s="114"/>
      <c r="AV785" s="114"/>
      <c r="AW785" s="114"/>
      <c r="AX785" s="114"/>
      <c r="AY785" s="114"/>
      <c r="AZ785" s="114"/>
      <c r="BA785" s="114"/>
      <c r="BB785" s="114"/>
      <c r="BC785" s="114"/>
      <c r="BD785" s="114"/>
      <c r="BE785" s="114"/>
      <c r="BF785" s="114"/>
      <c r="BG785" s="114"/>
      <c r="BH785" s="114"/>
      <c r="BI785" s="114"/>
      <c r="BJ785" s="114"/>
      <c r="BK785" s="114"/>
      <c r="BL785" s="114"/>
      <c r="BM785" s="114"/>
      <c r="BN785" s="114"/>
      <c r="BO785" s="114"/>
      <c r="BP785" s="114"/>
      <c r="BQ785" s="114"/>
      <c r="BR785" s="114"/>
      <c r="BS785" s="114"/>
      <c r="BT785" s="114"/>
      <c r="BU785" s="114"/>
      <c r="BV785" s="114"/>
      <c r="BW785" s="114"/>
      <c r="BX785" s="114"/>
      <c r="BY785" s="114"/>
      <c r="BZ785" s="114"/>
      <c r="CA785" s="114"/>
      <c r="CB785" s="114"/>
      <c r="CC785" s="114"/>
      <c r="CD785" s="114"/>
      <c r="CE785" s="114"/>
      <c r="CF785" s="114"/>
      <c r="CG785" s="114"/>
      <c r="CH785" s="114"/>
      <c r="CI785" s="114"/>
      <c r="CJ785" s="114"/>
      <c r="CK785" s="114"/>
      <c r="CL785" s="114"/>
      <c r="CM785" s="114"/>
      <c r="CN785" s="114"/>
      <c r="CO785" s="114"/>
      <c r="CP785" s="114"/>
      <c r="CQ785" s="114"/>
      <c r="CR785" s="114"/>
      <c r="CS785" s="114"/>
      <c r="CT785" s="114"/>
      <c r="CU785" s="114"/>
      <c r="CV785" s="114"/>
      <c r="CW785" s="114"/>
      <c r="CX785" s="114"/>
      <c r="CY785" s="114"/>
      <c r="CZ785" s="114"/>
    </row>
    <row r="786" spans="1:104" s="114" customFormat="1" x14ac:dyDescent="0.2">
      <c r="A786" s="21">
        <v>1</v>
      </c>
      <c r="B786" s="21"/>
      <c r="C786" s="214"/>
      <c r="D786" s="214"/>
      <c r="E786" s="21"/>
      <c r="G786" s="21">
        <v>12</v>
      </c>
      <c r="H786" s="21"/>
      <c r="I786" s="214"/>
      <c r="J786" s="214"/>
      <c r="K786" s="21"/>
      <c r="M786" s="21">
        <v>23</v>
      </c>
      <c r="N786" s="21"/>
      <c r="O786" s="214"/>
      <c r="P786" s="214"/>
      <c r="Q786" s="21"/>
      <c r="S786" s="21">
        <v>34</v>
      </c>
      <c r="T786" s="21"/>
      <c r="U786" s="214"/>
      <c r="V786" s="214"/>
      <c r="W786" s="21"/>
    </row>
    <row r="787" spans="1:104" s="114" customFormat="1" x14ac:dyDescent="0.2">
      <c r="A787" s="21">
        <v>2</v>
      </c>
      <c r="B787" s="21"/>
      <c r="C787" s="214"/>
      <c r="D787" s="214"/>
      <c r="E787" s="21"/>
      <c r="G787" s="21">
        <v>13</v>
      </c>
      <c r="H787" s="21"/>
      <c r="I787" s="214"/>
      <c r="J787" s="214"/>
      <c r="K787" s="21"/>
      <c r="M787" s="21">
        <v>24</v>
      </c>
      <c r="N787" s="21"/>
      <c r="O787" s="214"/>
      <c r="P787" s="214"/>
      <c r="Q787" s="21"/>
      <c r="S787" s="21">
        <v>35</v>
      </c>
      <c r="T787" s="21"/>
      <c r="U787" s="214"/>
      <c r="V787" s="214"/>
      <c r="W787" s="21"/>
    </row>
    <row r="788" spans="1:104" s="114" customFormat="1" x14ac:dyDescent="0.2">
      <c r="A788" s="21">
        <v>3</v>
      </c>
      <c r="B788" s="21"/>
      <c r="C788" s="214"/>
      <c r="D788" s="214"/>
      <c r="E788" s="21"/>
      <c r="G788" s="21">
        <v>14</v>
      </c>
      <c r="H788" s="21"/>
      <c r="I788" s="214"/>
      <c r="J788" s="214"/>
      <c r="K788" s="21"/>
      <c r="M788" s="21">
        <v>25</v>
      </c>
      <c r="N788" s="21"/>
      <c r="O788" s="214"/>
      <c r="P788" s="214"/>
      <c r="Q788" s="21"/>
      <c r="S788" s="21">
        <v>36</v>
      </c>
      <c r="T788" s="21"/>
      <c r="U788" s="214"/>
      <c r="V788" s="214"/>
      <c r="W788" s="21"/>
    </row>
    <row r="789" spans="1:104" s="114" customFormat="1" x14ac:dyDescent="0.2">
      <c r="A789" s="21">
        <v>4</v>
      </c>
      <c r="B789" s="21"/>
      <c r="C789" s="214"/>
      <c r="D789" s="214"/>
      <c r="E789" s="21"/>
      <c r="G789" s="21">
        <v>15</v>
      </c>
      <c r="H789" s="21"/>
      <c r="I789" s="214"/>
      <c r="J789" s="214"/>
      <c r="K789" s="21"/>
      <c r="M789" s="21">
        <v>26</v>
      </c>
      <c r="N789" s="21"/>
      <c r="O789" s="214"/>
      <c r="P789" s="214"/>
      <c r="Q789" s="21"/>
      <c r="S789" s="21">
        <v>37</v>
      </c>
      <c r="T789" s="21"/>
      <c r="U789" s="214"/>
      <c r="V789" s="214"/>
      <c r="W789" s="21"/>
    </row>
    <row r="790" spans="1:104" s="114" customFormat="1" x14ac:dyDescent="0.2">
      <c r="A790" s="21">
        <v>5</v>
      </c>
      <c r="B790" s="21"/>
      <c r="C790" s="214"/>
      <c r="D790" s="214"/>
      <c r="E790" s="21"/>
      <c r="G790" s="21">
        <v>16</v>
      </c>
      <c r="H790" s="21"/>
      <c r="I790" s="214"/>
      <c r="J790" s="214"/>
      <c r="K790" s="21"/>
      <c r="M790" s="21">
        <v>27</v>
      </c>
      <c r="N790" s="21"/>
      <c r="O790" s="214"/>
      <c r="P790" s="214"/>
      <c r="Q790" s="21"/>
      <c r="S790" s="21">
        <v>38</v>
      </c>
      <c r="T790" s="21"/>
      <c r="U790" s="214"/>
      <c r="V790" s="214"/>
      <c r="W790" s="21"/>
    </row>
    <row r="791" spans="1:104" s="114" customFormat="1" x14ac:dyDescent="0.2">
      <c r="A791" s="21">
        <v>6</v>
      </c>
      <c r="B791" s="21"/>
      <c r="C791" s="214"/>
      <c r="D791" s="214"/>
      <c r="E791" s="21"/>
      <c r="G791" s="21">
        <v>17</v>
      </c>
      <c r="H791" s="21"/>
      <c r="I791" s="214"/>
      <c r="J791" s="214"/>
      <c r="K791" s="21"/>
      <c r="M791" s="21">
        <v>28</v>
      </c>
      <c r="N791" s="21"/>
      <c r="O791" s="214"/>
      <c r="P791" s="214"/>
      <c r="Q791" s="21"/>
      <c r="S791" s="21">
        <v>39</v>
      </c>
      <c r="T791" s="21"/>
      <c r="U791" s="214"/>
      <c r="V791" s="214"/>
      <c r="W791" s="21"/>
    </row>
    <row r="792" spans="1:104" s="114" customFormat="1" x14ac:dyDescent="0.2">
      <c r="A792" s="21">
        <v>7</v>
      </c>
      <c r="B792" s="21"/>
      <c r="C792" s="214"/>
      <c r="D792" s="214"/>
      <c r="E792" s="21"/>
      <c r="G792" s="21">
        <v>18</v>
      </c>
      <c r="H792" s="21"/>
      <c r="I792" s="214"/>
      <c r="J792" s="214"/>
      <c r="K792" s="21"/>
      <c r="M792" s="21">
        <v>29</v>
      </c>
      <c r="N792" s="21"/>
      <c r="O792" s="214"/>
      <c r="P792" s="214"/>
      <c r="Q792" s="21"/>
      <c r="S792" s="21">
        <v>40</v>
      </c>
      <c r="T792" s="21"/>
      <c r="U792" s="214"/>
      <c r="V792" s="214"/>
      <c r="W792" s="21"/>
    </row>
    <row r="793" spans="1:104" s="114" customFormat="1" x14ac:dyDescent="0.2">
      <c r="A793" s="21">
        <v>8</v>
      </c>
      <c r="B793" s="21"/>
      <c r="C793" s="214"/>
      <c r="D793" s="214"/>
      <c r="E793" s="21"/>
      <c r="G793" s="21">
        <v>19</v>
      </c>
      <c r="H793" s="21"/>
      <c r="I793" s="214"/>
      <c r="J793" s="214"/>
      <c r="K793" s="21"/>
      <c r="M793" s="21">
        <v>30</v>
      </c>
      <c r="N793" s="21"/>
      <c r="O793" s="214"/>
      <c r="P793" s="214"/>
      <c r="Q793" s="21"/>
      <c r="S793" s="21">
        <v>41</v>
      </c>
      <c r="T793" s="21"/>
      <c r="U793" s="214"/>
      <c r="V793" s="214"/>
      <c r="W793" s="21"/>
    </row>
    <row r="794" spans="1:104" s="114" customFormat="1" x14ac:dyDescent="0.2">
      <c r="A794" s="21">
        <v>9</v>
      </c>
      <c r="B794" s="21"/>
      <c r="C794" s="214"/>
      <c r="D794" s="214"/>
      <c r="E794" s="21"/>
      <c r="G794" s="21">
        <v>20</v>
      </c>
      <c r="H794" s="21"/>
      <c r="I794" s="214"/>
      <c r="J794" s="214"/>
      <c r="K794" s="21"/>
      <c r="M794" s="21">
        <v>31</v>
      </c>
      <c r="N794" s="21"/>
      <c r="O794" s="214"/>
      <c r="P794" s="214"/>
      <c r="Q794" s="21"/>
      <c r="S794" s="21">
        <v>42</v>
      </c>
      <c r="T794" s="21"/>
      <c r="U794" s="214"/>
      <c r="V794" s="214"/>
      <c r="W794" s="21"/>
    </row>
    <row r="795" spans="1:104" s="114" customFormat="1" x14ac:dyDescent="0.2">
      <c r="A795" s="21">
        <v>10</v>
      </c>
      <c r="B795" s="21"/>
      <c r="C795" s="214"/>
      <c r="D795" s="214"/>
      <c r="E795" s="21"/>
      <c r="G795" s="21">
        <v>21</v>
      </c>
      <c r="H795" s="21"/>
      <c r="I795" s="214"/>
      <c r="J795" s="214"/>
      <c r="K795" s="21"/>
      <c r="M795" s="21">
        <v>32</v>
      </c>
      <c r="N795" s="21"/>
      <c r="O795" s="214"/>
      <c r="P795" s="214"/>
      <c r="Q795" s="21"/>
      <c r="S795" s="21">
        <v>43</v>
      </c>
      <c r="T795" s="21"/>
      <c r="U795" s="214"/>
      <c r="V795" s="214"/>
      <c r="W795" s="21"/>
    </row>
    <row r="796" spans="1:104" s="114" customFormat="1" ht="13.5" thickBot="1" x14ac:dyDescent="0.25">
      <c r="A796" s="21">
        <v>11</v>
      </c>
      <c r="B796" s="21"/>
      <c r="C796" s="214"/>
      <c r="D796" s="214"/>
      <c r="E796" s="21"/>
      <c r="G796" s="21">
        <v>22</v>
      </c>
      <c r="H796" s="21"/>
      <c r="I796" s="214"/>
      <c r="J796" s="214"/>
      <c r="K796" s="21"/>
      <c r="M796" s="21">
        <v>33</v>
      </c>
      <c r="N796" s="21"/>
      <c r="O796" s="214"/>
      <c r="P796" s="214"/>
      <c r="Q796" s="21"/>
      <c r="S796" s="22"/>
      <c r="T796" s="209" t="s">
        <v>3</v>
      </c>
      <c r="U796" s="24"/>
      <c r="V796" s="24"/>
      <c r="W796" s="210">
        <f>SUM(E786:E796)+SUM(K786:K796)+SUM(W786:W795)+SUM(Q786:Q796)</f>
        <v>0</v>
      </c>
    </row>
    <row r="797" spans="1:104" s="114" customFormat="1" x14ac:dyDescent="0.2">
      <c r="B797" s="118"/>
      <c r="C797" s="119"/>
      <c r="D797" s="119"/>
      <c r="E797" s="115"/>
      <c r="H797" s="118"/>
      <c r="I797" s="119"/>
      <c r="J797" s="119"/>
      <c r="K797" s="115"/>
      <c r="N797" s="118"/>
      <c r="O797" s="119"/>
      <c r="P797" s="119"/>
      <c r="Q797" s="115"/>
      <c r="T797" s="118"/>
      <c r="U797" s="119"/>
      <c r="V797" s="119"/>
      <c r="W797" s="115"/>
    </row>
    <row r="798" spans="1:104" s="114" customFormat="1" x14ac:dyDescent="0.2">
      <c r="B798" s="118"/>
      <c r="C798" s="119"/>
      <c r="D798" s="119"/>
      <c r="E798" s="115"/>
      <c r="H798" s="118"/>
      <c r="I798" s="119"/>
      <c r="J798" s="119"/>
      <c r="K798" s="115"/>
      <c r="N798" s="118"/>
      <c r="O798" s="119"/>
      <c r="P798" s="119"/>
      <c r="Q798" s="115"/>
      <c r="T798" s="118"/>
      <c r="U798" s="119"/>
      <c r="V798" s="119"/>
      <c r="W798" s="115"/>
    </row>
    <row r="799" spans="1:104" s="114" customFormat="1" x14ac:dyDescent="0.2">
      <c r="B799" s="118"/>
      <c r="C799" s="119"/>
      <c r="D799" s="119"/>
      <c r="E799" s="115"/>
      <c r="H799" s="118"/>
      <c r="I799" s="119"/>
      <c r="J799" s="119"/>
      <c r="K799" s="115"/>
      <c r="N799" s="118"/>
      <c r="O799" s="119"/>
      <c r="P799" s="119"/>
      <c r="Q799" s="115"/>
      <c r="T799" s="118"/>
      <c r="U799" s="119"/>
      <c r="V799" s="119"/>
      <c r="W799" s="115"/>
    </row>
    <row r="800" spans="1:104" s="114" customFormat="1" x14ac:dyDescent="0.2">
      <c r="B800" s="118"/>
      <c r="C800" s="119"/>
      <c r="D800" s="119"/>
      <c r="E800" s="115"/>
      <c r="H800" s="118"/>
      <c r="I800" s="119"/>
      <c r="J800" s="119"/>
      <c r="K800" s="115"/>
      <c r="N800" s="118"/>
      <c r="O800" s="119"/>
      <c r="P800" s="119"/>
      <c r="Q800" s="115"/>
      <c r="T800" s="118"/>
      <c r="U800" s="119"/>
      <c r="V800" s="119"/>
      <c r="W800" s="115"/>
    </row>
    <row r="801" spans="1:104" s="114" customFormat="1" x14ac:dyDescent="0.2">
      <c r="B801" s="118"/>
      <c r="C801" s="119"/>
      <c r="D801" s="119"/>
      <c r="E801" s="115"/>
      <c r="H801" s="118"/>
      <c r="I801" s="119"/>
      <c r="J801" s="119"/>
      <c r="K801" s="115"/>
      <c r="N801" s="118"/>
      <c r="O801" s="119"/>
      <c r="P801" s="119"/>
      <c r="Q801" s="115"/>
      <c r="T801" s="118"/>
      <c r="U801" s="119"/>
      <c r="V801" s="119"/>
      <c r="W801" s="115"/>
    </row>
    <row r="802" spans="1:104" s="114" customFormat="1" x14ac:dyDescent="0.2">
      <c r="B802" s="118"/>
      <c r="C802" s="119"/>
      <c r="D802" s="119"/>
      <c r="E802" s="115"/>
      <c r="H802" s="118"/>
      <c r="I802" s="119"/>
      <c r="J802" s="119"/>
      <c r="K802" s="115"/>
      <c r="N802" s="118"/>
      <c r="O802" s="119"/>
      <c r="P802" s="119"/>
      <c r="Q802" s="115"/>
      <c r="T802" s="118"/>
      <c r="U802" s="119"/>
      <c r="V802" s="119"/>
      <c r="W802" s="115"/>
    </row>
    <row r="803" spans="1:104" s="114" customFormat="1" ht="13.5" thickBot="1" x14ac:dyDescent="0.25">
      <c r="B803" s="118"/>
      <c r="C803" s="119"/>
      <c r="D803" s="119"/>
      <c r="E803" s="115"/>
      <c r="H803" s="118"/>
      <c r="I803" s="119"/>
      <c r="J803" s="119"/>
      <c r="K803" s="115"/>
      <c r="N803" s="118"/>
      <c r="O803" s="119"/>
      <c r="P803" s="119"/>
      <c r="Q803" s="115"/>
      <c r="T803" s="118"/>
      <c r="U803" s="119"/>
      <c r="V803" s="119"/>
      <c r="W803" s="115"/>
    </row>
    <row r="804" spans="1:104" ht="13.5" thickBot="1" x14ac:dyDescent="0.25">
      <c r="A804" s="17">
        <v>38</v>
      </c>
      <c r="B804" s="18"/>
      <c r="C804" s="519" t="s">
        <v>167</v>
      </c>
      <c r="D804" s="519" t="s">
        <v>35</v>
      </c>
      <c r="E804" s="213">
        <f>+$W816</f>
        <v>0</v>
      </c>
      <c r="F804" s="114"/>
      <c r="G804" s="17"/>
      <c r="H804" s="18"/>
      <c r="I804" s="519" t="s">
        <v>167</v>
      </c>
      <c r="J804" s="519" t="s">
        <v>35</v>
      </c>
      <c r="K804" s="213">
        <f>+$W816</f>
        <v>0</v>
      </c>
      <c r="M804" s="17">
        <v>38</v>
      </c>
      <c r="N804" s="18"/>
      <c r="O804" s="519" t="s">
        <v>167</v>
      </c>
      <c r="P804" s="519" t="s">
        <v>35</v>
      </c>
      <c r="Q804" s="213">
        <f>+$W816</f>
        <v>0</v>
      </c>
      <c r="S804" s="17"/>
      <c r="T804" s="18"/>
      <c r="U804" s="519" t="s">
        <v>167</v>
      </c>
      <c r="V804" s="519" t="s">
        <v>35</v>
      </c>
      <c r="W804" s="519" t="s">
        <v>18</v>
      </c>
      <c r="X804" s="114"/>
      <c r="Y804" s="114"/>
      <c r="Z804" s="114"/>
      <c r="AA804" s="114"/>
      <c r="AB804" s="114"/>
      <c r="AC804" s="114"/>
      <c r="AD804" s="114"/>
      <c r="AE804" s="114"/>
      <c r="AF804" s="114"/>
      <c r="AG804" s="114"/>
      <c r="AH804" s="114"/>
      <c r="AI804" s="114"/>
      <c r="AJ804" s="114"/>
      <c r="AK804" s="114"/>
      <c r="AL804" s="114"/>
      <c r="AM804" s="114"/>
      <c r="AN804" s="114"/>
      <c r="AO804" s="114"/>
      <c r="AP804" s="114"/>
      <c r="AQ804" s="114"/>
      <c r="AR804" s="114"/>
      <c r="AS804" s="114"/>
      <c r="AT804" s="114"/>
      <c r="AU804" s="114"/>
      <c r="AV804" s="114"/>
      <c r="AW804" s="114"/>
      <c r="AX804" s="114"/>
      <c r="AY804" s="114"/>
      <c r="AZ804" s="114"/>
      <c r="BA804" s="114"/>
      <c r="BB804" s="114"/>
      <c r="BC804" s="114"/>
      <c r="BD804" s="114"/>
      <c r="BE804" s="114"/>
      <c r="BF804" s="114"/>
      <c r="BG804" s="114"/>
      <c r="BH804" s="114"/>
      <c r="BI804" s="114"/>
      <c r="BJ804" s="114"/>
      <c r="BK804" s="114"/>
      <c r="BL804" s="114"/>
      <c r="BM804" s="114"/>
      <c r="BN804" s="114"/>
      <c r="BO804" s="114"/>
      <c r="BP804" s="114"/>
      <c r="BQ804" s="114"/>
      <c r="BR804" s="114"/>
      <c r="BS804" s="114"/>
      <c r="BT804" s="114"/>
      <c r="BU804" s="114"/>
      <c r="BV804" s="114"/>
      <c r="BW804" s="114"/>
      <c r="BX804" s="114"/>
      <c r="BY804" s="114"/>
      <c r="BZ804" s="114"/>
      <c r="CA804" s="114"/>
      <c r="CB804" s="114"/>
      <c r="CC804" s="114"/>
      <c r="CD804" s="114"/>
      <c r="CE804" s="114"/>
      <c r="CF804" s="114"/>
      <c r="CG804" s="114"/>
      <c r="CH804" s="114"/>
      <c r="CI804" s="114"/>
      <c r="CJ804" s="114"/>
      <c r="CK804" s="114"/>
      <c r="CL804" s="114"/>
      <c r="CM804" s="114"/>
      <c r="CN804" s="114"/>
      <c r="CO804" s="114"/>
      <c r="CP804" s="114"/>
      <c r="CQ804" s="114"/>
      <c r="CR804" s="114"/>
      <c r="CS804" s="114"/>
      <c r="CT804" s="114"/>
      <c r="CU804" s="114"/>
      <c r="CV804" s="114"/>
      <c r="CW804" s="114"/>
      <c r="CX804" s="114"/>
      <c r="CY804" s="114"/>
      <c r="CZ804" s="114"/>
    </row>
    <row r="805" spans="1:104" ht="38.25" x14ac:dyDescent="0.2">
      <c r="A805" s="19" t="s">
        <v>7</v>
      </c>
      <c r="B805" s="35" t="str">
        <f>+" אסמכתא " &amp; B40 &amp;"         חזרה לטבלה "</f>
        <v xml:space="preserve"> אסמכתא          חזרה לטבלה </v>
      </c>
      <c r="C805" s="548"/>
      <c r="D805" s="548"/>
      <c r="E805" s="212" t="s">
        <v>18</v>
      </c>
      <c r="F805" s="114"/>
      <c r="G805" s="19" t="s">
        <v>23</v>
      </c>
      <c r="H805" s="35" t="e">
        <f>+" אסמכתא " &amp;#REF! &amp;"         חזרה לטבלה "</f>
        <v>#REF!</v>
      </c>
      <c r="I805" s="548"/>
      <c r="J805" s="548"/>
      <c r="K805" s="212" t="s">
        <v>18</v>
      </c>
      <c r="M805" s="19" t="s">
        <v>7</v>
      </c>
      <c r="N805" s="35" t="str">
        <f>+" אסמכתא " &amp; N40 &amp;"         חזרה לטבלה "</f>
        <v xml:space="preserve"> אסמכתא          חזרה לטבלה </v>
      </c>
      <c r="O805" s="548"/>
      <c r="P805" s="548"/>
      <c r="Q805" s="212" t="s">
        <v>18</v>
      </c>
      <c r="S805" s="19" t="s">
        <v>23</v>
      </c>
      <c r="T805" s="35" t="str">
        <f>+" אסמכתא " &amp; T40 &amp;"         חזרה לטבלה "</f>
        <v xml:space="preserve"> אסמכתא          חזרה לטבלה </v>
      </c>
      <c r="U805" s="548"/>
      <c r="V805" s="548"/>
      <c r="W805" s="548"/>
      <c r="X805" s="114"/>
      <c r="Y805" s="114"/>
      <c r="Z805" s="114"/>
      <c r="AA805" s="114"/>
      <c r="AB805" s="114"/>
      <c r="AC805" s="114"/>
      <c r="AD805" s="114"/>
      <c r="AE805" s="114"/>
      <c r="AF805" s="114"/>
      <c r="AG805" s="114"/>
      <c r="AH805" s="114"/>
      <c r="AI805" s="114"/>
      <c r="AJ805" s="114"/>
      <c r="AK805" s="114"/>
      <c r="AL805" s="114"/>
      <c r="AM805" s="114"/>
      <c r="AN805" s="114"/>
      <c r="AO805" s="114"/>
      <c r="AP805" s="114"/>
      <c r="AQ805" s="114"/>
      <c r="AR805" s="114"/>
      <c r="AS805" s="114"/>
      <c r="AT805" s="114"/>
      <c r="AU805" s="114"/>
      <c r="AV805" s="114"/>
      <c r="AW805" s="114"/>
      <c r="AX805" s="114"/>
      <c r="AY805" s="114"/>
      <c r="AZ805" s="114"/>
      <c r="BA805" s="114"/>
      <c r="BB805" s="114"/>
      <c r="BC805" s="114"/>
      <c r="BD805" s="114"/>
      <c r="BE805" s="114"/>
      <c r="BF805" s="114"/>
      <c r="BG805" s="114"/>
      <c r="BH805" s="114"/>
      <c r="BI805" s="114"/>
      <c r="BJ805" s="114"/>
      <c r="BK805" s="114"/>
      <c r="BL805" s="114"/>
      <c r="BM805" s="114"/>
      <c r="BN805" s="114"/>
      <c r="BO805" s="114"/>
      <c r="BP805" s="114"/>
      <c r="BQ805" s="114"/>
      <c r="BR805" s="114"/>
      <c r="BS805" s="114"/>
      <c r="BT805" s="114"/>
      <c r="BU805" s="114"/>
      <c r="BV805" s="114"/>
      <c r="BW805" s="114"/>
      <c r="BX805" s="114"/>
      <c r="BY805" s="114"/>
      <c r="BZ805" s="114"/>
      <c r="CA805" s="114"/>
      <c r="CB805" s="114"/>
      <c r="CC805" s="114"/>
      <c r="CD805" s="114"/>
      <c r="CE805" s="114"/>
      <c r="CF805" s="114"/>
      <c r="CG805" s="114"/>
      <c r="CH805" s="114"/>
      <c r="CI805" s="114"/>
      <c r="CJ805" s="114"/>
      <c r="CK805" s="114"/>
      <c r="CL805" s="114"/>
      <c r="CM805" s="114"/>
      <c r="CN805" s="114"/>
      <c r="CO805" s="114"/>
      <c r="CP805" s="114"/>
      <c r="CQ805" s="114"/>
      <c r="CR805" s="114"/>
      <c r="CS805" s="114"/>
      <c r="CT805" s="114"/>
      <c r="CU805" s="114"/>
      <c r="CV805" s="114"/>
      <c r="CW805" s="114"/>
      <c r="CX805" s="114"/>
      <c r="CY805" s="114"/>
      <c r="CZ805" s="114"/>
    </row>
    <row r="806" spans="1:104" s="114" customFormat="1" x14ac:dyDescent="0.2">
      <c r="A806" s="21">
        <v>1</v>
      </c>
      <c r="B806" s="21"/>
      <c r="C806" s="214"/>
      <c r="D806" s="214"/>
      <c r="E806" s="21"/>
      <c r="G806" s="21">
        <v>12</v>
      </c>
      <c r="H806" s="21"/>
      <c r="I806" s="214"/>
      <c r="J806" s="214"/>
      <c r="K806" s="21"/>
      <c r="M806" s="21">
        <v>23</v>
      </c>
      <c r="N806" s="21"/>
      <c r="O806" s="214"/>
      <c r="P806" s="214"/>
      <c r="Q806" s="21"/>
      <c r="S806" s="21">
        <v>34</v>
      </c>
      <c r="T806" s="21"/>
      <c r="U806" s="214"/>
      <c r="V806" s="214"/>
      <c r="W806" s="21"/>
    </row>
    <row r="807" spans="1:104" s="114" customFormat="1" x14ac:dyDescent="0.2">
      <c r="A807" s="21">
        <v>2</v>
      </c>
      <c r="B807" s="21"/>
      <c r="C807" s="214"/>
      <c r="D807" s="214"/>
      <c r="E807" s="21"/>
      <c r="G807" s="21">
        <v>13</v>
      </c>
      <c r="H807" s="21"/>
      <c r="I807" s="214"/>
      <c r="J807" s="214"/>
      <c r="K807" s="21"/>
      <c r="M807" s="21">
        <v>24</v>
      </c>
      <c r="N807" s="21"/>
      <c r="O807" s="214"/>
      <c r="P807" s="214"/>
      <c r="Q807" s="21"/>
      <c r="S807" s="21">
        <v>35</v>
      </c>
      <c r="T807" s="21"/>
      <c r="U807" s="214"/>
      <c r="V807" s="214"/>
      <c r="W807" s="21"/>
    </row>
    <row r="808" spans="1:104" s="114" customFormat="1" x14ac:dyDescent="0.2">
      <c r="A808" s="21">
        <v>3</v>
      </c>
      <c r="B808" s="21"/>
      <c r="C808" s="214"/>
      <c r="D808" s="214"/>
      <c r="E808" s="21"/>
      <c r="G808" s="21">
        <v>14</v>
      </c>
      <c r="H808" s="21"/>
      <c r="I808" s="214"/>
      <c r="J808" s="214"/>
      <c r="K808" s="21"/>
      <c r="M808" s="21">
        <v>25</v>
      </c>
      <c r="N808" s="21"/>
      <c r="O808" s="214"/>
      <c r="P808" s="214"/>
      <c r="Q808" s="21"/>
      <c r="S808" s="21">
        <v>36</v>
      </c>
      <c r="T808" s="21"/>
      <c r="U808" s="214"/>
      <c r="V808" s="214"/>
      <c r="W808" s="21"/>
    </row>
    <row r="809" spans="1:104" s="114" customFormat="1" x14ac:dyDescent="0.2">
      <c r="A809" s="21">
        <v>4</v>
      </c>
      <c r="B809" s="21"/>
      <c r="C809" s="214"/>
      <c r="D809" s="214"/>
      <c r="E809" s="21"/>
      <c r="G809" s="21">
        <v>15</v>
      </c>
      <c r="H809" s="21"/>
      <c r="I809" s="214"/>
      <c r="J809" s="214"/>
      <c r="K809" s="21"/>
      <c r="M809" s="21">
        <v>26</v>
      </c>
      <c r="N809" s="21"/>
      <c r="O809" s="214"/>
      <c r="P809" s="214"/>
      <c r="Q809" s="21"/>
      <c r="S809" s="21">
        <v>37</v>
      </c>
      <c r="T809" s="21"/>
      <c r="U809" s="214"/>
      <c r="V809" s="214"/>
      <c r="W809" s="21"/>
    </row>
    <row r="810" spans="1:104" s="114" customFormat="1" x14ac:dyDescent="0.2">
      <c r="A810" s="21">
        <v>5</v>
      </c>
      <c r="B810" s="21"/>
      <c r="C810" s="214"/>
      <c r="D810" s="214"/>
      <c r="E810" s="21"/>
      <c r="G810" s="21">
        <v>16</v>
      </c>
      <c r="H810" s="21"/>
      <c r="I810" s="214"/>
      <c r="J810" s="214"/>
      <c r="K810" s="21"/>
      <c r="M810" s="21">
        <v>27</v>
      </c>
      <c r="N810" s="21"/>
      <c r="O810" s="214"/>
      <c r="P810" s="214"/>
      <c r="Q810" s="21"/>
      <c r="S810" s="21">
        <v>38</v>
      </c>
      <c r="T810" s="21"/>
      <c r="U810" s="214"/>
      <c r="V810" s="214"/>
      <c r="W810" s="21"/>
    </row>
    <row r="811" spans="1:104" s="114" customFormat="1" x14ac:dyDescent="0.2">
      <c r="A811" s="21">
        <v>6</v>
      </c>
      <c r="B811" s="21"/>
      <c r="C811" s="214"/>
      <c r="D811" s="214"/>
      <c r="E811" s="21"/>
      <c r="G811" s="21">
        <v>17</v>
      </c>
      <c r="H811" s="21"/>
      <c r="I811" s="214"/>
      <c r="J811" s="214"/>
      <c r="K811" s="21"/>
      <c r="M811" s="21">
        <v>28</v>
      </c>
      <c r="N811" s="21"/>
      <c r="O811" s="214"/>
      <c r="P811" s="214"/>
      <c r="Q811" s="21"/>
      <c r="S811" s="21">
        <v>39</v>
      </c>
      <c r="T811" s="21"/>
      <c r="U811" s="214"/>
      <c r="V811" s="214"/>
      <c r="W811" s="21"/>
    </row>
    <row r="812" spans="1:104" s="114" customFormat="1" x14ac:dyDescent="0.2">
      <c r="A812" s="21">
        <v>7</v>
      </c>
      <c r="B812" s="21"/>
      <c r="C812" s="214"/>
      <c r="D812" s="214"/>
      <c r="E812" s="21"/>
      <c r="G812" s="21">
        <v>18</v>
      </c>
      <c r="H812" s="21"/>
      <c r="I812" s="214"/>
      <c r="J812" s="214"/>
      <c r="K812" s="21"/>
      <c r="M812" s="21">
        <v>29</v>
      </c>
      <c r="N812" s="21"/>
      <c r="O812" s="214"/>
      <c r="P812" s="214"/>
      <c r="Q812" s="21"/>
      <c r="S812" s="21">
        <v>40</v>
      </c>
      <c r="T812" s="21"/>
      <c r="U812" s="214"/>
      <c r="V812" s="214"/>
      <c r="W812" s="21"/>
    </row>
    <row r="813" spans="1:104" s="114" customFormat="1" x14ac:dyDescent="0.2">
      <c r="A813" s="21">
        <v>8</v>
      </c>
      <c r="B813" s="21"/>
      <c r="C813" s="214"/>
      <c r="D813" s="214"/>
      <c r="E813" s="21"/>
      <c r="G813" s="21">
        <v>19</v>
      </c>
      <c r="H813" s="21"/>
      <c r="I813" s="214"/>
      <c r="J813" s="214"/>
      <c r="K813" s="21"/>
      <c r="M813" s="21">
        <v>30</v>
      </c>
      <c r="N813" s="21"/>
      <c r="O813" s="214"/>
      <c r="P813" s="214"/>
      <c r="Q813" s="21"/>
      <c r="S813" s="21">
        <v>41</v>
      </c>
      <c r="T813" s="21"/>
      <c r="U813" s="214"/>
      <c r="V813" s="214"/>
      <c r="W813" s="21"/>
    </row>
    <row r="814" spans="1:104" s="114" customFormat="1" x14ac:dyDescent="0.2">
      <c r="A814" s="21">
        <v>9</v>
      </c>
      <c r="B814" s="21"/>
      <c r="C814" s="214"/>
      <c r="D814" s="214"/>
      <c r="E814" s="21"/>
      <c r="G814" s="21">
        <v>20</v>
      </c>
      <c r="H814" s="21"/>
      <c r="I814" s="214"/>
      <c r="J814" s="214"/>
      <c r="K814" s="21"/>
      <c r="M814" s="21">
        <v>31</v>
      </c>
      <c r="N814" s="21"/>
      <c r="O814" s="214"/>
      <c r="P814" s="214"/>
      <c r="Q814" s="21"/>
      <c r="S814" s="21">
        <v>42</v>
      </c>
      <c r="T814" s="21"/>
      <c r="U814" s="214"/>
      <c r="V814" s="214"/>
      <c r="W814" s="21"/>
    </row>
    <row r="815" spans="1:104" s="114" customFormat="1" x14ac:dyDescent="0.2">
      <c r="A815" s="21">
        <v>10</v>
      </c>
      <c r="B815" s="21"/>
      <c r="C815" s="214"/>
      <c r="D815" s="214"/>
      <c r="E815" s="21"/>
      <c r="G815" s="21">
        <v>21</v>
      </c>
      <c r="H815" s="21"/>
      <c r="I815" s="214"/>
      <c r="J815" s="214"/>
      <c r="K815" s="21"/>
      <c r="M815" s="21">
        <v>32</v>
      </c>
      <c r="N815" s="21"/>
      <c r="O815" s="214"/>
      <c r="P815" s="214"/>
      <c r="Q815" s="21"/>
      <c r="S815" s="21">
        <v>43</v>
      </c>
      <c r="T815" s="21"/>
      <c r="U815" s="214"/>
      <c r="V815" s="214"/>
      <c r="W815" s="21"/>
    </row>
    <row r="816" spans="1:104" s="114" customFormat="1" ht="13.5" thickBot="1" x14ac:dyDescent="0.25">
      <c r="A816" s="21">
        <v>11</v>
      </c>
      <c r="B816" s="21"/>
      <c r="C816" s="214"/>
      <c r="D816" s="214"/>
      <c r="E816" s="21"/>
      <c r="G816" s="21">
        <v>22</v>
      </c>
      <c r="H816" s="21"/>
      <c r="I816" s="214"/>
      <c r="J816" s="214"/>
      <c r="K816" s="21"/>
      <c r="M816" s="21">
        <v>33</v>
      </c>
      <c r="N816" s="21"/>
      <c r="O816" s="214"/>
      <c r="P816" s="214"/>
      <c r="Q816" s="21"/>
      <c r="S816" s="22"/>
      <c r="T816" s="209" t="s">
        <v>3</v>
      </c>
      <c r="U816" s="24"/>
      <c r="V816" s="24"/>
      <c r="W816" s="210">
        <f>SUM(E806:E816)+SUM(K806:K816)+SUM(W806:W815)+SUM(Q806:Q816)</f>
        <v>0</v>
      </c>
    </row>
    <row r="817" spans="1:104" s="114" customFormat="1" x14ac:dyDescent="0.2">
      <c r="B817" s="118"/>
      <c r="C817" s="119"/>
      <c r="D817" s="119"/>
      <c r="E817" s="115"/>
      <c r="H817" s="118"/>
      <c r="I817" s="119"/>
      <c r="J817" s="119"/>
      <c r="K817" s="115"/>
      <c r="N817" s="118"/>
      <c r="O817" s="119"/>
      <c r="P817" s="119"/>
      <c r="Q817" s="115"/>
      <c r="T817" s="118"/>
      <c r="U817" s="119"/>
      <c r="V817" s="119"/>
      <c r="W817" s="115"/>
    </row>
    <row r="818" spans="1:104" s="114" customFormat="1" x14ac:dyDescent="0.2">
      <c r="B818" s="118"/>
      <c r="C818" s="119"/>
      <c r="D818" s="119"/>
      <c r="E818" s="115"/>
      <c r="H818" s="118"/>
      <c r="I818" s="119"/>
      <c r="J818" s="119"/>
      <c r="K818" s="115"/>
      <c r="N818" s="118"/>
      <c r="O818" s="119"/>
      <c r="P818" s="119"/>
      <c r="Q818" s="115"/>
      <c r="T818" s="118"/>
      <c r="U818" s="119"/>
      <c r="V818" s="119"/>
      <c r="W818" s="115"/>
    </row>
    <row r="819" spans="1:104" s="114" customFormat="1" x14ac:dyDescent="0.2">
      <c r="B819" s="118"/>
      <c r="C819" s="119"/>
      <c r="D819" s="119"/>
      <c r="E819" s="115"/>
      <c r="H819" s="118"/>
      <c r="I819" s="119"/>
      <c r="J819" s="119"/>
      <c r="K819" s="115"/>
      <c r="N819" s="118"/>
      <c r="O819" s="119"/>
      <c r="P819" s="119"/>
      <c r="Q819" s="115"/>
      <c r="T819" s="118"/>
      <c r="U819" s="119"/>
      <c r="V819" s="119"/>
      <c r="W819" s="115"/>
    </row>
    <row r="820" spans="1:104" s="114" customFormat="1" x14ac:dyDescent="0.2">
      <c r="B820" s="118"/>
      <c r="C820" s="119"/>
      <c r="D820" s="119"/>
      <c r="E820" s="115"/>
      <c r="H820" s="118"/>
      <c r="I820" s="119"/>
      <c r="J820" s="119"/>
      <c r="K820" s="115"/>
      <c r="N820" s="118"/>
      <c r="O820" s="119"/>
      <c r="P820" s="119"/>
      <c r="Q820" s="115"/>
      <c r="T820" s="118"/>
      <c r="U820" s="119"/>
      <c r="V820" s="119"/>
      <c r="W820" s="115"/>
    </row>
    <row r="821" spans="1:104" s="114" customFormat="1" x14ac:dyDescent="0.2">
      <c r="B821" s="118"/>
      <c r="C821" s="119"/>
      <c r="D821" s="119"/>
      <c r="E821" s="115"/>
      <c r="H821" s="118"/>
      <c r="I821" s="119"/>
      <c r="J821" s="119"/>
      <c r="K821" s="115"/>
      <c r="N821" s="118"/>
      <c r="O821" s="119"/>
      <c r="P821" s="119"/>
      <c r="Q821" s="115"/>
      <c r="T821" s="118"/>
      <c r="U821" s="119"/>
      <c r="V821" s="119"/>
      <c r="W821" s="115"/>
    </row>
    <row r="822" spans="1:104" s="114" customFormat="1" x14ac:dyDescent="0.2">
      <c r="B822" s="118"/>
      <c r="C822" s="119"/>
      <c r="D822" s="119"/>
      <c r="E822" s="115"/>
      <c r="H822" s="118"/>
      <c r="I822" s="119"/>
      <c r="J822" s="119"/>
      <c r="K822" s="115"/>
      <c r="N822" s="118"/>
      <c r="O822" s="119"/>
      <c r="P822" s="119"/>
      <c r="Q822" s="115"/>
      <c r="T822" s="118"/>
      <c r="U822" s="119"/>
      <c r="V822" s="119"/>
      <c r="W822" s="115"/>
    </row>
    <row r="823" spans="1:104" s="114" customFormat="1" ht="13.5" thickBot="1" x14ac:dyDescent="0.25">
      <c r="B823" s="118"/>
      <c r="C823" s="119"/>
      <c r="D823" s="119"/>
      <c r="E823" s="115"/>
      <c r="H823" s="118"/>
      <c r="I823" s="119"/>
      <c r="J823" s="119"/>
      <c r="K823" s="115"/>
      <c r="N823" s="118"/>
      <c r="O823" s="119"/>
      <c r="P823" s="119"/>
      <c r="Q823" s="115"/>
      <c r="T823" s="118"/>
      <c r="U823" s="119"/>
      <c r="V823" s="119"/>
      <c r="W823" s="115"/>
    </row>
    <row r="824" spans="1:104" ht="13.5" thickBot="1" x14ac:dyDescent="0.25">
      <c r="A824" s="17">
        <v>39</v>
      </c>
      <c r="B824" s="18"/>
      <c r="C824" s="519" t="s">
        <v>167</v>
      </c>
      <c r="D824" s="519" t="s">
        <v>35</v>
      </c>
      <c r="E824" s="213">
        <f>+$W836</f>
        <v>0</v>
      </c>
      <c r="F824" s="114"/>
      <c r="G824" s="17"/>
      <c r="H824" s="18"/>
      <c r="I824" s="519" t="s">
        <v>167</v>
      </c>
      <c r="J824" s="519" t="s">
        <v>35</v>
      </c>
      <c r="K824" s="213">
        <f>+$W836</f>
        <v>0</v>
      </c>
      <c r="M824" s="17">
        <v>39</v>
      </c>
      <c r="N824" s="18"/>
      <c r="O824" s="519" t="s">
        <v>167</v>
      </c>
      <c r="P824" s="519" t="s">
        <v>35</v>
      </c>
      <c r="Q824" s="213">
        <f>+$W836</f>
        <v>0</v>
      </c>
      <c r="S824" s="17"/>
      <c r="T824" s="18"/>
      <c r="U824" s="519" t="s">
        <v>167</v>
      </c>
      <c r="V824" s="519" t="s">
        <v>35</v>
      </c>
      <c r="W824" s="519" t="s">
        <v>18</v>
      </c>
      <c r="X824" s="114"/>
      <c r="Y824" s="114"/>
      <c r="Z824" s="114"/>
      <c r="AA824" s="114"/>
      <c r="AB824" s="114"/>
      <c r="AC824" s="114"/>
      <c r="AD824" s="114"/>
      <c r="AE824" s="114"/>
      <c r="AF824" s="114"/>
      <c r="AG824" s="114"/>
      <c r="AH824" s="114"/>
      <c r="AI824" s="114"/>
      <c r="AJ824" s="114"/>
      <c r="AK824" s="114"/>
      <c r="AL824" s="114"/>
      <c r="AM824" s="114"/>
      <c r="AN824" s="114"/>
      <c r="AO824" s="114"/>
      <c r="AP824" s="114"/>
      <c r="AQ824" s="114"/>
      <c r="AR824" s="114"/>
      <c r="AS824" s="114"/>
      <c r="AT824" s="114"/>
      <c r="AU824" s="114"/>
      <c r="AV824" s="114"/>
      <c r="AW824" s="114"/>
      <c r="AX824" s="114"/>
      <c r="AY824" s="114"/>
      <c r="AZ824" s="114"/>
      <c r="BA824" s="114"/>
      <c r="BB824" s="114"/>
      <c r="BC824" s="114"/>
      <c r="BD824" s="114"/>
      <c r="BE824" s="114"/>
      <c r="BF824" s="114"/>
      <c r="BG824" s="114"/>
      <c r="BH824" s="114"/>
      <c r="BI824" s="114"/>
      <c r="BJ824" s="114"/>
      <c r="BK824" s="114"/>
      <c r="BL824" s="114"/>
      <c r="BM824" s="114"/>
      <c r="BN824" s="114"/>
      <c r="BO824" s="114"/>
      <c r="BP824" s="114"/>
      <c r="BQ824" s="114"/>
      <c r="BR824" s="114"/>
      <c r="BS824" s="114"/>
      <c r="BT824" s="114"/>
      <c r="BU824" s="114"/>
      <c r="BV824" s="114"/>
      <c r="BW824" s="114"/>
      <c r="BX824" s="114"/>
      <c r="BY824" s="114"/>
      <c r="BZ824" s="114"/>
      <c r="CA824" s="114"/>
      <c r="CB824" s="114"/>
      <c r="CC824" s="114"/>
      <c r="CD824" s="114"/>
      <c r="CE824" s="114"/>
      <c r="CF824" s="114"/>
      <c r="CG824" s="114"/>
      <c r="CH824" s="114"/>
      <c r="CI824" s="114"/>
      <c r="CJ824" s="114"/>
      <c r="CK824" s="114"/>
      <c r="CL824" s="114"/>
      <c r="CM824" s="114"/>
      <c r="CN824" s="114"/>
      <c r="CO824" s="114"/>
      <c r="CP824" s="114"/>
      <c r="CQ824" s="114"/>
      <c r="CR824" s="114"/>
      <c r="CS824" s="114"/>
      <c r="CT824" s="114"/>
      <c r="CU824" s="114"/>
      <c r="CV824" s="114"/>
      <c r="CW824" s="114"/>
      <c r="CX824" s="114"/>
      <c r="CY824" s="114"/>
      <c r="CZ824" s="114"/>
    </row>
    <row r="825" spans="1:104" ht="38.25" x14ac:dyDescent="0.2">
      <c r="A825" s="19" t="s">
        <v>7</v>
      </c>
      <c r="B825" s="35" t="str">
        <f>+" אסמכתא " &amp; B41 &amp;"         חזרה לטבלה "</f>
        <v xml:space="preserve"> אסמכתא          חזרה לטבלה </v>
      </c>
      <c r="C825" s="548"/>
      <c r="D825" s="548"/>
      <c r="E825" s="212" t="s">
        <v>18</v>
      </c>
      <c r="F825" s="114"/>
      <c r="G825" s="19" t="s">
        <v>23</v>
      </c>
      <c r="H825" s="35" t="e">
        <f>+" אסמכתא " &amp;#REF! &amp;"         חזרה לטבלה "</f>
        <v>#REF!</v>
      </c>
      <c r="I825" s="548"/>
      <c r="J825" s="548"/>
      <c r="K825" s="212" t="s">
        <v>18</v>
      </c>
      <c r="M825" s="19" t="s">
        <v>7</v>
      </c>
      <c r="N825" s="35" t="str">
        <f>+" אסמכתא " &amp; N41 &amp;"         חזרה לטבלה "</f>
        <v xml:space="preserve"> אסמכתא          חזרה לטבלה </v>
      </c>
      <c r="O825" s="548"/>
      <c r="P825" s="548"/>
      <c r="Q825" s="212" t="s">
        <v>18</v>
      </c>
      <c r="S825" s="19" t="s">
        <v>23</v>
      </c>
      <c r="T825" s="35" t="str">
        <f>+" אסמכתא " &amp; T41 &amp;"         חזרה לטבלה "</f>
        <v xml:space="preserve"> אסמכתא          חזרה לטבלה </v>
      </c>
      <c r="U825" s="548"/>
      <c r="V825" s="548"/>
      <c r="W825" s="548"/>
      <c r="X825" s="114"/>
      <c r="Y825" s="114"/>
      <c r="Z825" s="114"/>
      <c r="AA825" s="114"/>
      <c r="AB825" s="114"/>
      <c r="AC825" s="114"/>
      <c r="AD825" s="114"/>
      <c r="AE825" s="114"/>
      <c r="AF825" s="114"/>
      <c r="AG825" s="114"/>
      <c r="AH825" s="114"/>
      <c r="AI825" s="114"/>
      <c r="AJ825" s="114"/>
      <c r="AK825" s="114"/>
      <c r="AL825" s="114"/>
      <c r="AM825" s="114"/>
      <c r="AN825" s="114"/>
      <c r="AO825" s="114"/>
      <c r="AP825" s="114"/>
      <c r="AQ825" s="114"/>
      <c r="AR825" s="114"/>
      <c r="AS825" s="114"/>
      <c r="AT825" s="114"/>
      <c r="AU825" s="114"/>
      <c r="AV825" s="114"/>
      <c r="AW825" s="114"/>
      <c r="AX825" s="114"/>
      <c r="AY825" s="114"/>
      <c r="AZ825" s="114"/>
      <c r="BA825" s="114"/>
      <c r="BB825" s="114"/>
      <c r="BC825" s="114"/>
      <c r="BD825" s="114"/>
      <c r="BE825" s="114"/>
      <c r="BF825" s="114"/>
      <c r="BG825" s="114"/>
      <c r="BH825" s="114"/>
      <c r="BI825" s="114"/>
      <c r="BJ825" s="114"/>
      <c r="BK825" s="114"/>
      <c r="BL825" s="114"/>
      <c r="BM825" s="114"/>
      <c r="BN825" s="114"/>
      <c r="BO825" s="114"/>
      <c r="BP825" s="114"/>
      <c r="BQ825" s="114"/>
      <c r="BR825" s="114"/>
      <c r="BS825" s="114"/>
      <c r="BT825" s="114"/>
      <c r="BU825" s="114"/>
      <c r="BV825" s="114"/>
      <c r="BW825" s="114"/>
      <c r="BX825" s="114"/>
      <c r="BY825" s="114"/>
      <c r="BZ825" s="114"/>
      <c r="CA825" s="114"/>
      <c r="CB825" s="114"/>
      <c r="CC825" s="114"/>
      <c r="CD825" s="114"/>
      <c r="CE825" s="114"/>
      <c r="CF825" s="114"/>
      <c r="CG825" s="114"/>
      <c r="CH825" s="114"/>
      <c r="CI825" s="114"/>
      <c r="CJ825" s="114"/>
      <c r="CK825" s="114"/>
      <c r="CL825" s="114"/>
      <c r="CM825" s="114"/>
      <c r="CN825" s="114"/>
      <c r="CO825" s="114"/>
      <c r="CP825" s="114"/>
      <c r="CQ825" s="114"/>
      <c r="CR825" s="114"/>
      <c r="CS825" s="114"/>
      <c r="CT825" s="114"/>
      <c r="CU825" s="114"/>
      <c r="CV825" s="114"/>
      <c r="CW825" s="114"/>
      <c r="CX825" s="114"/>
      <c r="CY825" s="114"/>
      <c r="CZ825" s="114"/>
    </row>
    <row r="826" spans="1:104" s="114" customFormat="1" x14ac:dyDescent="0.2">
      <c r="A826" s="21">
        <v>1</v>
      </c>
      <c r="B826" s="21"/>
      <c r="C826" s="214"/>
      <c r="D826" s="214"/>
      <c r="E826" s="21"/>
      <c r="G826" s="21">
        <v>12</v>
      </c>
      <c r="H826" s="21"/>
      <c r="I826" s="214"/>
      <c r="J826" s="214"/>
      <c r="K826" s="21"/>
      <c r="M826" s="21">
        <v>23</v>
      </c>
      <c r="N826" s="21"/>
      <c r="O826" s="214"/>
      <c r="P826" s="214"/>
      <c r="Q826" s="21"/>
      <c r="S826" s="21">
        <v>34</v>
      </c>
      <c r="T826" s="21"/>
      <c r="U826" s="214"/>
      <c r="V826" s="214"/>
      <c r="W826" s="21"/>
    </row>
    <row r="827" spans="1:104" s="114" customFormat="1" x14ac:dyDescent="0.2">
      <c r="A827" s="21">
        <v>2</v>
      </c>
      <c r="B827" s="21"/>
      <c r="C827" s="214"/>
      <c r="D827" s="214"/>
      <c r="E827" s="21"/>
      <c r="G827" s="21">
        <v>13</v>
      </c>
      <c r="H827" s="21"/>
      <c r="I827" s="214"/>
      <c r="J827" s="214"/>
      <c r="K827" s="21"/>
      <c r="M827" s="21">
        <v>24</v>
      </c>
      <c r="N827" s="21"/>
      <c r="O827" s="214"/>
      <c r="P827" s="214"/>
      <c r="Q827" s="21"/>
      <c r="S827" s="21">
        <v>35</v>
      </c>
      <c r="T827" s="21"/>
      <c r="U827" s="214"/>
      <c r="V827" s="214"/>
      <c r="W827" s="21"/>
    </row>
    <row r="828" spans="1:104" s="114" customFormat="1" x14ac:dyDescent="0.2">
      <c r="A828" s="21">
        <v>3</v>
      </c>
      <c r="B828" s="21"/>
      <c r="C828" s="214"/>
      <c r="D828" s="214"/>
      <c r="E828" s="21"/>
      <c r="G828" s="21">
        <v>14</v>
      </c>
      <c r="H828" s="21"/>
      <c r="I828" s="214"/>
      <c r="J828" s="214"/>
      <c r="K828" s="21"/>
      <c r="M828" s="21">
        <v>25</v>
      </c>
      <c r="N828" s="21"/>
      <c r="O828" s="214"/>
      <c r="P828" s="214"/>
      <c r="Q828" s="21"/>
      <c r="S828" s="21">
        <v>36</v>
      </c>
      <c r="T828" s="21"/>
      <c r="U828" s="214"/>
      <c r="V828" s="214"/>
      <c r="W828" s="21"/>
    </row>
    <row r="829" spans="1:104" s="114" customFormat="1" x14ac:dyDescent="0.2">
      <c r="A829" s="21">
        <v>4</v>
      </c>
      <c r="B829" s="21"/>
      <c r="C829" s="214"/>
      <c r="D829" s="214"/>
      <c r="E829" s="21"/>
      <c r="G829" s="21">
        <v>15</v>
      </c>
      <c r="H829" s="21"/>
      <c r="I829" s="214"/>
      <c r="J829" s="214"/>
      <c r="K829" s="21"/>
      <c r="M829" s="21">
        <v>26</v>
      </c>
      <c r="N829" s="21"/>
      <c r="O829" s="214"/>
      <c r="P829" s="214"/>
      <c r="Q829" s="21"/>
      <c r="S829" s="21">
        <v>37</v>
      </c>
      <c r="T829" s="21"/>
      <c r="U829" s="214"/>
      <c r="V829" s="214"/>
      <c r="W829" s="21"/>
    </row>
    <row r="830" spans="1:104" s="114" customFormat="1" x14ac:dyDescent="0.2">
      <c r="A830" s="21">
        <v>5</v>
      </c>
      <c r="B830" s="21"/>
      <c r="C830" s="214"/>
      <c r="D830" s="214"/>
      <c r="E830" s="21"/>
      <c r="G830" s="21">
        <v>16</v>
      </c>
      <c r="H830" s="21"/>
      <c r="I830" s="214"/>
      <c r="J830" s="214"/>
      <c r="K830" s="21"/>
      <c r="M830" s="21">
        <v>27</v>
      </c>
      <c r="N830" s="21"/>
      <c r="O830" s="214"/>
      <c r="P830" s="214"/>
      <c r="Q830" s="21"/>
      <c r="S830" s="21">
        <v>38</v>
      </c>
      <c r="T830" s="21"/>
      <c r="U830" s="214"/>
      <c r="V830" s="214"/>
      <c r="W830" s="21"/>
    </row>
    <row r="831" spans="1:104" s="114" customFormat="1" x14ac:dyDescent="0.2">
      <c r="A831" s="21">
        <v>6</v>
      </c>
      <c r="B831" s="21"/>
      <c r="C831" s="214"/>
      <c r="D831" s="214"/>
      <c r="E831" s="21"/>
      <c r="G831" s="21">
        <v>17</v>
      </c>
      <c r="H831" s="21"/>
      <c r="I831" s="214"/>
      <c r="J831" s="214"/>
      <c r="K831" s="21"/>
      <c r="M831" s="21">
        <v>28</v>
      </c>
      <c r="N831" s="21"/>
      <c r="O831" s="214"/>
      <c r="P831" s="214"/>
      <c r="Q831" s="21"/>
      <c r="S831" s="21">
        <v>39</v>
      </c>
      <c r="T831" s="21"/>
      <c r="U831" s="214"/>
      <c r="V831" s="214"/>
      <c r="W831" s="21"/>
    </row>
    <row r="832" spans="1:104" s="114" customFormat="1" x14ac:dyDescent="0.2">
      <c r="A832" s="21">
        <v>7</v>
      </c>
      <c r="B832" s="21"/>
      <c r="C832" s="214"/>
      <c r="D832" s="214"/>
      <c r="E832" s="21"/>
      <c r="G832" s="21">
        <v>18</v>
      </c>
      <c r="H832" s="21"/>
      <c r="I832" s="214"/>
      <c r="J832" s="214"/>
      <c r="K832" s="21"/>
      <c r="M832" s="21">
        <v>29</v>
      </c>
      <c r="N832" s="21"/>
      <c r="O832" s="214"/>
      <c r="P832" s="214"/>
      <c r="Q832" s="21"/>
      <c r="S832" s="21">
        <v>40</v>
      </c>
      <c r="T832" s="21"/>
      <c r="U832" s="214"/>
      <c r="V832" s="214"/>
      <c r="W832" s="21"/>
    </row>
    <row r="833" spans="1:104" s="114" customFormat="1" x14ac:dyDescent="0.2">
      <c r="A833" s="21">
        <v>8</v>
      </c>
      <c r="B833" s="21"/>
      <c r="C833" s="214"/>
      <c r="D833" s="214"/>
      <c r="E833" s="21"/>
      <c r="G833" s="21">
        <v>19</v>
      </c>
      <c r="H833" s="21"/>
      <c r="I833" s="214"/>
      <c r="J833" s="214"/>
      <c r="K833" s="21"/>
      <c r="M833" s="21">
        <v>30</v>
      </c>
      <c r="N833" s="21"/>
      <c r="O833" s="214"/>
      <c r="P833" s="214"/>
      <c r="Q833" s="21"/>
      <c r="S833" s="21">
        <v>41</v>
      </c>
      <c r="T833" s="21"/>
      <c r="U833" s="214"/>
      <c r="V833" s="214"/>
      <c r="W833" s="21"/>
    </row>
    <row r="834" spans="1:104" s="114" customFormat="1" x14ac:dyDescent="0.2">
      <c r="A834" s="21">
        <v>9</v>
      </c>
      <c r="B834" s="21"/>
      <c r="C834" s="214"/>
      <c r="D834" s="214"/>
      <c r="E834" s="21"/>
      <c r="G834" s="21">
        <v>20</v>
      </c>
      <c r="H834" s="21"/>
      <c r="I834" s="214"/>
      <c r="J834" s="214"/>
      <c r="K834" s="21"/>
      <c r="M834" s="21">
        <v>31</v>
      </c>
      <c r="N834" s="21"/>
      <c r="O834" s="214"/>
      <c r="P834" s="214"/>
      <c r="Q834" s="21"/>
      <c r="S834" s="21">
        <v>42</v>
      </c>
      <c r="T834" s="21"/>
      <c r="U834" s="214"/>
      <c r="V834" s="214"/>
      <c r="W834" s="21"/>
    </row>
    <row r="835" spans="1:104" s="114" customFormat="1" x14ac:dyDescent="0.2">
      <c r="A835" s="21">
        <v>10</v>
      </c>
      <c r="B835" s="21"/>
      <c r="C835" s="214"/>
      <c r="D835" s="214"/>
      <c r="E835" s="21"/>
      <c r="G835" s="21">
        <v>21</v>
      </c>
      <c r="H835" s="21"/>
      <c r="I835" s="214"/>
      <c r="J835" s="214"/>
      <c r="K835" s="21"/>
      <c r="M835" s="21">
        <v>32</v>
      </c>
      <c r="N835" s="21"/>
      <c r="O835" s="214"/>
      <c r="P835" s="214"/>
      <c r="Q835" s="21"/>
      <c r="S835" s="21">
        <v>43</v>
      </c>
      <c r="T835" s="21"/>
      <c r="U835" s="214"/>
      <c r="V835" s="214"/>
      <c r="W835" s="21"/>
    </row>
    <row r="836" spans="1:104" s="114" customFormat="1" ht="13.5" thickBot="1" x14ac:dyDescent="0.25">
      <c r="A836" s="21">
        <v>11</v>
      </c>
      <c r="B836" s="21"/>
      <c r="C836" s="214"/>
      <c r="D836" s="214"/>
      <c r="E836" s="21"/>
      <c r="G836" s="21">
        <v>22</v>
      </c>
      <c r="H836" s="21"/>
      <c r="I836" s="214"/>
      <c r="J836" s="214"/>
      <c r="K836" s="21"/>
      <c r="M836" s="21">
        <v>33</v>
      </c>
      <c r="N836" s="21"/>
      <c r="O836" s="214"/>
      <c r="P836" s="214"/>
      <c r="Q836" s="21"/>
      <c r="S836" s="22"/>
      <c r="T836" s="209" t="s">
        <v>3</v>
      </c>
      <c r="U836" s="24"/>
      <c r="V836" s="24"/>
      <c r="W836" s="210">
        <f>SUM(E826:E836)+SUM(K826:K836)+SUM(W826:W835)+SUM(Q826:Q836)</f>
        <v>0</v>
      </c>
    </row>
    <row r="837" spans="1:104" s="114" customFormat="1" x14ac:dyDescent="0.2">
      <c r="B837" s="118"/>
      <c r="C837" s="119"/>
      <c r="D837" s="119"/>
      <c r="E837" s="115"/>
      <c r="H837" s="118"/>
      <c r="I837" s="119"/>
      <c r="J837" s="119"/>
      <c r="K837" s="115"/>
      <c r="N837" s="118"/>
      <c r="O837" s="119"/>
      <c r="P837" s="119"/>
      <c r="Q837" s="115"/>
      <c r="T837" s="118"/>
      <c r="U837" s="119"/>
      <c r="V837" s="119"/>
      <c r="W837" s="115"/>
    </row>
    <row r="838" spans="1:104" s="114" customFormat="1" x14ac:dyDescent="0.2">
      <c r="B838" s="118"/>
      <c r="C838" s="119"/>
      <c r="D838" s="119"/>
      <c r="E838" s="115"/>
      <c r="H838" s="118"/>
      <c r="I838" s="119"/>
      <c r="J838" s="119"/>
      <c r="K838" s="115"/>
      <c r="N838" s="118"/>
      <c r="O838" s="119"/>
      <c r="P838" s="119"/>
      <c r="Q838" s="115"/>
      <c r="T838" s="118"/>
      <c r="U838" s="119"/>
      <c r="V838" s="119"/>
      <c r="W838" s="115"/>
    </row>
    <row r="839" spans="1:104" s="114" customFormat="1" x14ac:dyDescent="0.2">
      <c r="B839" s="118"/>
      <c r="C839" s="119"/>
      <c r="D839" s="119"/>
      <c r="E839" s="115"/>
      <c r="H839" s="118"/>
      <c r="I839" s="119"/>
      <c r="J839" s="119"/>
      <c r="K839" s="115"/>
      <c r="N839" s="118"/>
      <c r="O839" s="119"/>
      <c r="P839" s="119"/>
      <c r="Q839" s="115"/>
      <c r="T839" s="118"/>
      <c r="U839" s="119"/>
      <c r="V839" s="119"/>
      <c r="W839" s="115"/>
    </row>
    <row r="840" spans="1:104" s="114" customFormat="1" x14ac:dyDescent="0.2">
      <c r="B840" s="118"/>
      <c r="C840" s="119"/>
      <c r="D840" s="119"/>
      <c r="E840" s="115"/>
      <c r="H840" s="118"/>
      <c r="I840" s="119"/>
      <c r="J840" s="119"/>
      <c r="K840" s="115"/>
      <c r="N840" s="118"/>
      <c r="O840" s="119"/>
      <c r="P840" s="119"/>
      <c r="Q840" s="115"/>
      <c r="T840" s="118"/>
      <c r="U840" s="119"/>
      <c r="V840" s="119"/>
      <c r="W840" s="115"/>
    </row>
    <row r="841" spans="1:104" s="114" customFormat="1" x14ac:dyDescent="0.2">
      <c r="B841" s="118"/>
      <c r="C841" s="119"/>
      <c r="D841" s="119"/>
      <c r="E841" s="115"/>
      <c r="H841" s="118"/>
      <c r="I841" s="119"/>
      <c r="J841" s="119"/>
      <c r="K841" s="115"/>
      <c r="N841" s="118"/>
      <c r="O841" s="119"/>
      <c r="P841" s="119"/>
      <c r="Q841" s="115"/>
      <c r="T841" s="118"/>
      <c r="U841" s="119"/>
      <c r="V841" s="119"/>
      <c r="W841" s="115"/>
    </row>
    <row r="842" spans="1:104" s="114" customFormat="1" x14ac:dyDescent="0.2">
      <c r="B842" s="118"/>
      <c r="C842" s="119"/>
      <c r="D842" s="119"/>
      <c r="E842" s="115"/>
      <c r="H842" s="118"/>
      <c r="I842" s="119"/>
      <c r="J842" s="119"/>
      <c r="K842" s="115"/>
      <c r="N842" s="118"/>
      <c r="O842" s="119"/>
      <c r="P842" s="119"/>
      <c r="Q842" s="115"/>
      <c r="T842" s="118"/>
      <c r="U842" s="119"/>
      <c r="V842" s="119"/>
      <c r="W842" s="115"/>
    </row>
    <row r="843" spans="1:104" s="114" customFormat="1" ht="13.5" thickBot="1" x14ac:dyDescent="0.25">
      <c r="B843" s="118"/>
      <c r="C843" s="119"/>
      <c r="D843" s="119"/>
      <c r="E843" s="115"/>
      <c r="H843" s="118"/>
      <c r="I843" s="119"/>
      <c r="J843" s="119"/>
      <c r="K843" s="115"/>
      <c r="N843" s="118"/>
      <c r="O843" s="119"/>
      <c r="P843" s="119"/>
      <c r="Q843" s="115"/>
      <c r="T843" s="118"/>
      <c r="U843" s="119"/>
      <c r="V843" s="119"/>
      <c r="W843" s="115"/>
    </row>
    <row r="844" spans="1:104" ht="13.5" thickBot="1" x14ac:dyDescent="0.25">
      <c r="A844" s="17">
        <v>40</v>
      </c>
      <c r="B844" s="18"/>
      <c r="C844" s="519" t="s">
        <v>167</v>
      </c>
      <c r="D844" s="519" t="s">
        <v>35</v>
      </c>
      <c r="E844" s="213">
        <f>+$W856</f>
        <v>0</v>
      </c>
      <c r="F844" s="114"/>
      <c r="G844" s="17"/>
      <c r="H844" s="18"/>
      <c r="I844" s="519" t="s">
        <v>167</v>
      </c>
      <c r="J844" s="519" t="s">
        <v>35</v>
      </c>
      <c r="K844" s="213">
        <f>+$W856</f>
        <v>0</v>
      </c>
      <c r="M844" s="17">
        <v>40</v>
      </c>
      <c r="N844" s="18"/>
      <c r="O844" s="519" t="s">
        <v>167</v>
      </c>
      <c r="P844" s="519" t="s">
        <v>35</v>
      </c>
      <c r="Q844" s="213">
        <f>+$W856</f>
        <v>0</v>
      </c>
      <c r="S844" s="17"/>
      <c r="T844" s="18"/>
      <c r="U844" s="519" t="s">
        <v>167</v>
      </c>
      <c r="V844" s="519" t="s">
        <v>35</v>
      </c>
      <c r="W844" s="519" t="s">
        <v>18</v>
      </c>
      <c r="X844" s="114"/>
      <c r="Y844" s="114"/>
      <c r="Z844" s="114"/>
      <c r="AA844" s="114"/>
      <c r="AB844" s="114"/>
      <c r="AC844" s="114"/>
      <c r="AD844" s="114"/>
      <c r="AE844" s="114"/>
      <c r="AF844" s="114"/>
      <c r="AG844" s="114"/>
      <c r="AH844" s="114"/>
      <c r="AI844" s="114"/>
      <c r="AJ844" s="114"/>
      <c r="AK844" s="114"/>
      <c r="AL844" s="114"/>
      <c r="AM844" s="114"/>
      <c r="AN844" s="114"/>
      <c r="AO844" s="114"/>
      <c r="AP844" s="114"/>
      <c r="AQ844" s="114"/>
      <c r="AR844" s="114"/>
      <c r="AS844" s="114"/>
      <c r="AT844" s="114"/>
      <c r="AU844" s="114"/>
      <c r="AV844" s="114"/>
      <c r="AW844" s="114"/>
      <c r="AX844" s="114"/>
      <c r="AY844" s="114"/>
      <c r="AZ844" s="114"/>
      <c r="BA844" s="114"/>
      <c r="BB844" s="114"/>
      <c r="BC844" s="114"/>
      <c r="BD844" s="114"/>
      <c r="BE844" s="114"/>
      <c r="BF844" s="114"/>
      <c r="BG844" s="114"/>
      <c r="BH844" s="114"/>
      <c r="BI844" s="114"/>
      <c r="BJ844" s="114"/>
      <c r="BK844" s="114"/>
      <c r="BL844" s="114"/>
      <c r="BM844" s="114"/>
      <c r="BN844" s="114"/>
      <c r="BO844" s="114"/>
      <c r="BP844" s="114"/>
      <c r="BQ844" s="114"/>
      <c r="BR844" s="114"/>
      <c r="BS844" s="114"/>
      <c r="BT844" s="114"/>
      <c r="BU844" s="114"/>
      <c r="BV844" s="114"/>
      <c r="BW844" s="114"/>
      <c r="BX844" s="114"/>
      <c r="BY844" s="114"/>
      <c r="BZ844" s="114"/>
      <c r="CA844" s="114"/>
      <c r="CB844" s="114"/>
      <c r="CC844" s="114"/>
      <c r="CD844" s="114"/>
      <c r="CE844" s="114"/>
      <c r="CF844" s="114"/>
      <c r="CG844" s="114"/>
      <c r="CH844" s="114"/>
      <c r="CI844" s="114"/>
      <c r="CJ844" s="114"/>
      <c r="CK844" s="114"/>
      <c r="CL844" s="114"/>
      <c r="CM844" s="114"/>
      <c r="CN844" s="114"/>
      <c r="CO844" s="114"/>
      <c r="CP844" s="114"/>
      <c r="CQ844" s="114"/>
      <c r="CR844" s="114"/>
      <c r="CS844" s="114"/>
      <c r="CT844" s="114"/>
      <c r="CU844" s="114"/>
      <c r="CV844" s="114"/>
      <c r="CW844" s="114"/>
      <c r="CX844" s="114"/>
      <c r="CY844" s="114"/>
      <c r="CZ844" s="114"/>
    </row>
    <row r="845" spans="1:104" ht="38.25" x14ac:dyDescent="0.2">
      <c r="A845" s="19" t="s">
        <v>7</v>
      </c>
      <c r="B845" s="35" t="str">
        <f>+" אסמכתא " &amp; B42 &amp;"         חזרה לטבלה "</f>
        <v xml:space="preserve"> אסמכתא          חזרה לטבלה </v>
      </c>
      <c r="C845" s="548"/>
      <c r="D845" s="548"/>
      <c r="E845" s="212" t="s">
        <v>18</v>
      </c>
      <c r="F845" s="114"/>
      <c r="G845" s="19" t="s">
        <v>23</v>
      </c>
      <c r="H845" s="35" t="e">
        <f>+" אסמכתא " &amp;#REF! &amp;"         חזרה לטבלה "</f>
        <v>#REF!</v>
      </c>
      <c r="I845" s="548"/>
      <c r="J845" s="548"/>
      <c r="K845" s="212" t="s">
        <v>18</v>
      </c>
      <c r="M845" s="19" t="s">
        <v>7</v>
      </c>
      <c r="N845" s="35" t="str">
        <f>+" אסמכתא " &amp; N42 &amp;"         חזרה לטבלה "</f>
        <v xml:space="preserve"> אסמכתא          חזרה לטבלה </v>
      </c>
      <c r="O845" s="548"/>
      <c r="P845" s="548"/>
      <c r="Q845" s="212" t="s">
        <v>18</v>
      </c>
      <c r="S845" s="19" t="s">
        <v>23</v>
      </c>
      <c r="T845" s="35" t="str">
        <f>+" אסמכתא " &amp; T42 &amp;"         חזרה לטבלה "</f>
        <v xml:space="preserve"> אסמכתא          חזרה לטבלה </v>
      </c>
      <c r="U845" s="548"/>
      <c r="V845" s="548"/>
      <c r="W845" s="548"/>
      <c r="X845" s="114"/>
      <c r="Y845" s="114"/>
      <c r="Z845" s="114"/>
      <c r="AA845" s="114"/>
      <c r="AB845" s="114"/>
      <c r="AC845" s="114"/>
      <c r="AD845" s="114"/>
      <c r="AE845" s="114"/>
      <c r="AF845" s="114"/>
      <c r="AG845" s="114"/>
      <c r="AH845" s="114"/>
      <c r="AI845" s="114"/>
      <c r="AJ845" s="114"/>
      <c r="AK845" s="114"/>
      <c r="AL845" s="114"/>
      <c r="AM845" s="114"/>
      <c r="AN845" s="114"/>
      <c r="AO845" s="114"/>
      <c r="AP845" s="114"/>
      <c r="AQ845" s="114"/>
      <c r="AR845" s="114"/>
      <c r="AS845" s="114"/>
      <c r="AT845" s="114"/>
      <c r="AU845" s="114"/>
      <c r="AV845" s="114"/>
      <c r="AW845" s="114"/>
      <c r="AX845" s="114"/>
      <c r="AY845" s="114"/>
      <c r="AZ845" s="114"/>
      <c r="BA845" s="114"/>
      <c r="BB845" s="114"/>
      <c r="BC845" s="114"/>
      <c r="BD845" s="114"/>
      <c r="BE845" s="114"/>
      <c r="BF845" s="114"/>
      <c r="BG845" s="114"/>
      <c r="BH845" s="114"/>
      <c r="BI845" s="114"/>
      <c r="BJ845" s="114"/>
      <c r="BK845" s="114"/>
      <c r="BL845" s="114"/>
      <c r="BM845" s="114"/>
      <c r="BN845" s="114"/>
      <c r="BO845" s="114"/>
      <c r="BP845" s="114"/>
      <c r="BQ845" s="114"/>
      <c r="BR845" s="114"/>
      <c r="BS845" s="114"/>
      <c r="BT845" s="114"/>
      <c r="BU845" s="114"/>
      <c r="BV845" s="114"/>
      <c r="BW845" s="114"/>
      <c r="BX845" s="114"/>
      <c r="BY845" s="114"/>
      <c r="BZ845" s="114"/>
      <c r="CA845" s="114"/>
      <c r="CB845" s="114"/>
      <c r="CC845" s="114"/>
      <c r="CD845" s="114"/>
      <c r="CE845" s="114"/>
      <c r="CF845" s="114"/>
      <c r="CG845" s="114"/>
      <c r="CH845" s="114"/>
      <c r="CI845" s="114"/>
      <c r="CJ845" s="114"/>
      <c r="CK845" s="114"/>
      <c r="CL845" s="114"/>
      <c r="CM845" s="114"/>
      <c r="CN845" s="114"/>
      <c r="CO845" s="114"/>
      <c r="CP845" s="114"/>
      <c r="CQ845" s="114"/>
      <c r="CR845" s="114"/>
      <c r="CS845" s="114"/>
      <c r="CT845" s="114"/>
      <c r="CU845" s="114"/>
      <c r="CV845" s="114"/>
      <c r="CW845" s="114"/>
      <c r="CX845" s="114"/>
      <c r="CY845" s="114"/>
      <c r="CZ845" s="114"/>
    </row>
    <row r="846" spans="1:104" s="114" customFormat="1" x14ac:dyDescent="0.2">
      <c r="A846" s="21">
        <v>1</v>
      </c>
      <c r="B846" s="21"/>
      <c r="C846" s="214"/>
      <c r="D846" s="214"/>
      <c r="E846" s="21"/>
      <c r="G846" s="21">
        <v>12</v>
      </c>
      <c r="H846" s="21"/>
      <c r="I846" s="214"/>
      <c r="J846" s="214"/>
      <c r="K846" s="21"/>
      <c r="M846" s="21">
        <v>23</v>
      </c>
      <c r="N846" s="21"/>
      <c r="O846" s="214"/>
      <c r="P846" s="214"/>
      <c r="Q846" s="21"/>
      <c r="S846" s="21">
        <v>34</v>
      </c>
      <c r="T846" s="21"/>
      <c r="U846" s="214"/>
      <c r="V846" s="214"/>
      <c r="W846" s="21"/>
    </row>
    <row r="847" spans="1:104" s="114" customFormat="1" x14ac:dyDescent="0.2">
      <c r="A847" s="21">
        <v>2</v>
      </c>
      <c r="B847" s="21"/>
      <c r="C847" s="214"/>
      <c r="D847" s="214"/>
      <c r="E847" s="21"/>
      <c r="G847" s="21">
        <v>13</v>
      </c>
      <c r="H847" s="21"/>
      <c r="I847" s="214"/>
      <c r="J847" s="214"/>
      <c r="K847" s="21"/>
      <c r="M847" s="21">
        <v>24</v>
      </c>
      <c r="N847" s="21"/>
      <c r="O847" s="214"/>
      <c r="P847" s="214"/>
      <c r="Q847" s="21"/>
      <c r="S847" s="21">
        <v>35</v>
      </c>
      <c r="T847" s="21"/>
      <c r="U847" s="214"/>
      <c r="V847" s="214"/>
      <c r="W847" s="21"/>
    </row>
    <row r="848" spans="1:104" s="114" customFormat="1" x14ac:dyDescent="0.2">
      <c r="A848" s="21">
        <v>3</v>
      </c>
      <c r="B848" s="21"/>
      <c r="C848" s="214"/>
      <c r="D848" s="214"/>
      <c r="E848" s="21"/>
      <c r="G848" s="21">
        <v>14</v>
      </c>
      <c r="H848" s="21"/>
      <c r="I848" s="214"/>
      <c r="J848" s="214"/>
      <c r="K848" s="21"/>
      <c r="M848" s="21">
        <v>25</v>
      </c>
      <c r="N848" s="21"/>
      <c r="O848" s="214"/>
      <c r="P848" s="214"/>
      <c r="Q848" s="21"/>
      <c r="S848" s="21">
        <v>36</v>
      </c>
      <c r="T848" s="21"/>
      <c r="U848" s="214"/>
      <c r="V848" s="214"/>
      <c r="W848" s="21"/>
    </row>
    <row r="849" spans="1:23" s="114" customFormat="1" x14ac:dyDescent="0.2">
      <c r="A849" s="21">
        <v>4</v>
      </c>
      <c r="B849" s="21"/>
      <c r="C849" s="214"/>
      <c r="D849" s="214"/>
      <c r="E849" s="21"/>
      <c r="G849" s="21">
        <v>15</v>
      </c>
      <c r="H849" s="21"/>
      <c r="I849" s="214"/>
      <c r="J849" s="214"/>
      <c r="K849" s="21"/>
      <c r="M849" s="21">
        <v>26</v>
      </c>
      <c r="N849" s="21"/>
      <c r="O849" s="214"/>
      <c r="P849" s="214"/>
      <c r="Q849" s="21"/>
      <c r="S849" s="21">
        <v>37</v>
      </c>
      <c r="T849" s="21"/>
      <c r="U849" s="214"/>
      <c r="V849" s="214"/>
      <c r="W849" s="21"/>
    </row>
    <row r="850" spans="1:23" s="114" customFormat="1" x14ac:dyDescent="0.2">
      <c r="A850" s="21">
        <v>5</v>
      </c>
      <c r="B850" s="21"/>
      <c r="C850" s="214"/>
      <c r="D850" s="214"/>
      <c r="E850" s="21"/>
      <c r="G850" s="21">
        <v>16</v>
      </c>
      <c r="H850" s="21"/>
      <c r="I850" s="214"/>
      <c r="J850" s="214"/>
      <c r="K850" s="21"/>
      <c r="M850" s="21">
        <v>27</v>
      </c>
      <c r="N850" s="21"/>
      <c r="O850" s="214"/>
      <c r="P850" s="214"/>
      <c r="Q850" s="21"/>
      <c r="S850" s="21">
        <v>38</v>
      </c>
      <c r="T850" s="21"/>
      <c r="U850" s="214"/>
      <c r="V850" s="214"/>
      <c r="W850" s="21"/>
    </row>
    <row r="851" spans="1:23" s="114" customFormat="1" x14ac:dyDescent="0.2">
      <c r="A851" s="21">
        <v>6</v>
      </c>
      <c r="B851" s="21"/>
      <c r="C851" s="214"/>
      <c r="D851" s="214"/>
      <c r="E851" s="21"/>
      <c r="G851" s="21">
        <v>17</v>
      </c>
      <c r="H851" s="21"/>
      <c r="I851" s="214"/>
      <c r="J851" s="214"/>
      <c r="K851" s="21"/>
      <c r="M851" s="21">
        <v>28</v>
      </c>
      <c r="N851" s="21"/>
      <c r="O851" s="214"/>
      <c r="P851" s="214"/>
      <c r="Q851" s="21"/>
      <c r="S851" s="21">
        <v>39</v>
      </c>
      <c r="T851" s="21"/>
      <c r="U851" s="214"/>
      <c r="V851" s="214"/>
      <c r="W851" s="21"/>
    </row>
    <row r="852" spans="1:23" s="114" customFormat="1" x14ac:dyDescent="0.2">
      <c r="A852" s="21">
        <v>7</v>
      </c>
      <c r="B852" s="21"/>
      <c r="C852" s="214"/>
      <c r="D852" s="214"/>
      <c r="E852" s="21"/>
      <c r="G852" s="21">
        <v>18</v>
      </c>
      <c r="H852" s="21"/>
      <c r="I852" s="214"/>
      <c r="J852" s="214"/>
      <c r="K852" s="21"/>
      <c r="M852" s="21">
        <v>29</v>
      </c>
      <c r="N852" s="21"/>
      <c r="O852" s="214"/>
      <c r="P852" s="214"/>
      <c r="Q852" s="21"/>
      <c r="S852" s="21">
        <v>40</v>
      </c>
      <c r="T852" s="21"/>
      <c r="U852" s="214"/>
      <c r="V852" s="214"/>
      <c r="W852" s="21"/>
    </row>
    <row r="853" spans="1:23" s="114" customFormat="1" x14ac:dyDescent="0.2">
      <c r="A853" s="21">
        <v>8</v>
      </c>
      <c r="B853" s="21"/>
      <c r="C853" s="214"/>
      <c r="D853" s="214"/>
      <c r="E853" s="21"/>
      <c r="G853" s="21">
        <v>19</v>
      </c>
      <c r="H853" s="21"/>
      <c r="I853" s="214"/>
      <c r="J853" s="214"/>
      <c r="K853" s="21"/>
      <c r="M853" s="21">
        <v>30</v>
      </c>
      <c r="N853" s="21"/>
      <c r="O853" s="214"/>
      <c r="P853" s="214"/>
      <c r="Q853" s="21"/>
      <c r="S853" s="21">
        <v>41</v>
      </c>
      <c r="T853" s="21"/>
      <c r="U853" s="214"/>
      <c r="V853" s="214"/>
      <c r="W853" s="21"/>
    </row>
    <row r="854" spans="1:23" s="114" customFormat="1" x14ac:dyDescent="0.2">
      <c r="A854" s="21">
        <v>9</v>
      </c>
      <c r="B854" s="21"/>
      <c r="C854" s="214"/>
      <c r="D854" s="214"/>
      <c r="E854" s="21"/>
      <c r="G854" s="21">
        <v>20</v>
      </c>
      <c r="H854" s="21"/>
      <c r="I854" s="214"/>
      <c r="J854" s="214"/>
      <c r="K854" s="21"/>
      <c r="M854" s="21">
        <v>31</v>
      </c>
      <c r="N854" s="21"/>
      <c r="O854" s="214"/>
      <c r="P854" s="214"/>
      <c r="Q854" s="21"/>
      <c r="S854" s="21">
        <v>42</v>
      </c>
      <c r="T854" s="21"/>
      <c r="U854" s="214"/>
      <c r="V854" s="214"/>
      <c r="W854" s="21"/>
    </row>
    <row r="855" spans="1:23" s="114" customFormat="1" x14ac:dyDescent="0.2">
      <c r="A855" s="21">
        <v>10</v>
      </c>
      <c r="B855" s="21"/>
      <c r="C855" s="214"/>
      <c r="D855" s="214"/>
      <c r="E855" s="21"/>
      <c r="G855" s="21">
        <v>21</v>
      </c>
      <c r="H855" s="21"/>
      <c r="I855" s="214"/>
      <c r="J855" s="214"/>
      <c r="K855" s="21"/>
      <c r="M855" s="21">
        <v>32</v>
      </c>
      <c r="N855" s="21"/>
      <c r="O855" s="214"/>
      <c r="P855" s="214"/>
      <c r="Q855" s="21"/>
      <c r="S855" s="21">
        <v>43</v>
      </c>
      <c r="T855" s="21"/>
      <c r="U855" s="214"/>
      <c r="V855" s="214"/>
      <c r="W855" s="21"/>
    </row>
    <row r="856" spans="1:23" s="114" customFormat="1" ht="13.5" thickBot="1" x14ac:dyDescent="0.25">
      <c r="A856" s="21">
        <v>11</v>
      </c>
      <c r="B856" s="21"/>
      <c r="C856" s="214"/>
      <c r="D856" s="214"/>
      <c r="E856" s="21"/>
      <c r="G856" s="21">
        <v>22</v>
      </c>
      <c r="H856" s="21"/>
      <c r="I856" s="214"/>
      <c r="J856" s="214"/>
      <c r="K856" s="21"/>
      <c r="M856" s="21">
        <v>33</v>
      </c>
      <c r="N856" s="21"/>
      <c r="O856" s="214"/>
      <c r="P856" s="214"/>
      <c r="Q856" s="21"/>
      <c r="S856" s="22"/>
      <c r="T856" s="209" t="s">
        <v>3</v>
      </c>
      <c r="U856" s="24"/>
      <c r="V856" s="24"/>
      <c r="W856" s="210">
        <f>SUM(E846:E856)+SUM(K846:K856)+SUM(W846:W855)+SUM(Q846:Q856)</f>
        <v>0</v>
      </c>
    </row>
    <row r="857" spans="1:23" s="114" customFormat="1" x14ac:dyDescent="0.2">
      <c r="K857" s="115"/>
    </row>
    <row r="858" spans="1:23" s="114" customFormat="1" x14ac:dyDescent="0.2">
      <c r="K858" s="115"/>
    </row>
    <row r="859" spans="1:23" s="114" customFormat="1" x14ac:dyDescent="0.2">
      <c r="K859" s="115"/>
    </row>
    <row r="860" spans="1:23" s="114" customFormat="1" x14ac:dyDescent="0.2">
      <c r="K860" s="115"/>
    </row>
    <row r="861" spans="1:23" s="114" customFormat="1" x14ac:dyDescent="0.2">
      <c r="K861" s="115"/>
    </row>
    <row r="862" spans="1:23" s="114" customFormat="1" x14ac:dyDescent="0.2">
      <c r="K862" s="115"/>
    </row>
    <row r="863" spans="1:23" s="114" customFormat="1" x14ac:dyDescent="0.2">
      <c r="K863" s="115"/>
    </row>
    <row r="864" spans="1:23" s="114" customFormat="1" x14ac:dyDescent="0.2">
      <c r="K864" s="115"/>
    </row>
    <row r="865" spans="11:11" s="114" customFormat="1" x14ac:dyDescent="0.2">
      <c r="K865" s="115"/>
    </row>
    <row r="866" spans="11:11" s="114" customFormat="1" x14ac:dyDescent="0.2">
      <c r="K866" s="115"/>
    </row>
    <row r="867" spans="11:11" s="114" customFormat="1" x14ac:dyDescent="0.2">
      <c r="K867" s="115"/>
    </row>
    <row r="868" spans="11:11" s="114" customFormat="1" x14ac:dyDescent="0.2">
      <c r="K868" s="115"/>
    </row>
    <row r="869" spans="11:11" s="114" customFormat="1" x14ac:dyDescent="0.2">
      <c r="K869" s="115"/>
    </row>
    <row r="870" spans="11:11" s="114" customFormat="1" x14ac:dyDescent="0.2">
      <c r="K870" s="115"/>
    </row>
    <row r="871" spans="11:11" s="114" customFormat="1" x14ac:dyDescent="0.2">
      <c r="K871" s="115"/>
    </row>
    <row r="872" spans="11:11" s="114" customFormat="1" x14ac:dyDescent="0.2">
      <c r="K872" s="115"/>
    </row>
    <row r="873" spans="11:11" s="114" customFormat="1" x14ac:dyDescent="0.2">
      <c r="K873" s="115"/>
    </row>
    <row r="874" spans="11:11" s="114" customFormat="1" x14ac:dyDescent="0.2">
      <c r="K874" s="115"/>
    </row>
    <row r="875" spans="11:11" s="114" customFormat="1" x14ac:dyDescent="0.2">
      <c r="K875" s="115"/>
    </row>
    <row r="876" spans="11:11" s="114" customFormat="1" x14ac:dyDescent="0.2">
      <c r="K876" s="115"/>
    </row>
    <row r="877" spans="11:11" s="114" customFormat="1" x14ac:dyDescent="0.2">
      <c r="K877" s="115"/>
    </row>
    <row r="878" spans="11:11" s="114" customFormat="1" x14ac:dyDescent="0.2">
      <c r="K878" s="115"/>
    </row>
    <row r="879" spans="11:11" s="114" customFormat="1" x14ac:dyDescent="0.2">
      <c r="K879" s="115"/>
    </row>
    <row r="880" spans="11:11" s="114" customFormat="1" x14ac:dyDescent="0.2">
      <c r="K880" s="115"/>
    </row>
    <row r="881" spans="11:11" s="114" customFormat="1" x14ac:dyDescent="0.2">
      <c r="K881" s="115"/>
    </row>
    <row r="882" spans="11:11" s="114" customFormat="1" x14ac:dyDescent="0.2">
      <c r="K882" s="115"/>
    </row>
    <row r="883" spans="11:11" s="114" customFormat="1" x14ac:dyDescent="0.2">
      <c r="K883" s="115"/>
    </row>
    <row r="884" spans="11:11" s="114" customFormat="1" x14ac:dyDescent="0.2">
      <c r="K884" s="115"/>
    </row>
    <row r="885" spans="11:11" s="114" customFormat="1" x14ac:dyDescent="0.2">
      <c r="K885" s="115"/>
    </row>
    <row r="886" spans="11:11" s="114" customFormat="1" x14ac:dyDescent="0.2">
      <c r="K886" s="115"/>
    </row>
    <row r="887" spans="11:11" s="114" customFormat="1" x14ac:dyDescent="0.2">
      <c r="K887" s="115"/>
    </row>
    <row r="888" spans="11:11" s="114" customFormat="1" x14ac:dyDescent="0.2">
      <c r="K888" s="115"/>
    </row>
    <row r="889" spans="11:11" s="114" customFormat="1" x14ac:dyDescent="0.2">
      <c r="K889" s="115"/>
    </row>
    <row r="890" spans="11:11" s="114" customFormat="1" x14ac:dyDescent="0.2">
      <c r="K890" s="115"/>
    </row>
    <row r="891" spans="11:11" s="114" customFormat="1" x14ac:dyDescent="0.2">
      <c r="K891" s="115"/>
    </row>
    <row r="892" spans="11:11" s="114" customFormat="1" x14ac:dyDescent="0.2">
      <c r="K892" s="115"/>
    </row>
    <row r="893" spans="11:11" s="114" customFormat="1" x14ac:dyDescent="0.2">
      <c r="K893" s="115"/>
    </row>
    <row r="894" spans="11:11" s="114" customFormat="1" x14ac:dyDescent="0.2">
      <c r="K894" s="115"/>
    </row>
    <row r="895" spans="11:11" s="114" customFormat="1" x14ac:dyDescent="0.2">
      <c r="K895" s="115"/>
    </row>
    <row r="896" spans="11:11" s="114" customFormat="1" x14ac:dyDescent="0.2">
      <c r="K896" s="115"/>
    </row>
    <row r="897" spans="11:11" s="114" customFormat="1" x14ac:dyDescent="0.2">
      <c r="K897" s="115"/>
    </row>
    <row r="898" spans="11:11" s="114" customFormat="1" x14ac:dyDescent="0.2">
      <c r="K898" s="115"/>
    </row>
    <row r="899" spans="11:11" s="114" customFormat="1" x14ac:dyDescent="0.2">
      <c r="K899" s="115"/>
    </row>
    <row r="900" spans="11:11" s="114" customFormat="1" x14ac:dyDescent="0.2">
      <c r="K900" s="115"/>
    </row>
    <row r="901" spans="11:11" s="114" customFormat="1" x14ac:dyDescent="0.2">
      <c r="K901" s="115"/>
    </row>
    <row r="902" spans="11:11" s="114" customFormat="1" x14ac:dyDescent="0.2">
      <c r="K902" s="115"/>
    </row>
    <row r="903" spans="11:11" s="114" customFormat="1" x14ac:dyDescent="0.2">
      <c r="K903" s="115"/>
    </row>
    <row r="904" spans="11:11" s="114" customFormat="1" x14ac:dyDescent="0.2">
      <c r="K904" s="115"/>
    </row>
    <row r="905" spans="11:11" s="114" customFormat="1" x14ac:dyDescent="0.2">
      <c r="K905" s="115"/>
    </row>
    <row r="906" spans="11:11" s="114" customFormat="1" x14ac:dyDescent="0.2">
      <c r="K906" s="115"/>
    </row>
    <row r="907" spans="11:11" s="114" customFormat="1" x14ac:dyDescent="0.2">
      <c r="K907" s="115"/>
    </row>
    <row r="908" spans="11:11" s="114" customFormat="1" x14ac:dyDescent="0.2">
      <c r="K908" s="115"/>
    </row>
    <row r="909" spans="11:11" s="114" customFormat="1" x14ac:dyDescent="0.2">
      <c r="K909" s="115"/>
    </row>
    <row r="910" spans="11:11" s="114" customFormat="1" x14ac:dyDescent="0.2">
      <c r="K910" s="115"/>
    </row>
    <row r="911" spans="11:11" s="114" customFormat="1" x14ac:dyDescent="0.2">
      <c r="K911" s="115"/>
    </row>
    <row r="912" spans="11:11" s="114" customFormat="1" x14ac:dyDescent="0.2">
      <c r="K912" s="115"/>
    </row>
    <row r="913" spans="11:11" s="114" customFormat="1" x14ac:dyDescent="0.2">
      <c r="K913" s="115"/>
    </row>
    <row r="914" spans="11:11" s="114" customFormat="1" x14ac:dyDescent="0.2">
      <c r="K914" s="115"/>
    </row>
    <row r="915" spans="11:11" s="114" customFormat="1" x14ac:dyDescent="0.2">
      <c r="K915" s="115"/>
    </row>
    <row r="916" spans="11:11" s="114" customFormat="1" x14ac:dyDescent="0.2">
      <c r="K916" s="115"/>
    </row>
    <row r="917" spans="11:11" s="114" customFormat="1" x14ac:dyDescent="0.2">
      <c r="K917" s="115"/>
    </row>
    <row r="918" spans="11:11" s="114" customFormat="1" x14ac:dyDescent="0.2">
      <c r="K918" s="115"/>
    </row>
    <row r="919" spans="11:11" s="114" customFormat="1" x14ac:dyDescent="0.2">
      <c r="K919" s="115"/>
    </row>
    <row r="920" spans="11:11" s="114" customFormat="1" x14ac:dyDescent="0.2">
      <c r="K920" s="115"/>
    </row>
    <row r="921" spans="11:11" s="114" customFormat="1" x14ac:dyDescent="0.2">
      <c r="K921" s="115"/>
    </row>
    <row r="922" spans="11:11" s="114" customFormat="1" x14ac:dyDescent="0.2">
      <c r="K922" s="115"/>
    </row>
    <row r="923" spans="11:11" s="114" customFormat="1" x14ac:dyDescent="0.2">
      <c r="K923" s="115"/>
    </row>
    <row r="924" spans="11:11" s="114" customFormat="1" x14ac:dyDescent="0.2">
      <c r="K924" s="115"/>
    </row>
    <row r="925" spans="11:11" s="114" customFormat="1" x14ac:dyDescent="0.2">
      <c r="K925" s="115"/>
    </row>
    <row r="926" spans="11:11" s="114" customFormat="1" x14ac:dyDescent="0.2">
      <c r="K926" s="115"/>
    </row>
    <row r="927" spans="11:11" s="114" customFormat="1" x14ac:dyDescent="0.2">
      <c r="K927" s="115"/>
    </row>
    <row r="928" spans="11:11" s="114" customFormat="1" x14ac:dyDescent="0.2">
      <c r="K928" s="115"/>
    </row>
    <row r="929" spans="11:11" s="114" customFormat="1" x14ac:dyDescent="0.2">
      <c r="K929" s="115"/>
    </row>
    <row r="930" spans="11:11" s="114" customFormat="1" x14ac:dyDescent="0.2">
      <c r="K930" s="115"/>
    </row>
    <row r="931" spans="11:11" s="114" customFormat="1" x14ac:dyDescent="0.2">
      <c r="K931" s="115"/>
    </row>
    <row r="932" spans="11:11" s="114" customFormat="1" x14ac:dyDescent="0.2">
      <c r="K932" s="115"/>
    </row>
    <row r="933" spans="11:11" s="114" customFormat="1" x14ac:dyDescent="0.2">
      <c r="K933" s="115"/>
    </row>
    <row r="934" spans="11:11" s="114" customFormat="1" x14ac:dyDescent="0.2">
      <c r="K934" s="115"/>
    </row>
    <row r="935" spans="11:11" s="114" customFormat="1" x14ac:dyDescent="0.2">
      <c r="K935" s="115"/>
    </row>
    <row r="936" spans="11:11" s="114" customFormat="1" x14ac:dyDescent="0.2">
      <c r="K936" s="115"/>
    </row>
    <row r="937" spans="11:11" s="114" customFormat="1" x14ac:dyDescent="0.2">
      <c r="K937" s="115"/>
    </row>
    <row r="938" spans="11:11" s="114" customFormat="1" x14ac:dyDescent="0.2">
      <c r="K938" s="115"/>
    </row>
    <row r="939" spans="11:11" s="114" customFormat="1" x14ac:dyDescent="0.2">
      <c r="K939" s="115"/>
    </row>
    <row r="940" spans="11:11" s="114" customFormat="1" x14ac:dyDescent="0.2">
      <c r="K940" s="115"/>
    </row>
    <row r="941" spans="11:11" s="114" customFormat="1" x14ac:dyDescent="0.2">
      <c r="K941" s="115"/>
    </row>
    <row r="942" spans="11:11" s="114" customFormat="1" x14ac:dyDescent="0.2">
      <c r="K942" s="115"/>
    </row>
    <row r="943" spans="11:11" s="114" customFormat="1" x14ac:dyDescent="0.2">
      <c r="K943" s="115"/>
    </row>
    <row r="944" spans="11:11" s="114" customFormat="1" x14ac:dyDescent="0.2">
      <c r="K944" s="115"/>
    </row>
    <row r="945" spans="11:11" s="114" customFormat="1" x14ac:dyDescent="0.2">
      <c r="K945" s="115"/>
    </row>
    <row r="946" spans="11:11" s="114" customFormat="1" x14ac:dyDescent="0.2">
      <c r="K946" s="115"/>
    </row>
    <row r="947" spans="11:11" s="114" customFormat="1" x14ac:dyDescent="0.2">
      <c r="K947" s="115"/>
    </row>
    <row r="948" spans="11:11" s="114" customFormat="1" x14ac:dyDescent="0.2">
      <c r="K948" s="115"/>
    </row>
    <row r="949" spans="11:11" s="114" customFormat="1" x14ac:dyDescent="0.2">
      <c r="K949" s="115"/>
    </row>
    <row r="950" spans="11:11" s="114" customFormat="1" x14ac:dyDescent="0.2">
      <c r="K950" s="115"/>
    </row>
    <row r="951" spans="11:11" s="114" customFormat="1" x14ac:dyDescent="0.2">
      <c r="K951" s="115"/>
    </row>
    <row r="952" spans="11:11" s="114" customFormat="1" x14ac:dyDescent="0.2">
      <c r="K952" s="115"/>
    </row>
    <row r="953" spans="11:11" s="114" customFormat="1" x14ac:dyDescent="0.2">
      <c r="K953" s="115"/>
    </row>
    <row r="954" spans="11:11" s="114" customFormat="1" x14ac:dyDescent="0.2">
      <c r="K954" s="115"/>
    </row>
    <row r="955" spans="11:11" s="114" customFormat="1" x14ac:dyDescent="0.2">
      <c r="K955" s="115"/>
    </row>
    <row r="956" spans="11:11" s="114" customFormat="1" x14ac:dyDescent="0.2">
      <c r="K956" s="115"/>
    </row>
    <row r="957" spans="11:11" s="114" customFormat="1" x14ac:dyDescent="0.2">
      <c r="K957" s="115"/>
    </row>
    <row r="958" spans="11:11" s="114" customFormat="1" x14ac:dyDescent="0.2">
      <c r="K958" s="115"/>
    </row>
    <row r="959" spans="11:11" s="114" customFormat="1" x14ac:dyDescent="0.2">
      <c r="K959" s="115"/>
    </row>
    <row r="960" spans="11:11" s="114" customFormat="1" x14ac:dyDescent="0.2">
      <c r="K960" s="115"/>
    </row>
    <row r="961" spans="11:11" s="114" customFormat="1" x14ac:dyDescent="0.2">
      <c r="K961" s="115"/>
    </row>
    <row r="962" spans="11:11" s="114" customFormat="1" x14ac:dyDescent="0.2">
      <c r="K962" s="115"/>
    </row>
    <row r="963" spans="11:11" s="114" customFormat="1" x14ac:dyDescent="0.2">
      <c r="K963" s="115"/>
    </row>
    <row r="964" spans="11:11" s="114" customFormat="1" x14ac:dyDescent="0.2">
      <c r="K964" s="115"/>
    </row>
    <row r="965" spans="11:11" s="114" customFormat="1" x14ac:dyDescent="0.2">
      <c r="K965" s="115"/>
    </row>
    <row r="966" spans="11:11" s="114" customFormat="1" x14ac:dyDescent="0.2">
      <c r="K966" s="115"/>
    </row>
    <row r="967" spans="11:11" s="114" customFormat="1" x14ac:dyDescent="0.2">
      <c r="K967" s="115"/>
    </row>
    <row r="968" spans="11:11" s="114" customFormat="1" x14ac:dyDescent="0.2">
      <c r="K968" s="115"/>
    </row>
    <row r="969" spans="11:11" s="114" customFormat="1" x14ac:dyDescent="0.2">
      <c r="K969" s="115"/>
    </row>
    <row r="970" spans="11:11" s="114" customFormat="1" x14ac:dyDescent="0.2">
      <c r="K970" s="115"/>
    </row>
    <row r="971" spans="11:11" s="114" customFormat="1" x14ac:dyDescent="0.2">
      <c r="K971" s="115"/>
    </row>
    <row r="972" spans="11:11" s="114" customFormat="1" x14ac:dyDescent="0.2">
      <c r="K972" s="115"/>
    </row>
    <row r="973" spans="11:11" s="114" customFormat="1" x14ac:dyDescent="0.2">
      <c r="K973" s="115"/>
    </row>
    <row r="974" spans="11:11" s="114" customFormat="1" x14ac:dyDescent="0.2">
      <c r="K974" s="115"/>
    </row>
    <row r="975" spans="11:11" s="114" customFormat="1" x14ac:dyDescent="0.2">
      <c r="K975" s="115"/>
    </row>
    <row r="976" spans="11:11" s="114" customFormat="1" x14ac:dyDescent="0.2">
      <c r="K976" s="115"/>
    </row>
    <row r="977" spans="11:11" s="114" customFormat="1" x14ac:dyDescent="0.2">
      <c r="K977" s="115"/>
    </row>
    <row r="978" spans="11:11" s="114" customFormat="1" x14ac:dyDescent="0.2">
      <c r="K978" s="115"/>
    </row>
    <row r="979" spans="11:11" s="114" customFormat="1" x14ac:dyDescent="0.2">
      <c r="K979" s="115"/>
    </row>
    <row r="980" spans="11:11" s="114" customFormat="1" x14ac:dyDescent="0.2">
      <c r="K980" s="115"/>
    </row>
    <row r="981" spans="11:11" s="114" customFormat="1" x14ac:dyDescent="0.2">
      <c r="K981" s="115"/>
    </row>
    <row r="982" spans="11:11" s="114" customFormat="1" x14ac:dyDescent="0.2">
      <c r="K982" s="115"/>
    </row>
    <row r="983" spans="11:11" s="114" customFormat="1" x14ac:dyDescent="0.2">
      <c r="K983" s="115"/>
    </row>
    <row r="984" spans="11:11" s="114" customFormat="1" x14ac:dyDescent="0.2">
      <c r="K984" s="115"/>
    </row>
    <row r="985" spans="11:11" s="114" customFormat="1" x14ac:dyDescent="0.2">
      <c r="K985" s="115"/>
    </row>
    <row r="986" spans="11:11" s="114" customFormat="1" x14ac:dyDescent="0.2">
      <c r="K986" s="115"/>
    </row>
    <row r="987" spans="11:11" s="114" customFormat="1" x14ac:dyDescent="0.2">
      <c r="K987" s="115"/>
    </row>
    <row r="988" spans="11:11" s="114" customFormat="1" x14ac:dyDescent="0.2">
      <c r="K988" s="115"/>
    </row>
    <row r="989" spans="11:11" s="114" customFormat="1" x14ac:dyDescent="0.2">
      <c r="K989" s="115"/>
    </row>
    <row r="990" spans="11:11" s="114" customFormat="1" x14ac:dyDescent="0.2">
      <c r="K990" s="115"/>
    </row>
    <row r="991" spans="11:11" s="114" customFormat="1" x14ac:dyDescent="0.2">
      <c r="K991" s="115"/>
    </row>
    <row r="992" spans="11:11" s="114" customFormat="1" x14ac:dyDescent="0.2">
      <c r="K992" s="115"/>
    </row>
    <row r="993" spans="11:11" s="114" customFormat="1" x14ac:dyDescent="0.2">
      <c r="K993" s="115"/>
    </row>
    <row r="994" spans="11:11" s="114" customFormat="1" x14ac:dyDescent="0.2">
      <c r="K994" s="115"/>
    </row>
    <row r="995" spans="11:11" s="114" customFormat="1" x14ac:dyDescent="0.2">
      <c r="K995" s="115"/>
    </row>
    <row r="996" spans="11:11" s="114" customFormat="1" x14ac:dyDescent="0.2">
      <c r="K996" s="115"/>
    </row>
    <row r="997" spans="11:11" s="114" customFormat="1" x14ac:dyDescent="0.2">
      <c r="K997" s="115"/>
    </row>
    <row r="998" spans="11:11" s="114" customFormat="1" x14ac:dyDescent="0.2">
      <c r="K998" s="115"/>
    </row>
    <row r="999" spans="11:11" s="114" customFormat="1" x14ac:dyDescent="0.2">
      <c r="K999" s="115"/>
    </row>
    <row r="1000" spans="11:11" s="114" customFormat="1" x14ac:dyDescent="0.2">
      <c r="K1000" s="115"/>
    </row>
    <row r="1001" spans="11:11" s="114" customFormat="1" x14ac:dyDescent="0.2">
      <c r="K1001" s="115"/>
    </row>
    <row r="1002" spans="11:11" s="114" customFormat="1" x14ac:dyDescent="0.2">
      <c r="K1002" s="115"/>
    </row>
    <row r="1003" spans="11:11" s="114" customFormat="1" x14ac:dyDescent="0.2">
      <c r="K1003" s="115"/>
    </row>
    <row r="1004" spans="11:11" s="114" customFormat="1" x14ac:dyDescent="0.2">
      <c r="K1004" s="115"/>
    </row>
    <row r="1005" spans="11:11" s="114" customFormat="1" x14ac:dyDescent="0.2">
      <c r="K1005" s="115"/>
    </row>
    <row r="1006" spans="11:11" s="114" customFormat="1" x14ac:dyDescent="0.2">
      <c r="K1006" s="115"/>
    </row>
    <row r="1007" spans="11:11" s="114" customFormat="1" x14ac:dyDescent="0.2">
      <c r="K1007" s="115"/>
    </row>
    <row r="1008" spans="11:11" s="114" customFormat="1" x14ac:dyDescent="0.2">
      <c r="K1008" s="115"/>
    </row>
    <row r="1009" spans="11:11" s="114" customFormat="1" x14ac:dyDescent="0.2">
      <c r="K1009" s="115"/>
    </row>
    <row r="1010" spans="11:11" s="114" customFormat="1" x14ac:dyDescent="0.2">
      <c r="K1010" s="115"/>
    </row>
    <row r="1011" spans="11:11" s="114" customFormat="1" x14ac:dyDescent="0.2">
      <c r="K1011" s="115"/>
    </row>
    <row r="1012" spans="11:11" s="114" customFormat="1" x14ac:dyDescent="0.2">
      <c r="K1012" s="115"/>
    </row>
    <row r="1013" spans="11:11" s="114" customFormat="1" x14ac:dyDescent="0.2">
      <c r="K1013" s="115"/>
    </row>
    <row r="1014" spans="11:11" s="114" customFormat="1" x14ac:dyDescent="0.2">
      <c r="K1014" s="115"/>
    </row>
    <row r="1015" spans="11:11" s="114" customFormat="1" x14ac:dyDescent="0.2">
      <c r="K1015" s="115"/>
    </row>
    <row r="1016" spans="11:11" s="114" customFormat="1" x14ac:dyDescent="0.2">
      <c r="K1016" s="115"/>
    </row>
    <row r="1017" spans="11:11" s="114" customFormat="1" x14ac:dyDescent="0.2">
      <c r="K1017" s="115"/>
    </row>
    <row r="1018" spans="11:11" s="114" customFormat="1" x14ac:dyDescent="0.2">
      <c r="K1018" s="115"/>
    </row>
    <row r="1019" spans="11:11" s="114" customFormat="1" x14ac:dyDescent="0.2">
      <c r="K1019" s="115"/>
    </row>
    <row r="1020" spans="11:11" s="114" customFormat="1" x14ac:dyDescent="0.2">
      <c r="K1020" s="115"/>
    </row>
    <row r="1021" spans="11:11" s="114" customFormat="1" x14ac:dyDescent="0.2">
      <c r="K1021" s="115"/>
    </row>
    <row r="1022" spans="11:11" s="114" customFormat="1" x14ac:dyDescent="0.2">
      <c r="K1022" s="115"/>
    </row>
    <row r="1023" spans="11:11" s="114" customFormat="1" x14ac:dyDescent="0.2">
      <c r="K1023" s="115"/>
    </row>
    <row r="1024" spans="11:11" s="114" customFormat="1" x14ac:dyDescent="0.2">
      <c r="K1024" s="115"/>
    </row>
    <row r="1025" spans="11:11" s="114" customFormat="1" x14ac:dyDescent="0.2">
      <c r="K1025" s="115"/>
    </row>
    <row r="1026" spans="11:11" s="114" customFormat="1" x14ac:dyDescent="0.2">
      <c r="K1026" s="115"/>
    </row>
    <row r="1027" spans="11:11" s="114" customFormat="1" x14ac:dyDescent="0.2">
      <c r="K1027" s="115"/>
    </row>
    <row r="1028" spans="11:11" s="114" customFormat="1" x14ac:dyDescent="0.2">
      <c r="K1028" s="115"/>
    </row>
    <row r="1029" spans="11:11" s="114" customFormat="1" x14ac:dyDescent="0.2">
      <c r="K1029" s="115"/>
    </row>
    <row r="1030" spans="11:11" s="114" customFormat="1" x14ac:dyDescent="0.2">
      <c r="K1030" s="115"/>
    </row>
    <row r="1031" spans="11:11" s="114" customFormat="1" x14ac:dyDescent="0.2">
      <c r="K1031" s="115"/>
    </row>
    <row r="1032" spans="11:11" s="114" customFormat="1" x14ac:dyDescent="0.2">
      <c r="K1032" s="115"/>
    </row>
    <row r="1033" spans="11:11" s="114" customFormat="1" x14ac:dyDescent="0.2">
      <c r="K1033" s="115"/>
    </row>
    <row r="1034" spans="11:11" s="114" customFormat="1" x14ac:dyDescent="0.2">
      <c r="K1034" s="115"/>
    </row>
    <row r="1035" spans="11:11" s="114" customFormat="1" x14ac:dyDescent="0.2">
      <c r="K1035" s="115"/>
    </row>
    <row r="1036" spans="11:11" s="114" customFormat="1" x14ac:dyDescent="0.2">
      <c r="K1036" s="115"/>
    </row>
    <row r="1037" spans="11:11" s="114" customFormat="1" x14ac:dyDescent="0.2">
      <c r="K1037" s="115"/>
    </row>
    <row r="1038" spans="11:11" s="114" customFormat="1" x14ac:dyDescent="0.2">
      <c r="K1038" s="115"/>
    </row>
    <row r="1039" spans="11:11" s="114" customFormat="1" x14ac:dyDescent="0.2">
      <c r="K1039" s="115"/>
    </row>
    <row r="1040" spans="11:11" s="114" customFormat="1" x14ac:dyDescent="0.2">
      <c r="K1040" s="115"/>
    </row>
    <row r="1041" spans="11:11" s="114" customFormat="1" x14ac:dyDescent="0.2">
      <c r="K1041" s="115"/>
    </row>
    <row r="1042" spans="11:11" s="114" customFormat="1" x14ac:dyDescent="0.2">
      <c r="K1042" s="115"/>
    </row>
    <row r="1043" spans="11:11" s="114" customFormat="1" x14ac:dyDescent="0.2">
      <c r="K1043" s="115"/>
    </row>
    <row r="1044" spans="11:11" s="114" customFormat="1" x14ac:dyDescent="0.2">
      <c r="K1044" s="115"/>
    </row>
    <row r="1045" spans="11:11" s="114" customFormat="1" x14ac:dyDescent="0.2">
      <c r="K1045" s="115"/>
    </row>
    <row r="1046" spans="11:11" s="114" customFormat="1" x14ac:dyDescent="0.2">
      <c r="K1046" s="115"/>
    </row>
    <row r="1047" spans="11:11" s="114" customFormat="1" x14ac:dyDescent="0.2">
      <c r="K1047" s="115"/>
    </row>
    <row r="1048" spans="11:11" s="114" customFormat="1" x14ac:dyDescent="0.2">
      <c r="K1048" s="115"/>
    </row>
    <row r="1049" spans="11:11" s="114" customFormat="1" x14ac:dyDescent="0.2">
      <c r="K1049" s="115"/>
    </row>
    <row r="1050" spans="11:11" s="114" customFormat="1" x14ac:dyDescent="0.2">
      <c r="K1050" s="115"/>
    </row>
    <row r="1051" spans="11:11" s="114" customFormat="1" x14ac:dyDescent="0.2">
      <c r="K1051" s="115"/>
    </row>
    <row r="1052" spans="11:11" s="114" customFormat="1" x14ac:dyDescent="0.2">
      <c r="K1052" s="115"/>
    </row>
    <row r="1053" spans="11:11" s="114" customFormat="1" x14ac:dyDescent="0.2">
      <c r="K1053" s="115"/>
    </row>
    <row r="1054" spans="11:11" s="114" customFormat="1" x14ac:dyDescent="0.2">
      <c r="K1054" s="115"/>
    </row>
    <row r="1055" spans="11:11" s="114" customFormat="1" x14ac:dyDescent="0.2">
      <c r="K1055" s="115"/>
    </row>
    <row r="1056" spans="11:11" s="114" customFormat="1" x14ac:dyDescent="0.2">
      <c r="K1056" s="115"/>
    </row>
    <row r="1057" spans="11:11" s="114" customFormat="1" x14ac:dyDescent="0.2">
      <c r="K1057" s="115"/>
    </row>
    <row r="1058" spans="11:11" s="114" customFormat="1" x14ac:dyDescent="0.2">
      <c r="K1058" s="115"/>
    </row>
    <row r="1059" spans="11:11" s="114" customFormat="1" x14ac:dyDescent="0.2">
      <c r="K1059" s="115"/>
    </row>
    <row r="1060" spans="11:11" s="114" customFormat="1" x14ac:dyDescent="0.2">
      <c r="K1060" s="115"/>
    </row>
    <row r="1061" spans="11:11" s="114" customFormat="1" x14ac:dyDescent="0.2">
      <c r="K1061" s="115"/>
    </row>
    <row r="1062" spans="11:11" s="114" customFormat="1" x14ac:dyDescent="0.2">
      <c r="K1062" s="115"/>
    </row>
    <row r="1063" spans="11:11" s="114" customFormat="1" x14ac:dyDescent="0.2">
      <c r="K1063" s="115"/>
    </row>
    <row r="1064" spans="11:11" s="114" customFormat="1" x14ac:dyDescent="0.2">
      <c r="K1064" s="115"/>
    </row>
    <row r="1065" spans="11:11" s="114" customFormat="1" x14ac:dyDescent="0.2">
      <c r="K1065" s="115"/>
    </row>
    <row r="1066" spans="11:11" s="114" customFormat="1" x14ac:dyDescent="0.2">
      <c r="K1066" s="115"/>
    </row>
    <row r="1067" spans="11:11" s="114" customFormat="1" x14ac:dyDescent="0.2">
      <c r="K1067" s="115"/>
    </row>
    <row r="1068" spans="11:11" s="114" customFormat="1" x14ac:dyDescent="0.2">
      <c r="K1068" s="115"/>
    </row>
    <row r="1069" spans="11:11" s="114" customFormat="1" x14ac:dyDescent="0.2">
      <c r="K1069" s="115"/>
    </row>
    <row r="1070" spans="11:11" s="114" customFormat="1" x14ac:dyDescent="0.2">
      <c r="K1070" s="115"/>
    </row>
    <row r="1071" spans="11:11" s="114" customFormat="1" x14ac:dyDescent="0.2">
      <c r="K1071" s="115"/>
    </row>
    <row r="1072" spans="11:11" s="114" customFormat="1" x14ac:dyDescent="0.2">
      <c r="K1072" s="115"/>
    </row>
    <row r="1073" spans="11:11" s="114" customFormat="1" x14ac:dyDescent="0.2">
      <c r="K1073" s="115"/>
    </row>
    <row r="1074" spans="11:11" s="114" customFormat="1" x14ac:dyDescent="0.2">
      <c r="K1074" s="115"/>
    </row>
    <row r="1075" spans="11:11" s="114" customFormat="1" x14ac:dyDescent="0.2">
      <c r="K1075" s="115"/>
    </row>
    <row r="1076" spans="11:11" s="114" customFormat="1" x14ac:dyDescent="0.2">
      <c r="K1076" s="115"/>
    </row>
    <row r="1077" spans="11:11" s="114" customFormat="1" x14ac:dyDescent="0.2">
      <c r="K1077" s="115"/>
    </row>
    <row r="1078" spans="11:11" s="114" customFormat="1" x14ac:dyDescent="0.2">
      <c r="K1078" s="115"/>
    </row>
    <row r="1079" spans="11:11" s="114" customFormat="1" x14ac:dyDescent="0.2">
      <c r="K1079" s="115"/>
    </row>
    <row r="1080" spans="11:11" s="114" customFormat="1" x14ac:dyDescent="0.2">
      <c r="K1080" s="115"/>
    </row>
    <row r="1081" spans="11:11" s="114" customFormat="1" x14ac:dyDescent="0.2">
      <c r="K1081" s="115"/>
    </row>
    <row r="1082" spans="11:11" s="114" customFormat="1" x14ac:dyDescent="0.2">
      <c r="K1082" s="115"/>
    </row>
    <row r="1083" spans="11:11" s="114" customFormat="1" x14ac:dyDescent="0.2">
      <c r="K1083" s="115"/>
    </row>
    <row r="1084" spans="11:11" s="114" customFormat="1" x14ac:dyDescent="0.2">
      <c r="K1084" s="115"/>
    </row>
    <row r="1085" spans="11:11" s="114" customFormat="1" x14ac:dyDescent="0.2">
      <c r="K1085" s="115"/>
    </row>
    <row r="1086" spans="11:11" s="114" customFormat="1" x14ac:dyDescent="0.2">
      <c r="K1086" s="115"/>
    </row>
    <row r="1087" spans="11:11" s="114" customFormat="1" x14ac:dyDescent="0.2">
      <c r="K1087" s="115"/>
    </row>
    <row r="1088" spans="11:11" s="114" customFormat="1" x14ac:dyDescent="0.2">
      <c r="K1088" s="115"/>
    </row>
    <row r="1089" spans="11:11" s="114" customFormat="1" x14ac:dyDescent="0.2">
      <c r="K1089" s="115"/>
    </row>
    <row r="1090" spans="11:11" s="114" customFormat="1" x14ac:dyDescent="0.2">
      <c r="K1090" s="115"/>
    </row>
    <row r="1091" spans="11:11" s="114" customFormat="1" x14ac:dyDescent="0.2">
      <c r="K1091" s="115"/>
    </row>
    <row r="1092" spans="11:11" s="114" customFormat="1" x14ac:dyDescent="0.2">
      <c r="K1092" s="115"/>
    </row>
    <row r="1093" spans="11:11" s="114" customFormat="1" x14ac:dyDescent="0.2">
      <c r="K1093" s="115"/>
    </row>
    <row r="1094" spans="11:11" s="114" customFormat="1" x14ac:dyDescent="0.2">
      <c r="K1094" s="115"/>
    </row>
    <row r="1095" spans="11:11" s="114" customFormat="1" x14ac:dyDescent="0.2">
      <c r="K1095" s="115"/>
    </row>
    <row r="1096" spans="11:11" s="114" customFormat="1" x14ac:dyDescent="0.2">
      <c r="K1096" s="115"/>
    </row>
    <row r="1097" spans="11:11" s="114" customFormat="1" x14ac:dyDescent="0.2">
      <c r="K1097" s="115"/>
    </row>
    <row r="1098" spans="11:11" s="114" customFormat="1" x14ac:dyDescent="0.2">
      <c r="K1098" s="115"/>
    </row>
    <row r="1099" spans="11:11" s="114" customFormat="1" x14ac:dyDescent="0.2">
      <c r="K1099" s="115"/>
    </row>
    <row r="1100" spans="11:11" s="114" customFormat="1" x14ac:dyDescent="0.2">
      <c r="K1100" s="115"/>
    </row>
    <row r="1101" spans="11:11" s="114" customFormat="1" x14ac:dyDescent="0.2">
      <c r="K1101" s="115"/>
    </row>
    <row r="1102" spans="11:11" s="114" customFormat="1" x14ac:dyDescent="0.2">
      <c r="K1102" s="115"/>
    </row>
    <row r="1103" spans="11:11" s="114" customFormat="1" x14ac:dyDescent="0.2">
      <c r="K1103" s="115"/>
    </row>
    <row r="1104" spans="11:11" s="114" customFormat="1" x14ac:dyDescent="0.2">
      <c r="K1104" s="115"/>
    </row>
    <row r="1105" spans="11:11" s="114" customFormat="1" x14ac:dyDescent="0.2">
      <c r="K1105" s="115"/>
    </row>
    <row r="1106" spans="11:11" s="114" customFormat="1" x14ac:dyDescent="0.2">
      <c r="K1106" s="115"/>
    </row>
    <row r="1107" spans="11:11" s="114" customFormat="1" x14ac:dyDescent="0.2">
      <c r="K1107" s="115"/>
    </row>
    <row r="1108" spans="11:11" s="114" customFormat="1" x14ac:dyDescent="0.2">
      <c r="K1108" s="115"/>
    </row>
    <row r="1109" spans="11:11" s="114" customFormat="1" x14ac:dyDescent="0.2">
      <c r="K1109" s="115"/>
    </row>
    <row r="1110" spans="11:11" s="114" customFormat="1" x14ac:dyDescent="0.2">
      <c r="K1110" s="115"/>
    </row>
    <row r="1111" spans="11:11" s="114" customFormat="1" x14ac:dyDescent="0.2">
      <c r="K1111" s="115"/>
    </row>
    <row r="1112" spans="11:11" s="114" customFormat="1" x14ac:dyDescent="0.2">
      <c r="K1112" s="115"/>
    </row>
    <row r="1113" spans="11:11" s="114" customFormat="1" x14ac:dyDescent="0.2">
      <c r="K1113" s="115"/>
    </row>
    <row r="1114" spans="11:11" s="114" customFormat="1" x14ac:dyDescent="0.2">
      <c r="K1114" s="115"/>
    </row>
    <row r="1115" spans="11:11" s="114" customFormat="1" x14ac:dyDescent="0.2">
      <c r="K1115" s="115"/>
    </row>
    <row r="1116" spans="11:11" s="114" customFormat="1" x14ac:dyDescent="0.2">
      <c r="K1116" s="115"/>
    </row>
    <row r="1117" spans="11:11" s="114" customFormat="1" x14ac:dyDescent="0.2">
      <c r="K1117" s="115"/>
    </row>
    <row r="1118" spans="11:11" s="114" customFormat="1" x14ac:dyDescent="0.2">
      <c r="K1118" s="115"/>
    </row>
    <row r="1119" spans="11:11" s="114" customFormat="1" x14ac:dyDescent="0.2">
      <c r="K1119" s="115"/>
    </row>
    <row r="1120" spans="11:11" s="114" customFormat="1" x14ac:dyDescent="0.2">
      <c r="K1120" s="115"/>
    </row>
    <row r="1121" spans="11:11" s="114" customFormat="1" x14ac:dyDescent="0.2">
      <c r="K1121" s="115"/>
    </row>
    <row r="1122" spans="11:11" s="114" customFormat="1" x14ac:dyDescent="0.2">
      <c r="K1122" s="115"/>
    </row>
    <row r="1123" spans="11:11" s="114" customFormat="1" x14ac:dyDescent="0.2">
      <c r="K1123" s="115"/>
    </row>
    <row r="1124" spans="11:11" s="114" customFormat="1" x14ac:dyDescent="0.2">
      <c r="K1124" s="115"/>
    </row>
    <row r="1125" spans="11:11" s="114" customFormat="1" x14ac:dyDescent="0.2">
      <c r="K1125" s="115"/>
    </row>
    <row r="1126" spans="11:11" s="114" customFormat="1" x14ac:dyDescent="0.2">
      <c r="K1126" s="115"/>
    </row>
    <row r="1127" spans="11:11" s="114" customFormat="1" x14ac:dyDescent="0.2">
      <c r="K1127" s="115"/>
    </row>
    <row r="1128" spans="11:11" s="114" customFormat="1" x14ac:dyDescent="0.2">
      <c r="K1128" s="115"/>
    </row>
    <row r="1129" spans="11:11" s="114" customFormat="1" x14ac:dyDescent="0.2">
      <c r="K1129" s="115"/>
    </row>
    <row r="1130" spans="11:11" s="114" customFormat="1" x14ac:dyDescent="0.2">
      <c r="K1130" s="115"/>
    </row>
    <row r="1131" spans="11:11" s="114" customFormat="1" x14ac:dyDescent="0.2">
      <c r="K1131" s="115"/>
    </row>
    <row r="1132" spans="11:11" s="114" customFormat="1" x14ac:dyDescent="0.2">
      <c r="K1132" s="115"/>
    </row>
    <row r="1133" spans="11:11" s="114" customFormat="1" x14ac:dyDescent="0.2">
      <c r="K1133" s="115"/>
    </row>
    <row r="1134" spans="11:11" s="114" customFormat="1" x14ac:dyDescent="0.2">
      <c r="K1134" s="115"/>
    </row>
    <row r="1135" spans="11:11" s="114" customFormat="1" x14ac:dyDescent="0.2">
      <c r="K1135" s="115"/>
    </row>
    <row r="1136" spans="11:11" s="114" customFormat="1" x14ac:dyDescent="0.2">
      <c r="K1136" s="115"/>
    </row>
    <row r="1137" spans="11:11" s="114" customFormat="1" x14ac:dyDescent="0.2">
      <c r="K1137" s="115"/>
    </row>
    <row r="1138" spans="11:11" s="114" customFormat="1" x14ac:dyDescent="0.2">
      <c r="K1138" s="115"/>
    </row>
    <row r="1139" spans="11:11" s="114" customFormat="1" x14ac:dyDescent="0.2">
      <c r="K1139" s="115"/>
    </row>
    <row r="1140" spans="11:11" s="114" customFormat="1" x14ac:dyDescent="0.2">
      <c r="K1140" s="115"/>
    </row>
    <row r="1141" spans="11:11" s="114" customFormat="1" x14ac:dyDescent="0.2">
      <c r="K1141" s="115"/>
    </row>
    <row r="1142" spans="11:11" s="114" customFormat="1" x14ac:dyDescent="0.2">
      <c r="K1142" s="115"/>
    </row>
    <row r="1143" spans="11:11" s="114" customFormat="1" x14ac:dyDescent="0.2">
      <c r="K1143" s="115"/>
    </row>
    <row r="1144" spans="11:11" s="114" customFormat="1" x14ac:dyDescent="0.2">
      <c r="K1144" s="115"/>
    </row>
    <row r="1145" spans="11:11" s="114" customFormat="1" x14ac:dyDescent="0.2">
      <c r="K1145" s="115"/>
    </row>
    <row r="1146" spans="11:11" s="114" customFormat="1" x14ac:dyDescent="0.2">
      <c r="K1146" s="115"/>
    </row>
    <row r="1147" spans="11:11" s="114" customFormat="1" x14ac:dyDescent="0.2">
      <c r="K1147" s="115"/>
    </row>
    <row r="1148" spans="11:11" s="114" customFormat="1" x14ac:dyDescent="0.2">
      <c r="K1148" s="115"/>
    </row>
    <row r="1149" spans="11:11" s="114" customFormat="1" x14ac:dyDescent="0.2">
      <c r="K1149" s="115"/>
    </row>
    <row r="1150" spans="11:11" s="114" customFormat="1" x14ac:dyDescent="0.2">
      <c r="K1150" s="115"/>
    </row>
    <row r="1151" spans="11:11" s="114" customFormat="1" x14ac:dyDescent="0.2">
      <c r="K1151" s="115"/>
    </row>
    <row r="1152" spans="11:11" s="114" customFormat="1" x14ac:dyDescent="0.2">
      <c r="K1152" s="115"/>
    </row>
    <row r="1153" spans="11:11" s="114" customFormat="1" x14ac:dyDescent="0.2">
      <c r="K1153" s="115"/>
    </row>
    <row r="1154" spans="11:11" s="114" customFormat="1" x14ac:dyDescent="0.2">
      <c r="K1154" s="115"/>
    </row>
    <row r="1155" spans="11:11" s="114" customFormat="1" x14ac:dyDescent="0.2">
      <c r="K1155" s="115"/>
    </row>
    <row r="1156" spans="11:11" s="114" customFormat="1" x14ac:dyDescent="0.2">
      <c r="K1156" s="115"/>
    </row>
    <row r="1157" spans="11:11" s="114" customFormat="1" x14ac:dyDescent="0.2">
      <c r="K1157" s="115"/>
    </row>
    <row r="1158" spans="11:11" s="114" customFormat="1" x14ac:dyDescent="0.2">
      <c r="K1158" s="115"/>
    </row>
    <row r="1159" spans="11:11" s="114" customFormat="1" x14ac:dyDescent="0.2">
      <c r="K1159" s="115"/>
    </row>
    <row r="1160" spans="11:11" s="114" customFormat="1" x14ac:dyDescent="0.2">
      <c r="K1160" s="115"/>
    </row>
    <row r="1161" spans="11:11" s="114" customFormat="1" x14ac:dyDescent="0.2">
      <c r="K1161" s="115"/>
    </row>
    <row r="1162" spans="11:11" s="114" customFormat="1" x14ac:dyDescent="0.2">
      <c r="K1162" s="115"/>
    </row>
    <row r="1163" spans="11:11" s="114" customFormat="1" x14ac:dyDescent="0.2">
      <c r="K1163" s="115"/>
    </row>
    <row r="1164" spans="11:11" s="114" customFormat="1" x14ac:dyDescent="0.2">
      <c r="K1164" s="115"/>
    </row>
    <row r="1165" spans="11:11" s="114" customFormat="1" x14ac:dyDescent="0.2">
      <c r="K1165" s="115"/>
    </row>
    <row r="1166" spans="11:11" s="114" customFormat="1" x14ac:dyDescent="0.2">
      <c r="K1166" s="115"/>
    </row>
    <row r="1167" spans="11:11" s="114" customFormat="1" x14ac:dyDescent="0.2">
      <c r="K1167" s="115"/>
    </row>
    <row r="1168" spans="11:11" s="114" customFormat="1" x14ac:dyDescent="0.2">
      <c r="K1168" s="115"/>
    </row>
    <row r="1169" spans="11:11" s="114" customFormat="1" x14ac:dyDescent="0.2">
      <c r="K1169" s="115"/>
    </row>
    <row r="1170" spans="11:11" s="114" customFormat="1" x14ac:dyDescent="0.2">
      <c r="K1170" s="115"/>
    </row>
    <row r="1171" spans="11:11" s="114" customFormat="1" x14ac:dyDescent="0.2">
      <c r="K1171" s="115"/>
    </row>
    <row r="1172" spans="11:11" s="114" customFormat="1" x14ac:dyDescent="0.2">
      <c r="K1172" s="115"/>
    </row>
    <row r="1173" spans="11:11" s="114" customFormat="1" x14ac:dyDescent="0.2">
      <c r="K1173" s="115"/>
    </row>
    <row r="1174" spans="11:11" s="114" customFormat="1" x14ac:dyDescent="0.2">
      <c r="K1174" s="115"/>
    </row>
    <row r="1175" spans="11:11" s="114" customFormat="1" x14ac:dyDescent="0.2">
      <c r="K1175" s="115"/>
    </row>
    <row r="1176" spans="11:11" s="114" customFormat="1" x14ac:dyDescent="0.2">
      <c r="K1176" s="115"/>
    </row>
    <row r="1177" spans="11:11" s="114" customFormat="1" x14ac:dyDescent="0.2">
      <c r="K1177" s="115"/>
    </row>
    <row r="1178" spans="11:11" s="114" customFormat="1" x14ac:dyDescent="0.2">
      <c r="K1178" s="115"/>
    </row>
    <row r="1179" spans="11:11" s="114" customFormat="1" x14ac:dyDescent="0.2">
      <c r="K1179" s="115"/>
    </row>
    <row r="1180" spans="11:11" s="114" customFormat="1" x14ac:dyDescent="0.2">
      <c r="K1180" s="115"/>
    </row>
    <row r="1181" spans="11:11" s="114" customFormat="1" x14ac:dyDescent="0.2">
      <c r="K1181" s="115"/>
    </row>
    <row r="1182" spans="11:11" s="114" customFormat="1" x14ac:dyDescent="0.2">
      <c r="K1182" s="115"/>
    </row>
    <row r="1183" spans="11:11" s="114" customFormat="1" x14ac:dyDescent="0.2">
      <c r="K1183" s="115"/>
    </row>
    <row r="1184" spans="11:11" s="114" customFormat="1" x14ac:dyDescent="0.2">
      <c r="K1184" s="115"/>
    </row>
    <row r="1185" spans="11:11" s="114" customFormat="1" x14ac:dyDescent="0.2">
      <c r="K1185" s="115"/>
    </row>
    <row r="1186" spans="11:11" s="114" customFormat="1" x14ac:dyDescent="0.2">
      <c r="K1186" s="115"/>
    </row>
    <row r="1187" spans="11:11" s="114" customFormat="1" x14ac:dyDescent="0.2">
      <c r="K1187" s="115"/>
    </row>
    <row r="1188" spans="11:11" s="114" customFormat="1" x14ac:dyDescent="0.2">
      <c r="K1188" s="115"/>
    </row>
    <row r="1189" spans="11:11" s="114" customFormat="1" x14ac:dyDescent="0.2">
      <c r="K1189" s="115"/>
    </row>
    <row r="1190" spans="11:11" s="114" customFormat="1" x14ac:dyDescent="0.2">
      <c r="K1190" s="115"/>
    </row>
    <row r="1191" spans="11:11" s="114" customFormat="1" x14ac:dyDescent="0.2">
      <c r="K1191" s="115"/>
    </row>
    <row r="1192" spans="11:11" s="114" customFormat="1" x14ac:dyDescent="0.2">
      <c r="K1192" s="115"/>
    </row>
    <row r="1193" spans="11:11" s="114" customFormat="1" x14ac:dyDescent="0.2">
      <c r="K1193" s="115"/>
    </row>
    <row r="1194" spans="11:11" s="114" customFormat="1" x14ac:dyDescent="0.2">
      <c r="K1194" s="115"/>
    </row>
    <row r="1195" spans="11:11" s="114" customFormat="1" x14ac:dyDescent="0.2">
      <c r="K1195" s="115"/>
    </row>
    <row r="1196" spans="11:11" s="114" customFormat="1" x14ac:dyDescent="0.2">
      <c r="K1196" s="115"/>
    </row>
    <row r="1197" spans="11:11" s="114" customFormat="1" x14ac:dyDescent="0.2">
      <c r="K1197" s="115"/>
    </row>
    <row r="1198" spans="11:11" s="114" customFormat="1" x14ac:dyDescent="0.2">
      <c r="K1198" s="115"/>
    </row>
    <row r="1199" spans="11:11" s="114" customFormat="1" x14ac:dyDescent="0.2">
      <c r="K1199" s="115"/>
    </row>
    <row r="1200" spans="11:11" s="114" customFormat="1" x14ac:dyDescent="0.2">
      <c r="K1200" s="115"/>
    </row>
    <row r="1201" spans="11:11" s="114" customFormat="1" x14ac:dyDescent="0.2">
      <c r="K1201" s="115"/>
    </row>
    <row r="1202" spans="11:11" s="114" customFormat="1" x14ac:dyDescent="0.2">
      <c r="K1202" s="115"/>
    </row>
    <row r="1203" spans="11:11" s="114" customFormat="1" x14ac:dyDescent="0.2">
      <c r="K1203" s="115"/>
    </row>
    <row r="1204" spans="11:11" s="114" customFormat="1" x14ac:dyDescent="0.2">
      <c r="K1204" s="115"/>
    </row>
    <row r="1205" spans="11:11" s="114" customFormat="1" x14ac:dyDescent="0.2">
      <c r="K1205" s="115"/>
    </row>
    <row r="1206" spans="11:11" s="114" customFormat="1" x14ac:dyDescent="0.2">
      <c r="K1206" s="115"/>
    </row>
    <row r="1207" spans="11:11" s="114" customFormat="1" x14ac:dyDescent="0.2">
      <c r="K1207" s="115"/>
    </row>
    <row r="1208" spans="11:11" s="114" customFormat="1" x14ac:dyDescent="0.2">
      <c r="K1208" s="115"/>
    </row>
    <row r="1209" spans="11:11" s="114" customFormat="1" x14ac:dyDescent="0.2">
      <c r="K1209" s="115"/>
    </row>
    <row r="1210" spans="11:11" s="114" customFormat="1" x14ac:dyDescent="0.2">
      <c r="K1210" s="115"/>
    </row>
    <row r="1211" spans="11:11" s="114" customFormat="1" x14ac:dyDescent="0.2">
      <c r="K1211" s="115"/>
    </row>
    <row r="1212" spans="11:11" s="114" customFormat="1" x14ac:dyDescent="0.2">
      <c r="K1212" s="115"/>
    </row>
    <row r="1213" spans="11:11" s="114" customFormat="1" x14ac:dyDescent="0.2">
      <c r="K1213" s="115"/>
    </row>
    <row r="1214" spans="11:11" s="114" customFormat="1" x14ac:dyDescent="0.2">
      <c r="K1214" s="115"/>
    </row>
    <row r="1215" spans="11:11" s="114" customFormat="1" x14ac:dyDescent="0.2">
      <c r="K1215" s="115"/>
    </row>
    <row r="1216" spans="11:11" s="114" customFormat="1" x14ac:dyDescent="0.2">
      <c r="K1216" s="115"/>
    </row>
    <row r="1217" spans="11:11" s="114" customFormat="1" x14ac:dyDescent="0.2">
      <c r="K1217" s="115"/>
    </row>
    <row r="1218" spans="11:11" s="114" customFormat="1" x14ac:dyDescent="0.2">
      <c r="K1218" s="115"/>
    </row>
    <row r="1219" spans="11:11" s="114" customFormat="1" x14ac:dyDescent="0.2">
      <c r="K1219" s="115"/>
    </row>
    <row r="1220" spans="11:11" s="114" customFormat="1" x14ac:dyDescent="0.2">
      <c r="K1220" s="115"/>
    </row>
    <row r="1221" spans="11:11" s="114" customFormat="1" x14ac:dyDescent="0.2">
      <c r="K1221" s="115"/>
    </row>
    <row r="1222" spans="11:11" s="114" customFormat="1" x14ac:dyDescent="0.2">
      <c r="K1222" s="115"/>
    </row>
    <row r="1223" spans="11:11" s="114" customFormat="1" x14ac:dyDescent="0.2">
      <c r="K1223" s="115"/>
    </row>
    <row r="1224" spans="11:11" s="114" customFormat="1" x14ac:dyDescent="0.2">
      <c r="K1224" s="115"/>
    </row>
    <row r="1225" spans="11:11" s="114" customFormat="1" x14ac:dyDescent="0.2">
      <c r="K1225" s="115"/>
    </row>
    <row r="1226" spans="11:11" s="114" customFormat="1" x14ac:dyDescent="0.2">
      <c r="K1226" s="115"/>
    </row>
    <row r="1227" spans="11:11" s="114" customFormat="1" x14ac:dyDescent="0.2">
      <c r="K1227" s="115"/>
    </row>
    <row r="1228" spans="11:11" s="114" customFormat="1" x14ac:dyDescent="0.2">
      <c r="K1228" s="115"/>
    </row>
    <row r="1229" spans="11:11" s="114" customFormat="1" x14ac:dyDescent="0.2">
      <c r="K1229" s="115"/>
    </row>
    <row r="1230" spans="11:11" s="114" customFormat="1" x14ac:dyDescent="0.2">
      <c r="K1230" s="115"/>
    </row>
    <row r="1231" spans="11:11" s="114" customFormat="1" x14ac:dyDescent="0.2">
      <c r="K1231" s="115"/>
    </row>
    <row r="1232" spans="11:11" s="114" customFormat="1" x14ac:dyDescent="0.2">
      <c r="K1232" s="115"/>
    </row>
    <row r="1233" spans="11:11" s="114" customFormat="1" x14ac:dyDescent="0.2">
      <c r="K1233" s="115"/>
    </row>
    <row r="1234" spans="11:11" s="114" customFormat="1" x14ac:dyDescent="0.2">
      <c r="K1234" s="115"/>
    </row>
    <row r="1235" spans="11:11" s="114" customFormat="1" x14ac:dyDescent="0.2">
      <c r="K1235" s="115"/>
    </row>
    <row r="1236" spans="11:11" s="114" customFormat="1" x14ac:dyDescent="0.2">
      <c r="K1236" s="115"/>
    </row>
    <row r="1237" spans="11:11" s="114" customFormat="1" x14ac:dyDescent="0.2">
      <c r="K1237" s="115"/>
    </row>
    <row r="1238" spans="11:11" s="114" customFormat="1" x14ac:dyDescent="0.2">
      <c r="K1238" s="115"/>
    </row>
    <row r="1239" spans="11:11" s="114" customFormat="1" x14ac:dyDescent="0.2">
      <c r="K1239" s="115"/>
    </row>
    <row r="1240" spans="11:11" s="114" customFormat="1" x14ac:dyDescent="0.2">
      <c r="K1240" s="115"/>
    </row>
    <row r="1241" spans="11:11" s="114" customFormat="1" x14ac:dyDescent="0.2">
      <c r="K1241" s="115"/>
    </row>
    <row r="1242" spans="11:11" s="114" customFormat="1" x14ac:dyDescent="0.2">
      <c r="K1242" s="115"/>
    </row>
    <row r="1243" spans="11:11" s="114" customFormat="1" x14ac:dyDescent="0.2">
      <c r="K1243" s="115"/>
    </row>
    <row r="1244" spans="11:11" s="114" customFormat="1" x14ac:dyDescent="0.2">
      <c r="K1244" s="115"/>
    </row>
    <row r="1245" spans="11:11" s="114" customFormat="1" x14ac:dyDescent="0.2">
      <c r="K1245" s="115"/>
    </row>
    <row r="1246" spans="11:11" s="114" customFormat="1" x14ac:dyDescent="0.2">
      <c r="K1246" s="115"/>
    </row>
    <row r="1247" spans="11:11" s="114" customFormat="1" x14ac:dyDescent="0.2">
      <c r="K1247" s="115"/>
    </row>
    <row r="1248" spans="11:11" s="114" customFormat="1" x14ac:dyDescent="0.2">
      <c r="K1248" s="115"/>
    </row>
    <row r="1249" spans="11:11" s="114" customFormat="1" x14ac:dyDescent="0.2">
      <c r="K1249" s="115"/>
    </row>
    <row r="1250" spans="11:11" s="114" customFormat="1" x14ac:dyDescent="0.2">
      <c r="K1250" s="115"/>
    </row>
    <row r="1251" spans="11:11" s="114" customFormat="1" x14ac:dyDescent="0.2">
      <c r="K1251" s="115"/>
    </row>
    <row r="1252" spans="11:11" s="114" customFormat="1" x14ac:dyDescent="0.2">
      <c r="K1252" s="115"/>
    </row>
    <row r="1253" spans="11:11" s="114" customFormat="1" x14ac:dyDescent="0.2">
      <c r="K1253" s="115"/>
    </row>
    <row r="1254" spans="11:11" s="114" customFormat="1" x14ac:dyDescent="0.2">
      <c r="K1254" s="115"/>
    </row>
    <row r="1255" spans="11:11" s="114" customFormat="1" x14ac:dyDescent="0.2">
      <c r="K1255" s="115"/>
    </row>
    <row r="1256" spans="11:11" s="114" customFormat="1" x14ac:dyDescent="0.2">
      <c r="K1256" s="115"/>
    </row>
    <row r="1257" spans="11:11" s="114" customFormat="1" x14ac:dyDescent="0.2">
      <c r="K1257" s="115"/>
    </row>
    <row r="1258" spans="11:11" s="114" customFormat="1" x14ac:dyDescent="0.2">
      <c r="K1258" s="115"/>
    </row>
    <row r="1259" spans="11:11" s="114" customFormat="1" x14ac:dyDescent="0.2">
      <c r="K1259" s="115"/>
    </row>
    <row r="1260" spans="11:11" s="114" customFormat="1" x14ac:dyDescent="0.2">
      <c r="K1260" s="115"/>
    </row>
    <row r="1261" spans="11:11" s="114" customFormat="1" x14ac:dyDescent="0.2">
      <c r="K1261" s="115"/>
    </row>
    <row r="1262" spans="11:11" s="114" customFormat="1" x14ac:dyDescent="0.2">
      <c r="K1262" s="115"/>
    </row>
    <row r="1263" spans="11:11" s="114" customFormat="1" x14ac:dyDescent="0.2">
      <c r="K1263" s="115"/>
    </row>
    <row r="1264" spans="11:11" s="114" customFormat="1" x14ac:dyDescent="0.2">
      <c r="K1264" s="115"/>
    </row>
    <row r="1265" spans="11:11" s="114" customFormat="1" x14ac:dyDescent="0.2">
      <c r="K1265" s="115"/>
    </row>
    <row r="1266" spans="11:11" s="114" customFormat="1" x14ac:dyDescent="0.2">
      <c r="K1266" s="115"/>
    </row>
    <row r="1267" spans="11:11" s="114" customFormat="1" x14ac:dyDescent="0.2">
      <c r="K1267" s="115"/>
    </row>
    <row r="1268" spans="11:11" s="114" customFormat="1" x14ac:dyDescent="0.2">
      <c r="K1268" s="115"/>
    </row>
    <row r="1269" spans="11:11" s="114" customFormat="1" x14ac:dyDescent="0.2">
      <c r="K1269" s="115"/>
    </row>
    <row r="1270" spans="11:11" s="114" customFormat="1" x14ac:dyDescent="0.2">
      <c r="K1270" s="115"/>
    </row>
    <row r="1271" spans="11:11" s="114" customFormat="1" x14ac:dyDescent="0.2">
      <c r="K1271" s="115"/>
    </row>
    <row r="1272" spans="11:11" s="114" customFormat="1" x14ac:dyDescent="0.2">
      <c r="K1272" s="115"/>
    </row>
    <row r="1273" spans="11:11" s="114" customFormat="1" x14ac:dyDescent="0.2">
      <c r="K1273" s="115"/>
    </row>
    <row r="1274" spans="11:11" s="114" customFormat="1" x14ac:dyDescent="0.2">
      <c r="K1274" s="115"/>
    </row>
    <row r="1275" spans="11:11" s="114" customFormat="1" x14ac:dyDescent="0.2">
      <c r="K1275" s="115"/>
    </row>
    <row r="1276" spans="11:11" s="114" customFormat="1" x14ac:dyDescent="0.2">
      <c r="K1276" s="115"/>
    </row>
    <row r="1277" spans="11:11" s="114" customFormat="1" x14ac:dyDescent="0.2">
      <c r="K1277" s="115"/>
    </row>
    <row r="1278" spans="11:11" s="114" customFormat="1" x14ac:dyDescent="0.2">
      <c r="K1278" s="115"/>
    </row>
    <row r="1279" spans="11:11" s="114" customFormat="1" x14ac:dyDescent="0.2">
      <c r="K1279" s="115"/>
    </row>
    <row r="1280" spans="11:11" s="114" customFormat="1" x14ac:dyDescent="0.2">
      <c r="K1280" s="115"/>
    </row>
    <row r="1281" spans="11:11" s="114" customFormat="1" x14ac:dyDescent="0.2">
      <c r="K1281" s="115"/>
    </row>
    <row r="1282" spans="11:11" s="114" customFormat="1" x14ac:dyDescent="0.2">
      <c r="K1282" s="115"/>
    </row>
    <row r="1283" spans="11:11" s="114" customFormat="1" x14ac:dyDescent="0.2">
      <c r="K1283" s="115"/>
    </row>
    <row r="1284" spans="11:11" s="114" customFormat="1" x14ac:dyDescent="0.2">
      <c r="K1284" s="115"/>
    </row>
    <row r="1285" spans="11:11" s="114" customFormat="1" x14ac:dyDescent="0.2">
      <c r="K1285" s="115"/>
    </row>
    <row r="1286" spans="11:11" s="114" customFormat="1" x14ac:dyDescent="0.2">
      <c r="K1286" s="115"/>
    </row>
    <row r="1287" spans="11:11" s="114" customFormat="1" x14ac:dyDescent="0.2">
      <c r="K1287" s="115"/>
    </row>
    <row r="1288" spans="11:11" s="114" customFormat="1" x14ac:dyDescent="0.2">
      <c r="K1288" s="115"/>
    </row>
    <row r="1289" spans="11:11" s="114" customFormat="1" x14ac:dyDescent="0.2">
      <c r="K1289" s="115"/>
    </row>
    <row r="1290" spans="11:11" s="114" customFormat="1" x14ac:dyDescent="0.2">
      <c r="K1290" s="115"/>
    </row>
    <row r="1291" spans="11:11" s="114" customFormat="1" x14ac:dyDescent="0.2">
      <c r="K1291" s="115"/>
    </row>
    <row r="1292" spans="11:11" s="114" customFormat="1" x14ac:dyDescent="0.2">
      <c r="K1292" s="115"/>
    </row>
    <row r="1293" spans="11:11" s="114" customFormat="1" x14ac:dyDescent="0.2">
      <c r="K1293" s="115"/>
    </row>
    <row r="1294" spans="11:11" s="114" customFormat="1" x14ac:dyDescent="0.2">
      <c r="K1294" s="115"/>
    </row>
    <row r="1295" spans="11:11" s="114" customFormat="1" x14ac:dyDescent="0.2">
      <c r="K1295" s="115"/>
    </row>
    <row r="1296" spans="11:11" s="114" customFormat="1" x14ac:dyDescent="0.2">
      <c r="K1296" s="115"/>
    </row>
    <row r="1297" spans="11:11" s="114" customFormat="1" x14ac:dyDescent="0.2">
      <c r="K1297" s="115"/>
    </row>
    <row r="1298" spans="11:11" s="114" customFormat="1" x14ac:dyDescent="0.2">
      <c r="K1298" s="115"/>
    </row>
    <row r="1299" spans="11:11" s="114" customFormat="1" x14ac:dyDescent="0.2">
      <c r="K1299" s="115"/>
    </row>
    <row r="1300" spans="11:11" s="114" customFormat="1" x14ac:dyDescent="0.2">
      <c r="K1300" s="115"/>
    </row>
    <row r="1301" spans="11:11" s="114" customFormat="1" x14ac:dyDescent="0.2">
      <c r="K1301" s="115"/>
    </row>
    <row r="1302" spans="11:11" s="114" customFormat="1" x14ac:dyDescent="0.2">
      <c r="K1302" s="115"/>
    </row>
    <row r="1303" spans="11:11" s="114" customFormat="1" x14ac:dyDescent="0.2">
      <c r="K1303" s="115"/>
    </row>
    <row r="1304" spans="11:11" s="114" customFormat="1" x14ac:dyDescent="0.2">
      <c r="K1304" s="115"/>
    </row>
    <row r="1305" spans="11:11" s="114" customFormat="1" x14ac:dyDescent="0.2">
      <c r="K1305" s="115"/>
    </row>
    <row r="1306" spans="11:11" s="114" customFormat="1" x14ac:dyDescent="0.2">
      <c r="K1306" s="115"/>
    </row>
    <row r="1307" spans="11:11" s="114" customFormat="1" x14ac:dyDescent="0.2">
      <c r="K1307" s="115"/>
    </row>
    <row r="1308" spans="11:11" s="114" customFormat="1" x14ac:dyDescent="0.2">
      <c r="K1308" s="115"/>
    </row>
    <row r="1309" spans="11:11" s="114" customFormat="1" x14ac:dyDescent="0.2">
      <c r="K1309" s="115"/>
    </row>
    <row r="1310" spans="11:11" s="114" customFormat="1" x14ac:dyDescent="0.2">
      <c r="K1310" s="115"/>
    </row>
    <row r="1311" spans="11:11" s="114" customFormat="1" x14ac:dyDescent="0.2">
      <c r="K1311" s="115"/>
    </row>
    <row r="1312" spans="11:11" s="114" customFormat="1" x14ac:dyDescent="0.2">
      <c r="K1312" s="115"/>
    </row>
    <row r="1313" spans="11:11" s="114" customFormat="1" x14ac:dyDescent="0.2">
      <c r="K1313" s="115"/>
    </row>
    <row r="1314" spans="11:11" s="114" customFormat="1" x14ac:dyDescent="0.2">
      <c r="K1314" s="115"/>
    </row>
    <row r="1315" spans="11:11" s="114" customFormat="1" x14ac:dyDescent="0.2">
      <c r="K1315" s="115"/>
    </row>
    <row r="1316" spans="11:11" s="114" customFormat="1" x14ac:dyDescent="0.2">
      <c r="K1316" s="115"/>
    </row>
    <row r="1317" spans="11:11" s="114" customFormat="1" x14ac:dyDescent="0.2">
      <c r="K1317" s="115"/>
    </row>
    <row r="1318" spans="11:11" s="114" customFormat="1" x14ac:dyDescent="0.2">
      <c r="K1318" s="115"/>
    </row>
    <row r="1319" spans="11:11" s="114" customFormat="1" x14ac:dyDescent="0.2">
      <c r="K1319" s="115"/>
    </row>
    <row r="1320" spans="11:11" s="114" customFormat="1" x14ac:dyDescent="0.2">
      <c r="K1320" s="115"/>
    </row>
    <row r="1321" spans="11:11" s="114" customFormat="1" x14ac:dyDescent="0.2">
      <c r="K1321" s="115"/>
    </row>
    <row r="1322" spans="11:11" s="114" customFormat="1" x14ac:dyDescent="0.2">
      <c r="K1322" s="115"/>
    </row>
    <row r="1323" spans="11:11" s="114" customFormat="1" x14ac:dyDescent="0.2">
      <c r="K1323" s="115"/>
    </row>
    <row r="1324" spans="11:11" s="114" customFormat="1" x14ac:dyDescent="0.2">
      <c r="K1324" s="115"/>
    </row>
    <row r="1325" spans="11:11" s="114" customFormat="1" x14ac:dyDescent="0.2">
      <c r="K1325" s="115"/>
    </row>
    <row r="1326" spans="11:11" s="114" customFormat="1" x14ac:dyDescent="0.2">
      <c r="K1326" s="115"/>
    </row>
    <row r="1327" spans="11:11" s="114" customFormat="1" x14ac:dyDescent="0.2">
      <c r="K1327" s="115"/>
    </row>
    <row r="1328" spans="11:11" s="114" customFormat="1" x14ac:dyDescent="0.2">
      <c r="K1328" s="115"/>
    </row>
    <row r="1329" spans="11:11" s="114" customFormat="1" x14ac:dyDescent="0.2">
      <c r="K1329" s="115"/>
    </row>
    <row r="1330" spans="11:11" s="114" customFormat="1" x14ac:dyDescent="0.2">
      <c r="K1330" s="115"/>
    </row>
    <row r="1331" spans="11:11" s="114" customFormat="1" x14ac:dyDescent="0.2">
      <c r="K1331" s="115"/>
    </row>
    <row r="1332" spans="11:11" s="114" customFormat="1" x14ac:dyDescent="0.2">
      <c r="K1332" s="115"/>
    </row>
    <row r="1333" spans="11:11" s="114" customFormat="1" x14ac:dyDescent="0.2">
      <c r="K1333" s="115"/>
    </row>
    <row r="1334" spans="11:11" s="114" customFormat="1" x14ac:dyDescent="0.2">
      <c r="K1334" s="115"/>
    </row>
    <row r="1335" spans="11:11" s="114" customFormat="1" x14ac:dyDescent="0.2">
      <c r="K1335" s="115"/>
    </row>
    <row r="1336" spans="11:11" s="114" customFormat="1" x14ac:dyDescent="0.2">
      <c r="K1336" s="115"/>
    </row>
    <row r="1337" spans="11:11" s="114" customFormat="1" x14ac:dyDescent="0.2">
      <c r="K1337" s="115"/>
    </row>
    <row r="1338" spans="11:11" s="114" customFormat="1" x14ac:dyDescent="0.2">
      <c r="K1338" s="115"/>
    </row>
    <row r="1339" spans="11:11" s="114" customFormat="1" x14ac:dyDescent="0.2">
      <c r="K1339" s="115"/>
    </row>
    <row r="1340" spans="11:11" s="114" customFormat="1" x14ac:dyDescent="0.2">
      <c r="K1340" s="115"/>
    </row>
    <row r="1341" spans="11:11" s="114" customFormat="1" x14ac:dyDescent="0.2">
      <c r="K1341" s="115"/>
    </row>
    <row r="1342" spans="11:11" s="114" customFormat="1" x14ac:dyDescent="0.2">
      <c r="K1342" s="115"/>
    </row>
    <row r="1343" spans="11:11" s="114" customFormat="1" x14ac:dyDescent="0.2">
      <c r="K1343" s="115"/>
    </row>
    <row r="1344" spans="11:11" s="114" customFormat="1" x14ac:dyDescent="0.2">
      <c r="K1344" s="115"/>
    </row>
    <row r="1345" spans="11:11" s="114" customFormat="1" x14ac:dyDescent="0.2">
      <c r="K1345" s="115"/>
    </row>
    <row r="1346" spans="11:11" s="114" customFormat="1" x14ac:dyDescent="0.2">
      <c r="K1346" s="115"/>
    </row>
    <row r="1347" spans="11:11" s="114" customFormat="1" x14ac:dyDescent="0.2">
      <c r="K1347" s="115"/>
    </row>
    <row r="1348" spans="11:11" s="114" customFormat="1" x14ac:dyDescent="0.2">
      <c r="K1348" s="115"/>
    </row>
    <row r="1349" spans="11:11" s="114" customFormat="1" x14ac:dyDescent="0.2">
      <c r="K1349" s="115"/>
    </row>
    <row r="1350" spans="11:11" s="114" customFormat="1" x14ac:dyDescent="0.2">
      <c r="K1350" s="115"/>
    </row>
    <row r="1351" spans="11:11" s="114" customFormat="1" x14ac:dyDescent="0.2">
      <c r="K1351" s="115"/>
    </row>
    <row r="1352" spans="11:11" s="114" customFormat="1" x14ac:dyDescent="0.2">
      <c r="K1352" s="115"/>
    </row>
    <row r="1353" spans="11:11" s="114" customFormat="1" x14ac:dyDescent="0.2">
      <c r="K1353" s="115"/>
    </row>
    <row r="1354" spans="11:11" s="114" customFormat="1" x14ac:dyDescent="0.2">
      <c r="K1354" s="115"/>
    </row>
    <row r="1355" spans="11:11" s="114" customFormat="1" x14ac:dyDescent="0.2">
      <c r="K1355" s="115"/>
    </row>
    <row r="1356" spans="11:11" s="114" customFormat="1" x14ac:dyDescent="0.2">
      <c r="K1356" s="115"/>
    </row>
    <row r="1357" spans="11:11" s="114" customFormat="1" x14ac:dyDescent="0.2">
      <c r="K1357" s="115"/>
    </row>
    <row r="1358" spans="11:11" s="114" customFormat="1" x14ac:dyDescent="0.2">
      <c r="K1358" s="115"/>
    </row>
    <row r="1359" spans="11:11" s="114" customFormat="1" x14ac:dyDescent="0.2">
      <c r="K1359" s="115"/>
    </row>
    <row r="1360" spans="11:11" s="114" customFormat="1" x14ac:dyDescent="0.2">
      <c r="K1360" s="115"/>
    </row>
    <row r="1361" spans="11:11" s="114" customFormat="1" x14ac:dyDescent="0.2">
      <c r="K1361" s="115"/>
    </row>
    <row r="1362" spans="11:11" s="114" customFormat="1" x14ac:dyDescent="0.2">
      <c r="K1362" s="115"/>
    </row>
    <row r="1363" spans="11:11" s="114" customFormat="1" x14ac:dyDescent="0.2">
      <c r="K1363" s="115"/>
    </row>
    <row r="1364" spans="11:11" s="114" customFormat="1" x14ac:dyDescent="0.2">
      <c r="K1364" s="115"/>
    </row>
    <row r="1365" spans="11:11" s="114" customFormat="1" x14ac:dyDescent="0.2">
      <c r="K1365" s="115"/>
    </row>
    <row r="1366" spans="11:11" s="114" customFormat="1" x14ac:dyDescent="0.2">
      <c r="K1366" s="115"/>
    </row>
    <row r="1367" spans="11:11" s="114" customFormat="1" x14ac:dyDescent="0.2">
      <c r="K1367" s="115"/>
    </row>
    <row r="1368" spans="11:11" s="114" customFormat="1" x14ac:dyDescent="0.2">
      <c r="K1368" s="115"/>
    </row>
    <row r="1369" spans="11:11" s="114" customFormat="1" x14ac:dyDescent="0.2">
      <c r="K1369" s="115"/>
    </row>
    <row r="1370" spans="11:11" s="114" customFormat="1" x14ac:dyDescent="0.2">
      <c r="K1370" s="115"/>
    </row>
    <row r="1371" spans="11:11" s="114" customFormat="1" x14ac:dyDescent="0.2">
      <c r="K1371" s="115"/>
    </row>
    <row r="1372" spans="11:11" s="114" customFormat="1" x14ac:dyDescent="0.2">
      <c r="K1372" s="115"/>
    </row>
    <row r="1373" spans="11:11" s="114" customFormat="1" x14ac:dyDescent="0.2">
      <c r="K1373" s="115"/>
    </row>
    <row r="1374" spans="11:11" s="114" customFormat="1" x14ac:dyDescent="0.2">
      <c r="K1374" s="115"/>
    </row>
    <row r="1375" spans="11:11" s="114" customFormat="1" x14ac:dyDescent="0.2">
      <c r="K1375" s="115"/>
    </row>
    <row r="1376" spans="11:11" s="114" customFormat="1" x14ac:dyDescent="0.2">
      <c r="K1376" s="115"/>
    </row>
    <row r="1377" spans="11:11" s="114" customFormat="1" x14ac:dyDescent="0.2">
      <c r="K1377" s="115"/>
    </row>
    <row r="1378" spans="11:11" s="114" customFormat="1" x14ac:dyDescent="0.2">
      <c r="K1378" s="115"/>
    </row>
    <row r="1379" spans="11:11" s="114" customFormat="1" x14ac:dyDescent="0.2">
      <c r="K1379" s="115"/>
    </row>
    <row r="1380" spans="11:11" s="114" customFormat="1" x14ac:dyDescent="0.2">
      <c r="K1380" s="115"/>
    </row>
    <row r="1381" spans="11:11" s="114" customFormat="1" x14ac:dyDescent="0.2">
      <c r="K1381" s="115"/>
    </row>
    <row r="1382" spans="11:11" s="114" customFormat="1" x14ac:dyDescent="0.2">
      <c r="K1382" s="115"/>
    </row>
    <row r="1383" spans="11:11" s="114" customFormat="1" x14ac:dyDescent="0.2">
      <c r="K1383" s="115"/>
    </row>
    <row r="1384" spans="11:11" s="114" customFormat="1" x14ac:dyDescent="0.2">
      <c r="K1384" s="115"/>
    </row>
    <row r="1385" spans="11:11" s="114" customFormat="1" x14ac:dyDescent="0.2">
      <c r="K1385" s="115"/>
    </row>
    <row r="1386" spans="11:11" s="114" customFormat="1" x14ac:dyDescent="0.2">
      <c r="K1386" s="115"/>
    </row>
    <row r="1387" spans="11:11" s="114" customFormat="1" x14ac:dyDescent="0.2">
      <c r="K1387" s="115"/>
    </row>
    <row r="1388" spans="11:11" s="114" customFormat="1" x14ac:dyDescent="0.2">
      <c r="K1388" s="115"/>
    </row>
    <row r="1389" spans="11:11" s="114" customFormat="1" x14ac:dyDescent="0.2">
      <c r="K1389" s="115"/>
    </row>
    <row r="1390" spans="11:11" s="114" customFormat="1" x14ac:dyDescent="0.2">
      <c r="K1390" s="115"/>
    </row>
    <row r="1391" spans="11:11" s="114" customFormat="1" x14ac:dyDescent="0.2">
      <c r="K1391" s="115"/>
    </row>
    <row r="1392" spans="11:11" s="114" customFormat="1" x14ac:dyDescent="0.2">
      <c r="K1392" s="115"/>
    </row>
    <row r="1393" spans="11:11" s="114" customFormat="1" x14ac:dyDescent="0.2">
      <c r="K1393" s="115"/>
    </row>
    <row r="1394" spans="11:11" s="114" customFormat="1" x14ac:dyDescent="0.2">
      <c r="K1394" s="115"/>
    </row>
    <row r="1395" spans="11:11" s="114" customFormat="1" x14ac:dyDescent="0.2">
      <c r="K1395" s="115"/>
    </row>
    <row r="1396" spans="11:11" s="114" customFormat="1" x14ac:dyDescent="0.2">
      <c r="K1396" s="115"/>
    </row>
    <row r="1397" spans="11:11" s="114" customFormat="1" x14ac:dyDescent="0.2">
      <c r="K1397" s="115"/>
    </row>
    <row r="1398" spans="11:11" s="114" customFormat="1" x14ac:dyDescent="0.2">
      <c r="K1398" s="115"/>
    </row>
    <row r="1399" spans="11:11" s="114" customFormat="1" x14ac:dyDescent="0.2">
      <c r="K1399" s="115"/>
    </row>
    <row r="1400" spans="11:11" s="114" customFormat="1" x14ac:dyDescent="0.2">
      <c r="K1400" s="115"/>
    </row>
    <row r="1401" spans="11:11" s="114" customFormat="1" x14ac:dyDescent="0.2">
      <c r="K1401" s="115"/>
    </row>
    <row r="1402" spans="11:11" s="114" customFormat="1" x14ac:dyDescent="0.2">
      <c r="K1402" s="115"/>
    </row>
    <row r="1403" spans="11:11" s="114" customFormat="1" x14ac:dyDescent="0.2">
      <c r="K1403" s="115"/>
    </row>
    <row r="1404" spans="11:11" s="114" customFormat="1" x14ac:dyDescent="0.2">
      <c r="K1404" s="115"/>
    </row>
    <row r="1405" spans="11:11" s="114" customFormat="1" x14ac:dyDescent="0.2">
      <c r="K1405" s="115"/>
    </row>
    <row r="1406" spans="11:11" s="114" customFormat="1" x14ac:dyDescent="0.2">
      <c r="K1406" s="115"/>
    </row>
    <row r="1407" spans="11:11" s="114" customFormat="1" x14ac:dyDescent="0.2">
      <c r="K1407" s="115"/>
    </row>
    <row r="1408" spans="11:11" s="114" customFormat="1" x14ac:dyDescent="0.2">
      <c r="K1408" s="115"/>
    </row>
    <row r="1409" spans="11:11" s="114" customFormat="1" x14ac:dyDescent="0.2">
      <c r="K1409" s="115"/>
    </row>
    <row r="1410" spans="11:11" s="114" customFormat="1" x14ac:dyDescent="0.2">
      <c r="K1410" s="115"/>
    </row>
    <row r="1411" spans="11:11" s="114" customFormat="1" x14ac:dyDescent="0.2">
      <c r="K1411" s="115"/>
    </row>
    <row r="1412" spans="11:11" s="114" customFormat="1" x14ac:dyDescent="0.2">
      <c r="K1412" s="115"/>
    </row>
    <row r="1413" spans="11:11" s="114" customFormat="1" x14ac:dyDescent="0.2">
      <c r="K1413" s="115"/>
    </row>
    <row r="1414" spans="11:11" s="114" customFormat="1" x14ac:dyDescent="0.2">
      <c r="K1414" s="115"/>
    </row>
    <row r="1415" spans="11:11" s="114" customFormat="1" x14ac:dyDescent="0.2">
      <c r="K1415" s="115"/>
    </row>
    <row r="1416" spans="11:11" s="114" customFormat="1" x14ac:dyDescent="0.2">
      <c r="K1416" s="115"/>
    </row>
    <row r="1417" spans="11:11" s="114" customFormat="1" x14ac:dyDescent="0.2">
      <c r="K1417" s="115"/>
    </row>
    <row r="1418" spans="11:11" s="114" customFormat="1" x14ac:dyDescent="0.2">
      <c r="K1418" s="115"/>
    </row>
    <row r="1419" spans="11:11" s="114" customFormat="1" x14ac:dyDescent="0.2">
      <c r="K1419" s="115"/>
    </row>
    <row r="1420" spans="11:11" s="114" customFormat="1" x14ac:dyDescent="0.2">
      <c r="K1420" s="115"/>
    </row>
    <row r="1421" spans="11:11" s="114" customFormat="1" x14ac:dyDescent="0.2">
      <c r="K1421" s="115"/>
    </row>
    <row r="1422" spans="11:11" s="114" customFormat="1" x14ac:dyDescent="0.2">
      <c r="K1422" s="115"/>
    </row>
    <row r="1423" spans="11:11" s="114" customFormat="1" x14ac:dyDescent="0.2">
      <c r="K1423" s="115"/>
    </row>
    <row r="1424" spans="11:11" s="114" customFormat="1" x14ac:dyDescent="0.2">
      <c r="K1424" s="115"/>
    </row>
    <row r="1425" spans="11:11" s="114" customFormat="1" x14ac:dyDescent="0.2">
      <c r="K1425" s="115"/>
    </row>
    <row r="1426" spans="11:11" s="114" customFormat="1" x14ac:dyDescent="0.2">
      <c r="K1426" s="115"/>
    </row>
    <row r="1427" spans="11:11" s="114" customFormat="1" x14ac:dyDescent="0.2">
      <c r="K1427" s="115"/>
    </row>
    <row r="1428" spans="11:11" s="114" customFormat="1" x14ac:dyDescent="0.2">
      <c r="K1428" s="115"/>
    </row>
    <row r="1429" spans="11:11" s="114" customFormat="1" x14ac:dyDescent="0.2">
      <c r="K1429" s="115"/>
    </row>
    <row r="1430" spans="11:11" s="114" customFormat="1" x14ac:dyDescent="0.2">
      <c r="K1430" s="115"/>
    </row>
    <row r="1431" spans="11:11" s="114" customFormat="1" x14ac:dyDescent="0.2">
      <c r="K1431" s="115"/>
    </row>
    <row r="1432" spans="11:11" s="114" customFormat="1" x14ac:dyDescent="0.2">
      <c r="K1432" s="115"/>
    </row>
    <row r="1433" spans="11:11" s="114" customFormat="1" x14ac:dyDescent="0.2">
      <c r="K1433" s="115"/>
    </row>
    <row r="1434" spans="11:11" s="114" customFormat="1" x14ac:dyDescent="0.2">
      <c r="K1434" s="115"/>
    </row>
    <row r="1435" spans="11:11" s="114" customFormat="1" x14ac:dyDescent="0.2">
      <c r="K1435" s="115"/>
    </row>
    <row r="1436" spans="11:11" s="114" customFormat="1" x14ac:dyDescent="0.2">
      <c r="K1436" s="115"/>
    </row>
    <row r="1437" spans="11:11" s="114" customFormat="1" x14ac:dyDescent="0.2">
      <c r="K1437" s="115"/>
    </row>
    <row r="1438" spans="11:11" s="114" customFormat="1" x14ac:dyDescent="0.2">
      <c r="K1438" s="115"/>
    </row>
    <row r="1439" spans="11:11" s="114" customFormat="1" x14ac:dyDescent="0.2">
      <c r="K1439" s="115"/>
    </row>
    <row r="1440" spans="11:11" s="114" customFormat="1" x14ac:dyDescent="0.2">
      <c r="K1440" s="115"/>
    </row>
    <row r="1441" spans="11:11" s="114" customFormat="1" x14ac:dyDescent="0.2">
      <c r="K1441" s="115"/>
    </row>
    <row r="1442" spans="11:11" s="114" customFormat="1" x14ac:dyDescent="0.2">
      <c r="K1442" s="115"/>
    </row>
    <row r="1443" spans="11:11" s="114" customFormat="1" x14ac:dyDescent="0.2">
      <c r="K1443" s="115"/>
    </row>
    <row r="1444" spans="11:11" s="114" customFormat="1" x14ac:dyDescent="0.2">
      <c r="K1444" s="115"/>
    </row>
    <row r="1445" spans="11:11" s="114" customFormat="1" x14ac:dyDescent="0.2">
      <c r="K1445" s="115"/>
    </row>
    <row r="1446" spans="11:11" s="114" customFormat="1" x14ac:dyDescent="0.2">
      <c r="K1446" s="115"/>
    </row>
    <row r="1447" spans="11:11" s="114" customFormat="1" x14ac:dyDescent="0.2">
      <c r="K1447" s="115"/>
    </row>
    <row r="1448" spans="11:11" s="114" customFormat="1" x14ac:dyDescent="0.2">
      <c r="K1448" s="115"/>
    </row>
    <row r="1449" spans="11:11" s="114" customFormat="1" x14ac:dyDescent="0.2">
      <c r="K1449" s="115"/>
    </row>
    <row r="1450" spans="11:11" s="114" customFormat="1" x14ac:dyDescent="0.2">
      <c r="K1450" s="115"/>
    </row>
    <row r="1451" spans="11:11" s="114" customFormat="1" x14ac:dyDescent="0.2">
      <c r="K1451" s="115"/>
    </row>
    <row r="1452" spans="11:11" s="114" customFormat="1" x14ac:dyDescent="0.2">
      <c r="K1452" s="115"/>
    </row>
    <row r="1453" spans="11:11" s="114" customFormat="1" x14ac:dyDescent="0.2">
      <c r="K1453" s="115"/>
    </row>
    <row r="1454" spans="11:11" s="114" customFormat="1" x14ac:dyDescent="0.2">
      <c r="K1454" s="115"/>
    </row>
    <row r="1455" spans="11:11" s="114" customFormat="1" x14ac:dyDescent="0.2">
      <c r="K1455" s="115"/>
    </row>
    <row r="1456" spans="11:11" s="114" customFormat="1" x14ac:dyDescent="0.2">
      <c r="K1456" s="115"/>
    </row>
    <row r="1457" spans="11:11" s="114" customFormat="1" x14ac:dyDescent="0.2">
      <c r="K1457" s="115"/>
    </row>
    <row r="1458" spans="11:11" s="114" customFormat="1" x14ac:dyDescent="0.2">
      <c r="K1458" s="115"/>
    </row>
    <row r="1459" spans="11:11" s="114" customFormat="1" x14ac:dyDescent="0.2">
      <c r="K1459" s="115"/>
    </row>
    <row r="1460" spans="11:11" s="114" customFormat="1" x14ac:dyDescent="0.2">
      <c r="K1460" s="115"/>
    </row>
    <row r="1461" spans="11:11" s="114" customFormat="1" x14ac:dyDescent="0.2">
      <c r="K1461" s="115"/>
    </row>
    <row r="1462" spans="11:11" s="114" customFormat="1" x14ac:dyDescent="0.2">
      <c r="K1462" s="115"/>
    </row>
    <row r="1463" spans="11:11" s="114" customFormat="1" x14ac:dyDescent="0.2">
      <c r="K1463" s="115"/>
    </row>
    <row r="1464" spans="11:11" s="114" customFormat="1" x14ac:dyDescent="0.2">
      <c r="K1464" s="115"/>
    </row>
    <row r="1465" spans="11:11" s="114" customFormat="1" x14ac:dyDescent="0.2">
      <c r="K1465" s="115"/>
    </row>
    <row r="1466" spans="11:11" s="114" customFormat="1" x14ac:dyDescent="0.2">
      <c r="K1466" s="115"/>
    </row>
    <row r="1467" spans="11:11" s="114" customFormat="1" x14ac:dyDescent="0.2">
      <c r="K1467" s="115"/>
    </row>
    <row r="1468" spans="11:11" s="114" customFormat="1" x14ac:dyDescent="0.2">
      <c r="K1468" s="115"/>
    </row>
    <row r="1469" spans="11:11" s="114" customFormat="1" x14ac:dyDescent="0.2">
      <c r="K1469" s="115"/>
    </row>
    <row r="1470" spans="11:11" s="114" customFormat="1" x14ac:dyDescent="0.2">
      <c r="K1470" s="115"/>
    </row>
    <row r="1471" spans="11:11" s="114" customFormat="1" x14ac:dyDescent="0.2">
      <c r="K1471" s="115"/>
    </row>
    <row r="1472" spans="11:11" s="114" customFormat="1" x14ac:dyDescent="0.2">
      <c r="K1472" s="115"/>
    </row>
    <row r="1473" spans="11:11" s="114" customFormat="1" x14ac:dyDescent="0.2">
      <c r="K1473" s="115"/>
    </row>
    <row r="1474" spans="11:11" s="114" customFormat="1" x14ac:dyDescent="0.2">
      <c r="K1474" s="115"/>
    </row>
    <row r="1475" spans="11:11" s="114" customFormat="1" x14ac:dyDescent="0.2">
      <c r="K1475" s="115"/>
    </row>
    <row r="1476" spans="11:11" s="114" customFormat="1" x14ac:dyDescent="0.2">
      <c r="K1476" s="115"/>
    </row>
    <row r="1477" spans="11:11" s="114" customFormat="1" x14ac:dyDescent="0.2">
      <c r="K1477" s="115"/>
    </row>
    <row r="1478" spans="11:11" s="114" customFormat="1" x14ac:dyDescent="0.2">
      <c r="K1478" s="115"/>
    </row>
    <row r="1479" spans="11:11" s="114" customFormat="1" x14ac:dyDescent="0.2">
      <c r="K1479" s="115"/>
    </row>
    <row r="1480" spans="11:11" s="114" customFormat="1" x14ac:dyDescent="0.2">
      <c r="K1480" s="115"/>
    </row>
    <row r="1481" spans="11:11" s="114" customFormat="1" x14ac:dyDescent="0.2">
      <c r="K1481" s="115"/>
    </row>
    <row r="1482" spans="11:11" s="114" customFormat="1" x14ac:dyDescent="0.2">
      <c r="K1482" s="115"/>
    </row>
    <row r="1483" spans="11:11" s="114" customFormat="1" x14ac:dyDescent="0.2">
      <c r="K1483" s="115"/>
    </row>
    <row r="1484" spans="11:11" s="114" customFormat="1" x14ac:dyDescent="0.2">
      <c r="K1484" s="115"/>
    </row>
    <row r="1485" spans="11:11" s="114" customFormat="1" x14ac:dyDescent="0.2">
      <c r="K1485" s="115"/>
    </row>
    <row r="1486" spans="11:11" s="114" customFormat="1" x14ac:dyDescent="0.2">
      <c r="K1486" s="115"/>
    </row>
    <row r="1487" spans="11:11" s="114" customFormat="1" x14ac:dyDescent="0.2">
      <c r="K1487" s="115"/>
    </row>
    <row r="1488" spans="11:11" s="114" customFormat="1" x14ac:dyDescent="0.2">
      <c r="K1488" s="115"/>
    </row>
    <row r="1489" spans="11:11" s="114" customFormat="1" x14ac:dyDescent="0.2">
      <c r="K1489" s="115"/>
    </row>
    <row r="1490" spans="11:11" s="114" customFormat="1" x14ac:dyDescent="0.2">
      <c r="K1490" s="115"/>
    </row>
    <row r="1491" spans="11:11" s="114" customFormat="1" x14ac:dyDescent="0.2">
      <c r="K1491" s="115"/>
    </row>
    <row r="1492" spans="11:11" s="114" customFormat="1" x14ac:dyDescent="0.2">
      <c r="K1492" s="115"/>
    </row>
    <row r="1493" spans="11:11" s="114" customFormat="1" x14ac:dyDescent="0.2">
      <c r="K1493" s="115"/>
    </row>
    <row r="1494" spans="11:11" s="114" customFormat="1" x14ac:dyDescent="0.2">
      <c r="K1494" s="115"/>
    </row>
    <row r="1495" spans="11:11" s="114" customFormat="1" x14ac:dyDescent="0.2">
      <c r="K1495" s="115"/>
    </row>
    <row r="1496" spans="11:11" s="114" customFormat="1" x14ac:dyDescent="0.2">
      <c r="K1496" s="115"/>
    </row>
    <row r="1497" spans="11:11" s="114" customFormat="1" x14ac:dyDescent="0.2">
      <c r="K1497" s="115"/>
    </row>
    <row r="1498" spans="11:11" s="114" customFormat="1" x14ac:dyDescent="0.2">
      <c r="K1498" s="115"/>
    </row>
    <row r="1499" spans="11:11" s="114" customFormat="1" x14ac:dyDescent="0.2">
      <c r="K1499" s="115"/>
    </row>
    <row r="1500" spans="11:11" s="114" customFormat="1" x14ac:dyDescent="0.2">
      <c r="K1500" s="115"/>
    </row>
    <row r="1501" spans="11:11" s="114" customFormat="1" x14ac:dyDescent="0.2">
      <c r="K1501" s="115"/>
    </row>
    <row r="1502" spans="11:11" s="114" customFormat="1" x14ac:dyDescent="0.2">
      <c r="K1502" s="115"/>
    </row>
    <row r="1503" spans="11:11" s="114" customFormat="1" x14ac:dyDescent="0.2">
      <c r="K1503" s="115"/>
    </row>
    <row r="1504" spans="11:11" s="114" customFormat="1" x14ac:dyDescent="0.2">
      <c r="K1504" s="115"/>
    </row>
    <row r="1505" spans="11:11" s="114" customFormat="1" x14ac:dyDescent="0.2">
      <c r="K1505" s="115"/>
    </row>
    <row r="1506" spans="11:11" s="114" customFormat="1" x14ac:dyDescent="0.2">
      <c r="K1506" s="115"/>
    </row>
    <row r="1507" spans="11:11" s="114" customFormat="1" x14ac:dyDescent="0.2">
      <c r="K1507" s="115"/>
    </row>
    <row r="1508" spans="11:11" s="114" customFormat="1" x14ac:dyDescent="0.2">
      <c r="K1508" s="115"/>
    </row>
    <row r="1509" spans="11:11" s="114" customFormat="1" x14ac:dyDescent="0.2">
      <c r="K1509" s="115"/>
    </row>
    <row r="1510" spans="11:11" s="114" customFormat="1" x14ac:dyDescent="0.2">
      <c r="K1510" s="115"/>
    </row>
    <row r="1511" spans="11:11" s="114" customFormat="1" x14ac:dyDescent="0.2">
      <c r="K1511" s="115"/>
    </row>
    <row r="1512" spans="11:11" s="114" customFormat="1" x14ac:dyDescent="0.2">
      <c r="K1512" s="115"/>
    </row>
    <row r="1513" spans="11:11" s="114" customFormat="1" x14ac:dyDescent="0.2">
      <c r="K1513" s="115"/>
    </row>
    <row r="1514" spans="11:11" s="114" customFormat="1" x14ac:dyDescent="0.2">
      <c r="K1514" s="115"/>
    </row>
    <row r="1515" spans="11:11" s="114" customFormat="1" x14ac:dyDescent="0.2">
      <c r="K1515" s="115"/>
    </row>
    <row r="1516" spans="11:11" s="114" customFormat="1" x14ac:dyDescent="0.2">
      <c r="K1516" s="115"/>
    </row>
    <row r="1517" spans="11:11" s="114" customFormat="1" x14ac:dyDescent="0.2">
      <c r="K1517" s="115"/>
    </row>
    <row r="1518" spans="11:11" s="114" customFormat="1" x14ac:dyDescent="0.2">
      <c r="K1518" s="115"/>
    </row>
    <row r="1519" spans="11:11" s="114" customFormat="1" x14ac:dyDescent="0.2">
      <c r="K1519" s="115"/>
    </row>
    <row r="1520" spans="11:11" s="114" customFormat="1" x14ac:dyDescent="0.2">
      <c r="K1520" s="115"/>
    </row>
    <row r="1521" spans="11:11" s="114" customFormat="1" x14ac:dyDescent="0.2">
      <c r="K1521" s="115"/>
    </row>
    <row r="1522" spans="11:11" s="114" customFormat="1" x14ac:dyDescent="0.2">
      <c r="K1522" s="115"/>
    </row>
    <row r="1523" spans="11:11" s="114" customFormat="1" x14ac:dyDescent="0.2">
      <c r="K1523" s="115"/>
    </row>
    <row r="1524" spans="11:11" s="114" customFormat="1" x14ac:dyDescent="0.2">
      <c r="K1524" s="115"/>
    </row>
    <row r="1525" spans="11:11" s="114" customFormat="1" x14ac:dyDescent="0.2">
      <c r="K1525" s="115"/>
    </row>
    <row r="1526" spans="11:11" s="114" customFormat="1" x14ac:dyDescent="0.2">
      <c r="K1526" s="115"/>
    </row>
    <row r="1527" spans="11:11" s="114" customFormat="1" x14ac:dyDescent="0.2">
      <c r="K1527" s="115"/>
    </row>
    <row r="1528" spans="11:11" s="114" customFormat="1" x14ac:dyDescent="0.2">
      <c r="K1528" s="115"/>
    </row>
    <row r="1529" spans="11:11" s="114" customFormat="1" x14ac:dyDescent="0.2">
      <c r="K1529" s="115"/>
    </row>
    <row r="1530" spans="11:11" s="114" customFormat="1" x14ac:dyDescent="0.2">
      <c r="K1530" s="115"/>
    </row>
    <row r="1531" spans="11:11" s="114" customFormat="1" x14ac:dyDescent="0.2">
      <c r="K1531" s="115"/>
    </row>
    <row r="1532" spans="11:11" s="114" customFormat="1" x14ac:dyDescent="0.2">
      <c r="K1532" s="115"/>
    </row>
    <row r="1533" spans="11:11" s="114" customFormat="1" x14ac:dyDescent="0.2">
      <c r="K1533" s="115"/>
    </row>
    <row r="1534" spans="11:11" s="114" customFormat="1" x14ac:dyDescent="0.2">
      <c r="K1534" s="115"/>
    </row>
    <row r="1535" spans="11:11" s="114" customFormat="1" x14ac:dyDescent="0.2">
      <c r="K1535" s="115"/>
    </row>
    <row r="1536" spans="11:11" s="114" customFormat="1" x14ac:dyDescent="0.2">
      <c r="K1536" s="115"/>
    </row>
    <row r="1537" spans="11:11" s="114" customFormat="1" x14ac:dyDescent="0.2">
      <c r="K1537" s="115"/>
    </row>
    <row r="1538" spans="11:11" s="114" customFormat="1" x14ac:dyDescent="0.2">
      <c r="K1538" s="115"/>
    </row>
    <row r="1539" spans="11:11" s="114" customFormat="1" x14ac:dyDescent="0.2">
      <c r="K1539" s="115"/>
    </row>
    <row r="1540" spans="11:11" s="114" customFormat="1" x14ac:dyDescent="0.2">
      <c r="K1540" s="115"/>
    </row>
    <row r="1541" spans="11:11" s="114" customFormat="1" x14ac:dyDescent="0.2">
      <c r="K1541" s="115"/>
    </row>
    <row r="1542" spans="11:11" s="114" customFormat="1" x14ac:dyDescent="0.2">
      <c r="K1542" s="115"/>
    </row>
    <row r="1543" spans="11:11" s="114" customFormat="1" x14ac:dyDescent="0.2">
      <c r="K1543" s="115"/>
    </row>
    <row r="1544" spans="11:11" s="114" customFormat="1" x14ac:dyDescent="0.2">
      <c r="K1544" s="115"/>
    </row>
    <row r="1545" spans="11:11" s="114" customFormat="1" x14ac:dyDescent="0.2">
      <c r="K1545" s="115"/>
    </row>
    <row r="1546" spans="11:11" s="114" customFormat="1" x14ac:dyDescent="0.2">
      <c r="K1546" s="115"/>
    </row>
    <row r="1547" spans="11:11" s="114" customFormat="1" x14ac:dyDescent="0.2">
      <c r="K1547" s="115"/>
    </row>
    <row r="1548" spans="11:11" s="114" customFormat="1" x14ac:dyDescent="0.2">
      <c r="K1548" s="115"/>
    </row>
    <row r="1549" spans="11:11" s="114" customFormat="1" x14ac:dyDescent="0.2">
      <c r="K1549" s="115"/>
    </row>
    <row r="1550" spans="11:11" s="114" customFormat="1" x14ac:dyDescent="0.2">
      <c r="K1550" s="115"/>
    </row>
    <row r="1551" spans="11:11" s="114" customFormat="1" x14ac:dyDescent="0.2">
      <c r="K1551" s="115"/>
    </row>
    <row r="1552" spans="11:11" s="114" customFormat="1" x14ac:dyDescent="0.2">
      <c r="K1552" s="115"/>
    </row>
    <row r="1553" spans="11:11" s="114" customFormat="1" x14ac:dyDescent="0.2">
      <c r="K1553" s="115"/>
    </row>
    <row r="1554" spans="11:11" s="114" customFormat="1" x14ac:dyDescent="0.2">
      <c r="K1554" s="115"/>
    </row>
    <row r="1555" spans="11:11" s="114" customFormat="1" x14ac:dyDescent="0.2">
      <c r="K1555" s="115"/>
    </row>
    <row r="1556" spans="11:11" s="114" customFormat="1" x14ac:dyDescent="0.2">
      <c r="K1556" s="115"/>
    </row>
    <row r="1557" spans="11:11" s="114" customFormat="1" x14ac:dyDescent="0.2">
      <c r="K1557" s="115"/>
    </row>
    <row r="1558" spans="11:11" s="114" customFormat="1" x14ac:dyDescent="0.2">
      <c r="K1558" s="115"/>
    </row>
    <row r="1559" spans="11:11" s="114" customFormat="1" x14ac:dyDescent="0.2">
      <c r="K1559" s="115"/>
    </row>
    <row r="1560" spans="11:11" s="114" customFormat="1" x14ac:dyDescent="0.2">
      <c r="K1560" s="115"/>
    </row>
    <row r="1561" spans="11:11" s="114" customFormat="1" x14ac:dyDescent="0.2">
      <c r="K1561" s="115"/>
    </row>
    <row r="1562" spans="11:11" s="114" customFormat="1" x14ac:dyDescent="0.2">
      <c r="K1562" s="115"/>
    </row>
    <row r="1563" spans="11:11" s="114" customFormat="1" x14ac:dyDescent="0.2">
      <c r="K1563" s="115"/>
    </row>
    <row r="1564" spans="11:11" s="114" customFormat="1" x14ac:dyDescent="0.2">
      <c r="K1564" s="115"/>
    </row>
    <row r="1565" spans="11:11" s="114" customFormat="1" x14ac:dyDescent="0.2">
      <c r="K1565" s="115"/>
    </row>
    <row r="1566" spans="11:11" s="114" customFormat="1" x14ac:dyDescent="0.2">
      <c r="K1566" s="115"/>
    </row>
    <row r="1567" spans="11:11" s="114" customFormat="1" x14ac:dyDescent="0.2">
      <c r="K1567" s="115"/>
    </row>
    <row r="1568" spans="11:11" s="114" customFormat="1" x14ac:dyDescent="0.2">
      <c r="K1568" s="115"/>
    </row>
    <row r="1569" spans="11:11" s="114" customFormat="1" x14ac:dyDescent="0.2">
      <c r="K1569" s="115"/>
    </row>
    <row r="1570" spans="11:11" s="114" customFormat="1" x14ac:dyDescent="0.2">
      <c r="K1570" s="115"/>
    </row>
    <row r="1571" spans="11:11" s="114" customFormat="1" x14ac:dyDescent="0.2">
      <c r="K1571" s="115"/>
    </row>
    <row r="1572" spans="11:11" s="114" customFormat="1" x14ac:dyDescent="0.2">
      <c r="K1572" s="115"/>
    </row>
    <row r="1573" spans="11:11" s="114" customFormat="1" x14ac:dyDescent="0.2">
      <c r="K1573" s="115"/>
    </row>
    <row r="1574" spans="11:11" s="114" customFormat="1" x14ac:dyDescent="0.2">
      <c r="K1574" s="115"/>
    </row>
    <row r="1575" spans="11:11" s="114" customFormat="1" x14ac:dyDescent="0.2">
      <c r="K1575" s="115"/>
    </row>
    <row r="1576" spans="11:11" s="114" customFormat="1" x14ac:dyDescent="0.2">
      <c r="K1576" s="115"/>
    </row>
    <row r="1577" spans="11:11" s="114" customFormat="1" x14ac:dyDescent="0.2">
      <c r="K1577" s="115"/>
    </row>
    <row r="1578" spans="11:11" s="114" customFormat="1" x14ac:dyDescent="0.2">
      <c r="K1578" s="115"/>
    </row>
    <row r="1579" spans="11:11" s="114" customFormat="1" x14ac:dyDescent="0.2">
      <c r="K1579" s="115"/>
    </row>
    <row r="1580" spans="11:11" s="114" customFormat="1" x14ac:dyDescent="0.2">
      <c r="K1580" s="115"/>
    </row>
    <row r="1581" spans="11:11" s="114" customFormat="1" x14ac:dyDescent="0.2">
      <c r="K1581" s="115"/>
    </row>
    <row r="1582" spans="11:11" s="114" customFormat="1" x14ac:dyDescent="0.2">
      <c r="K1582" s="115"/>
    </row>
    <row r="1583" spans="11:11" s="114" customFormat="1" x14ac:dyDescent="0.2">
      <c r="K1583" s="115"/>
    </row>
    <row r="1584" spans="11:11" s="114" customFormat="1" x14ac:dyDescent="0.2">
      <c r="K1584" s="115"/>
    </row>
    <row r="1585" spans="11:11" s="114" customFormat="1" x14ac:dyDescent="0.2">
      <c r="K1585" s="115"/>
    </row>
    <row r="1586" spans="11:11" s="114" customFormat="1" x14ac:dyDescent="0.2">
      <c r="K1586" s="115"/>
    </row>
    <row r="1587" spans="11:11" s="114" customFormat="1" x14ac:dyDescent="0.2">
      <c r="K1587" s="115"/>
    </row>
    <row r="1588" spans="11:11" s="114" customFormat="1" x14ac:dyDescent="0.2">
      <c r="K1588" s="115"/>
    </row>
    <row r="1589" spans="11:11" s="114" customFormat="1" x14ac:dyDescent="0.2">
      <c r="K1589" s="115"/>
    </row>
    <row r="1590" spans="11:11" s="114" customFormat="1" x14ac:dyDescent="0.2">
      <c r="K1590" s="115"/>
    </row>
    <row r="1591" spans="11:11" s="114" customFormat="1" x14ac:dyDescent="0.2">
      <c r="K1591" s="115"/>
    </row>
    <row r="1592" spans="11:11" s="114" customFormat="1" x14ac:dyDescent="0.2">
      <c r="K1592" s="115"/>
    </row>
    <row r="1593" spans="11:11" s="114" customFormat="1" x14ac:dyDescent="0.2">
      <c r="K1593" s="115"/>
    </row>
    <row r="1594" spans="11:11" s="114" customFormat="1" x14ac:dyDescent="0.2">
      <c r="K1594" s="115"/>
    </row>
    <row r="1595" spans="11:11" s="114" customFormat="1" x14ac:dyDescent="0.2">
      <c r="K1595" s="115"/>
    </row>
    <row r="1596" spans="11:11" s="114" customFormat="1" x14ac:dyDescent="0.2">
      <c r="K1596" s="115"/>
    </row>
    <row r="1597" spans="11:11" s="114" customFormat="1" x14ac:dyDescent="0.2">
      <c r="K1597" s="115"/>
    </row>
    <row r="1598" spans="11:11" s="114" customFormat="1" x14ac:dyDescent="0.2">
      <c r="K1598" s="115"/>
    </row>
    <row r="1599" spans="11:11" s="114" customFormat="1" x14ac:dyDescent="0.2">
      <c r="K1599" s="115"/>
    </row>
    <row r="1600" spans="11:11" s="114" customFormat="1" x14ac:dyDescent="0.2">
      <c r="K1600" s="115"/>
    </row>
    <row r="1601" spans="11:11" s="114" customFormat="1" x14ac:dyDescent="0.2">
      <c r="K1601" s="115"/>
    </row>
    <row r="1602" spans="11:11" s="114" customFormat="1" x14ac:dyDescent="0.2">
      <c r="K1602" s="115"/>
    </row>
    <row r="1603" spans="11:11" s="114" customFormat="1" x14ac:dyDescent="0.2">
      <c r="K1603" s="115"/>
    </row>
    <row r="1604" spans="11:11" s="114" customFormat="1" x14ac:dyDescent="0.2">
      <c r="K1604" s="115"/>
    </row>
    <row r="1605" spans="11:11" s="114" customFormat="1" x14ac:dyDescent="0.2">
      <c r="K1605" s="115"/>
    </row>
    <row r="1606" spans="11:11" s="114" customFormat="1" x14ac:dyDescent="0.2">
      <c r="K1606" s="115"/>
    </row>
    <row r="1607" spans="11:11" s="114" customFormat="1" x14ac:dyDescent="0.2">
      <c r="K1607" s="115"/>
    </row>
    <row r="1608" spans="11:11" s="114" customFormat="1" x14ac:dyDescent="0.2">
      <c r="K1608" s="115"/>
    </row>
    <row r="1609" spans="11:11" s="114" customFormat="1" x14ac:dyDescent="0.2">
      <c r="K1609" s="115"/>
    </row>
    <row r="1610" spans="11:11" s="114" customFormat="1" x14ac:dyDescent="0.2">
      <c r="K1610" s="115"/>
    </row>
    <row r="1611" spans="11:11" s="114" customFormat="1" x14ac:dyDescent="0.2">
      <c r="K1611" s="115"/>
    </row>
    <row r="1612" spans="11:11" s="114" customFormat="1" x14ac:dyDescent="0.2">
      <c r="K1612" s="115"/>
    </row>
    <row r="1613" spans="11:11" s="114" customFormat="1" x14ac:dyDescent="0.2">
      <c r="K1613" s="115"/>
    </row>
    <row r="1614" spans="11:11" s="114" customFormat="1" x14ac:dyDescent="0.2">
      <c r="K1614" s="115"/>
    </row>
    <row r="1615" spans="11:11" s="114" customFormat="1" x14ac:dyDescent="0.2">
      <c r="K1615" s="115"/>
    </row>
    <row r="1616" spans="11:11" s="114" customFormat="1" x14ac:dyDescent="0.2">
      <c r="K1616" s="115"/>
    </row>
    <row r="1617" spans="11:11" s="114" customFormat="1" x14ac:dyDescent="0.2">
      <c r="K1617" s="115"/>
    </row>
    <row r="1618" spans="11:11" s="114" customFormat="1" x14ac:dyDescent="0.2">
      <c r="K1618" s="115"/>
    </row>
    <row r="1619" spans="11:11" s="114" customFormat="1" x14ac:dyDescent="0.2">
      <c r="K1619" s="115"/>
    </row>
    <row r="1620" spans="11:11" s="114" customFormat="1" x14ac:dyDescent="0.2">
      <c r="K1620" s="115"/>
    </row>
    <row r="1621" spans="11:11" s="114" customFormat="1" x14ac:dyDescent="0.2">
      <c r="K1621" s="115"/>
    </row>
    <row r="1622" spans="11:11" s="114" customFormat="1" x14ac:dyDescent="0.2">
      <c r="K1622" s="115"/>
    </row>
    <row r="1623" spans="11:11" s="114" customFormat="1" x14ac:dyDescent="0.2">
      <c r="K1623" s="115"/>
    </row>
    <row r="1624" spans="11:11" s="114" customFormat="1" x14ac:dyDescent="0.2">
      <c r="K1624" s="115"/>
    </row>
    <row r="1625" spans="11:11" s="114" customFormat="1" x14ac:dyDescent="0.2">
      <c r="K1625" s="115"/>
    </row>
    <row r="1626" spans="11:11" s="114" customFormat="1" x14ac:dyDescent="0.2">
      <c r="K1626" s="115"/>
    </row>
    <row r="1627" spans="11:11" s="114" customFormat="1" x14ac:dyDescent="0.2">
      <c r="K1627" s="115"/>
    </row>
    <row r="1628" spans="11:11" s="114" customFormat="1" x14ac:dyDescent="0.2">
      <c r="K1628" s="115"/>
    </row>
    <row r="1629" spans="11:11" s="114" customFormat="1" x14ac:dyDescent="0.2">
      <c r="K1629" s="115"/>
    </row>
    <row r="1630" spans="11:11" s="114" customFormat="1" x14ac:dyDescent="0.2">
      <c r="K1630" s="115"/>
    </row>
    <row r="1631" spans="11:11" s="114" customFormat="1" x14ac:dyDescent="0.2">
      <c r="K1631" s="115"/>
    </row>
    <row r="1632" spans="11:11" s="114" customFormat="1" x14ac:dyDescent="0.2">
      <c r="K1632" s="115"/>
    </row>
    <row r="1633" spans="11:11" s="114" customFormat="1" x14ac:dyDescent="0.2">
      <c r="K1633" s="115"/>
    </row>
    <row r="1634" spans="11:11" s="114" customFormat="1" x14ac:dyDescent="0.2">
      <c r="K1634" s="115"/>
    </row>
    <row r="1635" spans="11:11" s="114" customFormat="1" x14ac:dyDescent="0.2">
      <c r="K1635" s="115"/>
    </row>
    <row r="1636" spans="11:11" s="114" customFormat="1" x14ac:dyDescent="0.2">
      <c r="K1636" s="115"/>
    </row>
    <row r="1637" spans="11:11" s="114" customFormat="1" x14ac:dyDescent="0.2">
      <c r="K1637" s="115"/>
    </row>
    <row r="1638" spans="11:11" s="114" customFormat="1" x14ac:dyDescent="0.2">
      <c r="K1638" s="115"/>
    </row>
    <row r="1639" spans="11:11" s="114" customFormat="1" x14ac:dyDescent="0.2">
      <c r="K1639" s="115"/>
    </row>
    <row r="1640" spans="11:11" s="114" customFormat="1" x14ac:dyDescent="0.2">
      <c r="K1640" s="115"/>
    </row>
    <row r="1641" spans="11:11" s="114" customFormat="1" x14ac:dyDescent="0.2">
      <c r="K1641" s="115"/>
    </row>
    <row r="1642" spans="11:11" s="114" customFormat="1" x14ac:dyDescent="0.2">
      <c r="K1642" s="115"/>
    </row>
    <row r="1643" spans="11:11" s="114" customFormat="1" x14ac:dyDescent="0.2">
      <c r="K1643" s="115"/>
    </row>
    <row r="1644" spans="11:11" s="114" customFormat="1" x14ac:dyDescent="0.2">
      <c r="K1644" s="115"/>
    </row>
    <row r="1645" spans="11:11" s="114" customFormat="1" x14ac:dyDescent="0.2">
      <c r="K1645" s="115"/>
    </row>
    <row r="1646" spans="11:11" s="114" customFormat="1" x14ac:dyDescent="0.2">
      <c r="K1646" s="115"/>
    </row>
    <row r="1647" spans="11:11" s="114" customFormat="1" x14ac:dyDescent="0.2">
      <c r="K1647" s="115"/>
    </row>
    <row r="1648" spans="11:11" s="114" customFormat="1" x14ac:dyDescent="0.2">
      <c r="K1648" s="115"/>
    </row>
    <row r="1649" spans="11:11" s="114" customFormat="1" x14ac:dyDescent="0.2">
      <c r="K1649" s="115"/>
    </row>
    <row r="1650" spans="11:11" s="114" customFormat="1" x14ac:dyDescent="0.2">
      <c r="K1650" s="115"/>
    </row>
    <row r="1651" spans="11:11" s="114" customFormat="1" x14ac:dyDescent="0.2">
      <c r="K1651" s="115"/>
    </row>
    <row r="1652" spans="11:11" s="114" customFormat="1" x14ac:dyDescent="0.2">
      <c r="K1652" s="115"/>
    </row>
    <row r="1653" spans="11:11" s="114" customFormat="1" x14ac:dyDescent="0.2">
      <c r="K1653" s="115"/>
    </row>
    <row r="1654" spans="11:11" s="114" customFormat="1" x14ac:dyDescent="0.2">
      <c r="K1654" s="115"/>
    </row>
    <row r="1655" spans="11:11" s="114" customFormat="1" x14ac:dyDescent="0.2">
      <c r="K1655" s="115"/>
    </row>
    <row r="1656" spans="11:11" s="114" customFormat="1" x14ac:dyDescent="0.2">
      <c r="K1656" s="115"/>
    </row>
    <row r="1657" spans="11:11" s="114" customFormat="1" x14ac:dyDescent="0.2">
      <c r="K1657" s="115"/>
    </row>
    <row r="1658" spans="11:11" s="114" customFormat="1" x14ac:dyDescent="0.2">
      <c r="K1658" s="115"/>
    </row>
    <row r="1659" spans="11:11" s="114" customFormat="1" x14ac:dyDescent="0.2">
      <c r="K1659" s="115"/>
    </row>
    <row r="1660" spans="11:11" s="114" customFormat="1" x14ac:dyDescent="0.2">
      <c r="K1660" s="115"/>
    </row>
    <row r="1661" spans="11:11" s="114" customFormat="1" x14ac:dyDescent="0.2">
      <c r="K1661" s="115"/>
    </row>
    <row r="1662" spans="11:11" s="114" customFormat="1" x14ac:dyDescent="0.2">
      <c r="K1662" s="115"/>
    </row>
    <row r="1663" spans="11:11" s="114" customFormat="1" x14ac:dyDescent="0.2">
      <c r="K1663" s="115"/>
    </row>
    <row r="1664" spans="11:11" s="114" customFormat="1" x14ac:dyDescent="0.2">
      <c r="K1664" s="115"/>
    </row>
    <row r="1665" spans="11:11" s="114" customFormat="1" x14ac:dyDescent="0.2">
      <c r="K1665" s="115"/>
    </row>
    <row r="1666" spans="11:11" s="114" customFormat="1" x14ac:dyDescent="0.2">
      <c r="K1666" s="115"/>
    </row>
    <row r="1667" spans="11:11" s="114" customFormat="1" x14ac:dyDescent="0.2">
      <c r="K1667" s="115"/>
    </row>
    <row r="1668" spans="11:11" s="114" customFormat="1" x14ac:dyDescent="0.2">
      <c r="K1668" s="115"/>
    </row>
    <row r="1669" spans="11:11" s="114" customFormat="1" x14ac:dyDescent="0.2">
      <c r="K1669" s="115"/>
    </row>
    <row r="1670" spans="11:11" s="114" customFormat="1" x14ac:dyDescent="0.2">
      <c r="K1670" s="115"/>
    </row>
    <row r="1671" spans="11:11" s="114" customFormat="1" x14ac:dyDescent="0.2">
      <c r="K1671" s="115"/>
    </row>
    <row r="1672" spans="11:11" s="114" customFormat="1" x14ac:dyDescent="0.2">
      <c r="K1672" s="115"/>
    </row>
    <row r="1673" spans="11:11" s="114" customFormat="1" x14ac:dyDescent="0.2">
      <c r="K1673" s="115"/>
    </row>
    <row r="1674" spans="11:11" s="114" customFormat="1" x14ac:dyDescent="0.2">
      <c r="K1674" s="115"/>
    </row>
    <row r="1675" spans="11:11" s="114" customFormat="1" x14ac:dyDescent="0.2">
      <c r="K1675" s="115"/>
    </row>
    <row r="1676" spans="11:11" s="114" customFormat="1" x14ac:dyDescent="0.2">
      <c r="K1676" s="115"/>
    </row>
    <row r="1677" spans="11:11" s="114" customFormat="1" x14ac:dyDescent="0.2">
      <c r="K1677" s="115"/>
    </row>
    <row r="1678" spans="11:11" s="114" customFormat="1" x14ac:dyDescent="0.2">
      <c r="K1678" s="115"/>
    </row>
    <row r="1679" spans="11:11" s="114" customFormat="1" x14ac:dyDescent="0.2">
      <c r="K1679" s="115"/>
    </row>
    <row r="1680" spans="11:11" s="114" customFormat="1" x14ac:dyDescent="0.2">
      <c r="K1680" s="115"/>
    </row>
    <row r="1681" spans="11:11" s="114" customFormat="1" x14ac:dyDescent="0.2">
      <c r="K1681" s="115"/>
    </row>
    <row r="1682" spans="11:11" s="114" customFormat="1" x14ac:dyDescent="0.2">
      <c r="K1682" s="115"/>
    </row>
    <row r="1683" spans="11:11" s="114" customFormat="1" x14ac:dyDescent="0.2">
      <c r="K1683" s="115"/>
    </row>
    <row r="1684" spans="11:11" s="114" customFormat="1" x14ac:dyDescent="0.2">
      <c r="K1684" s="115"/>
    </row>
    <row r="1685" spans="11:11" s="114" customFormat="1" x14ac:dyDescent="0.2">
      <c r="K1685" s="115"/>
    </row>
    <row r="1686" spans="11:11" s="114" customFormat="1" x14ac:dyDescent="0.2">
      <c r="K1686" s="115"/>
    </row>
    <row r="1687" spans="11:11" s="114" customFormat="1" x14ac:dyDescent="0.2">
      <c r="K1687" s="115"/>
    </row>
    <row r="1688" spans="11:11" s="114" customFormat="1" x14ac:dyDescent="0.2">
      <c r="K1688" s="115"/>
    </row>
    <row r="1689" spans="11:11" s="114" customFormat="1" x14ac:dyDescent="0.2">
      <c r="K1689" s="115"/>
    </row>
    <row r="1690" spans="11:11" s="114" customFormat="1" x14ac:dyDescent="0.2">
      <c r="K1690" s="115"/>
    </row>
    <row r="1691" spans="11:11" s="114" customFormat="1" x14ac:dyDescent="0.2">
      <c r="K1691" s="115"/>
    </row>
    <row r="1692" spans="11:11" s="114" customFormat="1" x14ac:dyDescent="0.2">
      <c r="K1692" s="115"/>
    </row>
    <row r="1693" spans="11:11" s="114" customFormat="1" x14ac:dyDescent="0.2">
      <c r="K1693" s="115"/>
    </row>
    <row r="1694" spans="11:11" s="114" customFormat="1" x14ac:dyDescent="0.2">
      <c r="K1694" s="115"/>
    </row>
    <row r="1695" spans="11:11" s="114" customFormat="1" x14ac:dyDescent="0.2">
      <c r="K1695" s="115"/>
    </row>
    <row r="1696" spans="11:11" s="114" customFormat="1" x14ac:dyDescent="0.2">
      <c r="K1696" s="115"/>
    </row>
    <row r="1697" spans="11:11" s="114" customFormat="1" x14ac:dyDescent="0.2">
      <c r="K1697" s="115"/>
    </row>
    <row r="1698" spans="11:11" s="114" customFormat="1" x14ac:dyDescent="0.2">
      <c r="K1698" s="115"/>
    </row>
    <row r="1699" spans="11:11" s="114" customFormat="1" x14ac:dyDescent="0.2">
      <c r="K1699" s="115"/>
    </row>
    <row r="1700" spans="11:11" s="114" customFormat="1" x14ac:dyDescent="0.2">
      <c r="K1700" s="115"/>
    </row>
    <row r="1701" spans="11:11" s="114" customFormat="1" x14ac:dyDescent="0.2">
      <c r="K1701" s="115"/>
    </row>
    <row r="1702" spans="11:11" s="114" customFormat="1" x14ac:dyDescent="0.2">
      <c r="K1702" s="115"/>
    </row>
    <row r="1703" spans="11:11" s="114" customFormat="1" x14ac:dyDescent="0.2">
      <c r="K1703" s="115"/>
    </row>
    <row r="1704" spans="11:11" s="114" customFormat="1" x14ac:dyDescent="0.2">
      <c r="K1704" s="115"/>
    </row>
    <row r="1705" spans="11:11" s="114" customFormat="1" x14ac:dyDescent="0.2">
      <c r="K1705" s="115"/>
    </row>
    <row r="1706" spans="11:11" s="114" customFormat="1" x14ac:dyDescent="0.2">
      <c r="K1706" s="115"/>
    </row>
    <row r="1707" spans="11:11" s="114" customFormat="1" x14ac:dyDescent="0.2">
      <c r="K1707" s="115"/>
    </row>
    <row r="1708" spans="11:11" s="114" customFormat="1" x14ac:dyDescent="0.2">
      <c r="K1708" s="115"/>
    </row>
    <row r="1709" spans="11:11" s="114" customFormat="1" x14ac:dyDescent="0.2">
      <c r="K1709" s="115"/>
    </row>
    <row r="1710" spans="11:11" s="114" customFormat="1" x14ac:dyDescent="0.2">
      <c r="K1710" s="115"/>
    </row>
    <row r="1711" spans="11:11" s="114" customFormat="1" x14ac:dyDescent="0.2">
      <c r="K1711" s="115"/>
    </row>
    <row r="1712" spans="11:11" s="114" customFormat="1" x14ac:dyDescent="0.2">
      <c r="K1712" s="115"/>
    </row>
    <row r="1713" spans="11:11" s="114" customFormat="1" x14ac:dyDescent="0.2">
      <c r="K1713" s="115"/>
    </row>
    <row r="1714" spans="11:11" s="114" customFormat="1" x14ac:dyDescent="0.2">
      <c r="K1714" s="115"/>
    </row>
    <row r="1715" spans="11:11" s="114" customFormat="1" x14ac:dyDescent="0.2">
      <c r="K1715" s="115"/>
    </row>
    <row r="1716" spans="11:11" s="114" customFormat="1" x14ac:dyDescent="0.2">
      <c r="K1716" s="115"/>
    </row>
    <row r="1717" spans="11:11" s="114" customFormat="1" x14ac:dyDescent="0.2">
      <c r="K1717" s="115"/>
    </row>
    <row r="1718" spans="11:11" s="114" customFormat="1" x14ac:dyDescent="0.2">
      <c r="K1718" s="115"/>
    </row>
    <row r="1719" spans="11:11" s="114" customFormat="1" x14ac:dyDescent="0.2">
      <c r="K1719" s="115"/>
    </row>
    <row r="1720" spans="11:11" s="114" customFormat="1" x14ac:dyDescent="0.2">
      <c r="K1720" s="115"/>
    </row>
    <row r="1721" spans="11:11" s="114" customFormat="1" x14ac:dyDescent="0.2">
      <c r="K1721" s="115"/>
    </row>
    <row r="1722" spans="11:11" s="114" customFormat="1" x14ac:dyDescent="0.2">
      <c r="K1722" s="115"/>
    </row>
    <row r="1723" spans="11:11" s="114" customFormat="1" x14ac:dyDescent="0.2">
      <c r="K1723" s="115"/>
    </row>
    <row r="1724" spans="11:11" s="114" customFormat="1" x14ac:dyDescent="0.2">
      <c r="K1724" s="115"/>
    </row>
    <row r="1725" spans="11:11" s="114" customFormat="1" x14ac:dyDescent="0.2">
      <c r="K1725" s="115"/>
    </row>
    <row r="1726" spans="11:11" s="114" customFormat="1" x14ac:dyDescent="0.2">
      <c r="K1726" s="115"/>
    </row>
    <row r="1727" spans="11:11" s="114" customFormat="1" x14ac:dyDescent="0.2">
      <c r="K1727" s="115"/>
    </row>
    <row r="1728" spans="11:11" s="114" customFormat="1" x14ac:dyDescent="0.2">
      <c r="K1728" s="115"/>
    </row>
    <row r="1729" spans="11:11" s="114" customFormat="1" x14ac:dyDescent="0.2">
      <c r="K1729" s="115"/>
    </row>
    <row r="1730" spans="11:11" s="114" customFormat="1" x14ac:dyDescent="0.2">
      <c r="K1730" s="115"/>
    </row>
    <row r="1731" spans="11:11" s="114" customFormat="1" x14ac:dyDescent="0.2">
      <c r="K1731" s="115"/>
    </row>
    <row r="1732" spans="11:11" s="114" customFormat="1" x14ac:dyDescent="0.2">
      <c r="K1732" s="115"/>
    </row>
    <row r="1733" spans="11:11" s="114" customFormat="1" x14ac:dyDescent="0.2">
      <c r="K1733" s="115"/>
    </row>
    <row r="1734" spans="11:11" s="114" customFormat="1" x14ac:dyDescent="0.2">
      <c r="K1734" s="115"/>
    </row>
    <row r="1735" spans="11:11" s="114" customFormat="1" x14ac:dyDescent="0.2">
      <c r="K1735" s="115"/>
    </row>
    <row r="1736" spans="11:11" s="114" customFormat="1" x14ac:dyDescent="0.2">
      <c r="K1736" s="115"/>
    </row>
    <row r="1737" spans="11:11" s="114" customFormat="1" x14ac:dyDescent="0.2">
      <c r="K1737" s="115"/>
    </row>
    <row r="1738" spans="11:11" s="114" customFormat="1" x14ac:dyDescent="0.2">
      <c r="K1738" s="115"/>
    </row>
    <row r="1739" spans="11:11" s="114" customFormat="1" x14ac:dyDescent="0.2">
      <c r="K1739" s="115"/>
    </row>
    <row r="1740" spans="11:11" s="114" customFormat="1" x14ac:dyDescent="0.2">
      <c r="K1740" s="115"/>
    </row>
    <row r="1741" spans="11:11" s="114" customFormat="1" x14ac:dyDescent="0.2">
      <c r="K1741" s="115"/>
    </row>
    <row r="1742" spans="11:11" s="114" customFormat="1" x14ac:dyDescent="0.2">
      <c r="K1742" s="115"/>
    </row>
    <row r="1743" spans="11:11" s="114" customFormat="1" x14ac:dyDescent="0.2">
      <c r="K1743" s="115"/>
    </row>
    <row r="1744" spans="11:11" s="114" customFormat="1" x14ac:dyDescent="0.2">
      <c r="K1744" s="115"/>
    </row>
    <row r="1745" spans="11:11" s="114" customFormat="1" x14ac:dyDescent="0.2">
      <c r="K1745" s="115"/>
    </row>
    <row r="1746" spans="11:11" s="114" customFormat="1" x14ac:dyDescent="0.2">
      <c r="K1746" s="115"/>
    </row>
    <row r="1747" spans="11:11" s="114" customFormat="1" x14ac:dyDescent="0.2">
      <c r="K1747" s="115"/>
    </row>
    <row r="1748" spans="11:11" s="114" customFormat="1" x14ac:dyDescent="0.2">
      <c r="K1748" s="115"/>
    </row>
    <row r="1749" spans="11:11" s="114" customFormat="1" x14ac:dyDescent="0.2">
      <c r="K1749" s="115"/>
    </row>
    <row r="1750" spans="11:11" s="114" customFormat="1" x14ac:dyDescent="0.2">
      <c r="K1750" s="115"/>
    </row>
    <row r="1751" spans="11:11" s="114" customFormat="1" x14ac:dyDescent="0.2">
      <c r="K1751" s="115"/>
    </row>
    <row r="1752" spans="11:11" s="114" customFormat="1" x14ac:dyDescent="0.2">
      <c r="K1752" s="115"/>
    </row>
    <row r="1753" spans="11:11" s="114" customFormat="1" x14ac:dyDescent="0.2">
      <c r="K1753" s="115"/>
    </row>
    <row r="1754" spans="11:11" s="114" customFormat="1" x14ac:dyDescent="0.2">
      <c r="K1754" s="115"/>
    </row>
    <row r="1755" spans="11:11" s="114" customFormat="1" x14ac:dyDescent="0.2">
      <c r="K1755" s="115"/>
    </row>
    <row r="1756" spans="11:11" s="114" customFormat="1" x14ac:dyDescent="0.2">
      <c r="K1756" s="115"/>
    </row>
    <row r="1757" spans="11:11" s="114" customFormat="1" x14ac:dyDescent="0.2">
      <c r="K1757" s="115"/>
    </row>
    <row r="1758" spans="11:11" s="114" customFormat="1" x14ac:dyDescent="0.2">
      <c r="K1758" s="115"/>
    </row>
    <row r="1759" spans="11:11" s="114" customFormat="1" x14ac:dyDescent="0.2">
      <c r="K1759" s="115"/>
    </row>
    <row r="1760" spans="11:11" s="114" customFormat="1" x14ac:dyDescent="0.2">
      <c r="K1760" s="115"/>
    </row>
    <row r="1761" spans="11:11" s="114" customFormat="1" x14ac:dyDescent="0.2">
      <c r="K1761" s="115"/>
    </row>
    <row r="1762" spans="11:11" s="114" customFormat="1" x14ac:dyDescent="0.2">
      <c r="K1762" s="115"/>
    </row>
    <row r="1763" spans="11:11" s="114" customFormat="1" x14ac:dyDescent="0.2">
      <c r="K1763" s="115"/>
    </row>
    <row r="1764" spans="11:11" s="114" customFormat="1" x14ac:dyDescent="0.2">
      <c r="K1764" s="115"/>
    </row>
    <row r="1765" spans="11:11" s="114" customFormat="1" x14ac:dyDescent="0.2">
      <c r="K1765" s="115"/>
    </row>
    <row r="1766" spans="11:11" s="114" customFormat="1" x14ac:dyDescent="0.2">
      <c r="K1766" s="115"/>
    </row>
    <row r="1767" spans="11:11" s="114" customFormat="1" x14ac:dyDescent="0.2">
      <c r="K1767" s="115"/>
    </row>
    <row r="1768" spans="11:11" s="114" customFormat="1" x14ac:dyDescent="0.2">
      <c r="K1768" s="115"/>
    </row>
    <row r="1769" spans="11:11" s="114" customFormat="1" x14ac:dyDescent="0.2">
      <c r="K1769" s="115"/>
    </row>
    <row r="1770" spans="11:11" s="114" customFormat="1" x14ac:dyDescent="0.2">
      <c r="K1770" s="115"/>
    </row>
    <row r="1771" spans="11:11" s="114" customFormat="1" x14ac:dyDescent="0.2">
      <c r="K1771" s="115"/>
    </row>
    <row r="1772" spans="11:11" s="114" customFormat="1" x14ac:dyDescent="0.2">
      <c r="K1772" s="115"/>
    </row>
    <row r="1773" spans="11:11" s="114" customFormat="1" x14ac:dyDescent="0.2">
      <c r="K1773" s="115"/>
    </row>
    <row r="1774" spans="11:11" s="114" customFormat="1" x14ac:dyDescent="0.2">
      <c r="K1774" s="115"/>
    </row>
    <row r="1775" spans="11:11" s="114" customFormat="1" x14ac:dyDescent="0.2">
      <c r="K1775" s="115"/>
    </row>
    <row r="1776" spans="11:11" s="114" customFormat="1" x14ac:dyDescent="0.2">
      <c r="K1776" s="115"/>
    </row>
    <row r="1777" spans="11:11" s="114" customFormat="1" x14ac:dyDescent="0.2">
      <c r="K1777" s="115"/>
    </row>
    <row r="1778" spans="11:11" s="114" customFormat="1" x14ac:dyDescent="0.2">
      <c r="K1778" s="115"/>
    </row>
    <row r="1779" spans="11:11" s="114" customFormat="1" x14ac:dyDescent="0.2">
      <c r="K1779" s="115"/>
    </row>
    <row r="1780" spans="11:11" s="114" customFormat="1" x14ac:dyDescent="0.2">
      <c r="K1780" s="115"/>
    </row>
    <row r="1781" spans="11:11" s="114" customFormat="1" x14ac:dyDescent="0.2">
      <c r="K1781" s="115"/>
    </row>
    <row r="1782" spans="11:11" s="114" customFormat="1" x14ac:dyDescent="0.2">
      <c r="K1782" s="115"/>
    </row>
    <row r="1783" spans="11:11" s="114" customFormat="1" x14ac:dyDescent="0.2">
      <c r="K1783" s="115"/>
    </row>
    <row r="1784" spans="11:11" s="114" customFormat="1" x14ac:dyDescent="0.2">
      <c r="K1784" s="115"/>
    </row>
    <row r="1785" spans="11:11" s="114" customFormat="1" x14ac:dyDescent="0.2">
      <c r="K1785" s="115"/>
    </row>
    <row r="1786" spans="11:11" s="114" customFormat="1" x14ac:dyDescent="0.2">
      <c r="K1786" s="115"/>
    </row>
    <row r="1787" spans="11:11" s="114" customFormat="1" x14ac:dyDescent="0.2">
      <c r="K1787" s="115"/>
    </row>
    <row r="1788" spans="11:11" s="114" customFormat="1" x14ac:dyDescent="0.2">
      <c r="K1788" s="115"/>
    </row>
    <row r="1789" spans="11:11" s="114" customFormat="1" x14ac:dyDescent="0.2">
      <c r="K1789" s="115"/>
    </row>
    <row r="1790" spans="11:11" s="114" customFormat="1" x14ac:dyDescent="0.2">
      <c r="K1790" s="115"/>
    </row>
    <row r="1791" spans="11:11" s="114" customFormat="1" x14ac:dyDescent="0.2">
      <c r="K1791" s="115"/>
    </row>
    <row r="1792" spans="11:11" s="114" customFormat="1" x14ac:dyDescent="0.2">
      <c r="K1792" s="115"/>
    </row>
    <row r="1793" spans="11:11" s="114" customFormat="1" x14ac:dyDescent="0.2">
      <c r="K1793" s="115"/>
    </row>
    <row r="1794" spans="11:11" s="114" customFormat="1" x14ac:dyDescent="0.2">
      <c r="K1794" s="115"/>
    </row>
    <row r="1795" spans="11:11" s="114" customFormat="1" x14ac:dyDescent="0.2">
      <c r="K1795" s="115"/>
    </row>
    <row r="1796" spans="11:11" s="114" customFormat="1" x14ac:dyDescent="0.2">
      <c r="K1796" s="115"/>
    </row>
    <row r="1797" spans="11:11" s="114" customFormat="1" x14ac:dyDescent="0.2">
      <c r="K1797" s="115"/>
    </row>
    <row r="1798" spans="11:11" s="114" customFormat="1" x14ac:dyDescent="0.2">
      <c r="K1798" s="115"/>
    </row>
    <row r="1799" spans="11:11" s="114" customFormat="1" x14ac:dyDescent="0.2">
      <c r="K1799" s="115"/>
    </row>
    <row r="1800" spans="11:11" s="114" customFormat="1" x14ac:dyDescent="0.2">
      <c r="K1800" s="115"/>
    </row>
    <row r="1801" spans="11:11" s="114" customFormat="1" x14ac:dyDescent="0.2">
      <c r="K1801" s="115"/>
    </row>
    <row r="1802" spans="11:11" s="114" customFormat="1" x14ac:dyDescent="0.2">
      <c r="K1802" s="115"/>
    </row>
    <row r="1803" spans="11:11" s="114" customFormat="1" x14ac:dyDescent="0.2">
      <c r="K1803" s="115"/>
    </row>
    <row r="1804" spans="11:11" s="114" customFormat="1" x14ac:dyDescent="0.2">
      <c r="K1804" s="115"/>
    </row>
    <row r="1805" spans="11:11" s="114" customFormat="1" x14ac:dyDescent="0.2">
      <c r="K1805" s="115"/>
    </row>
    <row r="1806" spans="11:11" s="114" customFormat="1" x14ac:dyDescent="0.2">
      <c r="K1806" s="115"/>
    </row>
    <row r="1807" spans="11:11" s="114" customFormat="1" x14ac:dyDescent="0.2">
      <c r="K1807" s="115"/>
    </row>
    <row r="1808" spans="11:11" s="114" customFormat="1" x14ac:dyDescent="0.2">
      <c r="K1808" s="115"/>
    </row>
    <row r="1809" spans="11:11" s="114" customFormat="1" x14ac:dyDescent="0.2">
      <c r="K1809" s="115"/>
    </row>
    <row r="1810" spans="11:11" s="114" customFormat="1" x14ac:dyDescent="0.2">
      <c r="K1810" s="115"/>
    </row>
    <row r="1811" spans="11:11" s="114" customFormat="1" x14ac:dyDescent="0.2">
      <c r="K1811" s="115"/>
    </row>
    <row r="1812" spans="11:11" s="114" customFormat="1" x14ac:dyDescent="0.2">
      <c r="K1812" s="115"/>
    </row>
    <row r="1813" spans="11:11" s="114" customFormat="1" x14ac:dyDescent="0.2">
      <c r="K1813" s="115"/>
    </row>
    <row r="1814" spans="11:11" s="114" customFormat="1" x14ac:dyDescent="0.2">
      <c r="K1814" s="115"/>
    </row>
    <row r="1815" spans="11:11" s="114" customFormat="1" x14ac:dyDescent="0.2">
      <c r="K1815" s="115"/>
    </row>
    <row r="1816" spans="11:11" s="114" customFormat="1" x14ac:dyDescent="0.2">
      <c r="K1816" s="115"/>
    </row>
    <row r="1817" spans="11:11" s="114" customFormat="1" x14ac:dyDescent="0.2">
      <c r="K1817" s="115"/>
    </row>
    <row r="1818" spans="11:11" s="114" customFormat="1" x14ac:dyDescent="0.2">
      <c r="K1818" s="115"/>
    </row>
    <row r="1819" spans="11:11" s="114" customFormat="1" x14ac:dyDescent="0.2">
      <c r="K1819" s="115"/>
    </row>
    <row r="1820" spans="11:11" s="114" customFormat="1" x14ac:dyDescent="0.2">
      <c r="K1820" s="115"/>
    </row>
    <row r="1821" spans="11:11" s="114" customFormat="1" x14ac:dyDescent="0.2">
      <c r="K1821" s="115"/>
    </row>
    <row r="1822" spans="11:11" s="114" customFormat="1" x14ac:dyDescent="0.2">
      <c r="K1822" s="115"/>
    </row>
    <row r="1823" spans="11:11" s="114" customFormat="1" x14ac:dyDescent="0.2">
      <c r="K1823" s="115"/>
    </row>
    <row r="1824" spans="11:11" s="114" customFormat="1" x14ac:dyDescent="0.2">
      <c r="K1824" s="115"/>
    </row>
    <row r="1825" spans="11:11" s="114" customFormat="1" x14ac:dyDescent="0.2">
      <c r="K1825" s="115"/>
    </row>
    <row r="1826" spans="11:11" s="114" customFormat="1" x14ac:dyDescent="0.2">
      <c r="K1826" s="115"/>
    </row>
    <row r="1827" spans="11:11" s="114" customFormat="1" x14ac:dyDescent="0.2">
      <c r="K1827" s="115"/>
    </row>
    <row r="1828" spans="11:11" s="114" customFormat="1" x14ac:dyDescent="0.2">
      <c r="K1828" s="115"/>
    </row>
    <row r="1829" spans="11:11" s="114" customFormat="1" x14ac:dyDescent="0.2">
      <c r="K1829" s="115"/>
    </row>
    <row r="1830" spans="11:11" s="114" customFormat="1" x14ac:dyDescent="0.2">
      <c r="K1830" s="115"/>
    </row>
    <row r="1831" spans="11:11" s="114" customFormat="1" x14ac:dyDescent="0.2">
      <c r="K1831" s="115"/>
    </row>
    <row r="1832" spans="11:11" s="114" customFormat="1" x14ac:dyDescent="0.2">
      <c r="K1832" s="115"/>
    </row>
    <row r="1833" spans="11:11" s="114" customFormat="1" x14ac:dyDescent="0.2">
      <c r="K1833" s="115"/>
    </row>
    <row r="1834" spans="11:11" s="114" customFormat="1" x14ac:dyDescent="0.2">
      <c r="K1834" s="115"/>
    </row>
    <row r="1835" spans="11:11" s="114" customFormat="1" x14ac:dyDescent="0.2">
      <c r="K1835" s="115"/>
    </row>
    <row r="1836" spans="11:11" s="114" customFormat="1" x14ac:dyDescent="0.2">
      <c r="K1836" s="115"/>
    </row>
    <row r="1837" spans="11:11" s="114" customFormat="1" x14ac:dyDescent="0.2">
      <c r="K1837" s="115"/>
    </row>
    <row r="1838" spans="11:11" s="114" customFormat="1" x14ac:dyDescent="0.2">
      <c r="K1838" s="115"/>
    </row>
    <row r="1839" spans="11:11" s="114" customFormat="1" x14ac:dyDescent="0.2">
      <c r="K1839" s="115"/>
    </row>
    <row r="1840" spans="11:11" s="114" customFormat="1" x14ac:dyDescent="0.2">
      <c r="K1840" s="115"/>
    </row>
    <row r="1841" spans="11:11" s="114" customFormat="1" x14ac:dyDescent="0.2">
      <c r="K1841" s="115"/>
    </row>
    <row r="1842" spans="11:11" s="114" customFormat="1" x14ac:dyDescent="0.2">
      <c r="K1842" s="115"/>
    </row>
    <row r="1843" spans="11:11" s="114" customFormat="1" x14ac:dyDescent="0.2">
      <c r="K1843" s="115"/>
    </row>
    <row r="1844" spans="11:11" s="114" customFormat="1" x14ac:dyDescent="0.2">
      <c r="K1844" s="115"/>
    </row>
    <row r="1845" spans="11:11" s="114" customFormat="1" x14ac:dyDescent="0.2">
      <c r="K1845" s="115"/>
    </row>
    <row r="1846" spans="11:11" s="114" customFormat="1" x14ac:dyDescent="0.2">
      <c r="K1846" s="115"/>
    </row>
    <row r="1847" spans="11:11" s="114" customFormat="1" x14ac:dyDescent="0.2">
      <c r="K1847" s="115"/>
    </row>
    <row r="1848" spans="11:11" s="114" customFormat="1" x14ac:dyDescent="0.2">
      <c r="K1848" s="115"/>
    </row>
    <row r="1849" spans="11:11" s="114" customFormat="1" x14ac:dyDescent="0.2">
      <c r="K1849" s="115"/>
    </row>
    <row r="1850" spans="11:11" s="114" customFormat="1" x14ac:dyDescent="0.2">
      <c r="K1850" s="115"/>
    </row>
    <row r="1851" spans="11:11" s="114" customFormat="1" x14ac:dyDescent="0.2">
      <c r="K1851" s="115"/>
    </row>
    <row r="1852" spans="11:11" s="114" customFormat="1" x14ac:dyDescent="0.2">
      <c r="K1852" s="115"/>
    </row>
    <row r="1853" spans="11:11" s="114" customFormat="1" x14ac:dyDescent="0.2">
      <c r="K1853" s="115"/>
    </row>
    <row r="1854" spans="11:11" s="114" customFormat="1" x14ac:dyDescent="0.2">
      <c r="K1854" s="115"/>
    </row>
    <row r="1855" spans="11:11" s="114" customFormat="1" x14ac:dyDescent="0.2">
      <c r="K1855" s="115"/>
    </row>
    <row r="1856" spans="11:11" s="114" customFormat="1" x14ac:dyDescent="0.2">
      <c r="K1856" s="115"/>
    </row>
    <row r="1857" spans="11:11" s="114" customFormat="1" x14ac:dyDescent="0.2">
      <c r="K1857" s="115"/>
    </row>
    <row r="1858" spans="11:11" s="114" customFormat="1" x14ac:dyDescent="0.2">
      <c r="K1858" s="115"/>
    </row>
    <row r="1859" spans="11:11" s="114" customFormat="1" x14ac:dyDescent="0.2">
      <c r="K1859" s="115"/>
    </row>
    <row r="1860" spans="11:11" s="114" customFormat="1" x14ac:dyDescent="0.2">
      <c r="K1860" s="115"/>
    </row>
    <row r="1861" spans="11:11" s="114" customFormat="1" x14ac:dyDescent="0.2">
      <c r="K1861" s="115"/>
    </row>
    <row r="1862" spans="11:11" s="114" customFormat="1" x14ac:dyDescent="0.2">
      <c r="K1862" s="115"/>
    </row>
    <row r="1863" spans="11:11" s="114" customFormat="1" x14ac:dyDescent="0.2">
      <c r="K1863" s="115"/>
    </row>
    <row r="1864" spans="11:11" s="114" customFormat="1" x14ac:dyDescent="0.2">
      <c r="K1864" s="115"/>
    </row>
    <row r="1865" spans="11:11" s="114" customFormat="1" x14ac:dyDescent="0.2">
      <c r="K1865" s="115"/>
    </row>
    <row r="1866" spans="11:11" s="114" customFormat="1" x14ac:dyDescent="0.2">
      <c r="K1866" s="115"/>
    </row>
    <row r="1867" spans="11:11" s="114" customFormat="1" x14ac:dyDescent="0.2">
      <c r="K1867" s="115"/>
    </row>
    <row r="1868" spans="11:11" s="114" customFormat="1" x14ac:dyDescent="0.2">
      <c r="K1868" s="115"/>
    </row>
    <row r="1869" spans="11:11" s="114" customFormat="1" x14ac:dyDescent="0.2">
      <c r="K1869" s="115"/>
    </row>
    <row r="1870" spans="11:11" s="114" customFormat="1" x14ac:dyDescent="0.2">
      <c r="K1870" s="115"/>
    </row>
    <row r="1871" spans="11:11" s="114" customFormat="1" x14ac:dyDescent="0.2">
      <c r="K1871" s="115"/>
    </row>
    <row r="1872" spans="11:11" s="114" customFormat="1" x14ac:dyDescent="0.2">
      <c r="K1872" s="115"/>
    </row>
    <row r="1873" spans="11:11" s="114" customFormat="1" x14ac:dyDescent="0.2">
      <c r="K1873" s="115"/>
    </row>
    <row r="1874" spans="11:11" s="114" customFormat="1" x14ac:dyDescent="0.2">
      <c r="K1874" s="115"/>
    </row>
    <row r="1875" spans="11:11" s="114" customFormat="1" x14ac:dyDescent="0.2">
      <c r="K1875" s="115"/>
    </row>
    <row r="1876" spans="11:11" s="114" customFormat="1" x14ac:dyDescent="0.2">
      <c r="K1876" s="115"/>
    </row>
    <row r="1877" spans="11:11" s="114" customFormat="1" x14ac:dyDescent="0.2">
      <c r="K1877" s="115"/>
    </row>
    <row r="1878" spans="11:11" s="114" customFormat="1" x14ac:dyDescent="0.2">
      <c r="K1878" s="115"/>
    </row>
    <row r="1879" spans="11:11" s="114" customFormat="1" x14ac:dyDescent="0.2">
      <c r="K1879" s="115"/>
    </row>
    <row r="1880" spans="11:11" s="114" customFormat="1" x14ac:dyDescent="0.2">
      <c r="K1880" s="115"/>
    </row>
    <row r="1881" spans="11:11" s="114" customFormat="1" x14ac:dyDescent="0.2">
      <c r="K1881" s="115"/>
    </row>
    <row r="1882" spans="11:11" s="114" customFormat="1" x14ac:dyDescent="0.2">
      <c r="K1882" s="115"/>
    </row>
    <row r="1883" spans="11:11" s="114" customFormat="1" x14ac:dyDescent="0.2">
      <c r="K1883" s="115"/>
    </row>
    <row r="1884" spans="11:11" s="114" customFormat="1" x14ac:dyDescent="0.2">
      <c r="K1884" s="115"/>
    </row>
    <row r="1885" spans="11:11" s="114" customFormat="1" x14ac:dyDescent="0.2">
      <c r="K1885" s="115"/>
    </row>
    <row r="1886" spans="11:11" s="114" customFormat="1" x14ac:dyDescent="0.2">
      <c r="K1886" s="115"/>
    </row>
    <row r="1887" spans="11:11" s="114" customFormat="1" x14ac:dyDescent="0.2">
      <c r="K1887" s="115"/>
    </row>
    <row r="1888" spans="11:11" s="114" customFormat="1" x14ac:dyDescent="0.2">
      <c r="K1888" s="115"/>
    </row>
    <row r="1889" spans="11:11" s="114" customFormat="1" x14ac:dyDescent="0.2">
      <c r="K1889" s="115"/>
    </row>
    <row r="1890" spans="11:11" s="114" customFormat="1" x14ac:dyDescent="0.2">
      <c r="K1890" s="115"/>
    </row>
    <row r="1891" spans="11:11" s="114" customFormat="1" x14ac:dyDescent="0.2">
      <c r="K1891" s="115"/>
    </row>
    <row r="1892" spans="11:11" s="114" customFormat="1" x14ac:dyDescent="0.2">
      <c r="K1892" s="115"/>
    </row>
    <row r="1893" spans="11:11" s="114" customFormat="1" x14ac:dyDescent="0.2">
      <c r="K1893" s="115"/>
    </row>
    <row r="1894" spans="11:11" s="114" customFormat="1" x14ac:dyDescent="0.2">
      <c r="K1894" s="115"/>
    </row>
    <row r="1895" spans="11:11" s="114" customFormat="1" x14ac:dyDescent="0.2">
      <c r="K1895" s="115"/>
    </row>
    <row r="1896" spans="11:11" s="114" customFormat="1" x14ac:dyDescent="0.2">
      <c r="K1896" s="115"/>
    </row>
    <row r="1897" spans="11:11" s="114" customFormat="1" x14ac:dyDescent="0.2">
      <c r="K1897" s="115"/>
    </row>
    <row r="1898" spans="11:11" s="114" customFormat="1" x14ac:dyDescent="0.2">
      <c r="K1898" s="115"/>
    </row>
    <row r="1899" spans="11:11" s="114" customFormat="1" x14ac:dyDescent="0.2">
      <c r="K1899" s="115"/>
    </row>
    <row r="1900" spans="11:11" s="114" customFormat="1" x14ac:dyDescent="0.2">
      <c r="K1900" s="115"/>
    </row>
    <row r="1901" spans="11:11" s="114" customFormat="1" x14ac:dyDescent="0.2">
      <c r="K1901" s="115"/>
    </row>
    <row r="1902" spans="11:11" s="114" customFormat="1" x14ac:dyDescent="0.2">
      <c r="K1902" s="115"/>
    </row>
    <row r="1903" spans="11:11" s="114" customFormat="1" x14ac:dyDescent="0.2">
      <c r="K1903" s="115"/>
    </row>
    <row r="1904" spans="11:11" s="114" customFormat="1" x14ac:dyDescent="0.2">
      <c r="K1904" s="115"/>
    </row>
    <row r="1905" spans="11:11" s="114" customFormat="1" x14ac:dyDescent="0.2">
      <c r="K1905" s="115"/>
    </row>
    <row r="1906" spans="11:11" s="114" customFormat="1" x14ac:dyDescent="0.2">
      <c r="K1906" s="115"/>
    </row>
    <row r="1907" spans="11:11" s="114" customFormat="1" x14ac:dyDescent="0.2">
      <c r="K1907" s="115"/>
    </row>
    <row r="1908" spans="11:11" s="114" customFormat="1" x14ac:dyDescent="0.2">
      <c r="K1908" s="115"/>
    </row>
    <row r="1909" spans="11:11" s="114" customFormat="1" x14ac:dyDescent="0.2">
      <c r="K1909" s="115"/>
    </row>
    <row r="1910" spans="11:11" s="114" customFormat="1" x14ac:dyDescent="0.2">
      <c r="K1910" s="115"/>
    </row>
    <row r="1911" spans="11:11" s="114" customFormat="1" x14ac:dyDescent="0.2">
      <c r="K1911" s="115"/>
    </row>
    <row r="1912" spans="11:11" s="114" customFormat="1" x14ac:dyDescent="0.2">
      <c r="K1912" s="115"/>
    </row>
    <row r="1913" spans="11:11" s="114" customFormat="1" x14ac:dyDescent="0.2">
      <c r="K1913" s="115"/>
    </row>
    <row r="1914" spans="11:11" s="114" customFormat="1" x14ac:dyDescent="0.2">
      <c r="K1914" s="115"/>
    </row>
    <row r="1915" spans="11:11" s="114" customFormat="1" x14ac:dyDescent="0.2">
      <c r="K1915" s="115"/>
    </row>
    <row r="1916" spans="11:11" s="114" customFormat="1" x14ac:dyDescent="0.2">
      <c r="K1916" s="115"/>
    </row>
    <row r="1917" spans="11:11" s="114" customFormat="1" x14ac:dyDescent="0.2">
      <c r="K1917" s="115"/>
    </row>
    <row r="1918" spans="11:11" s="114" customFormat="1" x14ac:dyDescent="0.2">
      <c r="K1918" s="115"/>
    </row>
    <row r="1919" spans="11:11" s="114" customFormat="1" x14ac:dyDescent="0.2">
      <c r="K1919" s="115"/>
    </row>
    <row r="1920" spans="11:11" s="114" customFormat="1" x14ac:dyDescent="0.2">
      <c r="K1920" s="115"/>
    </row>
    <row r="1921" spans="11:11" s="114" customFormat="1" x14ac:dyDescent="0.2">
      <c r="K1921" s="115"/>
    </row>
    <row r="1922" spans="11:11" s="114" customFormat="1" x14ac:dyDescent="0.2">
      <c r="K1922" s="115"/>
    </row>
    <row r="1923" spans="11:11" s="114" customFormat="1" x14ac:dyDescent="0.2">
      <c r="K1923" s="115"/>
    </row>
    <row r="1924" spans="11:11" s="114" customFormat="1" x14ac:dyDescent="0.2">
      <c r="K1924" s="115"/>
    </row>
    <row r="1925" spans="11:11" s="114" customFormat="1" x14ac:dyDescent="0.2">
      <c r="K1925" s="115"/>
    </row>
    <row r="1926" spans="11:11" s="114" customFormat="1" x14ac:dyDescent="0.2">
      <c r="K1926" s="115"/>
    </row>
    <row r="1927" spans="11:11" s="114" customFormat="1" x14ac:dyDescent="0.2">
      <c r="K1927" s="115"/>
    </row>
    <row r="1928" spans="11:11" s="114" customFormat="1" x14ac:dyDescent="0.2">
      <c r="K1928" s="115"/>
    </row>
    <row r="1929" spans="11:11" s="114" customFormat="1" x14ac:dyDescent="0.2">
      <c r="K1929" s="115"/>
    </row>
    <row r="1930" spans="11:11" s="114" customFormat="1" x14ac:dyDescent="0.2">
      <c r="K1930" s="115"/>
    </row>
    <row r="1931" spans="11:11" s="114" customFormat="1" x14ac:dyDescent="0.2">
      <c r="K1931" s="115"/>
    </row>
    <row r="1932" spans="11:11" s="114" customFormat="1" x14ac:dyDescent="0.2">
      <c r="K1932" s="115"/>
    </row>
    <row r="1933" spans="11:11" s="114" customFormat="1" x14ac:dyDescent="0.2">
      <c r="K1933" s="115"/>
    </row>
    <row r="1934" spans="11:11" s="114" customFormat="1" x14ac:dyDescent="0.2">
      <c r="K1934" s="115"/>
    </row>
    <row r="1935" spans="11:11" s="114" customFormat="1" x14ac:dyDescent="0.2">
      <c r="K1935" s="115"/>
    </row>
    <row r="1936" spans="11:11" s="114" customFormat="1" x14ac:dyDescent="0.2">
      <c r="K1936" s="115"/>
    </row>
    <row r="1937" spans="11:11" s="114" customFormat="1" x14ac:dyDescent="0.2">
      <c r="K1937" s="115"/>
    </row>
    <row r="1938" spans="11:11" s="114" customFormat="1" x14ac:dyDescent="0.2">
      <c r="K1938" s="115"/>
    </row>
    <row r="1939" spans="11:11" s="114" customFormat="1" x14ac:dyDescent="0.2">
      <c r="K1939" s="115"/>
    </row>
    <row r="1940" spans="11:11" s="114" customFormat="1" x14ac:dyDescent="0.2">
      <c r="K1940" s="115"/>
    </row>
    <row r="1941" spans="11:11" s="114" customFormat="1" x14ac:dyDescent="0.2">
      <c r="K1941" s="115"/>
    </row>
    <row r="1942" spans="11:11" s="114" customFormat="1" x14ac:dyDescent="0.2">
      <c r="K1942" s="115"/>
    </row>
    <row r="1943" spans="11:11" s="114" customFormat="1" x14ac:dyDescent="0.2">
      <c r="K1943" s="115"/>
    </row>
    <row r="1944" spans="11:11" s="114" customFormat="1" x14ac:dyDescent="0.2">
      <c r="K1944" s="115"/>
    </row>
    <row r="1945" spans="11:11" s="114" customFormat="1" x14ac:dyDescent="0.2">
      <c r="K1945" s="115"/>
    </row>
    <row r="1946" spans="11:11" s="114" customFormat="1" x14ac:dyDescent="0.2">
      <c r="K1946" s="115"/>
    </row>
    <row r="1947" spans="11:11" s="114" customFormat="1" x14ac:dyDescent="0.2">
      <c r="K1947" s="115"/>
    </row>
    <row r="1948" spans="11:11" s="114" customFormat="1" x14ac:dyDescent="0.2">
      <c r="K1948" s="115"/>
    </row>
    <row r="1949" spans="11:11" s="114" customFormat="1" x14ac:dyDescent="0.2">
      <c r="K1949" s="115"/>
    </row>
    <row r="1950" spans="11:11" s="114" customFormat="1" x14ac:dyDescent="0.2">
      <c r="K1950" s="115"/>
    </row>
    <row r="1951" spans="11:11" s="114" customFormat="1" x14ac:dyDescent="0.2">
      <c r="K1951" s="115"/>
    </row>
    <row r="1952" spans="11:11" s="114" customFormat="1" x14ac:dyDescent="0.2">
      <c r="K1952" s="115"/>
    </row>
    <row r="1953" spans="11:11" s="114" customFormat="1" x14ac:dyDescent="0.2">
      <c r="K1953" s="115"/>
    </row>
    <row r="1954" spans="11:11" s="114" customFormat="1" x14ac:dyDescent="0.2">
      <c r="K1954" s="115"/>
    </row>
    <row r="1955" spans="11:11" s="114" customFormat="1" x14ac:dyDescent="0.2">
      <c r="K1955" s="115"/>
    </row>
    <row r="1956" spans="11:11" s="114" customFormat="1" x14ac:dyDescent="0.2">
      <c r="K1956" s="115"/>
    </row>
    <row r="1957" spans="11:11" s="114" customFormat="1" x14ac:dyDescent="0.2">
      <c r="K1957" s="115"/>
    </row>
    <row r="1958" spans="11:11" s="114" customFormat="1" x14ac:dyDescent="0.2">
      <c r="K1958" s="115"/>
    </row>
    <row r="1959" spans="11:11" s="114" customFormat="1" x14ac:dyDescent="0.2">
      <c r="K1959" s="115"/>
    </row>
    <row r="1960" spans="11:11" s="114" customFormat="1" x14ac:dyDescent="0.2">
      <c r="K1960" s="115"/>
    </row>
    <row r="1961" spans="11:11" s="114" customFormat="1" x14ac:dyDescent="0.2">
      <c r="K1961" s="115"/>
    </row>
    <row r="1962" spans="11:11" s="114" customFormat="1" x14ac:dyDescent="0.2">
      <c r="K1962" s="115"/>
    </row>
    <row r="1963" spans="11:11" s="114" customFormat="1" x14ac:dyDescent="0.2">
      <c r="K1963" s="115"/>
    </row>
    <row r="1964" spans="11:11" s="114" customFormat="1" x14ac:dyDescent="0.2">
      <c r="K1964" s="115"/>
    </row>
    <row r="1965" spans="11:11" s="114" customFormat="1" x14ac:dyDescent="0.2">
      <c r="K1965" s="115"/>
    </row>
    <row r="1966" spans="11:11" s="114" customFormat="1" x14ac:dyDescent="0.2">
      <c r="K1966" s="115"/>
    </row>
    <row r="1967" spans="11:11" s="114" customFormat="1" x14ac:dyDescent="0.2">
      <c r="K1967" s="115"/>
    </row>
    <row r="1968" spans="11:11" s="114" customFormat="1" x14ac:dyDescent="0.2">
      <c r="K1968" s="115"/>
    </row>
    <row r="1969" spans="11:11" s="114" customFormat="1" x14ac:dyDescent="0.2">
      <c r="K1969" s="115"/>
    </row>
    <row r="1970" spans="11:11" s="114" customFormat="1" x14ac:dyDescent="0.2">
      <c r="K1970" s="115"/>
    </row>
    <row r="1971" spans="11:11" s="114" customFormat="1" x14ac:dyDescent="0.2">
      <c r="K1971" s="115"/>
    </row>
    <row r="1972" spans="11:11" s="114" customFormat="1" x14ac:dyDescent="0.2">
      <c r="K1972" s="115"/>
    </row>
    <row r="1973" spans="11:11" s="114" customFormat="1" x14ac:dyDescent="0.2">
      <c r="K1973" s="115"/>
    </row>
    <row r="1974" spans="11:11" s="114" customFormat="1" x14ac:dyDescent="0.2">
      <c r="K1974" s="115"/>
    </row>
    <row r="1975" spans="11:11" s="114" customFormat="1" x14ac:dyDescent="0.2">
      <c r="K1975" s="115"/>
    </row>
    <row r="1976" spans="11:11" s="114" customFormat="1" x14ac:dyDescent="0.2">
      <c r="K1976" s="115"/>
    </row>
    <row r="1977" spans="11:11" s="114" customFormat="1" x14ac:dyDescent="0.2">
      <c r="K1977" s="115"/>
    </row>
    <row r="1978" spans="11:11" s="114" customFormat="1" x14ac:dyDescent="0.2">
      <c r="K1978" s="115"/>
    </row>
    <row r="1979" spans="11:11" s="114" customFormat="1" x14ac:dyDescent="0.2">
      <c r="K1979" s="115"/>
    </row>
    <row r="1980" spans="11:11" s="114" customFormat="1" x14ac:dyDescent="0.2">
      <c r="K1980" s="115"/>
    </row>
    <row r="1981" spans="11:11" s="114" customFormat="1" x14ac:dyDescent="0.2">
      <c r="K1981" s="115"/>
    </row>
    <row r="1982" spans="11:11" s="114" customFormat="1" x14ac:dyDescent="0.2">
      <c r="K1982" s="115"/>
    </row>
    <row r="1983" spans="11:11" s="114" customFormat="1" x14ac:dyDescent="0.2">
      <c r="K1983" s="115"/>
    </row>
    <row r="1984" spans="11:11" s="114" customFormat="1" x14ac:dyDescent="0.2">
      <c r="K1984" s="115"/>
    </row>
    <row r="1985" spans="11:11" s="114" customFormat="1" x14ac:dyDescent="0.2">
      <c r="K1985" s="115"/>
    </row>
    <row r="1986" spans="11:11" s="114" customFormat="1" x14ac:dyDescent="0.2">
      <c r="K1986" s="115"/>
    </row>
    <row r="1987" spans="11:11" s="114" customFormat="1" x14ac:dyDescent="0.2">
      <c r="K1987" s="115"/>
    </row>
    <row r="1988" spans="11:11" s="114" customFormat="1" x14ac:dyDescent="0.2">
      <c r="K1988" s="115"/>
    </row>
    <row r="1989" spans="11:11" s="114" customFormat="1" x14ac:dyDescent="0.2">
      <c r="K1989" s="115"/>
    </row>
    <row r="1990" spans="11:11" s="114" customFormat="1" x14ac:dyDescent="0.2">
      <c r="K1990" s="115"/>
    </row>
    <row r="1991" spans="11:11" s="114" customFormat="1" x14ac:dyDescent="0.2">
      <c r="K1991" s="115"/>
    </row>
    <row r="1992" spans="11:11" s="114" customFormat="1" x14ac:dyDescent="0.2">
      <c r="K1992" s="115"/>
    </row>
    <row r="1993" spans="11:11" s="114" customFormat="1" x14ac:dyDescent="0.2">
      <c r="K1993" s="115"/>
    </row>
    <row r="1994" spans="11:11" s="114" customFormat="1" x14ac:dyDescent="0.2">
      <c r="K1994" s="115"/>
    </row>
    <row r="1995" spans="11:11" s="114" customFormat="1" x14ac:dyDescent="0.2">
      <c r="K1995" s="115"/>
    </row>
    <row r="1996" spans="11:11" s="114" customFormat="1" x14ac:dyDescent="0.2">
      <c r="K1996" s="115"/>
    </row>
    <row r="1997" spans="11:11" s="114" customFormat="1" x14ac:dyDescent="0.2">
      <c r="K1997" s="115"/>
    </row>
    <row r="1998" spans="11:11" s="114" customFormat="1" x14ac:dyDescent="0.2">
      <c r="K1998" s="115"/>
    </row>
    <row r="1999" spans="11:11" s="114" customFormat="1" x14ac:dyDescent="0.2">
      <c r="K1999" s="115"/>
    </row>
    <row r="2000" spans="11:11" s="114" customFormat="1" x14ac:dyDescent="0.2">
      <c r="K2000" s="115"/>
    </row>
    <row r="2001" spans="11:11" s="114" customFormat="1" x14ac:dyDescent="0.2">
      <c r="K2001" s="115"/>
    </row>
    <row r="2002" spans="11:11" s="114" customFormat="1" x14ac:dyDescent="0.2">
      <c r="K2002" s="115"/>
    </row>
    <row r="2003" spans="11:11" s="114" customFormat="1" x14ac:dyDescent="0.2">
      <c r="K2003" s="115"/>
    </row>
    <row r="2004" spans="11:11" s="114" customFormat="1" x14ac:dyDescent="0.2">
      <c r="K2004" s="115"/>
    </row>
    <row r="2005" spans="11:11" s="114" customFormat="1" x14ac:dyDescent="0.2">
      <c r="K2005" s="115"/>
    </row>
    <row r="2006" spans="11:11" s="114" customFormat="1" x14ac:dyDescent="0.2">
      <c r="K2006" s="115"/>
    </row>
    <row r="2007" spans="11:11" s="114" customFormat="1" x14ac:dyDescent="0.2">
      <c r="K2007" s="115"/>
    </row>
    <row r="2008" spans="11:11" s="114" customFormat="1" x14ac:dyDescent="0.2">
      <c r="K2008" s="115"/>
    </row>
    <row r="2009" spans="11:11" s="114" customFormat="1" x14ac:dyDescent="0.2">
      <c r="K2009" s="115"/>
    </row>
    <row r="2010" spans="11:11" s="114" customFormat="1" x14ac:dyDescent="0.2">
      <c r="K2010" s="115"/>
    </row>
    <row r="2011" spans="11:11" s="114" customFormat="1" x14ac:dyDescent="0.2">
      <c r="K2011" s="115"/>
    </row>
    <row r="2012" spans="11:11" s="114" customFormat="1" x14ac:dyDescent="0.2">
      <c r="K2012" s="115"/>
    </row>
    <row r="2013" spans="11:11" s="114" customFormat="1" x14ac:dyDescent="0.2">
      <c r="K2013" s="115"/>
    </row>
    <row r="2014" spans="11:11" s="114" customFormat="1" x14ac:dyDescent="0.2">
      <c r="K2014" s="115"/>
    </row>
    <row r="2015" spans="11:11" s="114" customFormat="1" x14ac:dyDescent="0.2">
      <c r="K2015" s="115"/>
    </row>
    <row r="2016" spans="11:11" s="114" customFormat="1" x14ac:dyDescent="0.2">
      <c r="K2016" s="115"/>
    </row>
    <row r="2017" spans="11:11" s="114" customFormat="1" x14ac:dyDescent="0.2">
      <c r="K2017" s="115"/>
    </row>
    <row r="2018" spans="11:11" s="114" customFormat="1" x14ac:dyDescent="0.2">
      <c r="K2018" s="115"/>
    </row>
    <row r="2019" spans="11:11" s="114" customFormat="1" x14ac:dyDescent="0.2">
      <c r="K2019" s="115"/>
    </row>
    <row r="2020" spans="11:11" s="114" customFormat="1" x14ac:dyDescent="0.2">
      <c r="K2020" s="115"/>
    </row>
    <row r="2021" spans="11:11" s="114" customFormat="1" x14ac:dyDescent="0.2">
      <c r="K2021" s="115"/>
    </row>
    <row r="2022" spans="11:11" s="114" customFormat="1" x14ac:dyDescent="0.2">
      <c r="K2022" s="115"/>
    </row>
    <row r="2023" spans="11:11" s="114" customFormat="1" x14ac:dyDescent="0.2">
      <c r="K2023" s="115"/>
    </row>
    <row r="2024" spans="11:11" s="114" customFormat="1" x14ac:dyDescent="0.2">
      <c r="K2024" s="115"/>
    </row>
    <row r="2025" spans="11:11" s="114" customFormat="1" x14ac:dyDescent="0.2">
      <c r="K2025" s="115"/>
    </row>
    <row r="2026" spans="11:11" s="114" customFormat="1" x14ac:dyDescent="0.2">
      <c r="K2026" s="115"/>
    </row>
    <row r="2027" spans="11:11" s="114" customFormat="1" x14ac:dyDescent="0.2">
      <c r="K2027" s="115"/>
    </row>
    <row r="2028" spans="11:11" s="114" customFormat="1" x14ac:dyDescent="0.2">
      <c r="K2028" s="115"/>
    </row>
    <row r="2029" spans="11:11" s="114" customFormat="1" x14ac:dyDescent="0.2">
      <c r="K2029" s="115"/>
    </row>
    <row r="2030" spans="11:11" s="114" customFormat="1" x14ac:dyDescent="0.2">
      <c r="K2030" s="115"/>
    </row>
    <row r="2031" spans="11:11" s="114" customFormat="1" x14ac:dyDescent="0.2">
      <c r="K2031" s="115"/>
    </row>
    <row r="2032" spans="11:11" s="114" customFormat="1" x14ac:dyDescent="0.2">
      <c r="K2032" s="115"/>
    </row>
    <row r="2033" spans="11:11" s="114" customFormat="1" x14ac:dyDescent="0.2">
      <c r="K2033" s="115"/>
    </row>
    <row r="2034" spans="11:11" s="114" customFormat="1" x14ac:dyDescent="0.2">
      <c r="K2034" s="115"/>
    </row>
    <row r="2035" spans="11:11" s="114" customFormat="1" x14ac:dyDescent="0.2">
      <c r="K2035" s="115"/>
    </row>
    <row r="2036" spans="11:11" s="114" customFormat="1" x14ac:dyDescent="0.2">
      <c r="K2036" s="115"/>
    </row>
    <row r="2037" spans="11:11" s="114" customFormat="1" x14ac:dyDescent="0.2">
      <c r="K2037" s="115"/>
    </row>
    <row r="2038" spans="11:11" s="114" customFormat="1" x14ac:dyDescent="0.2">
      <c r="K2038" s="115"/>
    </row>
    <row r="2039" spans="11:11" s="114" customFormat="1" x14ac:dyDescent="0.2">
      <c r="K2039" s="115"/>
    </row>
    <row r="2040" spans="11:11" s="114" customFormat="1" x14ac:dyDescent="0.2">
      <c r="K2040" s="115"/>
    </row>
    <row r="2041" spans="11:11" s="114" customFormat="1" x14ac:dyDescent="0.2">
      <c r="K2041" s="115"/>
    </row>
    <row r="2042" spans="11:11" s="114" customFormat="1" x14ac:dyDescent="0.2">
      <c r="K2042" s="115"/>
    </row>
    <row r="2043" spans="11:11" s="114" customFormat="1" x14ac:dyDescent="0.2">
      <c r="K2043" s="115"/>
    </row>
    <row r="2044" spans="11:11" s="114" customFormat="1" x14ac:dyDescent="0.2">
      <c r="K2044" s="115"/>
    </row>
    <row r="2045" spans="11:11" s="114" customFormat="1" x14ac:dyDescent="0.2">
      <c r="K2045" s="115"/>
    </row>
    <row r="2046" spans="11:11" s="114" customFormat="1" x14ac:dyDescent="0.2">
      <c r="K2046" s="115"/>
    </row>
    <row r="2047" spans="11:11" s="114" customFormat="1" x14ac:dyDescent="0.2">
      <c r="K2047" s="115"/>
    </row>
    <row r="2048" spans="11:11" s="114" customFormat="1" x14ac:dyDescent="0.2">
      <c r="K2048" s="115"/>
    </row>
    <row r="2049" spans="11:11" s="114" customFormat="1" x14ac:dyDescent="0.2">
      <c r="K2049" s="115"/>
    </row>
    <row r="2050" spans="11:11" s="114" customFormat="1" x14ac:dyDescent="0.2">
      <c r="K2050" s="115"/>
    </row>
    <row r="2051" spans="11:11" s="114" customFormat="1" x14ac:dyDescent="0.2">
      <c r="K2051" s="115"/>
    </row>
    <row r="2052" spans="11:11" s="114" customFormat="1" x14ac:dyDescent="0.2">
      <c r="K2052" s="115"/>
    </row>
    <row r="2053" spans="11:11" s="114" customFormat="1" x14ac:dyDescent="0.2">
      <c r="K2053" s="115"/>
    </row>
    <row r="2054" spans="11:11" s="114" customFormat="1" x14ac:dyDescent="0.2">
      <c r="K2054" s="115"/>
    </row>
    <row r="2055" spans="11:11" s="114" customFormat="1" x14ac:dyDescent="0.2">
      <c r="K2055" s="115"/>
    </row>
    <row r="2056" spans="11:11" s="114" customFormat="1" x14ac:dyDescent="0.2">
      <c r="K2056" s="115"/>
    </row>
    <row r="2057" spans="11:11" s="114" customFormat="1" x14ac:dyDescent="0.2">
      <c r="K2057" s="115"/>
    </row>
    <row r="2058" spans="11:11" s="114" customFormat="1" x14ac:dyDescent="0.2">
      <c r="K2058" s="115"/>
    </row>
    <row r="2059" spans="11:11" s="114" customFormat="1" x14ac:dyDescent="0.2">
      <c r="K2059" s="115"/>
    </row>
    <row r="2060" spans="11:11" s="114" customFormat="1" x14ac:dyDescent="0.2">
      <c r="K2060" s="115"/>
    </row>
    <row r="2061" spans="11:11" s="114" customFormat="1" x14ac:dyDescent="0.2">
      <c r="K2061" s="115"/>
    </row>
    <row r="2062" spans="11:11" s="114" customFormat="1" x14ac:dyDescent="0.2">
      <c r="K2062" s="115"/>
    </row>
    <row r="2063" spans="11:11" s="114" customFormat="1" x14ac:dyDescent="0.2">
      <c r="K2063" s="115"/>
    </row>
    <row r="2064" spans="11:11" s="114" customFormat="1" x14ac:dyDescent="0.2">
      <c r="K2064" s="115"/>
    </row>
    <row r="2065" spans="11:11" s="114" customFormat="1" x14ac:dyDescent="0.2">
      <c r="K2065" s="115"/>
    </row>
    <row r="2066" spans="11:11" s="114" customFormat="1" x14ac:dyDescent="0.2">
      <c r="K2066" s="115"/>
    </row>
    <row r="2067" spans="11:11" s="114" customFormat="1" x14ac:dyDescent="0.2">
      <c r="K2067" s="115"/>
    </row>
    <row r="2068" spans="11:11" s="114" customFormat="1" x14ac:dyDescent="0.2">
      <c r="K2068" s="115"/>
    </row>
    <row r="2069" spans="11:11" s="114" customFormat="1" x14ac:dyDescent="0.2">
      <c r="K2069" s="115"/>
    </row>
    <row r="2070" spans="11:11" s="114" customFormat="1" x14ac:dyDescent="0.2">
      <c r="K2070" s="115"/>
    </row>
    <row r="2071" spans="11:11" s="114" customFormat="1" x14ac:dyDescent="0.2">
      <c r="K2071" s="115"/>
    </row>
    <row r="2072" spans="11:11" s="114" customFormat="1" x14ac:dyDescent="0.2">
      <c r="K2072" s="115"/>
    </row>
    <row r="2073" spans="11:11" s="114" customFormat="1" x14ac:dyDescent="0.2">
      <c r="K2073" s="115"/>
    </row>
    <row r="2074" spans="11:11" s="114" customFormat="1" x14ac:dyDescent="0.2">
      <c r="K2074" s="115"/>
    </row>
    <row r="2075" spans="11:11" s="114" customFormat="1" x14ac:dyDescent="0.2">
      <c r="K2075" s="115"/>
    </row>
    <row r="2076" spans="11:11" s="114" customFormat="1" x14ac:dyDescent="0.2">
      <c r="K2076" s="115"/>
    </row>
    <row r="2077" spans="11:11" s="114" customFormat="1" x14ac:dyDescent="0.2">
      <c r="K2077" s="115"/>
    </row>
    <row r="2078" spans="11:11" s="114" customFormat="1" x14ac:dyDescent="0.2">
      <c r="K2078" s="115"/>
    </row>
    <row r="2079" spans="11:11" s="114" customFormat="1" x14ac:dyDescent="0.2">
      <c r="K2079" s="115"/>
    </row>
    <row r="2080" spans="11:11" s="114" customFormat="1" x14ac:dyDescent="0.2">
      <c r="K2080" s="115"/>
    </row>
    <row r="2081" spans="11:11" s="114" customFormat="1" x14ac:dyDescent="0.2">
      <c r="K2081" s="115"/>
    </row>
    <row r="2082" spans="11:11" s="114" customFormat="1" x14ac:dyDescent="0.2">
      <c r="K2082" s="115"/>
    </row>
    <row r="2083" spans="11:11" s="114" customFormat="1" x14ac:dyDescent="0.2">
      <c r="K2083" s="115"/>
    </row>
    <row r="2084" spans="11:11" s="114" customFormat="1" x14ac:dyDescent="0.2">
      <c r="K2084" s="115"/>
    </row>
    <row r="2085" spans="11:11" s="114" customFormat="1" x14ac:dyDescent="0.2">
      <c r="K2085" s="115"/>
    </row>
    <row r="2086" spans="11:11" s="114" customFormat="1" x14ac:dyDescent="0.2">
      <c r="K2086" s="115"/>
    </row>
    <row r="2087" spans="11:11" s="114" customFormat="1" x14ac:dyDescent="0.2">
      <c r="K2087" s="115"/>
    </row>
    <row r="2088" spans="11:11" s="114" customFormat="1" x14ac:dyDescent="0.2">
      <c r="K2088" s="115"/>
    </row>
    <row r="2089" spans="11:11" s="114" customFormat="1" x14ac:dyDescent="0.2">
      <c r="K2089" s="115"/>
    </row>
    <row r="2090" spans="11:11" s="114" customFormat="1" x14ac:dyDescent="0.2">
      <c r="K2090" s="115"/>
    </row>
    <row r="2091" spans="11:11" s="114" customFormat="1" x14ac:dyDescent="0.2">
      <c r="K2091" s="115"/>
    </row>
    <row r="2092" spans="11:11" s="114" customFormat="1" x14ac:dyDescent="0.2">
      <c r="K2092" s="115"/>
    </row>
    <row r="2093" spans="11:11" s="114" customFormat="1" x14ac:dyDescent="0.2">
      <c r="K2093" s="115"/>
    </row>
    <row r="2094" spans="11:11" s="114" customFormat="1" x14ac:dyDescent="0.2">
      <c r="K2094" s="115"/>
    </row>
    <row r="2095" spans="11:11" s="114" customFormat="1" x14ac:dyDescent="0.2">
      <c r="K2095" s="115"/>
    </row>
    <row r="2096" spans="11:11" s="114" customFormat="1" x14ac:dyDescent="0.2">
      <c r="K2096" s="115"/>
    </row>
    <row r="2097" spans="11:11" s="114" customFormat="1" x14ac:dyDescent="0.2">
      <c r="K2097" s="115"/>
    </row>
    <row r="2098" spans="11:11" s="114" customFormat="1" x14ac:dyDescent="0.2">
      <c r="K2098" s="115"/>
    </row>
    <row r="2099" spans="11:11" s="114" customFormat="1" x14ac:dyDescent="0.2">
      <c r="K2099" s="115"/>
    </row>
    <row r="2100" spans="11:11" s="114" customFormat="1" x14ac:dyDescent="0.2">
      <c r="K2100" s="115"/>
    </row>
    <row r="2101" spans="11:11" s="114" customFormat="1" x14ac:dyDescent="0.2">
      <c r="K2101" s="115"/>
    </row>
    <row r="2102" spans="11:11" s="114" customFormat="1" x14ac:dyDescent="0.2">
      <c r="K2102" s="115"/>
    </row>
    <row r="2103" spans="11:11" s="114" customFormat="1" x14ac:dyDescent="0.2">
      <c r="K2103" s="115"/>
    </row>
    <row r="2104" spans="11:11" s="114" customFormat="1" x14ac:dyDescent="0.2">
      <c r="K2104" s="115"/>
    </row>
    <row r="2105" spans="11:11" s="114" customFormat="1" x14ac:dyDescent="0.2">
      <c r="K2105" s="115"/>
    </row>
    <row r="2106" spans="11:11" s="114" customFormat="1" x14ac:dyDescent="0.2">
      <c r="K2106" s="115"/>
    </row>
    <row r="2107" spans="11:11" s="114" customFormat="1" x14ac:dyDescent="0.2">
      <c r="K2107" s="115"/>
    </row>
    <row r="2108" spans="11:11" s="114" customFormat="1" x14ac:dyDescent="0.2">
      <c r="K2108" s="115"/>
    </row>
    <row r="2109" spans="11:11" s="114" customFormat="1" x14ac:dyDescent="0.2">
      <c r="K2109" s="115"/>
    </row>
    <row r="2110" spans="11:11" s="114" customFormat="1" x14ac:dyDescent="0.2">
      <c r="K2110" s="115"/>
    </row>
    <row r="2111" spans="11:11" s="114" customFormat="1" x14ac:dyDescent="0.2">
      <c r="K2111" s="115"/>
    </row>
    <row r="2112" spans="11:11" s="114" customFormat="1" x14ac:dyDescent="0.2">
      <c r="K2112" s="115"/>
    </row>
    <row r="2113" spans="11:11" s="114" customFormat="1" x14ac:dyDescent="0.2">
      <c r="K2113" s="115"/>
    </row>
    <row r="2114" spans="11:11" s="114" customFormat="1" x14ac:dyDescent="0.2">
      <c r="K2114" s="115"/>
    </row>
    <row r="2115" spans="11:11" s="114" customFormat="1" x14ac:dyDescent="0.2">
      <c r="K2115" s="115"/>
    </row>
    <row r="2116" spans="11:11" s="114" customFormat="1" x14ac:dyDescent="0.2">
      <c r="K2116" s="115"/>
    </row>
    <row r="2117" spans="11:11" s="114" customFormat="1" x14ac:dyDescent="0.2">
      <c r="K2117" s="115"/>
    </row>
    <row r="2118" spans="11:11" s="114" customFormat="1" x14ac:dyDescent="0.2">
      <c r="K2118" s="115"/>
    </row>
    <row r="2119" spans="11:11" s="114" customFormat="1" x14ac:dyDescent="0.2">
      <c r="K2119" s="115"/>
    </row>
    <row r="2120" spans="11:11" s="114" customFormat="1" x14ac:dyDescent="0.2">
      <c r="K2120" s="115"/>
    </row>
    <row r="2121" spans="11:11" s="114" customFormat="1" x14ac:dyDescent="0.2">
      <c r="K2121" s="115"/>
    </row>
    <row r="2122" spans="11:11" s="114" customFormat="1" x14ac:dyDescent="0.2">
      <c r="K2122" s="115"/>
    </row>
    <row r="2123" spans="11:11" s="114" customFormat="1" x14ac:dyDescent="0.2">
      <c r="K2123" s="115"/>
    </row>
    <row r="2124" spans="11:11" s="114" customFormat="1" x14ac:dyDescent="0.2">
      <c r="K2124" s="115"/>
    </row>
    <row r="2125" spans="11:11" s="114" customFormat="1" x14ac:dyDescent="0.2">
      <c r="K2125" s="115"/>
    </row>
    <row r="2126" spans="11:11" s="114" customFormat="1" x14ac:dyDescent="0.2">
      <c r="K2126" s="115"/>
    </row>
    <row r="2127" spans="11:11" s="114" customFormat="1" x14ac:dyDescent="0.2">
      <c r="K2127" s="115"/>
    </row>
    <row r="2128" spans="11:11" s="114" customFormat="1" x14ac:dyDescent="0.2">
      <c r="K2128" s="115"/>
    </row>
    <row r="2129" spans="11:11" s="114" customFormat="1" x14ac:dyDescent="0.2">
      <c r="K2129" s="115"/>
    </row>
    <row r="2130" spans="11:11" s="114" customFormat="1" x14ac:dyDescent="0.2">
      <c r="K2130" s="115"/>
    </row>
    <row r="2131" spans="11:11" s="114" customFormat="1" x14ac:dyDescent="0.2">
      <c r="K2131" s="115"/>
    </row>
    <row r="2132" spans="11:11" s="114" customFormat="1" x14ac:dyDescent="0.2">
      <c r="K2132" s="115"/>
    </row>
    <row r="2133" spans="11:11" s="114" customFormat="1" x14ac:dyDescent="0.2">
      <c r="K2133" s="115"/>
    </row>
    <row r="2134" spans="11:11" s="114" customFormat="1" x14ac:dyDescent="0.2">
      <c r="K2134" s="115"/>
    </row>
    <row r="2135" spans="11:11" s="114" customFormat="1" x14ac:dyDescent="0.2">
      <c r="K2135" s="115"/>
    </row>
    <row r="2136" spans="11:11" s="114" customFormat="1" x14ac:dyDescent="0.2">
      <c r="K2136" s="115"/>
    </row>
    <row r="2137" spans="11:11" s="114" customFormat="1" x14ac:dyDescent="0.2">
      <c r="K2137" s="115"/>
    </row>
    <row r="2138" spans="11:11" s="114" customFormat="1" x14ac:dyDescent="0.2">
      <c r="K2138" s="115"/>
    </row>
    <row r="2139" spans="11:11" s="114" customFormat="1" x14ac:dyDescent="0.2">
      <c r="K2139" s="115"/>
    </row>
    <row r="2140" spans="11:11" s="114" customFormat="1" x14ac:dyDescent="0.2">
      <c r="K2140" s="115"/>
    </row>
    <row r="2141" spans="11:11" s="114" customFormat="1" x14ac:dyDescent="0.2">
      <c r="K2141" s="115"/>
    </row>
    <row r="2142" spans="11:11" s="114" customFormat="1" x14ac:dyDescent="0.2">
      <c r="K2142" s="115"/>
    </row>
    <row r="2143" spans="11:11" s="114" customFormat="1" x14ac:dyDescent="0.2">
      <c r="K2143" s="115"/>
    </row>
    <row r="2144" spans="11:11" s="114" customFormat="1" x14ac:dyDescent="0.2">
      <c r="K2144" s="115"/>
    </row>
    <row r="2145" spans="11:11" s="114" customFormat="1" x14ac:dyDescent="0.2">
      <c r="K2145" s="115"/>
    </row>
    <row r="2146" spans="11:11" s="114" customFormat="1" x14ac:dyDescent="0.2">
      <c r="K2146" s="115"/>
    </row>
    <row r="2147" spans="11:11" s="114" customFormat="1" x14ac:dyDescent="0.2">
      <c r="K2147" s="115"/>
    </row>
    <row r="2148" spans="11:11" s="114" customFormat="1" x14ac:dyDescent="0.2">
      <c r="K2148" s="115"/>
    </row>
    <row r="2149" spans="11:11" s="114" customFormat="1" x14ac:dyDescent="0.2">
      <c r="K2149" s="115"/>
    </row>
    <row r="2150" spans="11:11" s="114" customFormat="1" x14ac:dyDescent="0.2">
      <c r="K2150" s="115"/>
    </row>
    <row r="2151" spans="11:11" s="114" customFormat="1" x14ac:dyDescent="0.2">
      <c r="K2151" s="115"/>
    </row>
    <row r="2152" spans="11:11" s="114" customFormat="1" x14ac:dyDescent="0.2">
      <c r="K2152" s="115"/>
    </row>
    <row r="2153" spans="11:11" s="114" customFormat="1" x14ac:dyDescent="0.2">
      <c r="K2153" s="115"/>
    </row>
    <row r="2154" spans="11:11" s="114" customFormat="1" x14ac:dyDescent="0.2">
      <c r="K2154" s="115"/>
    </row>
    <row r="2155" spans="11:11" s="114" customFormat="1" x14ac:dyDescent="0.2">
      <c r="K2155" s="115"/>
    </row>
    <row r="2156" spans="11:11" s="114" customFormat="1" x14ac:dyDescent="0.2">
      <c r="K2156" s="115"/>
    </row>
    <row r="2157" spans="11:11" s="114" customFormat="1" x14ac:dyDescent="0.2">
      <c r="K2157" s="115"/>
    </row>
    <row r="2158" spans="11:11" s="114" customFormat="1" x14ac:dyDescent="0.2">
      <c r="K2158" s="115"/>
    </row>
    <row r="2159" spans="11:11" s="114" customFormat="1" x14ac:dyDescent="0.2">
      <c r="K2159" s="115"/>
    </row>
    <row r="2160" spans="11:11" s="114" customFormat="1" x14ac:dyDescent="0.2">
      <c r="K2160" s="115"/>
    </row>
    <row r="2161" spans="11:11" s="114" customFormat="1" x14ac:dyDescent="0.2">
      <c r="K2161" s="115"/>
    </row>
    <row r="2162" spans="11:11" s="114" customFormat="1" x14ac:dyDescent="0.2">
      <c r="K2162" s="115"/>
    </row>
    <row r="2163" spans="11:11" s="114" customFormat="1" x14ac:dyDescent="0.2">
      <c r="K2163" s="115"/>
    </row>
    <row r="2164" spans="11:11" s="114" customFormat="1" x14ac:dyDescent="0.2">
      <c r="K2164" s="115"/>
    </row>
    <row r="2165" spans="11:11" s="114" customFormat="1" x14ac:dyDescent="0.2">
      <c r="K2165" s="115"/>
    </row>
    <row r="2166" spans="11:11" s="114" customFormat="1" x14ac:dyDescent="0.2">
      <c r="K2166" s="115"/>
    </row>
    <row r="2167" spans="11:11" s="114" customFormat="1" x14ac:dyDescent="0.2">
      <c r="K2167" s="115"/>
    </row>
    <row r="2168" spans="11:11" s="114" customFormat="1" x14ac:dyDescent="0.2">
      <c r="K2168" s="115"/>
    </row>
    <row r="2169" spans="11:11" s="114" customFormat="1" x14ac:dyDescent="0.2">
      <c r="K2169" s="115"/>
    </row>
    <row r="2170" spans="11:11" s="114" customFormat="1" x14ac:dyDescent="0.2">
      <c r="K2170" s="115"/>
    </row>
    <row r="2171" spans="11:11" s="114" customFormat="1" x14ac:dyDescent="0.2">
      <c r="K2171" s="115"/>
    </row>
    <row r="2172" spans="11:11" s="114" customFormat="1" x14ac:dyDescent="0.2">
      <c r="K2172" s="115"/>
    </row>
    <row r="2173" spans="11:11" s="114" customFormat="1" x14ac:dyDescent="0.2">
      <c r="K2173" s="115"/>
    </row>
    <row r="2174" spans="11:11" s="114" customFormat="1" x14ac:dyDescent="0.2">
      <c r="K2174" s="115"/>
    </row>
    <row r="2175" spans="11:11" s="114" customFormat="1" x14ac:dyDescent="0.2">
      <c r="K2175" s="115"/>
    </row>
    <row r="2176" spans="11:11" s="114" customFormat="1" x14ac:dyDescent="0.2">
      <c r="K2176" s="115"/>
    </row>
    <row r="2177" spans="11:11" s="114" customFormat="1" x14ac:dyDescent="0.2">
      <c r="K2177" s="115"/>
    </row>
    <row r="2178" spans="11:11" s="114" customFormat="1" x14ac:dyDescent="0.2">
      <c r="K2178" s="115"/>
    </row>
    <row r="2179" spans="11:11" s="114" customFormat="1" x14ac:dyDescent="0.2">
      <c r="K2179" s="115"/>
    </row>
    <row r="2180" spans="11:11" s="114" customFormat="1" x14ac:dyDescent="0.2">
      <c r="K2180" s="115"/>
    </row>
    <row r="2181" spans="11:11" s="114" customFormat="1" x14ac:dyDescent="0.2">
      <c r="K2181" s="115"/>
    </row>
    <row r="2182" spans="11:11" s="114" customFormat="1" x14ac:dyDescent="0.2">
      <c r="K2182" s="115"/>
    </row>
    <row r="2183" spans="11:11" s="114" customFormat="1" x14ac:dyDescent="0.2">
      <c r="K2183" s="115"/>
    </row>
    <row r="2184" spans="11:11" s="114" customFormat="1" x14ac:dyDescent="0.2">
      <c r="K2184" s="115"/>
    </row>
    <row r="2185" spans="11:11" s="114" customFormat="1" x14ac:dyDescent="0.2">
      <c r="K2185" s="115"/>
    </row>
    <row r="2186" spans="11:11" s="114" customFormat="1" x14ac:dyDescent="0.2">
      <c r="K2186" s="115"/>
    </row>
    <row r="2187" spans="11:11" s="114" customFormat="1" x14ac:dyDescent="0.2">
      <c r="K2187" s="115"/>
    </row>
    <row r="2188" spans="11:11" s="114" customFormat="1" x14ac:dyDescent="0.2">
      <c r="K2188" s="115"/>
    </row>
    <row r="2189" spans="11:11" s="114" customFormat="1" x14ac:dyDescent="0.2">
      <c r="K2189" s="115"/>
    </row>
    <row r="2190" spans="11:11" s="114" customFormat="1" x14ac:dyDescent="0.2">
      <c r="K2190" s="115"/>
    </row>
    <row r="2191" spans="11:11" s="114" customFormat="1" x14ac:dyDescent="0.2">
      <c r="K2191" s="115"/>
    </row>
    <row r="2192" spans="11:11" s="114" customFormat="1" x14ac:dyDescent="0.2">
      <c r="K2192" s="115"/>
    </row>
    <row r="2193" spans="11:11" s="114" customFormat="1" x14ac:dyDescent="0.2">
      <c r="K2193" s="115"/>
    </row>
    <row r="2194" spans="11:11" s="114" customFormat="1" x14ac:dyDescent="0.2">
      <c r="K2194" s="115"/>
    </row>
    <row r="2195" spans="11:11" s="114" customFormat="1" x14ac:dyDescent="0.2">
      <c r="K2195" s="115"/>
    </row>
    <row r="2196" spans="11:11" s="114" customFormat="1" x14ac:dyDescent="0.2">
      <c r="K2196" s="115"/>
    </row>
    <row r="2197" spans="11:11" s="114" customFormat="1" x14ac:dyDescent="0.2">
      <c r="K2197" s="115"/>
    </row>
    <row r="2198" spans="11:11" s="114" customFormat="1" x14ac:dyDescent="0.2">
      <c r="K2198" s="115"/>
    </row>
    <row r="2199" spans="11:11" s="114" customFormat="1" x14ac:dyDescent="0.2">
      <c r="K2199" s="115"/>
    </row>
    <row r="2200" spans="11:11" s="114" customFormat="1" x14ac:dyDescent="0.2">
      <c r="K2200" s="115"/>
    </row>
    <row r="2201" spans="11:11" s="114" customFormat="1" x14ac:dyDescent="0.2">
      <c r="K2201" s="115"/>
    </row>
    <row r="2202" spans="11:11" s="114" customFormat="1" x14ac:dyDescent="0.2">
      <c r="K2202" s="115"/>
    </row>
    <row r="2203" spans="11:11" s="114" customFormat="1" x14ac:dyDescent="0.2">
      <c r="K2203" s="115"/>
    </row>
    <row r="2204" spans="11:11" s="114" customFormat="1" x14ac:dyDescent="0.2">
      <c r="K2204" s="115"/>
    </row>
    <row r="2205" spans="11:11" s="114" customFormat="1" x14ac:dyDescent="0.2">
      <c r="K2205" s="115"/>
    </row>
    <row r="2206" spans="11:11" s="114" customFormat="1" x14ac:dyDescent="0.2">
      <c r="K2206" s="115"/>
    </row>
    <row r="2207" spans="11:11" s="114" customFormat="1" x14ac:dyDescent="0.2">
      <c r="K2207" s="115"/>
    </row>
    <row r="2208" spans="11:11" s="114" customFormat="1" x14ac:dyDescent="0.2">
      <c r="K2208" s="115"/>
    </row>
    <row r="2209" spans="11:11" s="114" customFormat="1" x14ac:dyDescent="0.2">
      <c r="K2209" s="115"/>
    </row>
    <row r="2210" spans="11:11" s="114" customFormat="1" x14ac:dyDescent="0.2">
      <c r="K2210" s="115"/>
    </row>
    <row r="2211" spans="11:11" s="114" customFormat="1" x14ac:dyDescent="0.2">
      <c r="K2211" s="115"/>
    </row>
    <row r="2212" spans="11:11" s="114" customFormat="1" x14ac:dyDescent="0.2">
      <c r="K2212" s="115"/>
    </row>
    <row r="2213" spans="11:11" s="114" customFormat="1" x14ac:dyDescent="0.2">
      <c r="K2213" s="115"/>
    </row>
    <row r="2214" spans="11:11" s="114" customFormat="1" x14ac:dyDescent="0.2">
      <c r="K2214" s="115"/>
    </row>
    <row r="2215" spans="11:11" s="114" customFormat="1" x14ac:dyDescent="0.2">
      <c r="K2215" s="115"/>
    </row>
    <row r="2216" spans="11:11" s="114" customFormat="1" x14ac:dyDescent="0.2">
      <c r="K2216" s="115"/>
    </row>
    <row r="2217" spans="11:11" s="114" customFormat="1" x14ac:dyDescent="0.2">
      <c r="K2217" s="115"/>
    </row>
    <row r="2218" spans="11:11" s="114" customFormat="1" x14ac:dyDescent="0.2">
      <c r="K2218" s="115"/>
    </row>
    <row r="2219" spans="11:11" s="114" customFormat="1" x14ac:dyDescent="0.2">
      <c r="K2219" s="115"/>
    </row>
    <row r="2220" spans="11:11" s="114" customFormat="1" x14ac:dyDescent="0.2">
      <c r="K2220" s="115"/>
    </row>
    <row r="2221" spans="11:11" s="114" customFormat="1" x14ac:dyDescent="0.2">
      <c r="K2221" s="115"/>
    </row>
    <row r="2222" spans="11:11" s="114" customFormat="1" x14ac:dyDescent="0.2">
      <c r="K2222" s="115"/>
    </row>
    <row r="2223" spans="11:11" s="114" customFormat="1" x14ac:dyDescent="0.2">
      <c r="K2223" s="115"/>
    </row>
    <row r="2224" spans="11:11" s="114" customFormat="1" x14ac:dyDescent="0.2">
      <c r="K2224" s="115"/>
    </row>
    <row r="2225" spans="11:11" s="114" customFormat="1" x14ac:dyDescent="0.2">
      <c r="K2225" s="115"/>
    </row>
    <row r="2226" spans="11:11" s="114" customFormat="1" x14ac:dyDescent="0.2">
      <c r="K2226" s="115"/>
    </row>
    <row r="2227" spans="11:11" s="114" customFormat="1" x14ac:dyDescent="0.2">
      <c r="K2227" s="115"/>
    </row>
    <row r="2228" spans="11:11" s="114" customFormat="1" x14ac:dyDescent="0.2">
      <c r="K2228" s="115"/>
    </row>
    <row r="2229" spans="11:11" s="114" customFormat="1" x14ac:dyDescent="0.2">
      <c r="K2229" s="115"/>
    </row>
    <row r="2230" spans="11:11" s="114" customFormat="1" x14ac:dyDescent="0.2">
      <c r="K2230" s="115"/>
    </row>
    <row r="2231" spans="11:11" s="114" customFormat="1" x14ac:dyDescent="0.2">
      <c r="K2231" s="115"/>
    </row>
    <row r="2232" spans="11:11" s="114" customFormat="1" x14ac:dyDescent="0.2">
      <c r="K2232" s="115"/>
    </row>
    <row r="2233" spans="11:11" s="114" customFormat="1" x14ac:dyDescent="0.2">
      <c r="K2233" s="115"/>
    </row>
    <row r="2234" spans="11:11" s="114" customFormat="1" x14ac:dyDescent="0.2">
      <c r="K2234" s="115"/>
    </row>
    <row r="2235" spans="11:11" s="114" customFormat="1" x14ac:dyDescent="0.2">
      <c r="K2235" s="115"/>
    </row>
    <row r="2236" spans="11:11" s="114" customFormat="1" x14ac:dyDescent="0.2">
      <c r="K2236" s="115"/>
    </row>
    <row r="2237" spans="11:11" s="114" customFormat="1" x14ac:dyDescent="0.2">
      <c r="K2237" s="115"/>
    </row>
    <row r="2238" spans="11:11" s="114" customFormat="1" x14ac:dyDescent="0.2">
      <c r="K2238" s="115"/>
    </row>
    <row r="2239" spans="11:11" s="114" customFormat="1" x14ac:dyDescent="0.2">
      <c r="K2239" s="115"/>
    </row>
    <row r="2240" spans="11:11" s="114" customFormat="1" x14ac:dyDescent="0.2">
      <c r="K2240" s="115"/>
    </row>
    <row r="2241" spans="11:11" s="114" customFormat="1" x14ac:dyDescent="0.2">
      <c r="K2241" s="115"/>
    </row>
    <row r="2242" spans="11:11" s="114" customFormat="1" x14ac:dyDescent="0.2">
      <c r="K2242" s="115"/>
    </row>
    <row r="2243" spans="11:11" s="114" customFormat="1" x14ac:dyDescent="0.2">
      <c r="K2243" s="115"/>
    </row>
    <row r="2244" spans="11:11" s="114" customFormat="1" x14ac:dyDescent="0.2">
      <c r="K2244" s="115"/>
    </row>
    <row r="2245" spans="11:11" s="114" customFormat="1" x14ac:dyDescent="0.2">
      <c r="K2245" s="115"/>
    </row>
    <row r="2246" spans="11:11" s="114" customFormat="1" x14ac:dyDescent="0.2">
      <c r="K2246" s="115"/>
    </row>
    <row r="2247" spans="11:11" s="114" customFormat="1" x14ac:dyDescent="0.2">
      <c r="K2247" s="115"/>
    </row>
    <row r="2248" spans="11:11" s="114" customFormat="1" x14ac:dyDescent="0.2">
      <c r="K2248" s="115"/>
    </row>
    <row r="2249" spans="11:11" s="114" customFormat="1" x14ac:dyDescent="0.2">
      <c r="K2249" s="115"/>
    </row>
    <row r="2250" spans="11:11" s="114" customFormat="1" x14ac:dyDescent="0.2">
      <c r="K2250" s="115"/>
    </row>
    <row r="2251" spans="11:11" s="114" customFormat="1" x14ac:dyDescent="0.2">
      <c r="K2251" s="115"/>
    </row>
    <row r="2252" spans="11:11" s="114" customFormat="1" x14ac:dyDescent="0.2">
      <c r="K2252" s="115"/>
    </row>
    <row r="2253" spans="11:11" s="114" customFormat="1" x14ac:dyDescent="0.2">
      <c r="K2253" s="115"/>
    </row>
    <row r="2254" spans="11:11" s="114" customFormat="1" x14ac:dyDescent="0.2">
      <c r="K2254" s="115"/>
    </row>
    <row r="2255" spans="11:11" s="114" customFormat="1" x14ac:dyDescent="0.2">
      <c r="K2255" s="115"/>
    </row>
    <row r="2256" spans="11:11" s="114" customFormat="1" x14ac:dyDescent="0.2">
      <c r="K2256" s="115"/>
    </row>
    <row r="2257" spans="11:11" s="114" customFormat="1" x14ac:dyDescent="0.2">
      <c r="K2257" s="115"/>
    </row>
    <row r="2258" spans="11:11" s="114" customFormat="1" x14ac:dyDescent="0.2">
      <c r="K2258" s="115"/>
    </row>
    <row r="2259" spans="11:11" s="114" customFormat="1" x14ac:dyDescent="0.2">
      <c r="K2259" s="115"/>
    </row>
    <row r="2260" spans="11:11" s="114" customFormat="1" x14ac:dyDescent="0.2">
      <c r="K2260" s="115"/>
    </row>
    <row r="2261" spans="11:11" s="114" customFormat="1" x14ac:dyDescent="0.2">
      <c r="K2261" s="115"/>
    </row>
    <row r="2262" spans="11:11" s="114" customFormat="1" x14ac:dyDescent="0.2">
      <c r="K2262" s="115"/>
    </row>
    <row r="2263" spans="11:11" s="114" customFormat="1" x14ac:dyDescent="0.2">
      <c r="K2263" s="115"/>
    </row>
    <row r="2264" spans="11:11" s="114" customFormat="1" x14ac:dyDescent="0.2">
      <c r="K2264" s="115"/>
    </row>
    <row r="2265" spans="11:11" s="114" customFormat="1" x14ac:dyDescent="0.2">
      <c r="K2265" s="115"/>
    </row>
    <row r="2266" spans="11:11" s="114" customFormat="1" x14ac:dyDescent="0.2">
      <c r="K2266" s="115"/>
    </row>
    <row r="2267" spans="11:11" s="114" customFormat="1" x14ac:dyDescent="0.2">
      <c r="K2267" s="115"/>
    </row>
    <row r="2268" spans="11:11" s="114" customFormat="1" x14ac:dyDescent="0.2">
      <c r="K2268" s="115"/>
    </row>
    <row r="2269" spans="11:11" s="114" customFormat="1" x14ac:dyDescent="0.2">
      <c r="K2269" s="115"/>
    </row>
    <row r="2270" spans="11:11" s="114" customFormat="1" x14ac:dyDescent="0.2">
      <c r="K2270" s="115"/>
    </row>
    <row r="2271" spans="11:11" s="114" customFormat="1" x14ac:dyDescent="0.2">
      <c r="K2271" s="115"/>
    </row>
    <row r="2272" spans="11:11" s="114" customFormat="1" x14ac:dyDescent="0.2">
      <c r="K2272" s="115"/>
    </row>
    <row r="2273" spans="11:11" s="114" customFormat="1" x14ac:dyDescent="0.2">
      <c r="K2273" s="115"/>
    </row>
    <row r="2274" spans="11:11" s="114" customFormat="1" x14ac:dyDescent="0.2">
      <c r="K2274" s="115"/>
    </row>
    <row r="2275" spans="11:11" s="114" customFormat="1" x14ac:dyDescent="0.2">
      <c r="K2275" s="115"/>
    </row>
    <row r="2276" spans="11:11" s="114" customFormat="1" x14ac:dyDescent="0.2">
      <c r="K2276" s="115"/>
    </row>
    <row r="2277" spans="11:11" s="114" customFormat="1" x14ac:dyDescent="0.2">
      <c r="K2277" s="115"/>
    </row>
    <row r="2278" spans="11:11" s="114" customFormat="1" x14ac:dyDescent="0.2">
      <c r="K2278" s="115"/>
    </row>
    <row r="2279" spans="11:11" s="114" customFormat="1" x14ac:dyDescent="0.2">
      <c r="K2279" s="115"/>
    </row>
    <row r="2280" spans="11:11" s="114" customFormat="1" x14ac:dyDescent="0.2">
      <c r="K2280" s="115"/>
    </row>
    <row r="2281" spans="11:11" s="114" customFormat="1" x14ac:dyDescent="0.2">
      <c r="K2281" s="115"/>
    </row>
    <row r="2282" spans="11:11" s="114" customFormat="1" x14ac:dyDescent="0.2">
      <c r="K2282" s="115"/>
    </row>
    <row r="2283" spans="11:11" s="114" customFormat="1" x14ac:dyDescent="0.2">
      <c r="K2283" s="115"/>
    </row>
    <row r="2284" spans="11:11" s="114" customFormat="1" x14ac:dyDescent="0.2">
      <c r="K2284" s="115"/>
    </row>
    <row r="2285" spans="11:11" s="114" customFormat="1" x14ac:dyDescent="0.2">
      <c r="K2285" s="115"/>
    </row>
    <row r="2286" spans="11:11" s="114" customFormat="1" x14ac:dyDescent="0.2">
      <c r="K2286" s="115"/>
    </row>
    <row r="2287" spans="11:11" s="114" customFormat="1" x14ac:dyDescent="0.2">
      <c r="K2287" s="115"/>
    </row>
    <row r="2288" spans="11:11" s="114" customFormat="1" x14ac:dyDescent="0.2">
      <c r="K2288" s="115"/>
    </row>
    <row r="2289" spans="11:11" s="114" customFormat="1" x14ac:dyDescent="0.2">
      <c r="K2289" s="115"/>
    </row>
    <row r="2290" spans="11:11" s="114" customFormat="1" x14ac:dyDescent="0.2">
      <c r="K2290" s="115"/>
    </row>
    <row r="2291" spans="11:11" s="114" customFormat="1" x14ac:dyDescent="0.2">
      <c r="K2291" s="115"/>
    </row>
    <row r="2292" spans="11:11" s="114" customFormat="1" x14ac:dyDescent="0.2">
      <c r="K2292" s="115"/>
    </row>
    <row r="2293" spans="11:11" s="114" customFormat="1" x14ac:dyDescent="0.2">
      <c r="K2293" s="115"/>
    </row>
    <row r="2294" spans="11:11" s="114" customFormat="1" x14ac:dyDescent="0.2">
      <c r="K2294" s="115"/>
    </row>
    <row r="2295" spans="11:11" s="114" customFormat="1" x14ac:dyDescent="0.2">
      <c r="K2295" s="115"/>
    </row>
    <row r="2296" spans="11:11" s="114" customFormat="1" x14ac:dyDescent="0.2">
      <c r="K2296" s="115"/>
    </row>
    <row r="2297" spans="11:11" s="114" customFormat="1" x14ac:dyDescent="0.2">
      <c r="K2297" s="115"/>
    </row>
    <row r="2298" spans="11:11" s="114" customFormat="1" x14ac:dyDescent="0.2">
      <c r="K2298" s="115"/>
    </row>
    <row r="2299" spans="11:11" s="114" customFormat="1" x14ac:dyDescent="0.2">
      <c r="K2299" s="115"/>
    </row>
    <row r="2300" spans="11:11" s="114" customFormat="1" x14ac:dyDescent="0.2">
      <c r="K2300" s="115"/>
    </row>
    <row r="2301" spans="11:11" s="114" customFormat="1" x14ac:dyDescent="0.2">
      <c r="K2301" s="115"/>
    </row>
    <row r="2302" spans="11:11" s="114" customFormat="1" x14ac:dyDescent="0.2">
      <c r="K2302" s="115"/>
    </row>
    <row r="2303" spans="11:11" s="114" customFormat="1" x14ac:dyDescent="0.2">
      <c r="K2303" s="115"/>
    </row>
    <row r="2304" spans="11:11" s="114" customFormat="1" x14ac:dyDescent="0.2">
      <c r="K2304" s="115"/>
    </row>
    <row r="2305" spans="11:11" s="114" customFormat="1" x14ac:dyDescent="0.2">
      <c r="K2305" s="115"/>
    </row>
    <row r="2306" spans="11:11" s="114" customFormat="1" x14ac:dyDescent="0.2">
      <c r="K2306" s="115"/>
    </row>
    <row r="2307" spans="11:11" s="114" customFormat="1" x14ac:dyDescent="0.2">
      <c r="K2307" s="115"/>
    </row>
    <row r="2308" spans="11:11" s="114" customFormat="1" x14ac:dyDescent="0.2">
      <c r="K2308" s="115"/>
    </row>
    <row r="2309" spans="11:11" s="114" customFormat="1" x14ac:dyDescent="0.2">
      <c r="K2309" s="115"/>
    </row>
    <row r="2310" spans="11:11" s="114" customFormat="1" x14ac:dyDescent="0.2">
      <c r="K2310" s="115"/>
    </row>
    <row r="2311" spans="11:11" s="114" customFormat="1" x14ac:dyDescent="0.2">
      <c r="K2311" s="115"/>
    </row>
    <row r="2312" spans="11:11" s="114" customFormat="1" x14ac:dyDescent="0.2">
      <c r="K2312" s="115"/>
    </row>
    <row r="2313" spans="11:11" s="114" customFormat="1" x14ac:dyDescent="0.2">
      <c r="K2313" s="115"/>
    </row>
    <row r="2314" spans="11:11" s="114" customFormat="1" x14ac:dyDescent="0.2">
      <c r="K2314" s="115"/>
    </row>
    <row r="2315" spans="11:11" s="114" customFormat="1" x14ac:dyDescent="0.2">
      <c r="K2315" s="115"/>
    </row>
    <row r="2316" spans="11:11" s="114" customFormat="1" x14ac:dyDescent="0.2">
      <c r="K2316" s="115"/>
    </row>
    <row r="2317" spans="11:11" s="114" customFormat="1" x14ac:dyDescent="0.2">
      <c r="K2317" s="115"/>
    </row>
    <row r="2318" spans="11:11" s="114" customFormat="1" x14ac:dyDescent="0.2">
      <c r="K2318" s="115"/>
    </row>
    <row r="2319" spans="11:11" s="114" customFormat="1" x14ac:dyDescent="0.2">
      <c r="K2319" s="115"/>
    </row>
    <row r="2320" spans="11:11" s="114" customFormat="1" x14ac:dyDescent="0.2">
      <c r="K2320" s="115"/>
    </row>
    <row r="2321" spans="9:33" s="114" customFormat="1" x14ac:dyDescent="0.2">
      <c r="K2321" s="115"/>
    </row>
    <row r="2322" spans="9:33" s="114" customFormat="1" x14ac:dyDescent="0.2">
      <c r="K2322" s="115"/>
    </row>
    <row r="2323" spans="9:33" s="114" customFormat="1" x14ac:dyDescent="0.2">
      <c r="K2323" s="115"/>
    </row>
    <row r="2324" spans="9:33" s="114" customFormat="1" x14ac:dyDescent="0.2">
      <c r="K2324" s="115"/>
    </row>
    <row r="2325" spans="9:33" s="114" customFormat="1" x14ac:dyDescent="0.2">
      <c r="K2325" s="115"/>
    </row>
    <row r="2326" spans="9:33" x14ac:dyDescent="0.2">
      <c r="I2326" s="114"/>
      <c r="J2326" s="114"/>
      <c r="K2326" s="115"/>
      <c r="M2326" s="114"/>
      <c r="N2326" s="114"/>
      <c r="O2326" s="114"/>
      <c r="P2326" s="114"/>
      <c r="Q2326" s="114"/>
      <c r="S2326" s="114"/>
      <c r="T2326" s="114"/>
      <c r="U2326" s="114"/>
      <c r="V2326" s="114"/>
      <c r="W2326" s="114"/>
      <c r="X2326" s="114"/>
      <c r="Y2326" s="114"/>
      <c r="Z2326" s="114"/>
      <c r="AA2326" s="114"/>
      <c r="AB2326" s="114"/>
      <c r="AC2326" s="114"/>
      <c r="AD2326" s="114"/>
      <c r="AE2326" s="114"/>
      <c r="AF2326" s="114"/>
      <c r="AG2326" s="114"/>
    </row>
    <row r="2327" spans="9:33" x14ac:dyDescent="0.2">
      <c r="I2327" s="114"/>
      <c r="J2327" s="114"/>
      <c r="K2327" s="115"/>
      <c r="M2327" s="114"/>
      <c r="N2327" s="114"/>
      <c r="O2327" s="114"/>
      <c r="P2327" s="114"/>
      <c r="Q2327" s="114"/>
      <c r="S2327" s="114"/>
      <c r="T2327" s="114"/>
      <c r="U2327" s="114"/>
      <c r="V2327" s="114"/>
      <c r="W2327" s="114"/>
      <c r="X2327" s="114"/>
      <c r="Y2327" s="114"/>
      <c r="Z2327" s="114"/>
      <c r="AA2327" s="114"/>
      <c r="AB2327" s="114"/>
      <c r="AC2327" s="114"/>
      <c r="AD2327" s="114"/>
      <c r="AE2327" s="114"/>
      <c r="AF2327" s="114"/>
      <c r="AG2327" s="114"/>
    </row>
    <row r="2328" spans="9:33" x14ac:dyDescent="0.2">
      <c r="I2328" s="114"/>
      <c r="J2328" s="114"/>
      <c r="K2328" s="115"/>
      <c r="M2328" s="114"/>
      <c r="N2328" s="114"/>
      <c r="O2328" s="114"/>
      <c r="P2328" s="114"/>
      <c r="Q2328" s="114"/>
      <c r="S2328" s="114"/>
      <c r="T2328" s="114"/>
      <c r="U2328" s="114"/>
      <c r="V2328" s="114"/>
      <c r="W2328" s="114"/>
      <c r="X2328" s="114"/>
      <c r="Y2328" s="114"/>
      <c r="Z2328" s="114"/>
      <c r="AA2328" s="114"/>
      <c r="AB2328" s="114"/>
      <c r="AC2328" s="114"/>
      <c r="AD2328" s="114"/>
      <c r="AE2328" s="114"/>
      <c r="AF2328" s="114"/>
      <c r="AG2328" s="114"/>
    </row>
    <row r="2329" spans="9:33" x14ac:dyDescent="0.2">
      <c r="I2329" s="114"/>
      <c r="J2329" s="114"/>
      <c r="K2329" s="115"/>
      <c r="M2329" s="114"/>
      <c r="N2329" s="114"/>
      <c r="O2329" s="114"/>
      <c r="P2329" s="114"/>
      <c r="Q2329" s="114"/>
      <c r="S2329" s="114"/>
      <c r="T2329" s="114"/>
      <c r="U2329" s="114"/>
      <c r="V2329" s="114"/>
      <c r="W2329" s="114"/>
      <c r="X2329" s="114"/>
      <c r="Y2329" s="114"/>
      <c r="Z2329" s="114"/>
      <c r="AA2329" s="114"/>
      <c r="AB2329" s="114"/>
      <c r="AC2329" s="114"/>
      <c r="AD2329" s="114"/>
      <c r="AE2329" s="114"/>
      <c r="AF2329" s="114"/>
      <c r="AG2329" s="114"/>
    </row>
    <row r="2330" spans="9:33" x14ac:dyDescent="0.2">
      <c r="I2330" s="114"/>
      <c r="J2330" s="114"/>
      <c r="K2330" s="115"/>
      <c r="M2330" s="114"/>
      <c r="N2330" s="114"/>
      <c r="O2330" s="114"/>
      <c r="P2330" s="114"/>
      <c r="Q2330" s="114"/>
      <c r="S2330" s="114"/>
      <c r="T2330" s="114"/>
      <c r="U2330" s="114"/>
      <c r="V2330" s="114"/>
      <c r="W2330" s="114"/>
      <c r="X2330" s="114"/>
      <c r="Y2330" s="114"/>
      <c r="Z2330" s="114"/>
      <c r="AA2330" s="114"/>
      <c r="AB2330" s="114"/>
      <c r="AC2330" s="114"/>
      <c r="AD2330" s="114"/>
      <c r="AE2330" s="114"/>
      <c r="AF2330" s="114"/>
      <c r="AG2330" s="114"/>
    </row>
    <row r="2331" spans="9:33" x14ac:dyDescent="0.2">
      <c r="I2331" s="114"/>
      <c r="J2331" s="114"/>
      <c r="K2331" s="115"/>
      <c r="M2331" s="114"/>
      <c r="N2331" s="114"/>
      <c r="O2331" s="114"/>
      <c r="P2331" s="114"/>
      <c r="Q2331" s="114"/>
      <c r="S2331" s="114"/>
      <c r="T2331" s="114"/>
      <c r="U2331" s="114"/>
      <c r="V2331" s="114"/>
      <c r="W2331" s="114"/>
      <c r="X2331" s="114"/>
      <c r="Y2331" s="114"/>
      <c r="Z2331" s="114"/>
      <c r="AA2331" s="114"/>
      <c r="AB2331" s="114"/>
      <c r="AC2331" s="114"/>
      <c r="AD2331" s="114"/>
      <c r="AE2331" s="114"/>
      <c r="AF2331" s="114"/>
      <c r="AG2331" s="114"/>
    </row>
    <row r="2332" spans="9:33" x14ac:dyDescent="0.2">
      <c r="I2332" s="114"/>
      <c r="J2332" s="114"/>
      <c r="K2332" s="115"/>
      <c r="M2332" s="114"/>
      <c r="N2332" s="114"/>
      <c r="O2332" s="114"/>
      <c r="P2332" s="114"/>
      <c r="Q2332" s="114"/>
      <c r="S2332" s="114"/>
      <c r="T2332" s="114"/>
      <c r="U2332" s="114"/>
      <c r="V2332" s="114"/>
      <c r="W2332" s="114"/>
      <c r="X2332" s="114"/>
      <c r="Y2332" s="114"/>
      <c r="Z2332" s="114"/>
      <c r="AA2332" s="114"/>
      <c r="AB2332" s="114"/>
      <c r="AC2332" s="114"/>
      <c r="AD2332" s="114"/>
      <c r="AE2332" s="114"/>
      <c r="AF2332" s="114"/>
      <c r="AG2332" s="114"/>
    </row>
    <row r="2333" spans="9:33" x14ac:dyDescent="0.2">
      <c r="I2333" s="114"/>
      <c r="J2333" s="114"/>
      <c r="K2333" s="115"/>
      <c r="M2333" s="114"/>
      <c r="N2333" s="114"/>
      <c r="O2333" s="114"/>
      <c r="P2333" s="114"/>
      <c r="Q2333" s="114"/>
      <c r="S2333" s="114"/>
      <c r="T2333" s="114"/>
      <c r="U2333" s="114"/>
      <c r="V2333" s="114"/>
      <c r="W2333" s="114"/>
      <c r="X2333" s="114"/>
      <c r="Y2333" s="114"/>
      <c r="Z2333" s="114"/>
      <c r="AA2333" s="114"/>
      <c r="AB2333" s="114"/>
      <c r="AC2333" s="114"/>
      <c r="AD2333" s="114"/>
      <c r="AE2333" s="114"/>
      <c r="AF2333" s="114"/>
      <c r="AG2333" s="114"/>
    </row>
    <row r="2334" spans="9:33" x14ac:dyDescent="0.2">
      <c r="I2334" s="114"/>
      <c r="J2334" s="114"/>
      <c r="K2334" s="115"/>
      <c r="M2334" s="114"/>
      <c r="N2334" s="114"/>
      <c r="O2334" s="114"/>
      <c r="P2334" s="114"/>
      <c r="Q2334" s="114"/>
      <c r="S2334" s="114"/>
      <c r="T2334" s="114"/>
      <c r="U2334" s="114"/>
      <c r="V2334" s="114"/>
      <c r="W2334" s="114"/>
      <c r="X2334" s="114"/>
      <c r="Y2334" s="114"/>
      <c r="Z2334" s="114"/>
      <c r="AA2334" s="114"/>
      <c r="AB2334" s="114"/>
      <c r="AC2334" s="114"/>
      <c r="AD2334" s="114"/>
      <c r="AE2334" s="114"/>
      <c r="AF2334" s="114"/>
      <c r="AG2334" s="114"/>
    </row>
    <row r="2335" spans="9:33" x14ac:dyDescent="0.2">
      <c r="I2335" s="114"/>
      <c r="J2335" s="114"/>
      <c r="K2335" s="115"/>
      <c r="M2335" s="114"/>
      <c r="N2335" s="114"/>
      <c r="O2335" s="114"/>
      <c r="P2335" s="114"/>
      <c r="Q2335" s="114"/>
      <c r="S2335" s="114"/>
      <c r="T2335" s="114"/>
      <c r="U2335" s="114"/>
      <c r="V2335" s="114"/>
      <c r="W2335" s="114"/>
      <c r="X2335" s="114"/>
      <c r="Y2335" s="114"/>
      <c r="Z2335" s="114"/>
      <c r="AA2335" s="114"/>
      <c r="AB2335" s="114"/>
      <c r="AC2335" s="114"/>
      <c r="AD2335" s="114"/>
      <c r="AE2335" s="114"/>
      <c r="AF2335" s="114"/>
      <c r="AG2335" s="114"/>
    </row>
    <row r="2336" spans="9:33" x14ac:dyDescent="0.2">
      <c r="I2336" s="114"/>
      <c r="J2336" s="114"/>
      <c r="K2336" s="115"/>
      <c r="M2336" s="114"/>
      <c r="N2336" s="114"/>
      <c r="O2336" s="114"/>
      <c r="P2336" s="114"/>
      <c r="Q2336" s="114"/>
      <c r="S2336" s="114"/>
      <c r="T2336" s="114"/>
      <c r="U2336" s="114"/>
      <c r="V2336" s="114"/>
      <c r="W2336" s="114"/>
      <c r="X2336" s="114"/>
      <c r="Y2336" s="114"/>
      <c r="Z2336" s="114"/>
      <c r="AA2336" s="114"/>
      <c r="AB2336" s="114"/>
      <c r="AC2336" s="114"/>
      <c r="AD2336" s="114"/>
      <c r="AE2336" s="114"/>
      <c r="AF2336" s="114"/>
      <c r="AG2336" s="114"/>
    </row>
    <row r="2337" spans="9:33" x14ac:dyDescent="0.2">
      <c r="I2337" s="114"/>
      <c r="J2337" s="114"/>
      <c r="K2337" s="115"/>
      <c r="M2337" s="114"/>
      <c r="N2337" s="114"/>
      <c r="O2337" s="114"/>
      <c r="P2337" s="114"/>
      <c r="Q2337" s="114"/>
      <c r="S2337" s="114"/>
      <c r="T2337" s="114"/>
      <c r="U2337" s="114"/>
      <c r="V2337" s="114"/>
      <c r="W2337" s="114"/>
      <c r="X2337" s="114"/>
      <c r="Y2337" s="114"/>
      <c r="Z2337" s="114"/>
      <c r="AA2337" s="114"/>
      <c r="AB2337" s="114"/>
      <c r="AC2337" s="114"/>
      <c r="AD2337" s="114"/>
      <c r="AE2337" s="114"/>
      <c r="AF2337" s="114"/>
      <c r="AG2337" s="114"/>
    </row>
    <row r="2338" spans="9:33" x14ac:dyDescent="0.2">
      <c r="I2338" s="114"/>
      <c r="J2338" s="114"/>
      <c r="K2338" s="115"/>
      <c r="M2338" s="114"/>
      <c r="N2338" s="114"/>
      <c r="O2338" s="114"/>
      <c r="P2338" s="114"/>
      <c r="Q2338" s="114"/>
      <c r="S2338" s="114"/>
      <c r="T2338" s="114"/>
      <c r="U2338" s="114"/>
      <c r="V2338" s="114"/>
      <c r="W2338" s="114"/>
      <c r="X2338" s="114"/>
      <c r="Y2338" s="114"/>
      <c r="Z2338" s="114"/>
      <c r="AA2338" s="114"/>
      <c r="AB2338" s="114"/>
      <c r="AC2338" s="114"/>
      <c r="AD2338" s="114"/>
      <c r="AE2338" s="114"/>
      <c r="AF2338" s="114"/>
      <c r="AG2338" s="114"/>
    </row>
    <row r="2339" spans="9:33" x14ac:dyDescent="0.2">
      <c r="I2339" s="114"/>
      <c r="J2339" s="114"/>
      <c r="K2339" s="115"/>
      <c r="M2339" s="114"/>
      <c r="N2339" s="114"/>
      <c r="O2339" s="114"/>
      <c r="P2339" s="114"/>
      <c r="Q2339" s="114"/>
      <c r="S2339" s="114"/>
      <c r="T2339" s="114"/>
      <c r="U2339" s="114"/>
      <c r="V2339" s="114"/>
      <c r="W2339" s="114"/>
      <c r="X2339" s="114"/>
      <c r="Y2339" s="114"/>
      <c r="Z2339" s="114"/>
      <c r="AA2339" s="114"/>
      <c r="AB2339" s="114"/>
      <c r="AC2339" s="114"/>
      <c r="AD2339" s="114"/>
      <c r="AE2339" s="114"/>
      <c r="AF2339" s="114"/>
      <c r="AG2339" s="114"/>
    </row>
    <row r="2340" spans="9:33" x14ac:dyDescent="0.2">
      <c r="I2340" s="114"/>
      <c r="J2340" s="114"/>
      <c r="K2340" s="115"/>
      <c r="M2340" s="114"/>
      <c r="N2340" s="114"/>
      <c r="O2340" s="114"/>
      <c r="P2340" s="114"/>
      <c r="Q2340" s="114"/>
      <c r="S2340" s="114"/>
      <c r="T2340" s="114"/>
      <c r="U2340" s="114"/>
      <c r="V2340" s="114"/>
      <c r="W2340" s="114"/>
      <c r="X2340" s="114"/>
      <c r="Y2340" s="114"/>
      <c r="Z2340" s="114"/>
      <c r="AA2340" s="114"/>
      <c r="AB2340" s="114"/>
      <c r="AC2340" s="114"/>
      <c r="AD2340" s="114"/>
      <c r="AE2340" s="114"/>
      <c r="AF2340" s="114"/>
      <c r="AG2340" s="114"/>
    </row>
    <row r="2341" spans="9:33" x14ac:dyDescent="0.2">
      <c r="I2341" s="114"/>
      <c r="J2341" s="114"/>
      <c r="K2341" s="115"/>
      <c r="M2341" s="114"/>
      <c r="N2341" s="114"/>
      <c r="O2341" s="114"/>
      <c r="P2341" s="114"/>
      <c r="Q2341" s="114"/>
      <c r="S2341" s="114"/>
      <c r="T2341" s="114"/>
      <c r="U2341" s="114"/>
      <c r="V2341" s="114"/>
      <c r="W2341" s="114"/>
      <c r="X2341" s="114"/>
      <c r="Y2341" s="114"/>
      <c r="Z2341" s="114"/>
      <c r="AA2341" s="114"/>
      <c r="AB2341" s="114"/>
      <c r="AC2341" s="114"/>
      <c r="AD2341" s="114"/>
      <c r="AE2341" s="114"/>
      <c r="AF2341" s="114"/>
      <c r="AG2341" s="114"/>
    </row>
    <row r="2342" spans="9:33" x14ac:dyDescent="0.2">
      <c r="I2342" s="114"/>
      <c r="J2342" s="114"/>
      <c r="K2342" s="115"/>
      <c r="M2342" s="114"/>
      <c r="N2342" s="114"/>
      <c r="O2342" s="114"/>
      <c r="P2342" s="114"/>
      <c r="Q2342" s="114"/>
      <c r="S2342" s="114"/>
      <c r="T2342" s="114"/>
      <c r="U2342" s="114"/>
      <c r="V2342" s="114"/>
      <c r="W2342" s="114"/>
      <c r="X2342" s="114"/>
      <c r="Y2342" s="114"/>
      <c r="Z2342" s="114"/>
      <c r="AA2342" s="114"/>
      <c r="AB2342" s="114"/>
      <c r="AC2342" s="114"/>
      <c r="AD2342" s="114"/>
      <c r="AE2342" s="114"/>
      <c r="AF2342" s="114"/>
      <c r="AG2342" s="114"/>
    </row>
    <row r="2343" spans="9:33" x14ac:dyDescent="0.2">
      <c r="I2343" s="114"/>
      <c r="J2343" s="114"/>
      <c r="K2343" s="115"/>
      <c r="M2343" s="114"/>
      <c r="N2343" s="114"/>
      <c r="O2343" s="114"/>
      <c r="P2343" s="114"/>
      <c r="Q2343" s="114"/>
      <c r="S2343" s="114"/>
      <c r="T2343" s="114"/>
      <c r="U2343" s="114"/>
      <c r="V2343" s="114"/>
      <c r="W2343" s="114"/>
      <c r="X2343" s="114"/>
      <c r="Y2343" s="114"/>
      <c r="Z2343" s="114"/>
      <c r="AA2343" s="114"/>
      <c r="AB2343" s="114"/>
      <c r="AC2343" s="114"/>
      <c r="AD2343" s="114"/>
      <c r="AE2343" s="114"/>
      <c r="AF2343" s="114"/>
      <c r="AG2343" s="114"/>
    </row>
    <row r="2344" spans="9:33" x14ac:dyDescent="0.2">
      <c r="I2344" s="114"/>
      <c r="J2344" s="114"/>
      <c r="K2344" s="115"/>
      <c r="M2344" s="114"/>
      <c r="N2344" s="114"/>
      <c r="O2344" s="114"/>
      <c r="P2344" s="114"/>
      <c r="Q2344" s="114"/>
      <c r="S2344" s="114"/>
      <c r="T2344" s="114"/>
      <c r="U2344" s="114"/>
      <c r="V2344" s="114"/>
      <c r="W2344" s="114"/>
      <c r="X2344" s="114"/>
      <c r="Y2344" s="114"/>
      <c r="Z2344" s="114"/>
      <c r="AA2344" s="114"/>
      <c r="AB2344" s="114"/>
      <c r="AC2344" s="114"/>
      <c r="AD2344" s="114"/>
      <c r="AE2344" s="114"/>
      <c r="AF2344" s="114"/>
      <c r="AG2344" s="114"/>
    </row>
    <row r="2345" spans="9:33" x14ac:dyDescent="0.2">
      <c r="I2345" s="114"/>
      <c r="J2345" s="114"/>
      <c r="K2345" s="115"/>
      <c r="M2345" s="114"/>
      <c r="N2345" s="114"/>
      <c r="O2345" s="114"/>
      <c r="P2345" s="114"/>
      <c r="Q2345" s="114"/>
      <c r="S2345" s="114"/>
      <c r="T2345" s="114"/>
      <c r="U2345" s="114"/>
      <c r="V2345" s="114"/>
      <c r="W2345" s="114"/>
      <c r="X2345" s="114"/>
      <c r="Y2345" s="114"/>
      <c r="Z2345" s="114"/>
      <c r="AA2345" s="114"/>
      <c r="AB2345" s="114"/>
      <c r="AC2345" s="114"/>
      <c r="AD2345" s="114"/>
      <c r="AE2345" s="114"/>
      <c r="AF2345" s="114"/>
      <c r="AG2345" s="114"/>
    </row>
    <row r="2346" spans="9:33" x14ac:dyDescent="0.2">
      <c r="I2346" s="114"/>
      <c r="J2346" s="114"/>
      <c r="K2346" s="115"/>
      <c r="M2346" s="114"/>
      <c r="N2346" s="114"/>
      <c r="O2346" s="114"/>
      <c r="P2346" s="114"/>
      <c r="Q2346" s="114"/>
      <c r="S2346" s="114"/>
      <c r="T2346" s="114"/>
      <c r="U2346" s="114"/>
      <c r="V2346" s="114"/>
      <c r="W2346" s="114"/>
      <c r="X2346" s="114"/>
      <c r="Y2346" s="114"/>
      <c r="Z2346" s="114"/>
      <c r="AA2346" s="114"/>
      <c r="AB2346" s="114"/>
      <c r="AC2346" s="114"/>
      <c r="AD2346" s="114"/>
      <c r="AE2346" s="114"/>
      <c r="AF2346" s="114"/>
      <c r="AG2346" s="114"/>
    </row>
    <row r="2347" spans="9:33" x14ac:dyDescent="0.2">
      <c r="I2347" s="114"/>
      <c r="J2347" s="114"/>
      <c r="K2347" s="115"/>
      <c r="M2347" s="114"/>
      <c r="N2347" s="114"/>
      <c r="O2347" s="114"/>
      <c r="P2347" s="114"/>
      <c r="Q2347" s="114"/>
      <c r="S2347" s="114"/>
      <c r="T2347" s="114"/>
      <c r="U2347" s="114"/>
      <c r="V2347" s="114"/>
      <c r="W2347" s="114"/>
      <c r="X2347" s="114"/>
      <c r="Y2347" s="114"/>
      <c r="Z2347" s="114"/>
      <c r="AA2347" s="114"/>
      <c r="AB2347" s="114"/>
      <c r="AC2347" s="114"/>
      <c r="AD2347" s="114"/>
      <c r="AE2347" s="114"/>
      <c r="AF2347" s="114"/>
      <c r="AG2347" s="114"/>
    </row>
    <row r="2348" spans="9:33" x14ac:dyDescent="0.2">
      <c r="I2348" s="114"/>
      <c r="J2348" s="114"/>
      <c r="K2348" s="115"/>
      <c r="M2348" s="114"/>
      <c r="N2348" s="114"/>
      <c r="O2348" s="114"/>
      <c r="P2348" s="114"/>
      <c r="Q2348" s="114"/>
      <c r="S2348" s="114"/>
      <c r="T2348" s="114"/>
      <c r="U2348" s="114"/>
      <c r="V2348" s="114"/>
      <c r="W2348" s="114"/>
      <c r="X2348" s="114"/>
      <c r="Y2348" s="114"/>
      <c r="Z2348" s="114"/>
      <c r="AA2348" s="114"/>
      <c r="AB2348" s="114"/>
      <c r="AC2348" s="114"/>
      <c r="AD2348" s="114"/>
      <c r="AE2348" s="114"/>
      <c r="AF2348" s="114"/>
      <c r="AG2348" s="114"/>
    </row>
    <row r="2349" spans="9:33" x14ac:dyDescent="0.2">
      <c r="I2349" s="114"/>
      <c r="J2349" s="114"/>
      <c r="K2349" s="115"/>
      <c r="M2349" s="114"/>
      <c r="N2349" s="114"/>
      <c r="O2349" s="114"/>
      <c r="P2349" s="114"/>
      <c r="Q2349" s="114"/>
      <c r="S2349" s="114"/>
      <c r="T2349" s="114"/>
      <c r="U2349" s="114"/>
      <c r="V2349" s="114"/>
      <c r="W2349" s="114"/>
      <c r="X2349" s="114"/>
      <c r="Y2349" s="114"/>
      <c r="Z2349" s="114"/>
      <c r="AA2349" s="114"/>
      <c r="AB2349" s="114"/>
      <c r="AC2349" s="114"/>
      <c r="AD2349" s="114"/>
      <c r="AE2349" s="114"/>
      <c r="AF2349" s="114"/>
      <c r="AG2349" s="114"/>
    </row>
    <row r="2350" spans="9:33" x14ac:dyDescent="0.2">
      <c r="I2350" s="114"/>
      <c r="J2350" s="114"/>
      <c r="K2350" s="115"/>
      <c r="M2350" s="114"/>
      <c r="N2350" s="114"/>
      <c r="O2350" s="114"/>
      <c r="P2350" s="114"/>
      <c r="Q2350" s="114"/>
      <c r="S2350" s="114"/>
      <c r="T2350" s="114"/>
      <c r="U2350" s="114"/>
      <c r="V2350" s="114"/>
      <c r="W2350" s="114"/>
      <c r="X2350" s="114"/>
      <c r="Y2350" s="114"/>
      <c r="Z2350" s="114"/>
      <c r="AA2350" s="114"/>
      <c r="AB2350" s="114"/>
      <c r="AC2350" s="114"/>
      <c r="AD2350" s="114"/>
      <c r="AE2350" s="114"/>
      <c r="AF2350" s="114"/>
      <c r="AG2350" s="114"/>
    </row>
    <row r="2351" spans="9:33" x14ac:dyDescent="0.2">
      <c r="I2351" s="114"/>
      <c r="J2351" s="114"/>
      <c r="K2351" s="115"/>
      <c r="M2351" s="114"/>
      <c r="N2351" s="114"/>
      <c r="O2351" s="114"/>
      <c r="P2351" s="114"/>
      <c r="Q2351" s="114"/>
      <c r="S2351" s="114"/>
      <c r="T2351" s="114"/>
      <c r="U2351" s="114"/>
      <c r="V2351" s="114"/>
      <c r="W2351" s="114"/>
      <c r="X2351" s="114"/>
      <c r="Y2351" s="114"/>
      <c r="Z2351" s="114"/>
      <c r="AA2351" s="114"/>
      <c r="AB2351" s="114"/>
      <c r="AC2351" s="114"/>
      <c r="AD2351" s="114"/>
      <c r="AE2351" s="114"/>
      <c r="AF2351" s="114"/>
      <c r="AG2351" s="114"/>
    </row>
    <row r="2352" spans="9:33" x14ac:dyDescent="0.2">
      <c r="I2352" s="114"/>
      <c r="J2352" s="114"/>
      <c r="K2352" s="115"/>
      <c r="M2352" s="114"/>
      <c r="N2352" s="114"/>
      <c r="O2352" s="114"/>
      <c r="P2352" s="114"/>
      <c r="Q2352" s="114"/>
      <c r="S2352" s="114"/>
      <c r="T2352" s="114"/>
      <c r="U2352" s="114"/>
      <c r="V2352" s="114"/>
      <c r="W2352" s="114"/>
      <c r="X2352" s="114"/>
      <c r="Y2352" s="114"/>
      <c r="Z2352" s="114"/>
      <c r="AA2352" s="114"/>
      <c r="AB2352" s="114"/>
      <c r="AC2352" s="114"/>
      <c r="AD2352" s="114"/>
      <c r="AE2352" s="114"/>
      <c r="AF2352" s="114"/>
      <c r="AG2352" s="114"/>
    </row>
    <row r="2353" spans="9:33" x14ac:dyDescent="0.2">
      <c r="I2353" s="114"/>
      <c r="J2353" s="114"/>
      <c r="K2353" s="115"/>
      <c r="M2353" s="114"/>
      <c r="N2353" s="114"/>
      <c r="O2353" s="114"/>
      <c r="P2353" s="114"/>
      <c r="Q2353" s="114"/>
      <c r="S2353" s="114"/>
      <c r="T2353" s="114"/>
      <c r="U2353" s="114"/>
      <c r="V2353" s="114"/>
      <c r="W2353" s="114"/>
      <c r="X2353" s="114"/>
      <c r="Y2353" s="114"/>
      <c r="Z2353" s="114"/>
      <c r="AA2353" s="114"/>
      <c r="AB2353" s="114"/>
      <c r="AC2353" s="114"/>
      <c r="AD2353" s="114"/>
      <c r="AE2353" s="114"/>
      <c r="AF2353" s="114"/>
      <c r="AG2353" s="114"/>
    </row>
    <row r="2354" spans="9:33" x14ac:dyDescent="0.2">
      <c r="I2354" s="114"/>
      <c r="J2354" s="114"/>
      <c r="K2354" s="115"/>
      <c r="M2354" s="114"/>
      <c r="N2354" s="114"/>
      <c r="O2354" s="114"/>
      <c r="P2354" s="114"/>
      <c r="Q2354" s="114"/>
      <c r="S2354" s="114"/>
      <c r="T2354" s="114"/>
      <c r="U2354" s="114"/>
      <c r="V2354" s="114"/>
      <c r="W2354" s="114"/>
      <c r="X2354" s="114"/>
      <c r="Y2354" s="114"/>
      <c r="Z2354" s="114"/>
      <c r="AA2354" s="114"/>
      <c r="AB2354" s="114"/>
      <c r="AC2354" s="114"/>
      <c r="AD2354" s="114"/>
      <c r="AE2354" s="114"/>
      <c r="AF2354" s="114"/>
      <c r="AG2354" s="114"/>
    </row>
    <row r="2355" spans="9:33" x14ac:dyDescent="0.2">
      <c r="I2355" s="114"/>
      <c r="J2355" s="114"/>
      <c r="K2355" s="115"/>
      <c r="M2355" s="114"/>
      <c r="N2355" s="114"/>
      <c r="O2355" s="114"/>
      <c r="P2355" s="114"/>
      <c r="Q2355" s="114"/>
      <c r="S2355" s="114"/>
      <c r="T2355" s="114"/>
      <c r="U2355" s="114"/>
      <c r="V2355" s="114"/>
      <c r="W2355" s="114"/>
      <c r="X2355" s="114"/>
      <c r="Y2355" s="114"/>
      <c r="Z2355" s="114"/>
      <c r="AA2355" s="114"/>
      <c r="AB2355" s="114"/>
      <c r="AC2355" s="114"/>
      <c r="AD2355" s="114"/>
      <c r="AE2355" s="114"/>
      <c r="AF2355" s="114"/>
      <c r="AG2355" s="114"/>
    </row>
    <row r="2356" spans="9:33" x14ac:dyDescent="0.2">
      <c r="I2356" s="114"/>
      <c r="J2356" s="114"/>
      <c r="K2356" s="115"/>
      <c r="M2356" s="114"/>
      <c r="N2356" s="114"/>
      <c r="O2356" s="114"/>
      <c r="P2356" s="114"/>
      <c r="Q2356" s="114"/>
      <c r="S2356" s="114"/>
      <c r="T2356" s="114"/>
      <c r="U2356" s="114"/>
      <c r="V2356" s="114"/>
      <c r="W2356" s="114"/>
      <c r="X2356" s="114"/>
      <c r="Y2356" s="114"/>
      <c r="Z2356" s="114"/>
      <c r="AA2356" s="114"/>
      <c r="AB2356" s="114"/>
      <c r="AC2356" s="114"/>
      <c r="AD2356" s="114"/>
      <c r="AE2356" s="114"/>
      <c r="AF2356" s="114"/>
      <c r="AG2356" s="114"/>
    </row>
    <row r="2357" spans="9:33" x14ac:dyDescent="0.2">
      <c r="I2357" s="114"/>
      <c r="J2357" s="114"/>
      <c r="K2357" s="115"/>
      <c r="M2357" s="114"/>
      <c r="N2357" s="114"/>
      <c r="O2357" s="114"/>
      <c r="P2357" s="114"/>
      <c r="Q2357" s="114"/>
      <c r="S2357" s="114"/>
      <c r="T2357" s="114"/>
      <c r="U2357" s="114"/>
      <c r="V2357" s="114"/>
      <c r="W2357" s="114"/>
      <c r="X2357" s="114"/>
      <c r="Y2357" s="114"/>
      <c r="Z2357" s="114"/>
      <c r="AA2357" s="114"/>
      <c r="AB2357" s="114"/>
      <c r="AC2357" s="114"/>
      <c r="AD2357" s="114"/>
      <c r="AE2357" s="114"/>
      <c r="AF2357" s="114"/>
      <c r="AG2357" s="114"/>
    </row>
    <row r="2358" spans="9:33" x14ac:dyDescent="0.2">
      <c r="I2358" s="114"/>
      <c r="J2358" s="114"/>
      <c r="K2358" s="115"/>
      <c r="M2358" s="114"/>
      <c r="N2358" s="114"/>
      <c r="O2358" s="114"/>
      <c r="P2358" s="114"/>
      <c r="Q2358" s="114"/>
      <c r="S2358" s="114"/>
      <c r="T2358" s="114"/>
      <c r="U2358" s="114"/>
      <c r="V2358" s="114"/>
      <c r="W2358" s="114"/>
      <c r="X2358" s="114"/>
      <c r="Y2358" s="114"/>
      <c r="Z2358" s="114"/>
      <c r="AA2358" s="114"/>
      <c r="AB2358" s="114"/>
      <c r="AC2358" s="114"/>
      <c r="AD2358" s="114"/>
      <c r="AE2358" s="114"/>
      <c r="AF2358" s="114"/>
      <c r="AG2358" s="114"/>
    </row>
    <row r="2359" spans="9:33" x14ac:dyDescent="0.2">
      <c r="I2359" s="114"/>
      <c r="J2359" s="114"/>
      <c r="K2359" s="115"/>
      <c r="M2359" s="114"/>
      <c r="N2359" s="114"/>
      <c r="O2359" s="114"/>
      <c r="P2359" s="114"/>
      <c r="Q2359" s="114"/>
      <c r="S2359" s="114"/>
      <c r="T2359" s="114"/>
      <c r="U2359" s="114"/>
      <c r="V2359" s="114"/>
      <c r="W2359" s="114"/>
      <c r="X2359" s="114"/>
      <c r="Y2359" s="114"/>
      <c r="Z2359" s="114"/>
      <c r="AA2359" s="114"/>
      <c r="AB2359" s="114"/>
      <c r="AC2359" s="114"/>
      <c r="AD2359" s="114"/>
      <c r="AE2359" s="114"/>
      <c r="AF2359" s="114"/>
      <c r="AG2359" s="114"/>
    </row>
    <row r="2360" spans="9:33" x14ac:dyDescent="0.2">
      <c r="I2360" s="114"/>
      <c r="J2360" s="114"/>
      <c r="K2360" s="115"/>
      <c r="M2360" s="114"/>
      <c r="N2360" s="114"/>
      <c r="O2360" s="114"/>
      <c r="P2360" s="114"/>
      <c r="Q2360" s="114"/>
      <c r="S2360" s="114"/>
      <c r="T2360" s="114"/>
      <c r="U2360" s="114"/>
      <c r="V2360" s="114"/>
      <c r="W2360" s="114"/>
      <c r="X2360" s="114"/>
      <c r="Y2360" s="114"/>
      <c r="Z2360" s="114"/>
      <c r="AA2360" s="114"/>
      <c r="AB2360" s="114"/>
      <c r="AC2360" s="114"/>
      <c r="AD2360" s="114"/>
      <c r="AE2360" s="114"/>
      <c r="AF2360" s="114"/>
      <c r="AG2360" s="114"/>
    </row>
    <row r="2361" spans="9:33" x14ac:dyDescent="0.2">
      <c r="I2361" s="114"/>
      <c r="J2361" s="114"/>
      <c r="K2361" s="115"/>
      <c r="M2361" s="114"/>
      <c r="N2361" s="114"/>
      <c r="O2361" s="114"/>
      <c r="P2361" s="114"/>
      <c r="Q2361" s="114"/>
      <c r="S2361" s="114"/>
      <c r="T2361" s="114"/>
      <c r="U2361" s="114"/>
      <c r="V2361" s="114"/>
      <c r="W2361" s="114"/>
      <c r="X2361" s="114"/>
      <c r="Y2361" s="114"/>
      <c r="Z2361" s="114"/>
      <c r="AA2361" s="114"/>
      <c r="AB2361" s="114"/>
      <c r="AC2361" s="114"/>
      <c r="AD2361" s="114"/>
      <c r="AE2361" s="114"/>
      <c r="AF2361" s="114"/>
      <c r="AG2361" s="114"/>
    </row>
    <row r="2362" spans="9:33" x14ac:dyDescent="0.2">
      <c r="I2362" s="114"/>
      <c r="J2362" s="114"/>
      <c r="K2362" s="115"/>
      <c r="M2362" s="114"/>
      <c r="N2362" s="114"/>
      <c r="O2362" s="114"/>
      <c r="P2362" s="114"/>
      <c r="Q2362" s="114"/>
      <c r="S2362" s="114"/>
      <c r="T2362" s="114"/>
      <c r="U2362" s="114"/>
      <c r="V2362" s="114"/>
      <c r="W2362" s="114"/>
      <c r="X2362" s="114"/>
      <c r="Y2362" s="114"/>
      <c r="Z2362" s="114"/>
      <c r="AA2362" s="114"/>
      <c r="AB2362" s="114"/>
      <c r="AC2362" s="114"/>
      <c r="AD2362" s="114"/>
      <c r="AE2362" s="114"/>
      <c r="AF2362" s="114"/>
      <c r="AG2362" s="114"/>
    </row>
    <row r="2363" spans="9:33" x14ac:dyDescent="0.2">
      <c r="I2363" s="114"/>
      <c r="J2363" s="114"/>
      <c r="K2363" s="115"/>
      <c r="M2363" s="114"/>
      <c r="N2363" s="114"/>
      <c r="O2363" s="114"/>
      <c r="P2363" s="114"/>
      <c r="Q2363" s="114"/>
      <c r="S2363" s="114"/>
      <c r="T2363" s="114"/>
      <c r="U2363" s="114"/>
      <c r="V2363" s="114"/>
      <c r="W2363" s="114"/>
      <c r="X2363" s="114"/>
      <c r="Y2363" s="114"/>
      <c r="Z2363" s="114"/>
      <c r="AA2363" s="114"/>
      <c r="AB2363" s="114"/>
      <c r="AC2363" s="114"/>
      <c r="AD2363" s="114"/>
      <c r="AE2363" s="114"/>
      <c r="AF2363" s="114"/>
      <c r="AG2363" s="114"/>
    </row>
    <row r="2364" spans="9:33" x14ac:dyDescent="0.2">
      <c r="I2364" s="114"/>
      <c r="J2364" s="114"/>
      <c r="K2364" s="115"/>
      <c r="M2364" s="114"/>
      <c r="N2364" s="114"/>
      <c r="O2364" s="114"/>
      <c r="P2364" s="114"/>
      <c r="Q2364" s="114"/>
      <c r="S2364" s="114"/>
      <c r="T2364" s="114"/>
      <c r="U2364" s="114"/>
      <c r="V2364" s="114"/>
      <c r="W2364" s="114"/>
      <c r="X2364" s="114"/>
      <c r="Y2364" s="114"/>
      <c r="Z2364" s="114"/>
      <c r="AA2364" s="114"/>
      <c r="AB2364" s="114"/>
      <c r="AC2364" s="114"/>
      <c r="AD2364" s="114"/>
      <c r="AE2364" s="114"/>
      <c r="AF2364" s="114"/>
      <c r="AG2364" s="114"/>
    </row>
    <row r="2365" spans="9:33" x14ac:dyDescent="0.2">
      <c r="I2365" s="114"/>
      <c r="J2365" s="114"/>
      <c r="K2365" s="115"/>
      <c r="M2365" s="114"/>
      <c r="N2365" s="114"/>
      <c r="O2365" s="114"/>
      <c r="P2365" s="114"/>
      <c r="Q2365" s="114"/>
      <c r="S2365" s="114"/>
      <c r="T2365" s="114"/>
      <c r="U2365" s="114"/>
      <c r="V2365" s="114"/>
      <c r="W2365" s="114"/>
      <c r="X2365" s="114"/>
      <c r="Y2365" s="114"/>
      <c r="Z2365" s="114"/>
      <c r="AA2365" s="114"/>
      <c r="AB2365" s="114"/>
      <c r="AC2365" s="114"/>
      <c r="AD2365" s="114"/>
      <c r="AE2365" s="114"/>
      <c r="AF2365" s="114"/>
      <c r="AG2365" s="114"/>
    </row>
    <row r="2366" spans="9:33" x14ac:dyDescent="0.2">
      <c r="I2366" s="114"/>
      <c r="J2366" s="114"/>
      <c r="K2366" s="115"/>
      <c r="M2366" s="114"/>
      <c r="N2366" s="114"/>
      <c r="O2366" s="114"/>
      <c r="P2366" s="114"/>
      <c r="Q2366" s="114"/>
      <c r="S2366" s="114"/>
      <c r="T2366" s="114"/>
      <c r="U2366" s="114"/>
      <c r="V2366" s="114"/>
      <c r="W2366" s="114"/>
      <c r="X2366" s="114"/>
      <c r="Y2366" s="114"/>
      <c r="Z2366" s="114"/>
      <c r="AA2366" s="114"/>
      <c r="AB2366" s="114"/>
      <c r="AC2366" s="114"/>
      <c r="AD2366" s="114"/>
      <c r="AE2366" s="114"/>
      <c r="AF2366" s="114"/>
      <c r="AG2366" s="114"/>
    </row>
    <row r="2367" spans="9:33" x14ac:dyDescent="0.2">
      <c r="I2367" s="114"/>
      <c r="J2367" s="114"/>
      <c r="K2367" s="115"/>
      <c r="M2367" s="114"/>
      <c r="N2367" s="114"/>
      <c r="O2367" s="114"/>
      <c r="P2367" s="114"/>
      <c r="Q2367" s="114"/>
      <c r="S2367" s="114"/>
      <c r="T2367" s="114"/>
      <c r="U2367" s="114"/>
      <c r="V2367" s="114"/>
      <c r="W2367" s="114"/>
      <c r="X2367" s="114"/>
      <c r="Y2367" s="114"/>
      <c r="Z2367" s="114"/>
      <c r="AA2367" s="114"/>
      <c r="AB2367" s="114"/>
      <c r="AC2367" s="114"/>
      <c r="AD2367" s="114"/>
      <c r="AE2367" s="114"/>
      <c r="AF2367" s="114"/>
      <c r="AG2367" s="114"/>
    </row>
    <row r="2368" spans="9:33" x14ac:dyDescent="0.2">
      <c r="I2368" s="114"/>
      <c r="J2368" s="114"/>
      <c r="K2368" s="115"/>
      <c r="M2368" s="114"/>
      <c r="N2368" s="114"/>
      <c r="O2368" s="114"/>
      <c r="P2368" s="114"/>
      <c r="Q2368" s="114"/>
      <c r="S2368" s="114"/>
      <c r="T2368" s="114"/>
      <c r="U2368" s="114"/>
      <c r="V2368" s="114"/>
      <c r="W2368" s="114"/>
      <c r="X2368" s="114"/>
      <c r="Y2368" s="114"/>
      <c r="Z2368" s="114"/>
      <c r="AA2368" s="114"/>
      <c r="AB2368" s="114"/>
      <c r="AC2368" s="114"/>
      <c r="AD2368" s="114"/>
      <c r="AE2368" s="114"/>
      <c r="AF2368" s="114"/>
      <c r="AG2368" s="114"/>
    </row>
    <row r="2369" spans="9:33" x14ac:dyDescent="0.2">
      <c r="I2369" s="114"/>
      <c r="J2369" s="114"/>
      <c r="K2369" s="115"/>
      <c r="M2369" s="114"/>
      <c r="N2369" s="114"/>
      <c r="O2369" s="114"/>
      <c r="P2369" s="114"/>
      <c r="Q2369" s="114"/>
      <c r="S2369" s="114"/>
      <c r="T2369" s="114"/>
      <c r="U2369" s="114"/>
      <c r="V2369" s="114"/>
      <c r="W2369" s="114"/>
      <c r="X2369" s="114"/>
      <c r="Y2369" s="114"/>
      <c r="Z2369" s="114"/>
      <c r="AA2369" s="114"/>
      <c r="AB2369" s="114"/>
      <c r="AC2369" s="114"/>
      <c r="AD2369" s="114"/>
      <c r="AE2369" s="114"/>
      <c r="AF2369" s="114"/>
      <c r="AG2369" s="114"/>
    </row>
    <row r="2370" spans="9:33" x14ac:dyDescent="0.2">
      <c r="I2370" s="114"/>
      <c r="J2370" s="114"/>
      <c r="K2370" s="115"/>
      <c r="M2370" s="114"/>
      <c r="N2370" s="114"/>
      <c r="O2370" s="114"/>
      <c r="P2370" s="114"/>
      <c r="Q2370" s="114"/>
      <c r="S2370" s="114"/>
      <c r="T2370" s="114"/>
      <c r="U2370" s="114"/>
      <c r="V2370" s="114"/>
      <c r="W2370" s="114"/>
      <c r="X2370" s="114"/>
      <c r="Y2370" s="114"/>
      <c r="Z2370" s="114"/>
      <c r="AA2370" s="114"/>
      <c r="AB2370" s="114"/>
      <c r="AC2370" s="114"/>
      <c r="AD2370" s="114"/>
      <c r="AE2370" s="114"/>
      <c r="AF2370" s="114"/>
      <c r="AG2370" s="114"/>
    </row>
    <row r="2371" spans="9:33" x14ac:dyDescent="0.2">
      <c r="I2371" s="114"/>
      <c r="J2371" s="114"/>
      <c r="K2371" s="115"/>
      <c r="M2371" s="114"/>
      <c r="N2371" s="114"/>
      <c r="O2371" s="114"/>
      <c r="P2371" s="114"/>
      <c r="Q2371" s="114"/>
      <c r="S2371" s="114"/>
      <c r="T2371" s="114"/>
      <c r="U2371" s="114"/>
      <c r="V2371" s="114"/>
      <c r="W2371" s="114"/>
      <c r="X2371" s="114"/>
      <c r="Y2371" s="114"/>
      <c r="Z2371" s="114"/>
      <c r="AA2371" s="114"/>
      <c r="AB2371" s="114"/>
      <c r="AC2371" s="114"/>
      <c r="AD2371" s="114"/>
      <c r="AE2371" s="114"/>
      <c r="AF2371" s="114"/>
      <c r="AG2371" s="114"/>
    </row>
    <row r="2372" spans="9:33" x14ac:dyDescent="0.2">
      <c r="I2372" s="114"/>
      <c r="J2372" s="114"/>
      <c r="K2372" s="115"/>
      <c r="M2372" s="114"/>
      <c r="N2372" s="114"/>
      <c r="O2372" s="114"/>
      <c r="P2372" s="114"/>
      <c r="Q2372" s="114"/>
      <c r="S2372" s="114"/>
      <c r="T2372" s="114"/>
      <c r="U2372" s="114"/>
      <c r="V2372" s="114"/>
      <c r="W2372" s="114"/>
      <c r="X2372" s="114"/>
      <c r="Y2372" s="114"/>
      <c r="Z2372" s="114"/>
      <c r="AA2372" s="114"/>
      <c r="AB2372" s="114"/>
      <c r="AC2372" s="114"/>
      <c r="AD2372" s="114"/>
      <c r="AE2372" s="114"/>
      <c r="AF2372" s="114"/>
      <c r="AG2372" s="114"/>
    </row>
    <row r="2373" spans="9:33" x14ac:dyDescent="0.2">
      <c r="I2373" s="114"/>
      <c r="J2373" s="114"/>
      <c r="K2373" s="115"/>
      <c r="M2373" s="114"/>
      <c r="N2373" s="114"/>
      <c r="O2373" s="114"/>
      <c r="P2373" s="114"/>
      <c r="Q2373" s="114"/>
      <c r="S2373" s="114"/>
      <c r="T2373" s="114"/>
      <c r="U2373" s="114"/>
      <c r="V2373" s="114"/>
      <c r="W2373" s="114"/>
      <c r="X2373" s="114"/>
      <c r="Y2373" s="114"/>
      <c r="Z2373" s="114"/>
      <c r="AA2373" s="114"/>
      <c r="AB2373" s="114"/>
      <c r="AC2373" s="114"/>
      <c r="AD2373" s="114"/>
      <c r="AE2373" s="114"/>
      <c r="AF2373" s="114"/>
      <c r="AG2373" s="114"/>
    </row>
    <row r="2374" spans="9:33" x14ac:dyDescent="0.2">
      <c r="I2374" s="114"/>
      <c r="J2374" s="114"/>
      <c r="K2374" s="115"/>
      <c r="M2374" s="114"/>
      <c r="N2374" s="114"/>
      <c r="O2374" s="114"/>
      <c r="P2374" s="114"/>
      <c r="Q2374" s="114"/>
      <c r="S2374" s="114"/>
      <c r="T2374" s="114"/>
      <c r="U2374" s="114"/>
      <c r="V2374" s="114"/>
      <c r="W2374" s="114"/>
      <c r="X2374" s="114"/>
      <c r="Y2374" s="114"/>
      <c r="Z2374" s="114"/>
      <c r="AA2374" s="114"/>
      <c r="AB2374" s="114"/>
      <c r="AC2374" s="114"/>
      <c r="AD2374" s="114"/>
      <c r="AE2374" s="114"/>
      <c r="AF2374" s="114"/>
      <c r="AG2374" s="114"/>
    </row>
    <row r="2375" spans="9:33" x14ac:dyDescent="0.2">
      <c r="I2375" s="114"/>
      <c r="J2375" s="114"/>
      <c r="K2375" s="115"/>
      <c r="M2375" s="114"/>
      <c r="N2375" s="114"/>
      <c r="O2375" s="114"/>
      <c r="P2375" s="114"/>
      <c r="Q2375" s="114"/>
      <c r="S2375" s="114"/>
      <c r="T2375" s="114"/>
      <c r="U2375" s="114"/>
      <c r="V2375" s="114"/>
      <c r="W2375" s="114"/>
      <c r="X2375" s="114"/>
      <c r="Y2375" s="114"/>
      <c r="Z2375" s="114"/>
      <c r="AA2375" s="114"/>
      <c r="AB2375" s="114"/>
      <c r="AC2375" s="114"/>
      <c r="AD2375" s="114"/>
      <c r="AE2375" s="114"/>
      <c r="AF2375" s="114"/>
      <c r="AG2375" s="114"/>
    </row>
    <row r="2376" spans="9:33" x14ac:dyDescent="0.2">
      <c r="I2376" s="114"/>
      <c r="J2376" s="114"/>
      <c r="K2376" s="115"/>
      <c r="M2376" s="114"/>
      <c r="N2376" s="114"/>
      <c r="O2376" s="114"/>
      <c r="P2376" s="114"/>
      <c r="Q2376" s="114"/>
      <c r="S2376" s="114"/>
      <c r="T2376" s="114"/>
      <c r="U2376" s="114"/>
      <c r="V2376" s="114"/>
      <c r="W2376" s="114"/>
      <c r="X2376" s="114"/>
      <c r="Y2376" s="114"/>
      <c r="Z2376" s="114"/>
      <c r="AA2376" s="114"/>
      <c r="AB2376" s="114"/>
      <c r="AC2376" s="114"/>
      <c r="AD2376" s="114"/>
      <c r="AE2376" s="114"/>
      <c r="AF2376" s="114"/>
      <c r="AG2376" s="114"/>
    </row>
    <row r="2377" spans="9:33" x14ac:dyDescent="0.2">
      <c r="I2377" s="114"/>
      <c r="J2377" s="114"/>
      <c r="K2377" s="115"/>
      <c r="M2377" s="114"/>
      <c r="N2377" s="114"/>
      <c r="O2377" s="114"/>
      <c r="P2377" s="114"/>
      <c r="Q2377" s="114"/>
      <c r="S2377" s="114"/>
      <c r="T2377" s="114"/>
      <c r="U2377" s="114"/>
      <c r="V2377" s="114"/>
      <c r="W2377" s="114"/>
      <c r="X2377" s="114"/>
      <c r="Y2377" s="114"/>
      <c r="Z2377" s="114"/>
      <c r="AA2377" s="114"/>
      <c r="AB2377" s="114"/>
      <c r="AC2377" s="114"/>
      <c r="AD2377" s="114"/>
      <c r="AE2377" s="114"/>
      <c r="AF2377" s="114"/>
      <c r="AG2377" s="114"/>
    </row>
  </sheetData>
  <protectedRanges>
    <protectedRange sqref="B826:E836 U826:V836 H826:K836 W826:W835 T826:T835 N826:Q836" name="yeudi39"/>
    <protectedRange sqref="B806:E816 U806:V816 H806:K816 W806:W815 T806:T815 N806:Q816" name="yeudi38"/>
    <protectedRange sqref="B786:E796 U786:V796 H786:K796 W786:W795 T786:T795 N786:Q796" name="yeudi37"/>
    <protectedRange sqref="B766:E776 U766:V776 H766:K776 W766:W775 T766:T775 N766:Q776" name="yeudi36"/>
    <protectedRange sqref="B746:E756 U746:V756 H746:K756 W746:W755 T746:T755 N746:Q756" name="yeudi35"/>
    <protectedRange sqref="B726:E736 U726:V736 H726:K736 W726:W735 T726:T735 N726:Q736" name="yeudi34"/>
    <protectedRange sqref="B706:E716 U706:V716 H706:K716 W706:W715 T706:T715 N706:Q716" name="yeudi33"/>
    <protectedRange sqref="B686:E696 U686:V696 H686:K696 W686:W695 T686:T695 N686:Q696" name="yeudi32"/>
    <protectedRange sqref="B666:E676 U666:V676 H666:K676 W666:W675 T666:T675 N666:Q676" name="yeudi31"/>
    <protectedRange sqref="B646:E656 U646:V656 H646:K656 W646:W655 T646:T655 N646:Q656" name="yeudi30"/>
    <protectedRange sqref="B626:E636 U626:V636 H626:K636 W626:W635 T626:T635 N626:Q636" name="yeudi29"/>
    <protectedRange sqref="B606:E616 U606:V616 H606:K616 W606:W615 T606:T615 N606:Q616" name="yeudi28"/>
    <protectedRange sqref="B586:E596 U586:V596 H586:K596 W586:W595 T586:T595 N586:Q596" name="yeudi27"/>
    <protectedRange sqref="B566:E576 U566:V576 H566:K576 W566:W575 T566:T575 N566:Q576" name="yeudi26"/>
    <protectedRange sqref="B546:E556 U546:V556 H546:K556 W546:W555 T546:T555 N546:Q556" name="yeudi25"/>
    <protectedRange sqref="B526:E536 U526:V536 H526:K536 W526:W535 T526:T535 N526:Q536" name="yeudi24"/>
    <protectedRange sqref="B506:E516 U506:V516 H506:K516 W506:W515 T506:T515 N506:Q516" name="yeudi23"/>
    <protectedRange sqref="B486:E496 U486:V496 H486:K496 W486:W495 T486:T495 N486:Q496" name="yeudi22"/>
    <protectedRange sqref="B466:E476 U466:V476 H466:K476 W466:W475 T466:T475 N466:Q476" name="yeudi21"/>
    <protectedRange sqref="B446:E456 U446:V456 H446:K456 W446:W455 T446:T455 N446:Q456" name="yeudi20"/>
    <protectedRange sqref="B426:E436 U426:V436 H426:K436 W426:W435 T426:T435 N426:Q436" name="yeudi19"/>
    <protectedRange sqref="B406:E416 U406:V416 H406:K416 W406:W415 T406:T415 N406:Q416" name="yeudi18"/>
    <protectedRange sqref="B386:E396 U386:V396 H386:K396 W386:W395 T386:T395 N386:Q396" name="yeudi17"/>
    <protectedRange sqref="B366:E376 U366:V376 H366:K376 W366:W375 T366:T375 N366:Q376" name="yeudi16"/>
    <protectedRange sqref="B346:E356 U346:V356 H346:K356 W346:W355 T346:T355 N346:Q356" name="yeudi15"/>
    <protectedRange sqref="B326:E336 U326:V336 H326:K336 W326:W335 T326:T335 N326:Q336" name="yeudi14"/>
    <protectedRange sqref="B306:E316 U306:V316 H306:K316 W306:W315 T306:T315 N306:Q316" name="yeudi13"/>
    <protectedRange sqref="B286:E296 U286:V296 H286:K296 W286:W295 T286:T295 N286:Q296" name="yeudi12"/>
    <protectedRange sqref="B266:E276 U266:V276 H266:K276 W266:W275 T266:T275 N266:Q276" name="yeudi11"/>
    <protectedRange sqref="B246:E256 U246:V256 H246:K256 W246:W255 T246:T255 N246:Q256" name="yeudi10"/>
    <protectedRange sqref="B226:E236 U226:V236 H226:K236 W226:W235 T226:T235 N226:Q236" name="yeudi9"/>
    <protectedRange sqref="B206:E216 U206:V216 H206:K216 W206:W215 T206:T215 N206:Q216" name="yeudi8"/>
    <protectedRange sqref="B186:E196 U186:V196 H186:K196 W186:W195 T186:T195 N186:Q196" name="yeudi7"/>
    <protectedRange sqref="B166:E176 U166:V176 H166:K176 W166:W175 T166:T175 N166:Q176" name="yeudi6"/>
    <protectedRange sqref="B146:E156 U146:V156 H146:K156 W146:W155 T146:T155 N146:Q156" name="yeudi5"/>
    <protectedRange sqref="B126:E136 U126:V136 H126:K136 W126:W135 T126:T135 N126:Q136" name="yeudi4"/>
    <protectedRange sqref="B106:E116 U106:V116 H106:K116 W106:W115 T106:T115 N106:Q116" name="yeudi3"/>
    <protectedRange sqref="C3:C42" name="yeudi0"/>
    <protectedRange sqref="B66:E76 H66:K76 U66:V76 W66:W75 T66:T75 N66:Q76" name="yeudi1"/>
    <protectedRange sqref="B86:E96 U86:V96 H86:K96 W86:W95 T86:T95 N86:Q96" name="yeudi2"/>
    <protectedRange sqref="B846:E856 U846:V856 H846:K856 W846:W855 T846:T855 N846:Q856" name="yeudi40"/>
  </protectedRanges>
  <customSheetViews>
    <customSheetView guid="{18145DD3-A370-4987-B463-78475180EB1E}" scale="90" fitToPage="1" showRuler="0">
      <pane xSplit="1" ySplit="2" topLeftCell="B3" activePane="bottomRight" state="frozen"/>
      <selection pane="bottomRight" activeCell="H2" sqref="H2"/>
      <pageMargins left="0.27559055118110237" right="0.27559055118110237" top="0.27559055118110237" bottom="0.43307086614173229" header="0.15748031496062992" footer="0.19685039370078741"/>
      <printOptions horizontalCentered="1" verticalCentered="1"/>
      <pageSetup paperSize="9" scale="10" orientation="portrait" horizontalDpi="1200" verticalDpi="1200" r:id="rId1"/>
      <headerFooter alignWithMargins="0">
        <oddFooter>עמוד &amp;P מתוך &amp;N</oddFooter>
      </headerFooter>
    </customSheetView>
  </customSheetViews>
  <mergeCells count="365">
    <mergeCell ref="F1:K1"/>
    <mergeCell ref="A1:B1"/>
    <mergeCell ref="I64:I65"/>
    <mergeCell ref="C46:E46"/>
    <mergeCell ref="O64:O65"/>
    <mergeCell ref="A45:B45"/>
    <mergeCell ref="J104:J105"/>
    <mergeCell ref="O104:O105"/>
    <mergeCell ref="A46:B48"/>
    <mergeCell ref="D64:D65"/>
    <mergeCell ref="J64:J65"/>
    <mergeCell ref="C104:C105"/>
    <mergeCell ref="C124:C125"/>
    <mergeCell ref="I124:I125"/>
    <mergeCell ref="J124:J125"/>
    <mergeCell ref="D124:D125"/>
    <mergeCell ref="U144:U145"/>
    <mergeCell ref="O144:O145"/>
    <mergeCell ref="P124:P125"/>
    <mergeCell ref="U124:U125"/>
    <mergeCell ref="J144:J145"/>
    <mergeCell ref="O124:O125"/>
    <mergeCell ref="W64:W65"/>
    <mergeCell ref="C84:C85"/>
    <mergeCell ref="I84:I85"/>
    <mergeCell ref="O84:O85"/>
    <mergeCell ref="U84:U85"/>
    <mergeCell ref="W84:W85"/>
    <mergeCell ref="U64:U65"/>
    <mergeCell ref="J84:J85"/>
    <mergeCell ref="P64:P65"/>
    <mergeCell ref="D84:D85"/>
    <mergeCell ref="V64:V65"/>
    <mergeCell ref="V84:V85"/>
    <mergeCell ref="C64:C65"/>
    <mergeCell ref="P104:P105"/>
    <mergeCell ref="I104:I105"/>
    <mergeCell ref="D104:D105"/>
    <mergeCell ref="P84:P85"/>
    <mergeCell ref="W124:W125"/>
    <mergeCell ref="W104:W105"/>
    <mergeCell ref="V104:V105"/>
    <mergeCell ref="U104:U105"/>
    <mergeCell ref="V124:V125"/>
    <mergeCell ref="C184:C185"/>
    <mergeCell ref="I184:I185"/>
    <mergeCell ref="W164:W165"/>
    <mergeCell ref="P144:P145"/>
    <mergeCell ref="P164:P165"/>
    <mergeCell ref="V164:V165"/>
    <mergeCell ref="C144:C145"/>
    <mergeCell ref="I144:I145"/>
    <mergeCell ref="D144:D145"/>
    <mergeCell ref="C164:C165"/>
    <mergeCell ref="I164:I165"/>
    <mergeCell ref="D164:D165"/>
    <mergeCell ref="J164:J165"/>
    <mergeCell ref="O164:O165"/>
    <mergeCell ref="U164:U165"/>
    <mergeCell ref="W184:W185"/>
    <mergeCell ref="P184:P185"/>
    <mergeCell ref="V184:V185"/>
    <mergeCell ref="D184:D185"/>
    <mergeCell ref="J184:J185"/>
    <mergeCell ref="O184:O185"/>
    <mergeCell ref="U184:U185"/>
    <mergeCell ref="W144:W145"/>
    <mergeCell ref="V144:V145"/>
    <mergeCell ref="W224:W225"/>
    <mergeCell ref="C204:C205"/>
    <mergeCell ref="I204:I205"/>
    <mergeCell ref="D204:D205"/>
    <mergeCell ref="J204:J205"/>
    <mergeCell ref="O204:O205"/>
    <mergeCell ref="U204:U205"/>
    <mergeCell ref="U264:U265"/>
    <mergeCell ref="W204:W205"/>
    <mergeCell ref="P244:P245"/>
    <mergeCell ref="V244:V245"/>
    <mergeCell ref="P204:P205"/>
    <mergeCell ref="V204:V205"/>
    <mergeCell ref="I244:I245"/>
    <mergeCell ref="D244:D245"/>
    <mergeCell ref="J244:J245"/>
    <mergeCell ref="O244:O245"/>
    <mergeCell ref="U244:U245"/>
    <mergeCell ref="C264:C265"/>
    <mergeCell ref="I264:I265"/>
    <mergeCell ref="D264:D265"/>
    <mergeCell ref="J264:J265"/>
    <mergeCell ref="O264:O265"/>
    <mergeCell ref="W244:W245"/>
    <mergeCell ref="C224:C225"/>
    <mergeCell ref="I224:I225"/>
    <mergeCell ref="D224:D225"/>
    <mergeCell ref="J224:J225"/>
    <mergeCell ref="O224:O225"/>
    <mergeCell ref="U224:U225"/>
    <mergeCell ref="P224:P225"/>
    <mergeCell ref="V224:V225"/>
    <mergeCell ref="C244:C245"/>
    <mergeCell ref="P284:P285"/>
    <mergeCell ref="V284:V285"/>
    <mergeCell ref="C304:C305"/>
    <mergeCell ref="I304:I305"/>
    <mergeCell ref="D304:D305"/>
    <mergeCell ref="J304:J305"/>
    <mergeCell ref="O304:O305"/>
    <mergeCell ref="U304:U305"/>
    <mergeCell ref="W264:W265"/>
    <mergeCell ref="P264:P265"/>
    <mergeCell ref="V264:V265"/>
    <mergeCell ref="C284:C285"/>
    <mergeCell ref="I284:I285"/>
    <mergeCell ref="D284:D285"/>
    <mergeCell ref="J284:J285"/>
    <mergeCell ref="O284:O285"/>
    <mergeCell ref="U284:U285"/>
    <mergeCell ref="W284:W285"/>
    <mergeCell ref="P324:P325"/>
    <mergeCell ref="V324:V325"/>
    <mergeCell ref="C344:C345"/>
    <mergeCell ref="I344:I345"/>
    <mergeCell ref="D344:D345"/>
    <mergeCell ref="J344:J345"/>
    <mergeCell ref="O344:O345"/>
    <mergeCell ref="U344:U345"/>
    <mergeCell ref="W304:W305"/>
    <mergeCell ref="P304:P305"/>
    <mergeCell ref="V304:V305"/>
    <mergeCell ref="C324:C325"/>
    <mergeCell ref="I324:I325"/>
    <mergeCell ref="D324:D325"/>
    <mergeCell ref="J324:J325"/>
    <mergeCell ref="O324:O325"/>
    <mergeCell ref="U324:U325"/>
    <mergeCell ref="W324:W325"/>
    <mergeCell ref="P364:P365"/>
    <mergeCell ref="V364:V365"/>
    <mergeCell ref="C384:C385"/>
    <mergeCell ref="I384:I385"/>
    <mergeCell ref="D384:D385"/>
    <mergeCell ref="J384:J385"/>
    <mergeCell ref="O384:O385"/>
    <mergeCell ref="U384:U385"/>
    <mergeCell ref="W344:W345"/>
    <mergeCell ref="P344:P345"/>
    <mergeCell ref="V344:V345"/>
    <mergeCell ref="C364:C365"/>
    <mergeCell ref="I364:I365"/>
    <mergeCell ref="D364:D365"/>
    <mergeCell ref="J364:J365"/>
    <mergeCell ref="O364:O365"/>
    <mergeCell ref="U364:U365"/>
    <mergeCell ref="W364:W365"/>
    <mergeCell ref="P404:P405"/>
    <mergeCell ref="V404:V405"/>
    <mergeCell ref="C424:C425"/>
    <mergeCell ref="I424:I425"/>
    <mergeCell ref="D424:D425"/>
    <mergeCell ref="J424:J425"/>
    <mergeCell ref="O424:O425"/>
    <mergeCell ref="U424:U425"/>
    <mergeCell ref="W384:W385"/>
    <mergeCell ref="P384:P385"/>
    <mergeCell ref="V384:V385"/>
    <mergeCell ref="C404:C405"/>
    <mergeCell ref="I404:I405"/>
    <mergeCell ref="D404:D405"/>
    <mergeCell ref="J404:J405"/>
    <mergeCell ref="O404:O405"/>
    <mergeCell ref="U404:U405"/>
    <mergeCell ref="W404:W405"/>
    <mergeCell ref="P444:P445"/>
    <mergeCell ref="V444:V445"/>
    <mergeCell ref="C464:C465"/>
    <mergeCell ref="I464:I465"/>
    <mergeCell ref="D464:D465"/>
    <mergeCell ref="J464:J465"/>
    <mergeCell ref="O464:O465"/>
    <mergeCell ref="U464:U465"/>
    <mergeCell ref="W424:W425"/>
    <mergeCell ref="P424:P425"/>
    <mergeCell ref="V424:V425"/>
    <mergeCell ref="C444:C445"/>
    <mergeCell ref="I444:I445"/>
    <mergeCell ref="D444:D445"/>
    <mergeCell ref="J444:J445"/>
    <mergeCell ref="O444:O445"/>
    <mergeCell ref="U444:U445"/>
    <mergeCell ref="W444:W445"/>
    <mergeCell ref="P484:P485"/>
    <mergeCell ref="V484:V485"/>
    <mergeCell ref="C504:C505"/>
    <mergeCell ref="I504:I505"/>
    <mergeCell ref="D504:D505"/>
    <mergeCell ref="J504:J505"/>
    <mergeCell ref="O504:O505"/>
    <mergeCell ref="U504:U505"/>
    <mergeCell ref="W464:W465"/>
    <mergeCell ref="P464:P465"/>
    <mergeCell ref="V464:V465"/>
    <mergeCell ref="C484:C485"/>
    <mergeCell ref="I484:I485"/>
    <mergeCell ref="D484:D485"/>
    <mergeCell ref="J484:J485"/>
    <mergeCell ref="O484:O485"/>
    <mergeCell ref="U484:U485"/>
    <mergeCell ref="W484:W485"/>
    <mergeCell ref="P524:P525"/>
    <mergeCell ref="V524:V525"/>
    <mergeCell ref="C544:C545"/>
    <mergeCell ref="I544:I545"/>
    <mergeCell ref="D544:D545"/>
    <mergeCell ref="J544:J545"/>
    <mergeCell ref="O544:O545"/>
    <mergeCell ref="U544:U545"/>
    <mergeCell ref="W504:W505"/>
    <mergeCell ref="P504:P505"/>
    <mergeCell ref="V504:V505"/>
    <mergeCell ref="C524:C525"/>
    <mergeCell ref="I524:I525"/>
    <mergeCell ref="D524:D525"/>
    <mergeCell ref="J524:J525"/>
    <mergeCell ref="O524:O525"/>
    <mergeCell ref="U524:U525"/>
    <mergeCell ref="W524:W525"/>
    <mergeCell ref="P564:P565"/>
    <mergeCell ref="V564:V565"/>
    <mergeCell ref="C584:C585"/>
    <mergeCell ref="I584:I585"/>
    <mergeCell ref="D584:D585"/>
    <mergeCell ref="J584:J585"/>
    <mergeCell ref="O584:O585"/>
    <mergeCell ref="U584:U585"/>
    <mergeCell ref="W544:W545"/>
    <mergeCell ref="P544:P545"/>
    <mergeCell ref="V544:V545"/>
    <mergeCell ref="C564:C565"/>
    <mergeCell ref="I564:I565"/>
    <mergeCell ref="D564:D565"/>
    <mergeCell ref="J564:J565"/>
    <mergeCell ref="O564:O565"/>
    <mergeCell ref="U564:U565"/>
    <mergeCell ref="W564:W565"/>
    <mergeCell ref="P604:P605"/>
    <mergeCell ref="V604:V605"/>
    <mergeCell ref="C624:C625"/>
    <mergeCell ref="I624:I625"/>
    <mergeCell ref="D624:D625"/>
    <mergeCell ref="J624:J625"/>
    <mergeCell ref="O624:O625"/>
    <mergeCell ref="U624:U625"/>
    <mergeCell ref="W584:W585"/>
    <mergeCell ref="P584:P585"/>
    <mergeCell ref="V584:V585"/>
    <mergeCell ref="C604:C605"/>
    <mergeCell ref="I604:I605"/>
    <mergeCell ref="D604:D605"/>
    <mergeCell ref="J604:J605"/>
    <mergeCell ref="O604:O605"/>
    <mergeCell ref="U604:U605"/>
    <mergeCell ref="W604:W605"/>
    <mergeCell ref="P644:P645"/>
    <mergeCell ref="V644:V645"/>
    <mergeCell ref="C664:C665"/>
    <mergeCell ref="I664:I665"/>
    <mergeCell ref="D664:D665"/>
    <mergeCell ref="J664:J665"/>
    <mergeCell ref="O664:O665"/>
    <mergeCell ref="U664:U665"/>
    <mergeCell ref="W624:W625"/>
    <mergeCell ref="P624:P625"/>
    <mergeCell ref="V624:V625"/>
    <mergeCell ref="C644:C645"/>
    <mergeCell ref="I644:I645"/>
    <mergeCell ref="D644:D645"/>
    <mergeCell ref="J644:J645"/>
    <mergeCell ref="O644:O645"/>
    <mergeCell ref="U644:U645"/>
    <mergeCell ref="W644:W645"/>
    <mergeCell ref="P684:P685"/>
    <mergeCell ref="V684:V685"/>
    <mergeCell ref="C704:C705"/>
    <mergeCell ref="I704:I705"/>
    <mergeCell ref="D704:D705"/>
    <mergeCell ref="J704:J705"/>
    <mergeCell ref="O704:O705"/>
    <mergeCell ref="U704:U705"/>
    <mergeCell ref="W664:W665"/>
    <mergeCell ref="P664:P665"/>
    <mergeCell ref="V664:V665"/>
    <mergeCell ref="C684:C685"/>
    <mergeCell ref="I684:I685"/>
    <mergeCell ref="D684:D685"/>
    <mergeCell ref="J684:J685"/>
    <mergeCell ref="O684:O685"/>
    <mergeCell ref="U684:U685"/>
    <mergeCell ref="W684:W685"/>
    <mergeCell ref="P724:P725"/>
    <mergeCell ref="V724:V725"/>
    <mergeCell ref="C744:C745"/>
    <mergeCell ref="I744:I745"/>
    <mergeCell ref="D744:D745"/>
    <mergeCell ref="J744:J745"/>
    <mergeCell ref="O744:O745"/>
    <mergeCell ref="U744:U745"/>
    <mergeCell ref="W704:W705"/>
    <mergeCell ref="P704:P705"/>
    <mergeCell ref="V704:V705"/>
    <mergeCell ref="C724:C725"/>
    <mergeCell ref="I724:I725"/>
    <mergeCell ref="D724:D725"/>
    <mergeCell ref="J724:J725"/>
    <mergeCell ref="O724:O725"/>
    <mergeCell ref="U724:U725"/>
    <mergeCell ref="W724:W725"/>
    <mergeCell ref="V824:V825"/>
    <mergeCell ref="O844:O845"/>
    <mergeCell ref="U844:U845"/>
    <mergeCell ref="V804:V805"/>
    <mergeCell ref="W744:W745"/>
    <mergeCell ref="P744:P745"/>
    <mergeCell ref="V744:V745"/>
    <mergeCell ref="C764:C765"/>
    <mergeCell ref="I764:I765"/>
    <mergeCell ref="D764:D765"/>
    <mergeCell ref="J764:J765"/>
    <mergeCell ref="O764:O765"/>
    <mergeCell ref="U764:U765"/>
    <mergeCell ref="D804:D805"/>
    <mergeCell ref="J804:J805"/>
    <mergeCell ref="W764:W765"/>
    <mergeCell ref="P764:P765"/>
    <mergeCell ref="V764:V765"/>
    <mergeCell ref="C784:C785"/>
    <mergeCell ref="I784:I785"/>
    <mergeCell ref="D784:D785"/>
    <mergeCell ref="J784:J785"/>
    <mergeCell ref="O784:O785"/>
    <mergeCell ref="U784:U785"/>
    <mergeCell ref="U824:U825"/>
    <mergeCell ref="V844:V845"/>
    <mergeCell ref="I804:I805"/>
    <mergeCell ref="C824:C825"/>
    <mergeCell ref="I824:I825"/>
    <mergeCell ref="W784:W785"/>
    <mergeCell ref="P784:P785"/>
    <mergeCell ref="V784:V785"/>
    <mergeCell ref="O804:O805"/>
    <mergeCell ref="U804:U805"/>
    <mergeCell ref="W804:W805"/>
    <mergeCell ref="C844:C845"/>
    <mergeCell ref="I844:I845"/>
    <mergeCell ref="D844:D845"/>
    <mergeCell ref="P804:P805"/>
    <mergeCell ref="J844:J845"/>
    <mergeCell ref="D824:D825"/>
    <mergeCell ref="J824:J825"/>
    <mergeCell ref="O824:O825"/>
    <mergeCell ref="P844:P845"/>
    <mergeCell ref="C804:C805"/>
    <mergeCell ref="W844:W845"/>
    <mergeCell ref="W824:W825"/>
    <mergeCell ref="P824:P825"/>
  </mergeCells>
  <phoneticPr fontId="6" type="noConversion"/>
  <conditionalFormatting sqref="A2:E43 C1:E1">
    <cfRule type="expression" dxfId="11" priority="12" stopIfTrue="1">
      <formula>($A$51=0)</formula>
    </cfRule>
  </conditionalFormatting>
  <conditionalFormatting sqref="B51:E51">
    <cfRule type="expression" dxfId="10" priority="13" stopIfTrue="1">
      <formula>OR($A$51=0,$A$52&lt;&gt;4)</formula>
    </cfRule>
  </conditionalFormatting>
  <conditionalFormatting sqref="C804:E805 W71 U856:V856 W91 C64:E65 W111 C84:E85 W131 C104:E105 W151 C124:E125 W171 C144:E145 W191 C164:E165 W211 C184:E185 W231 C204:E205 W251 C224:E225 W271 C244:E245 W291 C264:E265 W311 C284:E285 W331 C304:E305 W351 C324:E325 W371 C344:E345 W391 C364:E365 W411 C384:E385 W431 C404:E405 W451 C424:E425 W471 C444:E445 W491 C464:E465 W511 C484:E485 W531 C504:E505 W551 C524:E525 W571 C544:E545 W591 C564:E565 W611 C584:E585 W631 C604:E605 W651 C624:E625 W671 C644:E645 W691 C664:E665 W711 C684:E685 W731 C704:E705 W751 C724:E725 W771 C744:E745 W791 C764:E765 W811 C824:E825 C784:E785 W831 W851 C844:E845 I844:K845 U824:W825 U64:W65 U84:W85 U104:W105 U124:W125 U144:W145 U164:W165 U184:W185 U204:W205 U224:W225 U244:W245 U264:W265 U284:W285 U304:W305 U324:W325 U344:W345 U364:W365 U384:W385 U404:W405 U424:W425 U444:W445 U464:W465 U484:W485 U504:W505 U524:W525 U544:W545 U564:W565 U584:W585 U604:W605 U624:W625 U644:W645 U664:W665 U684:W685 U704:W705 U724:W725 U744:W745 U764:W765 U784:W785 U844:W845 U804:W805 U76:V76 U96:V96 U116:V116 U136:V136 U156:V156 U176:V176 U196:V196 U216:V216 U236:V236 U256:V256 U276:V276 U296:V296 U316:V316 U336:V336 U356:V356 U376:V376 U396:V396 U416:V416 U436:V436 U456:V456 U476:V476 U496:V496 U516:V516 U536:V536 U556:V556 U576:V576 U596:V596 U616:V616 U636:V636 U656:V656 U676:V676 U696:V696 U716:V716 U736:V736 U756:V756 U776:V776 U796:V796 U816:V816 U836:V836 I804:K805 I64:K65 I84:K85 I104:K105 I124:K125 I144:K145 I164:K165 I184:K185 I204:K205 I224:K225 I244:K245 I264:K265 I284:K285 I304:K305 I324:K325 I344:K345 I364:K365 I384:K385 I404:K405 I424:K425 I444:K445 I464:K465 I484:K485 I504:K505 I524:K525 I544:K545 I564:K565 I584:K585 I604:K605 I624:K625 I644:K645 I664:K665 I684:K685 I704:K705 I724:K725 I744:K745 I764:K765 I824:K825 I784:K785 O804:Q805 O64:Q65 O84:Q85 O104:Q105 O124:Q125 O144:Q145 O164:Q165 O184:Q185 O204:Q205 O224:Q225 O244:Q245 O264:Q265 O284:Q285 O304:Q305 O324:Q325 O344:Q345 O364:Q365 O384:Q385 O404:Q405 O424:Q425 O444:Q445 O464:Q465 O484:Q485 O504:Q505 O524:Q525 O544:Q545 O564:Q565 O584:Q585 O604:Q605 O624:Q625 O644:Q645 O664:Q665 O684:Q685 O704:Q705 O724:Q725 O744:Q745 O764:Q765 O824:Q825 O784:Q785 O844:Q845">
    <cfRule type="expression" dxfId="9" priority="14" stopIfTrue="1">
      <formula>($A$51=0)</formula>
    </cfRule>
  </conditionalFormatting>
  <conditionalFormatting sqref="A45:B48">
    <cfRule type="expression" dxfId="8" priority="19" stopIfTrue="1">
      <formula>($A$51=0)</formula>
    </cfRule>
  </conditionalFormatting>
  <conditionalFormatting sqref="F1 J2:K2 I3:K43">
    <cfRule type="expression" dxfId="7" priority="11" stopIfTrue="1">
      <formula>($A$45=0)</formula>
    </cfRule>
  </conditionalFormatting>
  <conditionalFormatting sqref="E2:E42">
    <cfRule type="expression" dxfId="6" priority="10" stopIfTrue="1">
      <formula>($A$45=0)</formula>
    </cfRule>
  </conditionalFormatting>
  <conditionalFormatting sqref="I2">
    <cfRule type="expression" dxfId="5" priority="9" stopIfTrue="1">
      <formula>($A$45=0)</formula>
    </cfRule>
  </conditionalFormatting>
  <conditionalFormatting sqref="G43:H43">
    <cfRule type="expression" dxfId="4" priority="5" stopIfTrue="1">
      <formula>($A$51=0)</formula>
    </cfRule>
  </conditionalFormatting>
  <conditionalFormatting sqref="F43">
    <cfRule type="expression" dxfId="3" priority="4" stopIfTrue="1">
      <formula>($A$51=0)</formula>
    </cfRule>
  </conditionalFormatting>
  <conditionalFormatting sqref="F3:K43">
    <cfRule type="expression" dxfId="2" priority="3" stopIfTrue="1">
      <formula>($A$51=0)</formula>
    </cfRule>
  </conditionalFormatting>
  <conditionalFormatting sqref="F2:H2">
    <cfRule type="expression" dxfId="1" priority="2" stopIfTrue="1">
      <formula>($A$45=0)</formula>
    </cfRule>
  </conditionalFormatting>
  <dataValidations count="3">
    <dataValidation type="decimal" allowBlank="1" showInputMessage="1" showErrorMessage="1" sqref="D3:D42">
      <formula1>0</formula1>
      <formula2>999999999</formula2>
    </dataValidation>
    <dataValidation type="date" operator="greaterThan" allowBlank="1" showInputMessage="1" showErrorMessage="1" error="הזנת תאריך שגויה, נא להזין שנית:_x000a_DD/MM/YYYY" sqref="O826:P843 I826:J843 C806:D823 C846:D856 I846:J856 I66:J83 I86:J103 I106:J123 I126:J143 I146:J163 I166:J183 I186:J203 I206:J223 I226:J243 I246:J263 I266:J283 I286:J303 I306:J323 I326:J343 I346:J363 I366:J383 I386:J403 I406:J423 I426:J443 I446:J463 I466:J483 I486:J503 I506:J523 I526:J543 I546:J563 I566:J583 I586:J603 I606:J623 I626:J643 I646:J663 I666:J683 I686:J703 I706:J723 I726:J743 I746:J763 I766:J783 I786:J803 I806:J823 U826:V843 O846:P856 O66:P83 O86:P103 O106:P123 O126:P143 O146:P163 O166:P183 O186:P203 O206:P223 O226:P243 O246:P263 O266:P283 O286:P303 O306:P323 O326:P343 O346:P363 O366:P383 O386:P403 O406:P423 O426:P443 O446:P463 O466:P483 O486:P503 O506:P523 O526:P543 O546:P563 O566:P583 O586:P603 O606:P623 O626:P643 O646:P663 O666:P683 O686:P703 O706:P723 O726:P743 O746:P763 O766:P783 O786:P803 O806:P823 C826:D843 U846:V856 U66:V83 U86:V103 U106:V123 U126:V143 U146:V163 U166:V183 U186:V203 U206:V223 U226:V243 U246:V263 U266:V283 U286:V303 U306:V323 U326:V343 U346:V363 U366:V383 U386:V403 U406:V423 U426:V443 U446:V463 U466:V483 U486:V503 U506:V523 U526:V543 U546:V563 U566:V583 U586:V603 U606:V623 U626:V643 U646:V663 U666:V683 U686:V703 U706:V723 U726:V743 U746:V763 U766:V783 U786:V803 U806:V823 C266:D283 C66:D83 C86:D103 C106:D123 C126:D143 C146:D163 C166:D183 C186:D203 C206:D223 C226:D243 C246:D263 C286:D303 C306:D323 C326:D343 C346:D363 C366:D383 C386:D403 C406:D423 C426:D443 C446:D463 C466:D483 C486:D503 C506:D523 C526:D543 C546:D563 C566:D583 C586:D603 C606:D623 C626:D643 C646:D663 C666:D683 C686:D703 C706:D723 C726:D743 C746:D763 C766:D783 C786:D803">
      <formula1>36526</formula1>
    </dataValidation>
    <dataValidation type="decimal" allowBlank="1" showInputMessage="1" showErrorMessage="1" error="נא להזין את הסכום ששולם בפועל בש&quot;ח." sqref="W66:W856 E846:E856 K826:K843 E66:E83 E86:E103 E106:E123 E126:E143 E146:E163 E166:E183 E186:E203 E206:E223 E226:E243 E246:E263 E266:E283 E286:E303 E306:E323 E326:E343 E346:E363 E366:E383 E386:E403 E406:E423 E426:E443 E446:E463 E466:E483 E486:E503 E506:E523 E526:E543 E546:E563 E566:E583 E586:E603 E606:E623 E626:E643 E646:E663 E666:E683 E686:E703 E706:E723 E726:E743 E746:E763 E766:E783 E786:E803 E806:E823 E826:E843 K846:K856 K66:K83 K86:K103 K106:K123 K126:K143 K146:K163 K166:K183 K186:K203 K206:K223 K226:K243 K246:K263 K266:K283 K286:K303 K306:K323 K326:K343 K346:K363 K366:K383 K386:K403 K406:K423 K426:K443 K446:K463 K466:K483 K486:K503 K506:K523 K526:K543 K546:K563 K566:K583 K586:K603 K606:K623 K626:K643 K646:K663 K666:K683 K686:K703 K706:K723 K726:K743 K746:K763 K766:K783 K786:K803 K806:K823 Q846:Q856 Q66:Q83 Q86:Q103 Q106:Q123 Q126:Q143 Q146:Q163 Q166:Q183 Q186:Q203 Q206:Q223 Q226:Q243 Q246:Q263 Q266:Q283 Q286:Q303 Q306:Q323 Q326:Q343 Q346:Q363 Q366:Q383 Q386:Q403 Q406:Q423 Q426:Q443 Q446:Q463 Q466:Q483 Q486:Q503 Q506:Q523 Q526:Q543 Q546:Q563 Q566:Q583 Q586:Q603 Q606:Q623 Q626:Q643 Q646:Q663 Q666:Q683 Q686:Q703 Q706:Q723 Q726:Q743 Q746:Q763 Q766:Q783 Q786:Q803 Q806:Q823 Q826:Q843">
      <formula1>-999999999</formula1>
      <formula2>999999999</formula2>
    </dataValidation>
  </dataValidations>
  <hyperlinks>
    <hyperlink ref="B85" location="' ציוד יעודי '!A4" tooltip="הקשה על התא, תחזיר אותך לטבלת החומרים המרכזת" display="' ציוד יעודי '!A4"/>
    <hyperlink ref="B105" location="' ציוד יעודי '!A5" tooltip="הקשה על התא, תחזיר אותך לטבלת החומרים המרכזת" display="' ציוד יעודי '!A5"/>
    <hyperlink ref="B125" location="' ציוד יעודי '!A6" tooltip="הקשה על התא, תחזיר אותך לטבלת החומרים המרכזת" display="' ציוד יעודי '!A6"/>
    <hyperlink ref="B145" location="' ציוד יעודי '!A7" tooltip="הקשה על התא, תחזיר אותך לטבלת החומרים המרכזת" display="' ציוד יעודי '!A7"/>
    <hyperlink ref="B165" location="' ציוד יעודי '!A8" tooltip="הקשה על התא, תחזיר אותך לטבלת החומרים המרכזת" display="' ציוד יעודי '!A8"/>
    <hyperlink ref="B185" location="' ציוד יעודי '!A9" tooltip="הקשה על התא, תחזיר אותך לטבלת החומרים המרכזת" display="' ציוד יעודי '!A9"/>
    <hyperlink ref="B205" location="' ציוד יעודי '!A10" tooltip="הקשה על התא, תחזיר אותך לטבלת החומרים המרכזת" display="' ציוד יעודי '!A10"/>
    <hyperlink ref="B225" location="' ציוד יעודי '!A11" tooltip="הקשה על התא, תחזיר אותך לטבלת החומרים המרכזת" display="' ציוד יעודי '!A11"/>
    <hyperlink ref="B245" location="' ציוד יעודי (מגנ&quot;ט)'!C12" tooltip="הקשה על התא, תחזיר אותך לטבלת החומרים המרכזת" display="' ציוד יעודי (מגנ&quot;ט)'!C12"/>
    <hyperlink ref="B265" location="' ציוד יעודי '!A13" tooltip="הקשה על התא, תחזיר אותך לטבלת החומרים המרכזת" display="' ציוד יעודי '!A13"/>
    <hyperlink ref="B285" location="' ציוד יעודי '!A14" tooltip="הקשה על התא, תחזיר אותך לטבלת החומרים המרכזת" display="' ציוד יעודי '!A14"/>
    <hyperlink ref="B305" location="' ציוד יעודי '!A15" tooltip="הקשה על התא, תחזיר אותך לטבלת החומרים המרכזת" display="' ציוד יעודי '!A15"/>
    <hyperlink ref="B325" location="' ציוד יעודי '!A16" tooltip="הקשה על התא, תחזיר אותך לטבלת החומרים המרכזת" display="' ציוד יעודי '!A16"/>
    <hyperlink ref="B345" location="' ציוד יעודי '!A17" tooltip="הקשה על התא, תחזיר אותך לטבלת החומרים המרכזת" display="' ציוד יעודי '!A17"/>
    <hyperlink ref="B365" location="' ציוד יעודי '!A18" tooltip="הקשה על התא, תחזיר אותך לטבלת החומרים המרכזת" display="' ציוד יעודי '!A18"/>
    <hyperlink ref="B385" location="' ציוד יעודי '!A19" tooltip="הקשה על התא, תחזיר אותך לטבלת החומרים המרכזת" display="' ציוד יעודי '!A19"/>
    <hyperlink ref="B405" location="' ציוד יעודי '!A20" tooltip="הקשה על התא, תחזיר אותך לטבלת החומרים המרכזת" display="' ציוד יעודי '!A20"/>
    <hyperlink ref="B425" location="' ציוד יעודי '!A21" tooltip="הקשה על התא, תחזיר אותך לטבלת החומרים המרכזת" display="' ציוד יעודי '!A21"/>
    <hyperlink ref="B445" location="' ציוד יעודי '!A22" tooltip="הקשה על התא, תחזיר אותך לטבלת החומרים המרכזת" display="' ציוד יעודי '!A22"/>
    <hyperlink ref="B465" location="' ציוד יעודי '!A23" tooltip="הקשה על התא, תחזיר אותך לטבלת החומרים המרכזת" display="' ציוד יעודי '!A23"/>
    <hyperlink ref="B485" location="' ציוד יעודי '!A24" tooltip="הקשה על התא, תחזיר אותך לטבלת החומרים המרכזת" display="' ציוד יעודי '!A24"/>
    <hyperlink ref="B505" location="' ציוד יעודי '!A25" tooltip="הקשה על התא, תחזיר אותך לטבלת החומרים המרכזת" display="' ציוד יעודי '!A25"/>
    <hyperlink ref="B525" location="' ציוד יעודי '!A26" tooltip="הקשה על התא, תחזיר אותך לטבלת החומרים המרכזת" display="' ציוד יעודי '!A26"/>
    <hyperlink ref="B545" location="' ציוד יעודי '!A27" tooltip="הקשה על התא, תחזיר אותך לטבלת החומרים המרכזת" display="' ציוד יעודי '!A27"/>
    <hyperlink ref="B565" location="' ציוד יעודי '!A28" tooltip="הקשה על התא, תחזיר אותך לטבלת החומרים המרכזת" display="' ציוד יעודי '!A28"/>
    <hyperlink ref="B585" location="' ציוד יעודי '!A29" tooltip="הקשה על התא, תחזיר אותך לטבלת החומרים המרכזת" display="' ציוד יעודי '!A29"/>
    <hyperlink ref="B605" location="' ציוד יעודי '!A30" tooltip="הקשה על התא, תחזיר אותך לטבלת החומרים המרכזת" display="' ציוד יעודי '!A30"/>
    <hyperlink ref="B625" location="' ציוד יעודי '!A31" tooltip="הקשה על התא, תחזיר אותך לטבלת החומרים המרכזת" display="' ציוד יעודי '!A31"/>
    <hyperlink ref="B645" location="' ציוד יעודי '!A32" tooltip="הקשה על התא, תחזיר אותך לטבלת החומרים המרכזת" display="' ציוד יעודי '!A32"/>
    <hyperlink ref="C20" location="' ציוד יעודי '!A405:A416" tooltip="הקשה על התא תעביר אותך לטבלה מקושרת בה יש לפרט את החשבוניות הרלבנטיות לסעיף" display="' ציוד יעודי '!A405:A416"/>
    <hyperlink ref="C21" location="' ציוד יעודי '!A425:A426" tooltip="הקשה על התא תעביר אותך לטבלה מקושרת בה יש לפרט את החשבוניות הרלבנטיות לסעיף" display="' ציוד יעודי '!A425:A426"/>
    <hyperlink ref="C22" location="' ציוד יעודי '!A445:A446" tooltip="הקשה על התא תעביר אותך לטבלה מקושרת בה יש לפרט את החשבוניות הרלבנטיות לסעיף" display="' ציוד יעודי '!A445:A446"/>
    <hyperlink ref="C23" location="' ציוד יעודי '!A465:A466" tooltip="הקשה על התא תעביר אותך לטבלה מקושרת בה יש לפרט את החשבוניות הרלבנטיות לסעיף" display="' ציוד יעודי '!A465:A466"/>
    <hyperlink ref="C24" location="' ציוד יעודי '!A485:A486" tooltip="הקשה על התא תעביר אותך לטבלה מקושרת בה יש לפרט את החשבוניות הרלבנטיות לסעיף" display="' ציוד יעודי '!A485:A486"/>
    <hyperlink ref="C25" location="' ציוד יעודי '!A505:A516" tooltip="הקשה על התא תעביר אותך לטבלה מקושרת בה יש לפרט את החשבוניות הרלבנטיות לסעיף" display="' ציוד יעודי '!A505:A516"/>
    <hyperlink ref="C26" location="' ציוד יעודי '!A525:A536" tooltip="הקשה על התא תעביר אותך לטבלה מקושרת בה יש לפרט את החשבוניות הרלבנטיות לסעיף" display="' ציוד יעודי '!A525:A536"/>
    <hyperlink ref="C27" location="' ציוד יעודי '!A545:A556" tooltip="הקשה על התא תעביר אותך לטבלה מקושרת בה יש לפרט את החשבוניות הרלבנטיות לסעיף" display="' ציוד יעודי '!A545:A556"/>
    <hyperlink ref="C28" location="' ציוד יעודי '!A565:A576" tooltip="הקשה על התא תעביר אותך לטבלה מקושרת בה יש לפרט את החשבוניות הרלבנטיות לסעיף" display="' ציוד יעודי '!A565:A576"/>
    <hyperlink ref="C29" location="' ציוד יעודי '!A585:A596" tooltip="הקשה על התא תעביר אותך לטבלה מקושרת בה יש לפרט את החשבוניות הרלבנטיות לסעיף" display="' ציוד יעודי '!A585:A596"/>
    <hyperlink ref="C30" location="' ציוד יעודי '!A605:A616" tooltip="הקשה על התא תעביר אותך לטבלה מקושרת בה יש לפרט את החשבוניות הרלבנטיות לסעיף" display="' ציוד יעודי '!A605:A616"/>
    <hyperlink ref="C31" location="' ציוד יעודי '!A625:A636" tooltip="הקשה על התא תעביר אותך לטבלה מקושרת בה יש לפרט את החשבוניות הרלבנטיות לסעיף" display="' ציוד יעודי '!A625:A636"/>
    <hyperlink ref="C32" location="' ציוד יעודי '!A645:A656" tooltip="הקשה על התא תעביר אותך לטבלה מקושרת בה יש לפרט את החשבוניות הרלבנטיות לסעיף" display="' ציוד יעודי '!A645:A656"/>
    <hyperlink ref="B665" location="' ציוד יעודי '!A33" tooltip="הקשה על התא, תחזיר אותך לטבלת החומרים המרכזת" display="' ציוד יעודי '!A33"/>
    <hyperlink ref="B685" location="' ציוד יעודי '!A34" tooltip="הקשה על התא, תחזיר אותך לטבלת החומרים המרכזת" display="' ציוד יעודי '!A34"/>
    <hyperlink ref="B725" location="' ציוד יעודי '!A36" tooltip="הקשה על התא, תחזיר אותך לטבלת החומרים המרכזת" display="' ציוד יעודי '!A36"/>
    <hyperlink ref="B745" location="' ציוד יעודי '!A37" tooltip="הקשה על התא, תחזיר אותך לטבלת החומרים המרכזת" display="' ציוד יעודי '!A37"/>
    <hyperlink ref="B765" location="' ציוד יעודי '!A38" tooltip="הקשה על התא, תחזיר אותך לטבלת החומרים המרכזת" display="' ציוד יעודי '!A38"/>
    <hyperlink ref="B785" location="' ציוד יעודי '!A39" tooltip="הקשה על התא, תחזיר אותך לטבלת החומרים המרכזת" display="' ציוד יעודי '!A39"/>
    <hyperlink ref="B805" location="' ציוד יעודי '!A40" tooltip="הקשה על התא, תחזיר אותך לטבלת החומרים המרכזת" display="' ציוד יעודי '!A40"/>
    <hyperlink ref="B825" location="' ציוד יעודי '!A41" tooltip="הקשה על התא, תחזיר אותך לטבלת החומרים המרכזת" display="' ציוד יעודי '!A41"/>
    <hyperlink ref="B845" location="' ציוד יעודי '!A42" tooltip="הקשה על התא, תחזיר אותך לטבלת החומרים המרכזת" display="' ציוד יעודי '!A42"/>
    <hyperlink ref="C33" location="' ציוד יעודי '!A665:A676" tooltip="הקשה על התא תעביר אותך לטבלה מקושרת בה יש לפרט את החשבוניות הרלבנטיות לסעיף" display="' ציוד יעודי '!A665:A676"/>
    <hyperlink ref="C34" location="' ציוד יעודי '!A685:A696" tooltip="הקשה על התא תעביר אותך לטבלה מקושרת בה יש לפרט את החשבוניות הרלבנטיות לסעיף" display="' ציוד יעודי '!A685:A696"/>
    <hyperlink ref="C35" location="' ציוד יעודי '!A705:A716" tooltip="הקשה על התא תעביר אותך לטבלה מקושרת בה יש לפרט את החשבוניות הרלבנטיות לסעיף" display="' ציוד יעודי '!A705:A716"/>
    <hyperlink ref="C36" location="' ציוד יעודי '!A725:A736" tooltip="הקשה על התא תעביר אותך לטבלה מקושרת בה יש לפרט את החשבוניות הרלבנטיות לסעיף" display="' ציוד יעודי '!A725:A736"/>
    <hyperlink ref="C37" location="' ציוד יעודי '!A745:A756" tooltip="הקשה על התא תעביר אותך לטבלה מקושרת בה יש לפרט את החשבוניות הרלבנטיות לסעיף" display="' ציוד יעודי '!A745:A756"/>
    <hyperlink ref="C38" location="' ציוד יעודי '!A765:A776" tooltip="הקשה על התא תעביר אותך לטבלה מקושרת בה יש לפרט את החשבוניות הרלבנטיות לסעיף" display="' ציוד יעודי '!A765:A776"/>
    <hyperlink ref="C39" location="' ציוד יעודי '!A785:A796" tooltip="הקשה על התא תעביר אותך לטבלה מקושרת בה יש לפרט את החשבוניות הרלבנטיות לסעיף" display="' ציוד יעודי '!A785:A796"/>
    <hyperlink ref="C40" location="' ציוד יעודי '!A805:A816" tooltip="הקשה על התא תעביר אותך לטבלה מקושרת בה יש לפרט את החשבוניות הרלבנטיות לסעיף" display="' ציוד יעודי '!A805:A816"/>
    <hyperlink ref="C41" location="' ציוד יעודי '!A825:A836" tooltip="הקשה על התא תעביר אותך לטבלה מקושרת בה יש לפרט את החשבוניות הרלבנטיות לסעיף" display="' ציוד יעודי '!A825:A836"/>
    <hyperlink ref="C42" location="' ציוד יעודי '!A845:A856" tooltip="הקשה על התא תעביר אותך לטבלה מקושרת בה יש לפרט את החשבוניות הרלבנטיות לסעיף" display="' ציוד יעודי '!A845:A856"/>
    <hyperlink ref="B705" location="' ציוד יעודי '!A35" tooltip="הקשה על התא, תחזיר אותך לטבלת החומרים המרכזת" display="' ציוד יעודי '!A35"/>
    <hyperlink ref="B65" location="' ציוד יעודי '!A3" tooltip="הקשה על התא, תחזיר אותך לטבלת החומרים המרכזת" display="' ציוד יעודי '!A3"/>
    <hyperlink ref="C3" location="' ציוד יעודי '!A65:A76" tooltip="הקשה על התא תעביר אותך לטבלה מקושרת בה יש לפרט את החשבוניות הרלבנטיות לסעיף" display="' ציוד יעודי '!A65:A76"/>
    <hyperlink ref="C4" location="' ציוד יעודי '!A85:A96" tooltip="הקשה על התא תעביר אותך לטבלה מקושרת בה יש לפרט את החשבוניות הרלבנטיות לסעיף" display="' ציוד יעודי '!A85:A96"/>
    <hyperlink ref="C5" location="' ציוד יעודי '!A105:A116" tooltip="הקשה על התא תעביר אותך לטבלה מקושרת בה יש לפרט את החשבוניות הרלבנטיות לסעיף" display="' ציוד יעודי '!A105:A116"/>
    <hyperlink ref="C6" location="' ציוד יעודי '!A125:A136" tooltip="הקשה על התא תעביר אותך לטבלה מקושרת בה יש לפרט את החשבוניות הרלבנטיות לסעיף" display="' ציוד יעודי '!A125:A136"/>
    <hyperlink ref="C7" location="' ציוד יעודי '!A145:A156" tooltip="הקשה על התא תעביר אותך לטבלה מקושרת בה יש לפרט את החשבוניות הרלבנטיות לסעיף" display="' ציוד יעודי '!A145:A156"/>
    <hyperlink ref="C8" location="' ציוד יעודי '!A165:A176" tooltip="הקשה על התא תעביר אותך לטבלה מקושרת בה יש לפרט את החשבוניות הרלבנטיות לסעיף" display="' ציוד יעודי '!A165:A176"/>
    <hyperlink ref="C9" location="' ציוד יעודי '!A185:A196" tooltip="הקשה על התא תעביר אותך לטבלה מקושרת בה יש לפרט את החשבוניות הרלבנטיות לסעיף" display="' ציוד יעודי '!A185:A196"/>
    <hyperlink ref="C10" location="' ציוד יעודי '!A205:A216" tooltip="הקשה על התא תעביר אותך לטבלה מקושרת בה יש לפרט את החשבוניות הרלבנטיות לסעיף" display="' ציוד יעודי '!A205:A216"/>
    <hyperlink ref="C11" location="' ציוד יעודי '!A225:A236" tooltip="הקשה על התא תעביר אותך לטבלה מקושרת בה יש לפרט את החשבוניות הרלבנטיות לסעיף" display="' ציוד יעודי '!A225:A236"/>
    <hyperlink ref="C12" location="' ציוד יעודי '!A245:A256" tooltip="הקשה על התא תעביר אותך לטבלה מקושרת בה יש לפרט את החשבוניות הרלבנטיות לסעיף" display="' ציוד יעודי '!A245:A256"/>
    <hyperlink ref="C13" location="' ציוד יעודי '!A265:A276" tooltip="הקשה על התא תעביר אותך לטבלה מקושרת בה יש לפרט את החשבוניות הרלבנטיות לסעיף" display="' ציוד יעודי '!A265:A276"/>
    <hyperlink ref="C14" location="' ציוד יעודי '!A285:A296" tooltip="הקשה על התא תעביר אותך לטבלה מקושרת בה יש לפרט את החשבוניות הרלבנטיות לסעיף" display="' ציוד יעודי '!A285:A296"/>
    <hyperlink ref="C15" location="' ציוד יעודי '!A305:A316" tooltip="הקשה על התא תעביר אותך לטבלה מקושרת בה יש לפרט את החשבוניות הרלבנטיות לסעיף" display="' ציוד יעודי '!A305:A316"/>
    <hyperlink ref="C16" location="' ציוד יעודי '!A325:A336" tooltip="הקשה על התא תעביר אותך לטבלה מקושרת בה יש לפרט את החשבוניות הרלבנטיות לסעיף" display="' ציוד יעודי '!A325:A336"/>
    <hyperlink ref="C17" location="' ציוד יעודי '!A345:A356" tooltip="הקשה על התא תעביר אותך לטבלה מקושרת בה יש לפרט את החשבוניות הרלבנטיות לסעיף" display="' ציוד יעודי '!A345:A356"/>
    <hyperlink ref="C18" location="' ציוד יעודי '!A365:A376" tooltip="הקשה על התא תעביר אותך לטבלה מקושרת בה יש לפרט את החשבוניות הרלבנטיות לסעיף" display="' ציוד יעודי '!A365:A376"/>
    <hyperlink ref="C19" location="' ציוד יעודי '!A385:A396" tooltip="הקשה על התא תעביר אותך לטבלה מקושרת בה יש לפרט את החשבוניות הרלבנטיות לסעיף" display="' ציוד יעודי '!A385:A396"/>
    <hyperlink ref="H65" location="' ציוד יעודי '!A3" tooltip="הקשה על התא, תחזיר אותך לטבלת החומרים המרכזת" display="' ציוד יעודי '!A3"/>
    <hyperlink ref="N65" location="' ציוד יעודי '!A3" tooltip="הקשה על התא, תחזיר אותך לטבלת החומרים המרכזת" display="' ציוד יעודי '!A3"/>
    <hyperlink ref="T65" location="' ציוד יעודי '!A3" tooltip="הקשה על התא, תחזיר אותך לטבלת החומרים המרכזת" display="' ציוד יעודי '!A3"/>
    <hyperlink ref="H85" location="' ציוד יעודי '!A4" tooltip="הקשה על התא, תחזיר אותך לטבלת החומרים המרכזת" display="' ציוד יעודי '!A4"/>
    <hyperlink ref="N85" location="' ציוד יעודי '!A4" tooltip="הקשה על התא, תחזיר אותך לטבלת החומרים המרכזת" display="' ציוד יעודי '!A4"/>
    <hyperlink ref="T85" location="' ציוד יעודי '!A4" tooltip="הקשה על התא, תחזיר אותך לטבלת החומרים המרכזת" display="' ציוד יעודי '!A4"/>
    <hyperlink ref="H105" location="' ציוד יעודי '!A5" tooltip="הקשה על התא, תחזיר אותך לטבלת החומרים המרכזת" display="' ציוד יעודי '!A5"/>
    <hyperlink ref="N105" location="' ציוד יעודי '!A5" tooltip="הקשה על התא, תחזיר אותך לטבלת החומרים המרכזת" display="' ציוד יעודי '!A5"/>
    <hyperlink ref="T105" location="' ציוד יעודי '!A5" tooltip="הקשה על התא, תחזיר אותך לטבלת החומרים המרכזת" display="' ציוד יעודי '!A5"/>
    <hyperlink ref="H125" location="' ציוד יעודי '!A6" tooltip="הקשה על התא, תחזיר אותך לטבלת החומרים המרכזת" display="' ציוד יעודי '!A6"/>
    <hyperlink ref="N125" location="' ציוד יעודי '!A6" tooltip="הקשה על התא, תחזיר אותך לטבלת החומרים המרכזת" display="' ציוד יעודי '!A6"/>
    <hyperlink ref="T125" location="' ציוד יעודי '!A6" tooltip="הקשה על התא, תחזיר אותך לטבלת החומרים המרכזת" display="' ציוד יעודי '!A6"/>
    <hyperlink ref="H145" location="' ציוד יעודי '!A7" tooltip="הקשה על התא, תחזיר אותך לטבלת החומרים המרכזת" display="' ציוד יעודי '!A7"/>
    <hyperlink ref="N145" location="' ציוד יעודי '!A7" tooltip="הקשה על התא, תחזיר אותך לטבלת החומרים המרכזת" display="' ציוד יעודי '!A7"/>
    <hyperlink ref="T145" location="' ציוד יעודי '!A7" tooltip="הקשה על התא, תחזיר אותך לטבלת החומרים המרכזת" display="' ציוד יעודי '!A7"/>
    <hyperlink ref="H165" location="' ציוד יעודי '!A8" tooltip="הקשה על התא, תחזיר אותך לטבלת החומרים המרכזת" display="' ציוד יעודי '!A8"/>
    <hyperlink ref="N165" location="' ציוד יעודי '!A8" tooltip="הקשה על התא, תחזיר אותך לטבלת החומרים המרכזת" display="' ציוד יעודי '!A8"/>
    <hyperlink ref="T165" location="' ציוד יעודי '!A8" tooltip="הקשה על התא, תחזיר אותך לטבלת החומרים המרכזת" display="' ציוד יעודי '!A8"/>
    <hyperlink ref="H185" location="' ציוד יעודי '!A9" tooltip="הקשה על התא, תחזיר אותך לטבלת החומרים המרכזת" display="' ציוד יעודי '!A9"/>
    <hyperlink ref="N185" location="' ציוד יעודי '!A9" tooltip="הקשה על התא, תחזיר אותך לטבלת החומרים המרכזת" display="' ציוד יעודי '!A9"/>
    <hyperlink ref="T185" location="' ציוד יעודי '!A9" tooltip="הקשה על התא, תחזיר אותך לטבלת החומרים המרכזת" display="' ציוד יעודי '!A9"/>
    <hyperlink ref="H205" location="' ציוד יעודי '!A10" tooltip="הקשה על התא, תחזיר אותך לטבלת החומרים המרכזת" display="' ציוד יעודי '!A10"/>
    <hyperlink ref="N205" location="' ציוד יעודי '!A10" tooltip="הקשה על התא, תחזיר אותך לטבלת החומרים המרכזת" display="' ציוד יעודי '!A10"/>
    <hyperlink ref="T205" location="' ציוד יעודי '!A10" tooltip="הקשה על התא, תחזיר אותך לטבלת החומרים המרכזת" display="' ציוד יעודי '!A10"/>
    <hyperlink ref="H225" location="' ציוד יעודי '!A11" tooltip="הקשה על התא, תחזיר אותך לטבלת החומרים המרכזת" display="' ציוד יעודי '!A11"/>
    <hyperlink ref="N225" location="' ציוד יעודי '!A11" tooltip="הקשה על התא, תחזיר אותך לטבלת החומרים המרכזת" display="' ציוד יעודי '!A11"/>
    <hyperlink ref="T225" location="' ציוד יעודי '!A11" tooltip="הקשה על התא, תחזיר אותך לטבלת החומרים המרכזת" display="' ציוד יעודי '!A11"/>
    <hyperlink ref="H245" location="' ציוד יעודי '!A12" tooltip="הקשה על התא, תחזיר אותך לטבלת החומרים המרכזת" display="' ציוד יעודי '!A12"/>
    <hyperlink ref="N245" location="' ציוד יעודי '!A12" tooltip="הקשה על התא, תחזיר אותך לטבלת החומרים המרכזת" display="' ציוד יעודי '!A12"/>
    <hyperlink ref="T245" location="' ציוד יעודי '!A12" tooltip="הקשה על התא, תחזיר אותך לטבלת החומרים המרכזת" display="' ציוד יעודי '!A12"/>
    <hyperlink ref="H265" location="' ציוד יעודי '!A13" tooltip="הקשה על התא, תחזיר אותך לטבלת החומרים המרכזת" display="' ציוד יעודי '!A13"/>
    <hyperlink ref="N265" location="' ציוד יעודי '!A13" tooltip="הקשה על התא, תחזיר אותך לטבלת החומרים המרכזת" display="' ציוד יעודי '!A13"/>
    <hyperlink ref="T265" location="' ציוד יעודי '!A13" tooltip="הקשה על התא, תחזיר אותך לטבלת החומרים המרכזת" display="' ציוד יעודי '!A13"/>
    <hyperlink ref="H285" location="' ציוד יעודי '!A14" tooltip="הקשה על התא, תחזיר אותך לטבלת החומרים המרכזת" display="' ציוד יעודי '!A14"/>
    <hyperlink ref="N285" location="' ציוד יעודי '!A14" tooltip="הקשה על התא, תחזיר אותך לטבלת החומרים המרכזת" display="' ציוד יעודי '!A14"/>
    <hyperlink ref="T285" location="' ציוד יעודי '!A14" tooltip="הקשה על התא, תחזיר אותך לטבלת החומרים המרכזת" display="' ציוד יעודי '!A14"/>
    <hyperlink ref="H305" location="' ציוד יעודי '!A15" tooltip="הקשה על התא, תחזיר אותך לטבלת החומרים המרכזת" display="' ציוד יעודי '!A15"/>
    <hyperlink ref="N305" location="' ציוד יעודי '!A15" tooltip="הקשה על התא, תחזיר אותך לטבלת החומרים המרכזת" display="' ציוד יעודי '!A15"/>
    <hyperlink ref="T305" location="' ציוד יעודי '!A15" tooltip="הקשה על התא, תחזיר אותך לטבלת החומרים המרכזת" display="' ציוד יעודי '!A15"/>
    <hyperlink ref="H325" location="' ציוד יעודי '!A16" tooltip="הקשה על התא, תחזיר אותך לטבלת החומרים המרכזת" display="' ציוד יעודי '!A16"/>
    <hyperlink ref="N325" location="' ציוד יעודי '!A16" tooltip="הקשה על התא, תחזיר אותך לטבלת החומרים המרכזת" display="' ציוד יעודי '!A16"/>
    <hyperlink ref="T325" location="' ציוד יעודי '!A16" tooltip="הקשה על התא, תחזיר אותך לטבלת החומרים המרכזת" display="' ציוד יעודי '!A16"/>
    <hyperlink ref="H345" location="' ציוד יעודי '!A17" tooltip="הקשה על התא, תחזיר אותך לטבלת החומרים המרכזת" display="' ציוד יעודי '!A17"/>
    <hyperlink ref="N345" location="' ציוד יעודי '!A17" tooltip="הקשה על התא, תחזיר אותך לטבלת החומרים המרכזת" display="' ציוד יעודי '!A17"/>
    <hyperlink ref="T345" location="' ציוד יעודי '!A17" tooltip="הקשה על התא, תחזיר אותך לטבלת החומרים המרכזת" display="' ציוד יעודי '!A17"/>
    <hyperlink ref="H365" location="' ציוד יעודי '!A18" tooltip="הקשה על התא, תחזיר אותך לטבלת החומרים המרכזת" display="' ציוד יעודי '!A18"/>
    <hyperlink ref="N365" location="' ציוד יעודי '!A18" tooltip="הקשה על התא, תחזיר אותך לטבלת החומרים המרכזת" display="' ציוד יעודי '!A18"/>
    <hyperlink ref="T365" location="' ציוד יעודי '!A18" tooltip="הקשה על התא, תחזיר אותך לטבלת החומרים המרכזת" display="' ציוד יעודי '!A18"/>
    <hyperlink ref="H385" location="' ציוד יעודי '!A19" tooltip="הקשה על התא, תחזיר אותך לטבלת החומרים המרכזת" display="' ציוד יעודי '!A19"/>
    <hyperlink ref="N385" location="' ציוד יעודי '!A19" tooltip="הקשה על התא, תחזיר אותך לטבלת החומרים המרכזת" display="' ציוד יעודי '!A19"/>
    <hyperlink ref="T385" location="' ציוד יעודי '!A19" tooltip="הקשה על התא, תחזיר אותך לטבלת החומרים המרכזת" display="' ציוד יעודי '!A19"/>
    <hyperlink ref="H405" location="' ציוד יעודי '!A20" tooltip="הקשה על התא, תחזיר אותך לטבלת החומרים המרכזת" display="' ציוד יעודי '!A20"/>
    <hyperlink ref="N405" location="' ציוד יעודי '!A20" tooltip="הקשה על התא, תחזיר אותך לטבלת החומרים המרכזת" display="' ציוד יעודי '!A20"/>
    <hyperlink ref="T405" location="' ציוד יעודי '!A20" tooltip="הקשה על התא, תחזיר אותך לטבלת החומרים המרכזת" display="' ציוד יעודי '!A20"/>
    <hyperlink ref="H425" location="' ציוד יעודי '!A21" tooltip="הקשה על התא, תחזיר אותך לטבלת החומרים המרכזת" display="' ציוד יעודי '!A21"/>
    <hyperlink ref="N425" location="' ציוד יעודי '!A21" tooltip="הקשה על התא, תחזיר אותך לטבלת החומרים המרכזת" display="' ציוד יעודי '!A21"/>
    <hyperlink ref="T425" location="' ציוד יעודי '!A21" tooltip="הקשה על התא, תחזיר אותך לטבלת החומרים המרכזת" display="' ציוד יעודי '!A21"/>
    <hyperlink ref="H445" location="' ציוד יעודי '!A22" tooltip="הקשה על התא, תחזיר אותך לטבלת החומרים המרכזת" display="' ציוד יעודי '!A22"/>
    <hyperlink ref="N445" location="' ציוד יעודי '!A22" tooltip="הקשה על התא, תחזיר אותך לטבלת החומרים המרכזת" display="' ציוד יעודי '!A22"/>
    <hyperlink ref="T445" location="' ציוד יעודי '!A22" tooltip="הקשה על התא, תחזיר אותך לטבלת החומרים המרכזת" display="' ציוד יעודי '!A22"/>
    <hyperlink ref="H465" location="' ציוד יעודי '!A23" tooltip="הקשה על התא, תחזיר אותך לטבלת החומרים המרכזת" display="' ציוד יעודי '!A23"/>
    <hyperlink ref="N465" location="' ציוד יעודי '!A23" tooltip="הקשה על התא, תחזיר אותך לטבלת החומרים המרכזת" display="' ציוד יעודי '!A23"/>
    <hyperlink ref="T465" location="' ציוד יעודי '!A23" tooltip="הקשה על התא, תחזיר אותך לטבלת החומרים המרכזת" display="' ציוד יעודי '!A23"/>
    <hyperlink ref="H485" location="' ציוד יעודי '!A24" tooltip="הקשה על התא, תחזיר אותך לטבלת החומרים המרכזת" display="' ציוד יעודי '!A24"/>
    <hyperlink ref="N485" location="' ציוד יעודי '!A24" tooltip="הקשה על התא, תחזיר אותך לטבלת החומרים המרכזת" display="' ציוד יעודי '!A24"/>
    <hyperlink ref="T485" location="' ציוד יעודי '!A24" tooltip="הקשה על התא, תחזיר אותך לטבלת החומרים המרכזת" display="' ציוד יעודי '!A24"/>
    <hyperlink ref="H505" location="' ציוד יעודי '!A25" tooltip="הקשה על התא, תחזיר אותך לטבלת החומרים המרכזת" display="' ציוד יעודי '!A25"/>
    <hyperlink ref="N505" location="' ציוד יעודי '!A25" tooltip="הקשה על התא, תחזיר אותך לטבלת החומרים המרכזת" display="' ציוד יעודי '!A25"/>
    <hyperlink ref="T505" location="' ציוד יעודי '!A25" tooltip="הקשה על התא, תחזיר אותך לטבלת החומרים המרכזת" display="' ציוד יעודי '!A25"/>
    <hyperlink ref="H525" location="' ציוד יעודי '!A26" tooltip="הקשה על התא, תחזיר אותך לטבלת החומרים המרכזת" display="' ציוד יעודי '!A26"/>
    <hyperlink ref="N525" location="' ציוד יעודי '!A26" tooltip="הקשה על התא, תחזיר אותך לטבלת החומרים המרכזת" display="' ציוד יעודי '!A26"/>
    <hyperlink ref="T525" location="' ציוד יעודי '!A26" tooltip="הקשה על התא, תחזיר אותך לטבלת החומרים המרכזת" display="' ציוד יעודי '!A26"/>
    <hyperlink ref="H545" location="' ציוד יעודי '!A27" tooltip="הקשה על התא, תחזיר אותך לטבלת החומרים המרכזת" display="' ציוד יעודי '!A27"/>
    <hyperlink ref="N545" location="' ציוד יעודי '!A27" tooltip="הקשה על התא, תחזיר אותך לטבלת החומרים המרכזת" display="' ציוד יעודי '!A27"/>
    <hyperlink ref="T545" location="' ציוד יעודי '!A27" tooltip="הקשה על התא, תחזיר אותך לטבלת החומרים המרכזת" display="' ציוד יעודי '!A27"/>
    <hyperlink ref="H565" location="' ציוד יעודי '!A28" tooltip="הקשה על התא, תחזיר אותך לטבלת החומרים המרכזת" display="' ציוד יעודי '!A28"/>
    <hyperlink ref="N565" location="' ציוד יעודי '!A28" tooltip="הקשה על התא, תחזיר אותך לטבלת החומרים המרכזת" display="' ציוד יעודי '!A28"/>
    <hyperlink ref="T565" location="' ציוד יעודי '!A28" tooltip="הקשה על התא, תחזיר אותך לטבלת החומרים המרכזת" display="' ציוד יעודי '!A28"/>
    <hyperlink ref="H585" location="' ציוד יעודי '!A29" tooltip="הקשה על התא, תחזיר אותך לטבלת החומרים המרכזת" display="' ציוד יעודי '!A29"/>
    <hyperlink ref="N585" location="' ציוד יעודי '!A29" tooltip="הקשה על התא, תחזיר אותך לטבלת החומרים המרכזת" display="' ציוד יעודי '!A29"/>
    <hyperlink ref="T585" location="' ציוד יעודי '!A29" tooltip="הקשה על התא, תחזיר אותך לטבלת החומרים המרכזת" display="' ציוד יעודי '!A29"/>
    <hyperlink ref="H605" location="' ציוד יעודי '!A30" tooltip="הקשה על התא, תחזיר אותך לטבלת החומרים המרכזת" display="' ציוד יעודי '!A30"/>
    <hyperlink ref="N605" location="' ציוד יעודי '!A30" tooltip="הקשה על התא, תחזיר אותך לטבלת החומרים המרכזת" display="' ציוד יעודי '!A30"/>
    <hyperlink ref="T605" location="' ציוד יעודי '!A30" tooltip="הקשה על התא, תחזיר אותך לטבלת החומרים המרכזת" display="' ציוד יעודי '!A30"/>
    <hyperlink ref="H625" location="' ציוד יעודי '!A31" tooltip="הקשה על התא, תחזיר אותך לטבלת החומרים המרכזת" display="' ציוד יעודי '!A31"/>
    <hyperlink ref="N625" location="' ציוד יעודי '!A31" tooltip="הקשה על התא, תחזיר אותך לטבלת החומרים המרכזת" display="' ציוד יעודי '!A31"/>
    <hyperlink ref="T625" location="' ציוד יעודי '!A31" tooltip="הקשה על התא, תחזיר אותך לטבלת החומרים המרכזת" display="' ציוד יעודי '!A31"/>
    <hyperlink ref="H645" location="' ציוד יעודי '!A32" tooltip="הקשה על התא, תחזיר אותך לטבלת החומרים המרכזת" display="' ציוד יעודי '!A32"/>
    <hyperlink ref="N645" location="' ציוד יעודי '!A32" tooltip="הקשה על התא, תחזיר אותך לטבלת החומרים המרכזת" display="' ציוד יעודי '!A32"/>
    <hyperlink ref="T645" location="' ציוד יעודי '!A32" tooltip="הקשה על התא, תחזיר אותך לטבלת החומרים המרכזת" display="' ציוד יעודי '!A32"/>
    <hyperlink ref="H685" location="' ציוד יעודי '!A34" tooltip="הקשה על התא, תחזיר אותך לטבלת החומרים המרכזת" display="' ציוד יעודי '!A34"/>
    <hyperlink ref="N685" location="' ציוד יעודי '!A34" tooltip="הקשה על התא, תחזיר אותך לטבלת החומרים המרכזת" display="' ציוד יעודי '!A34"/>
    <hyperlink ref="T685" location="' ציוד יעודי '!A34" tooltip="הקשה על התא, תחזיר אותך לטבלת החומרים המרכזת" display="' ציוד יעודי '!A34"/>
    <hyperlink ref="H705" location="' ציוד יעודי '!A35" tooltip="הקשה על התא, תחזיר אותך לטבלת החומרים המרכזת" display="' ציוד יעודי '!A35"/>
    <hyperlink ref="N705" location="' ציוד יעודי '!A35" tooltip="הקשה על התא, תחזיר אותך לטבלת החומרים המרכזת" display="' ציוד יעודי '!A35"/>
    <hyperlink ref="T705" location="' ציוד יעודי '!A35" tooltip="הקשה על התא, תחזיר אותך לטבלת החומרים המרכזת" display="' ציוד יעודי '!A35"/>
    <hyperlink ref="H725" location="' ציוד יעודי '!A36" tooltip="הקשה על התא, תחזיר אותך לטבלת החומרים המרכזת" display="' ציוד יעודי '!A36"/>
    <hyperlink ref="N725" location="' ציוד יעודי '!A36" tooltip="הקשה על התא, תחזיר אותך לטבלת החומרים המרכזת" display="' ציוד יעודי '!A36"/>
    <hyperlink ref="T725" location="' ציוד יעודי '!A36" tooltip="הקשה על התא, תחזיר אותך לטבלת החומרים המרכזת" display="' ציוד יעודי '!A36"/>
    <hyperlink ref="H745" location="' ציוד יעודי '!A37" tooltip="הקשה על התא, תחזיר אותך לטבלת החומרים המרכזת" display="' ציוד יעודי '!A37"/>
    <hyperlink ref="N745" location="' ציוד יעודי '!A37" tooltip="הקשה על התא, תחזיר אותך לטבלת החומרים המרכזת" display="' ציוד יעודי '!A37"/>
    <hyperlink ref="T745" location="' ציוד יעודי '!A37" tooltip="הקשה על התא, תחזיר אותך לטבלת החומרים המרכזת" display="' ציוד יעודי '!A37"/>
    <hyperlink ref="H665" location="' ציוד יעודי '!A33" tooltip="הקשה על התא, תחזיר אותך לטבלת החומרים המרכזת" display="' ציוד יעודי '!A33"/>
    <hyperlink ref="N665" location="' ציוד יעודי '!A33" tooltip="הקשה על התא, תחזיר אותך לטבלת החומרים המרכזת" display="' ציוד יעודי '!A33"/>
    <hyperlink ref="T665" location="' ציוד יעודי '!A33" tooltip="הקשה על התא, תחזיר אותך לטבלת החומרים המרכזת" display="' ציוד יעודי '!A33"/>
    <hyperlink ref="H765" location="' ציוד יעודי '!A38" tooltip="הקשה על התא, תחזיר אותך לטבלת החומרים המרכזת" display="' ציוד יעודי '!A38"/>
    <hyperlink ref="N765" location="' ציוד יעודי '!A38" tooltip="הקשה על התא, תחזיר אותך לטבלת החומרים המרכזת" display="' ציוד יעודי '!A38"/>
    <hyperlink ref="T765" location="' ציוד יעודי '!A38" tooltip="הקשה על התא, תחזיר אותך לטבלת החומרים המרכזת" display="' ציוד יעודי '!A38"/>
    <hyperlink ref="H785" location="' ציוד יעודי '!A39" tooltip="הקשה על התא, תחזיר אותך לטבלת החומרים המרכזת" display="' ציוד יעודי '!A39"/>
    <hyperlink ref="N785" location="' ציוד יעודי '!A39" tooltip="הקשה על התא, תחזיר אותך לטבלת החומרים המרכזת" display="' ציוד יעודי '!A39"/>
    <hyperlink ref="T785" location="' ציוד יעודי '!A39" tooltip="הקשה על התא, תחזיר אותך לטבלת החומרים המרכזת" display="' ציוד יעודי '!A39"/>
    <hyperlink ref="H805" location="' ציוד יעודי '!A40" tooltip="הקשה על התא, תחזיר אותך לטבלת החומרים המרכזת" display="' ציוד יעודי '!A40"/>
    <hyperlink ref="N805" location="' ציוד יעודי '!A40" tooltip="הקשה על התא, תחזיר אותך לטבלת החומרים המרכזת" display="' ציוד יעודי '!A40"/>
    <hyperlink ref="T805" location="' ציוד יעודי '!A40" tooltip="הקשה על התא, תחזיר אותך לטבלת החומרים המרכזת" display="' ציוד יעודי '!A40"/>
    <hyperlink ref="H825" location="' ציוד יעודי '!A41" tooltip="הקשה על התא, תחזיר אותך לטבלת החומרים המרכזת" display="' ציוד יעודי '!A41"/>
    <hyperlink ref="N825" location="' ציוד יעודי '!A41" tooltip="הקשה על התא, תחזיר אותך לטבלת החומרים המרכזת" display="' ציוד יעודי '!A41"/>
    <hyperlink ref="T825" location="' ציוד יעודי '!A41" tooltip="הקשה על התא, תחזיר אותך לטבלת החומרים המרכזת" display="' ציוד יעודי '!A41"/>
    <hyperlink ref="H845" location="' ציוד יעודי '!A42" tooltip="הקשה על התא, תחזיר אותך לטבלת החומרים המרכזת" display="' ציוד יעודי '!A42"/>
    <hyperlink ref="N845" location="' ציוד יעודי '!A42" tooltip="הקשה על התא, תחזיר אותך לטבלת החומרים המרכזת" display="' ציוד יעודי '!A42"/>
    <hyperlink ref="T845" location="' ציוד יעודי '!A42" tooltip="הקשה על התא, תחזיר אותך לטבלת החומרים המרכזת" display="' ציוד יעודי '!A42"/>
  </hyperlinks>
  <printOptions horizontalCentered="1" verticalCentered="1"/>
  <pageMargins left="0.27559055118110237" right="0.27559055118110237" top="0.27559055118110237" bottom="0.43307086614173229" header="0.15748031496062992" footer="0.19685039370078741"/>
  <pageSetup paperSize="9" scale="10" orientation="portrait" horizontalDpi="1200" verticalDpi="1200" r:id="rId2"/>
  <headerFooter alignWithMargins="0">
    <oddFooter>עמוד &amp;P מתוך &amp;N</oddFooter>
  </headerFooter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76DE0EBA-134C-47E6-96BE-11CE654B82AE}">
            <xm:f>COUNTA('ראשי-פרטים כלליים וריכוז הוצאות'!$G$20,'ראשי-פרטים כלליים וריכוז הוצאות'!$G$18)&lt;&gt;2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F1:K43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7</vt:i4>
      </vt:variant>
      <vt:variant>
        <vt:lpstr>טווחים בעלי שם</vt:lpstr>
      </vt:variant>
      <vt:variant>
        <vt:i4>29</vt:i4>
      </vt:variant>
    </vt:vector>
  </HeadingPairs>
  <TitlesOfParts>
    <vt:vector size="36" baseType="lpstr">
      <vt:lpstr>ראשי-פרטים כלליים וריכוז הוצאות</vt:lpstr>
      <vt:lpstr>כח אדם - שכר</vt:lpstr>
      <vt:lpstr>חומרים</vt:lpstr>
      <vt:lpstr>קבלני משנה</vt:lpstr>
      <vt:lpstr>ציוד</vt:lpstr>
      <vt:lpstr>שונות ופטנטים</vt:lpstr>
      <vt:lpstr> ציוד יעודי </vt:lpstr>
      <vt:lpstr>_01_02</vt:lpstr>
      <vt:lpstr>homarim_takziv</vt:lpstr>
      <vt:lpstr>homarim_teur</vt:lpstr>
      <vt:lpstr>'קבלני משנה'!kablanim_takziv</vt:lpstr>
      <vt:lpstr>'קבלני משנה'!kablanim_toar</vt:lpstr>
      <vt:lpstr>koah_adam_code_sachar</vt:lpstr>
      <vt:lpstr>koah_adam_tafkid</vt:lpstr>
      <vt:lpstr>koah_adam_takziv</vt:lpstr>
      <vt:lpstr>koah_adam_teur</vt:lpstr>
      <vt:lpstr>shonot_takziv</vt:lpstr>
      <vt:lpstr>shonot_teur</vt:lpstr>
      <vt:lpstr>'כח אדם - שכר'!WPrint_TitlesW</vt:lpstr>
      <vt:lpstr>'שונות ופטנטים'!WPrint_TitlesW</vt:lpstr>
      <vt:lpstr>yeudi_takziv</vt:lpstr>
      <vt:lpstr>yeudi_teur</vt:lpstr>
      <vt:lpstr>ziyud_takziv</vt:lpstr>
      <vt:lpstr>ziyud_teur</vt:lpstr>
      <vt:lpstr>חומרים</vt:lpstr>
      <vt:lpstr>'כח אדם - שכר'!טקסט1</vt:lpstr>
      <vt:lpstr>כח_אדם_שכר</vt:lpstr>
      <vt:lpstr>עדתאריך</vt:lpstr>
      <vt:lpstr>ציוד</vt:lpstr>
      <vt:lpstr>ציוד_יעודי</vt:lpstr>
      <vt:lpstr>קבלני_משנה</vt:lpstr>
      <vt:lpstr>קוד_שכר</vt:lpstr>
      <vt:lpstr>רבעון</vt:lpstr>
      <vt:lpstr>רבעון_ראשון</vt:lpstr>
      <vt:lpstr>שונות_ופטנטים</vt:lpstr>
      <vt:lpstr>תאריך</vt:lpstr>
    </vt:vector>
  </TitlesOfParts>
  <Manager>Ran Yehezkel</Manager>
  <Company>לשכת המדען הראשי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דיווח כספי לתוכניות מדען ראשי</dc:title>
  <dc:creator>Ran Yehezkel</dc:creator>
  <cp:lastModifiedBy>Avi Barel</cp:lastModifiedBy>
  <cp:lastPrinted>2009-09-29T12:31:19Z</cp:lastPrinted>
  <dcterms:created xsi:type="dcterms:W3CDTF">2002-05-26T08:20:42Z</dcterms:created>
  <dcterms:modified xsi:type="dcterms:W3CDTF">2019-06-06T11:40:24Z</dcterms:modified>
</cp:coreProperties>
</file>